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1745" firstSheet="1" activeTab="1"/>
  </bookViews>
  <sheets>
    <sheet name="СВОД (апрель 2021) " sheetId="17" state="hidden" r:id="rId1"/>
    <sheet name="СВОД (на 31.03.2022)" sheetId="22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_FilterDatabase" localSheetId="1" hidden="1">'СВОД (на 31.03.2022)'!$A$6:$AA$182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Titles" localSheetId="1">'СВОД (на 31.03.2022)'!$4:$6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  <definedName name="_xlnm.Print_Area" localSheetId="1">'СВОД (на 31.03.2022)'!$A$1:$M$198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4" i="22"/>
  <c r="H185"/>
  <c r="H179"/>
  <c r="H180"/>
  <c r="H181"/>
  <c r="H182"/>
  <c r="H176"/>
  <c r="H177"/>
  <c r="H178"/>
  <c r="H175"/>
  <c r="H47"/>
  <c r="I8"/>
  <c r="G7"/>
  <c r="F8"/>
  <c r="H49" l="1"/>
  <c r="H26"/>
  <c r="H17"/>
  <c r="H18"/>
  <c r="H16"/>
  <c r="H186" l="1"/>
  <c r="H170"/>
  <c r="H169"/>
  <c r="H168"/>
  <c r="H161"/>
  <c r="H153"/>
  <c r="H146"/>
  <c r="H138"/>
  <c r="H130"/>
  <c r="H114"/>
  <c r="H106"/>
  <c r="H105"/>
  <c r="H98"/>
  <c r="H90"/>
  <c r="H89"/>
  <c r="H82"/>
  <c r="H74"/>
  <c r="H73"/>
  <c r="H66"/>
  <c r="H58"/>
  <c r="H57"/>
  <c r="H50"/>
  <c r="H42"/>
  <c r="H34"/>
  <c r="H33"/>
  <c r="H32"/>
  <c r="E13" l="1"/>
  <c r="E7" s="1"/>
  <c r="G12" l="1"/>
  <c r="G13"/>
  <c r="G14"/>
  <c r="G11"/>
  <c r="G119"/>
  <c r="F87"/>
  <c r="F95"/>
  <c r="F103"/>
  <c r="F111"/>
  <c r="F119"/>
  <c r="F127"/>
  <c r="F135"/>
  <c r="F143"/>
  <c r="F151"/>
  <c r="F159"/>
  <c r="F167"/>
  <c r="F175"/>
  <c r="F183"/>
  <c r="F191"/>
  <c r="G143" l="1"/>
  <c r="G9"/>
  <c r="E10"/>
  <c r="E79"/>
  <c r="E82"/>
  <c r="E12" l="1"/>
  <c r="C7"/>
  <c r="J198"/>
  <c r="I198"/>
  <c r="H198"/>
  <c r="J197"/>
  <c r="I197"/>
  <c r="H197"/>
  <c r="J196"/>
  <c r="I196"/>
  <c r="H196"/>
  <c r="J195"/>
  <c r="I195"/>
  <c r="H195"/>
  <c r="J194"/>
  <c r="I194"/>
  <c r="J193"/>
  <c r="I193"/>
  <c r="H193"/>
  <c r="J192"/>
  <c r="I192"/>
  <c r="H192"/>
  <c r="G191"/>
  <c r="J191" s="1"/>
  <c r="E191"/>
  <c r="H81"/>
  <c r="H191" l="1"/>
  <c r="I191"/>
  <c r="H129" l="1"/>
  <c r="H131"/>
  <c r="F13" l="1"/>
  <c r="G15"/>
  <c r="J25" l="1"/>
  <c r="J26"/>
  <c r="J27"/>
  <c r="J28"/>
  <c r="J29"/>
  <c r="J30"/>
  <c r="J32"/>
  <c r="J33"/>
  <c r="J34"/>
  <c r="J35"/>
  <c r="J36"/>
  <c r="J37"/>
  <c r="J38"/>
  <c r="J40"/>
  <c r="J41"/>
  <c r="J42"/>
  <c r="J43"/>
  <c r="J44"/>
  <c r="J45"/>
  <c r="J46"/>
  <c r="J48"/>
  <c r="J49"/>
  <c r="J50"/>
  <c r="J51"/>
  <c r="J52"/>
  <c r="J53"/>
  <c r="J54"/>
  <c r="J56"/>
  <c r="J57"/>
  <c r="J58"/>
  <c r="J59"/>
  <c r="J60"/>
  <c r="J61"/>
  <c r="J62"/>
  <c r="J64"/>
  <c r="J65"/>
  <c r="J66"/>
  <c r="J67"/>
  <c r="J68"/>
  <c r="J69"/>
  <c r="J70"/>
  <c r="J72"/>
  <c r="J73"/>
  <c r="J74"/>
  <c r="J75"/>
  <c r="J76"/>
  <c r="J77"/>
  <c r="J78"/>
  <c r="J80"/>
  <c r="J81"/>
  <c r="J82"/>
  <c r="J83"/>
  <c r="J84"/>
  <c r="J85"/>
  <c r="J86"/>
  <c r="J88"/>
  <c r="J89"/>
  <c r="J90"/>
  <c r="J91"/>
  <c r="J92"/>
  <c r="J93"/>
  <c r="J94"/>
  <c r="J96"/>
  <c r="J97"/>
  <c r="J98"/>
  <c r="J99"/>
  <c r="J100"/>
  <c r="J101"/>
  <c r="J102"/>
  <c r="J104"/>
  <c r="J105"/>
  <c r="J106"/>
  <c r="J107"/>
  <c r="J108"/>
  <c r="J109"/>
  <c r="J110"/>
  <c r="J112"/>
  <c r="J113"/>
  <c r="J114"/>
  <c r="J115"/>
  <c r="J116"/>
  <c r="J117"/>
  <c r="J118"/>
  <c r="J120"/>
  <c r="J121"/>
  <c r="J122"/>
  <c r="J123"/>
  <c r="J124"/>
  <c r="J125"/>
  <c r="J126"/>
  <c r="J128"/>
  <c r="J129"/>
  <c r="J130"/>
  <c r="J131"/>
  <c r="J132"/>
  <c r="J133"/>
  <c r="J134"/>
  <c r="J136"/>
  <c r="J137"/>
  <c r="J138"/>
  <c r="J139"/>
  <c r="J140"/>
  <c r="J141"/>
  <c r="J142"/>
  <c r="J144"/>
  <c r="J145"/>
  <c r="J146"/>
  <c r="J147"/>
  <c r="J148"/>
  <c r="J149"/>
  <c r="J150"/>
  <c r="J152"/>
  <c r="J153"/>
  <c r="J154"/>
  <c r="J155"/>
  <c r="J156"/>
  <c r="J157"/>
  <c r="J158"/>
  <c r="J160"/>
  <c r="J161"/>
  <c r="J162"/>
  <c r="J163"/>
  <c r="J164"/>
  <c r="J165"/>
  <c r="J166"/>
  <c r="J168"/>
  <c r="J169"/>
  <c r="J170"/>
  <c r="J171"/>
  <c r="J172"/>
  <c r="J173"/>
  <c r="J174"/>
  <c r="J176"/>
  <c r="J177"/>
  <c r="J178"/>
  <c r="J179"/>
  <c r="J180"/>
  <c r="J181"/>
  <c r="J182"/>
  <c r="J184"/>
  <c r="J185"/>
  <c r="J186"/>
  <c r="J187"/>
  <c r="J188"/>
  <c r="J189"/>
  <c r="J190"/>
  <c r="J24"/>
  <c r="J14"/>
  <c r="J16"/>
  <c r="J17"/>
  <c r="J18"/>
  <c r="J19"/>
  <c r="J20"/>
  <c r="J21"/>
  <c r="J22"/>
  <c r="J13"/>
  <c r="I129" l="1"/>
  <c r="I18" l="1"/>
  <c r="I17"/>
  <c r="I16"/>
  <c r="M190"/>
  <c r="I190"/>
  <c r="H190"/>
  <c r="M189"/>
  <c r="I189"/>
  <c r="H189"/>
  <c r="M188"/>
  <c r="I188"/>
  <c r="H188"/>
  <c r="M187"/>
  <c r="I187"/>
  <c r="H187"/>
  <c r="M186"/>
  <c r="I186"/>
  <c r="M185"/>
  <c r="I185"/>
  <c r="M184"/>
  <c r="I184"/>
  <c r="G183"/>
  <c r="E183"/>
  <c r="M182"/>
  <c r="I182"/>
  <c r="M181"/>
  <c r="I181"/>
  <c r="M180"/>
  <c r="I180"/>
  <c r="M179"/>
  <c r="I179"/>
  <c r="M178"/>
  <c r="I178"/>
  <c r="M177"/>
  <c r="I177"/>
  <c r="M176"/>
  <c r="I176"/>
  <c r="G175"/>
  <c r="E175"/>
  <c r="M174"/>
  <c r="I174"/>
  <c r="H174"/>
  <c r="M173"/>
  <c r="I173"/>
  <c r="H173"/>
  <c r="M172"/>
  <c r="I172"/>
  <c r="H172"/>
  <c r="M171"/>
  <c r="I171"/>
  <c r="H171"/>
  <c r="M170"/>
  <c r="I170"/>
  <c r="M169"/>
  <c r="I169"/>
  <c r="M168"/>
  <c r="I168"/>
  <c r="G167"/>
  <c r="E167"/>
  <c r="M166"/>
  <c r="I166"/>
  <c r="H166"/>
  <c r="M165"/>
  <c r="I165"/>
  <c r="H165"/>
  <c r="M164"/>
  <c r="I164"/>
  <c r="H164"/>
  <c r="M163"/>
  <c r="I163"/>
  <c r="H163"/>
  <c r="M162"/>
  <c r="I162"/>
  <c r="H162"/>
  <c r="M161"/>
  <c r="I161"/>
  <c r="M160"/>
  <c r="I160"/>
  <c r="H160"/>
  <c r="G159"/>
  <c r="E159"/>
  <c r="M158"/>
  <c r="I158"/>
  <c r="M157"/>
  <c r="I157"/>
  <c r="M156"/>
  <c r="I156"/>
  <c r="M155"/>
  <c r="I155"/>
  <c r="M154"/>
  <c r="I154"/>
  <c r="H154"/>
  <c r="M153"/>
  <c r="I153"/>
  <c r="M152"/>
  <c r="I152"/>
  <c r="G151"/>
  <c r="E151"/>
  <c r="M150"/>
  <c r="I150"/>
  <c r="H150"/>
  <c r="M149"/>
  <c r="I149"/>
  <c r="H149"/>
  <c r="M148"/>
  <c r="M147"/>
  <c r="I147"/>
  <c r="H147"/>
  <c r="M146"/>
  <c r="I146"/>
  <c r="M145"/>
  <c r="I145"/>
  <c r="H145"/>
  <c r="M144"/>
  <c r="I144"/>
  <c r="H144"/>
  <c r="E143"/>
  <c r="J143" s="1"/>
  <c r="M142"/>
  <c r="I142"/>
  <c r="M141"/>
  <c r="I141"/>
  <c r="H141"/>
  <c r="M140"/>
  <c r="M139"/>
  <c r="I139"/>
  <c r="H139"/>
  <c r="M138"/>
  <c r="I138"/>
  <c r="M137"/>
  <c r="I137"/>
  <c r="H137"/>
  <c r="M136"/>
  <c r="I136"/>
  <c r="H136"/>
  <c r="G135"/>
  <c r="E135"/>
  <c r="M134"/>
  <c r="I134"/>
  <c r="H134"/>
  <c r="M133"/>
  <c r="I133"/>
  <c r="H133"/>
  <c r="M132"/>
  <c r="I132"/>
  <c r="H132"/>
  <c r="M131"/>
  <c r="I131"/>
  <c r="M130"/>
  <c r="I130"/>
  <c r="M129"/>
  <c r="M128"/>
  <c r="I128"/>
  <c r="H128"/>
  <c r="G127"/>
  <c r="E127"/>
  <c r="M126"/>
  <c r="I126"/>
  <c r="H126"/>
  <c r="M125"/>
  <c r="I125"/>
  <c r="H125"/>
  <c r="M124"/>
  <c r="I124"/>
  <c r="H124"/>
  <c r="M123"/>
  <c r="I123"/>
  <c r="H123"/>
  <c r="M122"/>
  <c r="I122"/>
  <c r="H122"/>
  <c r="M121"/>
  <c r="I121"/>
  <c r="H121"/>
  <c r="M120"/>
  <c r="I120"/>
  <c r="H120"/>
  <c r="E119"/>
  <c r="M118"/>
  <c r="I118"/>
  <c r="M117"/>
  <c r="I117"/>
  <c r="M116"/>
  <c r="I116"/>
  <c r="M115"/>
  <c r="I115"/>
  <c r="M114"/>
  <c r="I114"/>
  <c r="M113"/>
  <c r="I113"/>
  <c r="M112"/>
  <c r="I112"/>
  <c r="G111"/>
  <c r="E111"/>
  <c r="M110"/>
  <c r="I110"/>
  <c r="H110"/>
  <c r="M109"/>
  <c r="I109"/>
  <c r="H109"/>
  <c r="M108"/>
  <c r="I108"/>
  <c r="H108"/>
  <c r="M107"/>
  <c r="I107"/>
  <c r="H107"/>
  <c r="M106"/>
  <c r="I106"/>
  <c r="M105"/>
  <c r="I105"/>
  <c r="M104"/>
  <c r="I104"/>
  <c r="H104"/>
  <c r="G103"/>
  <c r="J103" s="1"/>
  <c r="E103"/>
  <c r="M102"/>
  <c r="I102"/>
  <c r="M101"/>
  <c r="I101"/>
  <c r="H101"/>
  <c r="M100"/>
  <c r="I100"/>
  <c r="H100"/>
  <c r="M99"/>
  <c r="I99"/>
  <c r="M98"/>
  <c r="I98"/>
  <c r="M97"/>
  <c r="I97"/>
  <c r="H97"/>
  <c r="M96"/>
  <c r="I96"/>
  <c r="H96"/>
  <c r="G95"/>
  <c r="E95"/>
  <c r="M94"/>
  <c r="I94"/>
  <c r="H94"/>
  <c r="M93"/>
  <c r="I93"/>
  <c r="H93"/>
  <c r="M92"/>
  <c r="H92"/>
  <c r="M91"/>
  <c r="I91"/>
  <c r="H91"/>
  <c r="M90"/>
  <c r="I90"/>
  <c r="M89"/>
  <c r="I89"/>
  <c r="M88"/>
  <c r="I88"/>
  <c r="H88"/>
  <c r="G87"/>
  <c r="E87"/>
  <c r="M86"/>
  <c r="M85"/>
  <c r="I85"/>
  <c r="M84"/>
  <c r="I84"/>
  <c r="H84"/>
  <c r="M83"/>
  <c r="I83"/>
  <c r="H83"/>
  <c r="M82"/>
  <c r="I82"/>
  <c r="M81"/>
  <c r="I81"/>
  <c r="M80"/>
  <c r="I80"/>
  <c r="H80"/>
  <c r="G79"/>
  <c r="F79"/>
  <c r="M78"/>
  <c r="H78"/>
  <c r="M77"/>
  <c r="I77"/>
  <c r="H77"/>
  <c r="M76"/>
  <c r="I76"/>
  <c r="H76"/>
  <c r="M75"/>
  <c r="I75"/>
  <c r="H75"/>
  <c r="M74"/>
  <c r="M73"/>
  <c r="M72"/>
  <c r="I72"/>
  <c r="H72"/>
  <c r="G71"/>
  <c r="F71"/>
  <c r="E71"/>
  <c r="M70"/>
  <c r="I70"/>
  <c r="H70"/>
  <c r="M69"/>
  <c r="I69"/>
  <c r="M68"/>
  <c r="I68"/>
  <c r="M67"/>
  <c r="I67"/>
  <c r="M66"/>
  <c r="I66"/>
  <c r="M65"/>
  <c r="I65"/>
  <c r="M64"/>
  <c r="I64"/>
  <c r="H64"/>
  <c r="G63"/>
  <c r="F63"/>
  <c r="E63"/>
  <c r="M62"/>
  <c r="I62"/>
  <c r="M61"/>
  <c r="I61"/>
  <c r="M60"/>
  <c r="I60"/>
  <c r="M59"/>
  <c r="I59"/>
  <c r="M58"/>
  <c r="I58"/>
  <c r="M57"/>
  <c r="I57"/>
  <c r="M56"/>
  <c r="H56"/>
  <c r="G55"/>
  <c r="F55"/>
  <c r="E55"/>
  <c r="M54"/>
  <c r="I54"/>
  <c r="H54"/>
  <c r="M53"/>
  <c r="I53"/>
  <c r="H53"/>
  <c r="M52"/>
  <c r="I52"/>
  <c r="H52"/>
  <c r="M51"/>
  <c r="I51"/>
  <c r="H51"/>
  <c r="M50"/>
  <c r="I50"/>
  <c r="M49"/>
  <c r="M48"/>
  <c r="I48"/>
  <c r="H48"/>
  <c r="G47"/>
  <c r="F47"/>
  <c r="E47"/>
  <c r="M46"/>
  <c r="I46"/>
  <c r="H46"/>
  <c r="M45"/>
  <c r="I45"/>
  <c r="H45"/>
  <c r="M44"/>
  <c r="I44"/>
  <c r="H44"/>
  <c r="M43"/>
  <c r="I43"/>
  <c r="H43"/>
  <c r="M42"/>
  <c r="I42"/>
  <c r="M41"/>
  <c r="H41"/>
  <c r="M40"/>
  <c r="I40"/>
  <c r="H40"/>
  <c r="G39"/>
  <c r="F39"/>
  <c r="E39"/>
  <c r="M38"/>
  <c r="I38"/>
  <c r="H38"/>
  <c r="M37"/>
  <c r="I37"/>
  <c r="H37"/>
  <c r="M36"/>
  <c r="I36"/>
  <c r="H36"/>
  <c r="M35"/>
  <c r="I35"/>
  <c r="H35"/>
  <c r="M34"/>
  <c r="I34"/>
  <c r="M33"/>
  <c r="I33"/>
  <c r="M32"/>
  <c r="I32"/>
  <c r="G31"/>
  <c r="F31"/>
  <c r="E31"/>
  <c r="M30"/>
  <c r="I30"/>
  <c r="H30"/>
  <c r="M29"/>
  <c r="I29"/>
  <c r="M28"/>
  <c r="I28"/>
  <c r="M27"/>
  <c r="I27"/>
  <c r="M26"/>
  <c r="I26"/>
  <c r="M25"/>
  <c r="I25"/>
  <c r="H25"/>
  <c r="M24"/>
  <c r="I24"/>
  <c r="H24"/>
  <c r="G23"/>
  <c r="F23"/>
  <c r="E23"/>
  <c r="M22"/>
  <c r="I22"/>
  <c r="H22"/>
  <c r="M21"/>
  <c r="I21"/>
  <c r="H21"/>
  <c r="M20"/>
  <c r="I20"/>
  <c r="H20"/>
  <c r="M19"/>
  <c r="I19"/>
  <c r="H19"/>
  <c r="M18"/>
  <c r="M17"/>
  <c r="M16"/>
  <c r="E15"/>
  <c r="J15" s="1"/>
  <c r="I14"/>
  <c r="F14"/>
  <c r="E14"/>
  <c r="M14" s="1"/>
  <c r="F12"/>
  <c r="F11"/>
  <c r="E11"/>
  <c r="G10"/>
  <c r="E9"/>
  <c r="G8"/>
  <c r="H8" s="1"/>
  <c r="E8"/>
  <c r="K7"/>
  <c r="H12" l="1"/>
  <c r="M135"/>
  <c r="H11"/>
  <c r="H15"/>
  <c r="H13"/>
  <c r="J95"/>
  <c r="I55"/>
  <c r="M31"/>
  <c r="I31"/>
  <c r="J39"/>
  <c r="M71"/>
  <c r="J12"/>
  <c r="J127"/>
  <c r="J111"/>
  <c r="I95"/>
  <c r="J47"/>
  <c r="J23"/>
  <c r="I63"/>
  <c r="J63"/>
  <c r="J8"/>
  <c r="M12"/>
  <c r="J71"/>
  <c r="J79"/>
  <c r="J135"/>
  <c r="J151"/>
  <c r="H119"/>
  <c r="J119"/>
  <c r="J31"/>
  <c r="I159"/>
  <c r="J159"/>
  <c r="J167"/>
  <c r="M175"/>
  <c r="J175"/>
  <c r="J183"/>
  <c r="M11"/>
  <c r="J11"/>
  <c r="M95"/>
  <c r="I87"/>
  <c r="J87"/>
  <c r="H55"/>
  <c r="M55"/>
  <c r="J55"/>
  <c r="H39"/>
  <c r="I183"/>
  <c r="H183"/>
  <c r="M183"/>
  <c r="J9"/>
  <c r="I47"/>
  <c r="M47"/>
  <c r="J10"/>
  <c r="M39"/>
  <c r="I175"/>
  <c r="H167"/>
  <c r="I167"/>
  <c r="M167"/>
  <c r="M151"/>
  <c r="H151"/>
  <c r="I151"/>
  <c r="M143"/>
  <c r="H143"/>
  <c r="H135"/>
  <c r="I127"/>
  <c r="M119"/>
  <c r="I111"/>
  <c r="M103"/>
  <c r="I103"/>
  <c r="H103"/>
  <c r="I12"/>
  <c r="I79"/>
  <c r="H71"/>
  <c r="H63"/>
  <c r="H31"/>
  <c r="H23"/>
  <c r="I23"/>
  <c r="M23"/>
  <c r="M13"/>
  <c r="M8"/>
  <c r="M9"/>
  <c r="M15"/>
  <c r="F9"/>
  <c r="F10"/>
  <c r="F15"/>
  <c r="I15" s="1"/>
  <c r="M10"/>
  <c r="H79"/>
  <c r="I11"/>
  <c r="I13"/>
  <c r="I39"/>
  <c r="M63"/>
  <c r="M79"/>
  <c r="M87"/>
  <c r="H95"/>
  <c r="M111"/>
  <c r="I119"/>
  <c r="M127"/>
  <c r="I135"/>
  <c r="I143"/>
  <c r="M159"/>
  <c r="H87"/>
  <c r="H111"/>
  <c r="H127"/>
  <c r="H159"/>
  <c r="I9" l="1"/>
  <c r="H9"/>
  <c r="I10"/>
  <c r="F7"/>
  <c r="H10"/>
  <c r="J7"/>
  <c r="M7"/>
  <c r="I7" l="1"/>
  <c r="H7"/>
  <c r="F111" i="17"/>
  <c r="G111"/>
  <c r="H111"/>
  <c r="E111"/>
  <c r="E71" l="1"/>
  <c r="F71"/>
  <c r="G71"/>
  <c r="H71"/>
  <c r="F39"/>
  <c r="G39"/>
  <c r="H39"/>
  <c r="E39"/>
  <c r="G31"/>
  <c r="F31" l="1"/>
  <c r="H31"/>
  <c r="E31"/>
  <c r="F23"/>
  <c r="G23"/>
  <c r="H23"/>
  <c r="E23"/>
  <c r="F15"/>
  <c r="G15"/>
  <c r="H15"/>
  <c r="E15"/>
  <c r="F87" l="1"/>
  <c r="G87"/>
  <c r="H87"/>
  <c r="E87"/>
  <c r="H63"/>
  <c r="G63"/>
  <c r="F63"/>
  <c r="E63"/>
  <c r="E9" l="1"/>
  <c r="J40" i="19" l="1"/>
  <c r="J41"/>
  <c r="J42"/>
  <c r="J43"/>
  <c r="J44"/>
  <c r="J45"/>
  <c r="J46"/>
  <c r="I40"/>
  <c r="I41"/>
  <c r="I42"/>
  <c r="I43"/>
  <c r="I44"/>
  <c r="I45"/>
  <c r="I46"/>
  <c r="J190" l="1"/>
  <c r="I190"/>
  <c r="H190"/>
  <c r="J189"/>
  <c r="I189"/>
  <c r="H189"/>
  <c r="J188"/>
  <c r="I188"/>
  <c r="H188"/>
  <c r="J187"/>
  <c r="I187"/>
  <c r="H187"/>
  <c r="J186"/>
  <c r="I186"/>
  <c r="J185"/>
  <c r="I185"/>
  <c r="H185"/>
  <c r="J184"/>
  <c r="I184"/>
  <c r="H184"/>
  <c r="G183"/>
  <c r="I183" s="1"/>
  <c r="F183"/>
  <c r="E183"/>
  <c r="J182"/>
  <c r="I182"/>
  <c r="H182"/>
  <c r="J181"/>
  <c r="I181"/>
  <c r="H181"/>
  <c r="J180"/>
  <c r="I180"/>
  <c r="H180"/>
  <c r="J179"/>
  <c r="I179"/>
  <c r="H179"/>
  <c r="J178"/>
  <c r="I178"/>
  <c r="J177"/>
  <c r="I177"/>
  <c r="J176"/>
  <c r="I176"/>
  <c r="H176"/>
  <c r="G175"/>
  <c r="I175" s="1"/>
  <c r="F175"/>
  <c r="E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G167"/>
  <c r="I167" s="1"/>
  <c r="F167"/>
  <c r="E167"/>
  <c r="J166"/>
  <c r="I166"/>
  <c r="H166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G159"/>
  <c r="I159" s="1"/>
  <c r="F159"/>
  <c r="E159"/>
  <c r="J158"/>
  <c r="I158"/>
  <c r="J157"/>
  <c r="I157"/>
  <c r="J156"/>
  <c r="I156"/>
  <c r="J155"/>
  <c r="I155"/>
  <c r="J154"/>
  <c r="I154"/>
  <c r="H154"/>
  <c r="J153"/>
  <c r="I153"/>
  <c r="H153"/>
  <c r="J152"/>
  <c r="I152"/>
  <c r="G151"/>
  <c r="J151" s="1"/>
  <c r="F151"/>
  <c r="E151"/>
  <c r="J150"/>
  <c r="I150"/>
  <c r="H150"/>
  <c r="J149"/>
  <c r="I149"/>
  <c r="H149"/>
  <c r="J147"/>
  <c r="I147"/>
  <c r="H147"/>
  <c r="J146"/>
  <c r="I146"/>
  <c r="H146"/>
  <c r="J145"/>
  <c r="I145"/>
  <c r="H145"/>
  <c r="J144"/>
  <c r="I144"/>
  <c r="H144"/>
  <c r="G143"/>
  <c r="J143" s="1"/>
  <c r="F143"/>
  <c r="E143"/>
  <c r="J142"/>
  <c r="I142"/>
  <c r="J141"/>
  <c r="I141"/>
  <c r="H141"/>
  <c r="J140"/>
  <c r="J139"/>
  <c r="I139"/>
  <c r="H139"/>
  <c r="J138"/>
  <c r="I138"/>
  <c r="H138"/>
  <c r="J137"/>
  <c r="I137"/>
  <c r="H137"/>
  <c r="J136"/>
  <c r="I136"/>
  <c r="H136"/>
  <c r="G135"/>
  <c r="F135"/>
  <c r="E135"/>
  <c r="J134"/>
  <c r="I134"/>
  <c r="H134"/>
  <c r="J133"/>
  <c r="I133"/>
  <c r="H133"/>
  <c r="J132"/>
  <c r="I132"/>
  <c r="H132"/>
  <c r="J131"/>
  <c r="I131"/>
  <c r="I130"/>
  <c r="H130"/>
  <c r="J129"/>
  <c r="H129"/>
  <c r="I128"/>
  <c r="H128"/>
  <c r="G127"/>
  <c r="F127"/>
  <c r="E127"/>
  <c r="J126"/>
  <c r="I126"/>
  <c r="H126"/>
  <c r="J125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G119"/>
  <c r="I119" s="1"/>
  <c r="F119"/>
  <c r="E119"/>
  <c r="J118"/>
  <c r="I118"/>
  <c r="H118"/>
  <c r="I117"/>
  <c r="I116"/>
  <c r="I115"/>
  <c r="I114"/>
  <c r="J113"/>
  <c r="I113"/>
  <c r="J112"/>
  <c r="I112"/>
  <c r="H112"/>
  <c r="G111"/>
  <c r="F111"/>
  <c r="E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G103"/>
  <c r="F103"/>
  <c r="E103"/>
  <c r="J102"/>
  <c r="I102"/>
  <c r="J101"/>
  <c r="I101"/>
  <c r="H101"/>
  <c r="J100"/>
  <c r="I100"/>
  <c r="H100"/>
  <c r="J99"/>
  <c r="I99"/>
  <c r="J98"/>
  <c r="I98"/>
  <c r="H98"/>
  <c r="J97"/>
  <c r="I97"/>
  <c r="H97"/>
  <c r="J96"/>
  <c r="I96"/>
  <c r="H96"/>
  <c r="G95"/>
  <c r="F95"/>
  <c r="E95"/>
  <c r="J94"/>
  <c r="I94"/>
  <c r="H94"/>
  <c r="J93"/>
  <c r="I93"/>
  <c r="H93"/>
  <c r="J92"/>
  <c r="H92"/>
  <c r="J91"/>
  <c r="I91"/>
  <c r="H91"/>
  <c r="J90"/>
  <c r="I90"/>
  <c r="H90"/>
  <c r="J89"/>
  <c r="I89"/>
  <c r="H89"/>
  <c r="J88"/>
  <c r="I88"/>
  <c r="H88"/>
  <c r="G87"/>
  <c r="F87"/>
  <c r="E87"/>
  <c r="J85"/>
  <c r="I85"/>
  <c r="J84"/>
  <c r="H84"/>
  <c r="J83"/>
  <c r="I83"/>
  <c r="H83"/>
  <c r="J82"/>
  <c r="I82"/>
  <c r="H82"/>
  <c r="J81"/>
  <c r="I81"/>
  <c r="H81"/>
  <c r="J80"/>
  <c r="I80"/>
  <c r="H80"/>
  <c r="G79"/>
  <c r="F79"/>
  <c r="E79"/>
  <c r="J78"/>
  <c r="J77"/>
  <c r="I77"/>
  <c r="J76"/>
  <c r="I76"/>
  <c r="J75"/>
  <c r="I75"/>
  <c r="J74"/>
  <c r="I74"/>
  <c r="J73"/>
  <c r="I73"/>
  <c r="J72"/>
  <c r="I72"/>
  <c r="J71"/>
  <c r="I71"/>
  <c r="H71"/>
  <c r="J70"/>
  <c r="I70"/>
  <c r="H70"/>
  <c r="J69"/>
  <c r="I69"/>
  <c r="J68"/>
  <c r="I68"/>
  <c r="H68"/>
  <c r="J67"/>
  <c r="I67"/>
  <c r="H67"/>
  <c r="J66"/>
  <c r="J65"/>
  <c r="I65"/>
  <c r="J64"/>
  <c r="I64"/>
  <c r="H64"/>
  <c r="J63"/>
  <c r="H63"/>
  <c r="J62"/>
  <c r="I62"/>
  <c r="J61"/>
  <c r="I61"/>
  <c r="J60"/>
  <c r="I60"/>
  <c r="J59"/>
  <c r="I59"/>
  <c r="J58"/>
  <c r="I58"/>
  <c r="H58"/>
  <c r="J57"/>
  <c r="I57"/>
  <c r="J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H46"/>
  <c r="H45"/>
  <c r="H44"/>
  <c r="H43"/>
  <c r="H41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J28"/>
  <c r="I28"/>
  <c r="J27"/>
  <c r="I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F14"/>
  <c r="E14"/>
  <c r="G13"/>
  <c r="J13" s="1"/>
  <c r="F13"/>
  <c r="E13"/>
  <c r="G12"/>
  <c r="F12"/>
  <c r="E12"/>
  <c r="G11"/>
  <c r="J11" s="1"/>
  <c r="F11"/>
  <c r="E11"/>
  <c r="G10"/>
  <c r="F10"/>
  <c r="E10"/>
  <c r="G9"/>
  <c r="F9"/>
  <c r="E9"/>
  <c r="G8"/>
  <c r="F8"/>
  <c r="E8"/>
  <c r="K7"/>
  <c r="C7"/>
  <c r="H12" l="1"/>
  <c r="H11"/>
  <c r="H13"/>
  <c r="I127"/>
  <c r="J135"/>
  <c r="J95"/>
  <c r="F7"/>
  <c r="E7"/>
  <c r="I9"/>
  <c r="I8"/>
  <c r="I87"/>
  <c r="J79"/>
  <c r="I10"/>
  <c r="H87"/>
  <c r="I135"/>
  <c r="I143"/>
  <c r="I151"/>
  <c r="H159"/>
  <c r="H167"/>
  <c r="H175"/>
  <c r="H8"/>
  <c r="H9"/>
  <c r="H10"/>
  <c r="H119"/>
  <c r="H127"/>
  <c r="H183"/>
  <c r="J8"/>
  <c r="J9"/>
  <c r="J10"/>
  <c r="H79"/>
  <c r="J87"/>
  <c r="H95"/>
  <c r="I103"/>
  <c r="I111"/>
  <c r="J119"/>
  <c r="H135"/>
  <c r="H143"/>
  <c r="H151"/>
  <c r="J183"/>
  <c r="J103"/>
  <c r="J111"/>
  <c r="I11"/>
  <c r="I13"/>
  <c r="I79"/>
  <c r="I95"/>
  <c r="H103"/>
  <c r="H111"/>
  <c r="J159"/>
  <c r="J167"/>
  <c r="J175"/>
  <c r="G7"/>
  <c r="J7" l="1"/>
  <c r="I7"/>
  <c r="H7"/>
  <c r="L190" i="17" l="1"/>
  <c r="K190"/>
  <c r="J190"/>
  <c r="I190"/>
  <c r="L189"/>
  <c r="K189"/>
  <c r="J189"/>
  <c r="I189"/>
  <c r="L188"/>
  <c r="K188"/>
  <c r="J188"/>
  <c r="I188"/>
  <c r="L187"/>
  <c r="K187"/>
  <c r="J187"/>
  <c r="I187"/>
  <c r="L186"/>
  <c r="K186"/>
  <c r="J186"/>
  <c r="L185"/>
  <c r="K185"/>
  <c r="J185"/>
  <c r="I185"/>
  <c r="L184"/>
  <c r="K184"/>
  <c r="J184"/>
  <c r="I184"/>
  <c r="H183"/>
  <c r="J183" s="1"/>
  <c r="G183"/>
  <c r="F183"/>
  <c r="E183"/>
  <c r="L182"/>
  <c r="K182"/>
  <c r="J182"/>
  <c r="I182"/>
  <c r="L181"/>
  <c r="K181"/>
  <c r="J181"/>
  <c r="I181"/>
  <c r="L180"/>
  <c r="K180"/>
  <c r="J180"/>
  <c r="I180"/>
  <c r="L179"/>
  <c r="K179"/>
  <c r="J179"/>
  <c r="I179"/>
  <c r="L178"/>
  <c r="K178"/>
  <c r="J178"/>
  <c r="L177"/>
  <c r="K177"/>
  <c r="J177"/>
  <c r="L176"/>
  <c r="K176"/>
  <c r="J176"/>
  <c r="I176"/>
  <c r="H175"/>
  <c r="L175" s="1"/>
  <c r="G175"/>
  <c r="F175"/>
  <c r="E175"/>
  <c r="L174"/>
  <c r="K174"/>
  <c r="J174"/>
  <c r="I174"/>
  <c r="L173"/>
  <c r="K173"/>
  <c r="J173"/>
  <c r="I173"/>
  <c r="L172"/>
  <c r="K172"/>
  <c r="J172"/>
  <c r="I172"/>
  <c r="L171"/>
  <c r="K171"/>
  <c r="J171"/>
  <c r="I171"/>
  <c r="L170"/>
  <c r="K170"/>
  <c r="J170"/>
  <c r="I170"/>
  <c r="L169"/>
  <c r="K169"/>
  <c r="J169"/>
  <c r="I169"/>
  <c r="L168"/>
  <c r="K168"/>
  <c r="J168"/>
  <c r="I168"/>
  <c r="H167"/>
  <c r="L167" s="1"/>
  <c r="G167"/>
  <c r="F167"/>
  <c r="E167"/>
  <c r="L166"/>
  <c r="K166"/>
  <c r="J166"/>
  <c r="I166"/>
  <c r="L165"/>
  <c r="K165"/>
  <c r="J165"/>
  <c r="I165"/>
  <c r="L164"/>
  <c r="K164"/>
  <c r="J164"/>
  <c r="I164"/>
  <c r="L163"/>
  <c r="K163"/>
  <c r="J163"/>
  <c r="I163"/>
  <c r="L162"/>
  <c r="K162"/>
  <c r="J162"/>
  <c r="I162"/>
  <c r="L161"/>
  <c r="K161"/>
  <c r="J161"/>
  <c r="I161"/>
  <c r="L160"/>
  <c r="K160"/>
  <c r="J160"/>
  <c r="I160"/>
  <c r="H159"/>
  <c r="G159"/>
  <c r="F159"/>
  <c r="E159"/>
  <c r="L158"/>
  <c r="K158"/>
  <c r="J158"/>
  <c r="L157"/>
  <c r="K157"/>
  <c r="J157"/>
  <c r="L156"/>
  <c r="K156"/>
  <c r="J156"/>
  <c r="L155"/>
  <c r="K155"/>
  <c r="J155"/>
  <c r="L154"/>
  <c r="K154"/>
  <c r="J154"/>
  <c r="I154"/>
  <c r="L153"/>
  <c r="K153"/>
  <c r="J153"/>
  <c r="I153"/>
  <c r="L152"/>
  <c r="K152"/>
  <c r="J152"/>
  <c r="H151"/>
  <c r="G151"/>
  <c r="F151"/>
  <c r="E151"/>
  <c r="L150"/>
  <c r="K150"/>
  <c r="J150"/>
  <c r="I150"/>
  <c r="L149"/>
  <c r="K149"/>
  <c r="J149"/>
  <c r="I149"/>
  <c r="L147"/>
  <c r="K147"/>
  <c r="J147"/>
  <c r="I147"/>
  <c r="L146"/>
  <c r="K146"/>
  <c r="J146"/>
  <c r="I146"/>
  <c r="L145"/>
  <c r="K145"/>
  <c r="J145"/>
  <c r="I145"/>
  <c r="L144"/>
  <c r="K144"/>
  <c r="J144"/>
  <c r="I144"/>
  <c r="H143"/>
  <c r="G143"/>
  <c r="F143"/>
  <c r="E143"/>
  <c r="L142"/>
  <c r="K142"/>
  <c r="J142"/>
  <c r="L141"/>
  <c r="K141"/>
  <c r="J141"/>
  <c r="I141"/>
  <c r="L140"/>
  <c r="L139"/>
  <c r="K139"/>
  <c r="J139"/>
  <c r="I139"/>
  <c r="L138"/>
  <c r="K138"/>
  <c r="J138"/>
  <c r="I138"/>
  <c r="L137"/>
  <c r="K137"/>
  <c r="J137"/>
  <c r="I137"/>
  <c r="L136"/>
  <c r="K136"/>
  <c r="J136"/>
  <c r="I136"/>
  <c r="H135"/>
  <c r="G135"/>
  <c r="F135"/>
  <c r="E135"/>
  <c r="L134"/>
  <c r="K134"/>
  <c r="J134"/>
  <c r="I134"/>
  <c r="L133"/>
  <c r="K133"/>
  <c r="J133"/>
  <c r="I133"/>
  <c r="L132"/>
  <c r="K132"/>
  <c r="J132"/>
  <c r="I132"/>
  <c r="L131"/>
  <c r="K131"/>
  <c r="J131"/>
  <c r="K130"/>
  <c r="J130"/>
  <c r="I130"/>
  <c r="L129"/>
  <c r="J129"/>
  <c r="I129"/>
  <c r="K128"/>
  <c r="J128"/>
  <c r="I128"/>
  <c r="H127"/>
  <c r="G127"/>
  <c r="F127"/>
  <c r="E127"/>
  <c r="L126"/>
  <c r="K126"/>
  <c r="J126"/>
  <c r="I126"/>
  <c r="L125"/>
  <c r="K125"/>
  <c r="J125"/>
  <c r="I125"/>
  <c r="L124"/>
  <c r="K124"/>
  <c r="J124"/>
  <c r="I124"/>
  <c r="L123"/>
  <c r="K123"/>
  <c r="J123"/>
  <c r="I123"/>
  <c r="L122"/>
  <c r="K122"/>
  <c r="J122"/>
  <c r="I122"/>
  <c r="L121"/>
  <c r="K121"/>
  <c r="J121"/>
  <c r="I121"/>
  <c r="L120"/>
  <c r="K120"/>
  <c r="J120"/>
  <c r="I120"/>
  <c r="H119"/>
  <c r="J119" s="1"/>
  <c r="G119"/>
  <c r="F119"/>
  <c r="E119"/>
  <c r="L118"/>
  <c r="K118"/>
  <c r="J118"/>
  <c r="I118"/>
  <c r="K117"/>
  <c r="J117"/>
  <c r="K116"/>
  <c r="J116"/>
  <c r="K115"/>
  <c r="J115"/>
  <c r="K114"/>
  <c r="J114"/>
  <c r="L113"/>
  <c r="K113"/>
  <c r="J113"/>
  <c r="L112"/>
  <c r="K112"/>
  <c r="J112"/>
  <c r="I112"/>
  <c r="J111"/>
  <c r="L110"/>
  <c r="K110"/>
  <c r="J110"/>
  <c r="I110"/>
  <c r="L109"/>
  <c r="K109"/>
  <c r="J109"/>
  <c r="I109"/>
  <c r="L108"/>
  <c r="K108"/>
  <c r="J108"/>
  <c r="I108"/>
  <c r="L107"/>
  <c r="K107"/>
  <c r="J107"/>
  <c r="I107"/>
  <c r="L106"/>
  <c r="K106"/>
  <c r="J106"/>
  <c r="I106"/>
  <c r="L105"/>
  <c r="K105"/>
  <c r="J105"/>
  <c r="I105"/>
  <c r="L104"/>
  <c r="K104"/>
  <c r="J104"/>
  <c r="I104"/>
  <c r="H103"/>
  <c r="G103"/>
  <c r="F103"/>
  <c r="E103"/>
  <c r="L102"/>
  <c r="K102"/>
  <c r="J102"/>
  <c r="L101"/>
  <c r="K101"/>
  <c r="J101"/>
  <c r="I101"/>
  <c r="L100"/>
  <c r="K100"/>
  <c r="J100"/>
  <c r="I100"/>
  <c r="L99"/>
  <c r="K99"/>
  <c r="J99"/>
  <c r="L98"/>
  <c r="K98"/>
  <c r="J98"/>
  <c r="I98"/>
  <c r="L97"/>
  <c r="K97"/>
  <c r="J97"/>
  <c r="I97"/>
  <c r="L96"/>
  <c r="K96"/>
  <c r="J96"/>
  <c r="I96"/>
  <c r="H95"/>
  <c r="G95"/>
  <c r="F95"/>
  <c r="E95"/>
  <c r="L94"/>
  <c r="K94"/>
  <c r="J94"/>
  <c r="I94"/>
  <c r="L93"/>
  <c r="K93"/>
  <c r="J93"/>
  <c r="I93"/>
  <c r="L92"/>
  <c r="J92"/>
  <c r="I92"/>
  <c r="L91"/>
  <c r="K91"/>
  <c r="J91"/>
  <c r="I91"/>
  <c r="L90"/>
  <c r="K90"/>
  <c r="J90"/>
  <c r="I90"/>
  <c r="L89"/>
  <c r="K89"/>
  <c r="J89"/>
  <c r="I89"/>
  <c r="L88"/>
  <c r="K88"/>
  <c r="J88"/>
  <c r="I88"/>
  <c r="K87"/>
  <c r="J87"/>
  <c r="L85"/>
  <c r="K85"/>
  <c r="L84"/>
  <c r="J84"/>
  <c r="I84"/>
  <c r="L83"/>
  <c r="K83"/>
  <c r="J83"/>
  <c r="I83"/>
  <c r="L82"/>
  <c r="K82"/>
  <c r="J82"/>
  <c r="I82"/>
  <c r="L81"/>
  <c r="K81"/>
  <c r="J81"/>
  <c r="I81"/>
  <c r="L80"/>
  <c r="K80"/>
  <c r="J80"/>
  <c r="I80"/>
  <c r="L78"/>
  <c r="L77"/>
  <c r="K77"/>
  <c r="L76"/>
  <c r="K76"/>
  <c r="J76"/>
  <c r="L75"/>
  <c r="K75"/>
  <c r="L74"/>
  <c r="K74"/>
  <c r="J74"/>
  <c r="L73"/>
  <c r="K73"/>
  <c r="J73"/>
  <c r="L72"/>
  <c r="K72"/>
  <c r="J72"/>
  <c r="L71"/>
  <c r="K71"/>
  <c r="J71"/>
  <c r="I71"/>
  <c r="L70"/>
  <c r="K70"/>
  <c r="J70"/>
  <c r="I70"/>
  <c r="L69"/>
  <c r="K69"/>
  <c r="J69"/>
  <c r="L68"/>
  <c r="K68"/>
  <c r="J68"/>
  <c r="I68"/>
  <c r="L67"/>
  <c r="K67"/>
  <c r="J67"/>
  <c r="I67"/>
  <c r="L66"/>
  <c r="J66"/>
  <c r="L65"/>
  <c r="K65"/>
  <c r="J65"/>
  <c r="L64"/>
  <c r="K64"/>
  <c r="J64"/>
  <c r="I64"/>
  <c r="L63"/>
  <c r="J63"/>
  <c r="I63"/>
  <c r="L62"/>
  <c r="K62"/>
  <c r="J62"/>
  <c r="L61"/>
  <c r="K61"/>
  <c r="J61"/>
  <c r="L60"/>
  <c r="K60"/>
  <c r="J60"/>
  <c r="L59"/>
  <c r="K59"/>
  <c r="J59"/>
  <c r="L58"/>
  <c r="K58"/>
  <c r="J58"/>
  <c r="I58"/>
  <c r="L57"/>
  <c r="K57"/>
  <c r="J57"/>
  <c r="L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L28"/>
  <c r="K28"/>
  <c r="J28"/>
  <c r="L27"/>
  <c r="K27"/>
  <c r="J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G14"/>
  <c r="F14"/>
  <c r="E14"/>
  <c r="H13"/>
  <c r="K13" s="1"/>
  <c r="G13"/>
  <c r="F13"/>
  <c r="E13"/>
  <c r="H12"/>
  <c r="G12"/>
  <c r="F12"/>
  <c r="E12"/>
  <c r="H11"/>
  <c r="K11" s="1"/>
  <c r="G11"/>
  <c r="F11"/>
  <c r="E11"/>
  <c r="H10"/>
  <c r="G10"/>
  <c r="F10"/>
  <c r="E10"/>
  <c r="H9"/>
  <c r="G9"/>
  <c r="F9"/>
  <c r="H8"/>
  <c r="G8"/>
  <c r="F8"/>
  <c r="E8"/>
  <c r="M7"/>
  <c r="C7"/>
  <c r="J127" l="1"/>
  <c r="I159"/>
  <c r="K143"/>
  <c r="K151"/>
  <c r="K127"/>
  <c r="K135"/>
  <c r="I103"/>
  <c r="J10"/>
  <c r="H7"/>
  <c r="G7"/>
  <c r="E7"/>
  <c r="K10"/>
  <c r="K9"/>
  <c r="F7"/>
  <c r="K95"/>
  <c r="K119"/>
  <c r="L159"/>
  <c r="J8"/>
  <c r="L11"/>
  <c r="I12"/>
  <c r="I167"/>
  <c r="K183"/>
  <c r="K8"/>
  <c r="J9"/>
  <c r="L13"/>
  <c r="I11"/>
  <c r="I13"/>
  <c r="K79"/>
  <c r="J103"/>
  <c r="I111"/>
  <c r="I175"/>
  <c r="L79"/>
  <c r="L151"/>
  <c r="L8"/>
  <c r="L9"/>
  <c r="L10"/>
  <c r="I79"/>
  <c r="L87"/>
  <c r="I95"/>
  <c r="K103"/>
  <c r="K111"/>
  <c r="L119"/>
  <c r="I135"/>
  <c r="I143"/>
  <c r="I151"/>
  <c r="J159"/>
  <c r="J167"/>
  <c r="J175"/>
  <c r="L183"/>
  <c r="L95"/>
  <c r="I8"/>
  <c r="I9"/>
  <c r="I10"/>
  <c r="J79"/>
  <c r="I87"/>
  <c r="J95"/>
  <c r="L103"/>
  <c r="L111"/>
  <c r="I119"/>
  <c r="I127"/>
  <c r="J135"/>
  <c r="J143"/>
  <c r="J151"/>
  <c r="K159"/>
  <c r="K167"/>
  <c r="K175"/>
  <c r="I183"/>
  <c r="L135"/>
  <c r="L143"/>
  <c r="L7" l="1"/>
  <c r="J7"/>
  <c r="K7"/>
  <c r="I7"/>
  <c r="H10" i="15" l="1"/>
  <c r="H9"/>
  <c r="H8"/>
  <c r="E13"/>
  <c r="H7" l="1"/>
  <c r="K128"/>
  <c r="K112"/>
  <c r="K113"/>
  <c r="K114"/>
  <c r="K115"/>
  <c r="K116"/>
  <c r="K117"/>
  <c r="K118"/>
  <c r="K120"/>
  <c r="K121"/>
  <c r="K122"/>
  <c r="K123"/>
  <c r="K124"/>
  <c r="K125"/>
  <c r="K126"/>
  <c r="J120"/>
  <c r="J121"/>
  <c r="J122"/>
  <c r="J123"/>
  <c r="J124"/>
  <c r="J125"/>
  <c r="J126"/>
  <c r="J112"/>
  <c r="J113"/>
  <c r="J114"/>
  <c r="J115"/>
  <c r="J116"/>
  <c r="J117"/>
  <c r="J118"/>
  <c r="K130"/>
  <c r="J130"/>
  <c r="J15" l="1"/>
  <c r="L190"/>
  <c r="K190"/>
  <c r="J190"/>
  <c r="I190"/>
  <c r="L189"/>
  <c r="K189"/>
  <c r="J189"/>
  <c r="I189"/>
  <c r="L188"/>
  <c r="K188"/>
  <c r="J188"/>
  <c r="I188"/>
  <c r="L187"/>
  <c r="K187"/>
  <c r="J187"/>
  <c r="I187"/>
  <c r="L186"/>
  <c r="K186"/>
  <c r="J186"/>
  <c r="L185"/>
  <c r="K185"/>
  <c r="J185"/>
  <c r="I185"/>
  <c r="L184"/>
  <c r="K184"/>
  <c r="J184"/>
  <c r="I184"/>
  <c r="H183"/>
  <c r="L183" s="1"/>
  <c r="G183"/>
  <c r="F183"/>
  <c r="E183"/>
  <c r="L182"/>
  <c r="K182"/>
  <c r="J182"/>
  <c r="I182"/>
  <c r="L181"/>
  <c r="K181"/>
  <c r="J181"/>
  <c r="I181"/>
  <c r="L180"/>
  <c r="K180"/>
  <c r="J180"/>
  <c r="I180"/>
  <c r="L179"/>
  <c r="K179"/>
  <c r="J179"/>
  <c r="I179"/>
  <c r="L178"/>
  <c r="K178"/>
  <c r="J178"/>
  <c r="L177"/>
  <c r="K177"/>
  <c r="J177"/>
  <c r="L176"/>
  <c r="K176"/>
  <c r="J176"/>
  <c r="I176"/>
  <c r="H175"/>
  <c r="G175"/>
  <c r="F175"/>
  <c r="E175"/>
  <c r="L174"/>
  <c r="K174"/>
  <c r="J174"/>
  <c r="I174"/>
  <c r="L173"/>
  <c r="K173"/>
  <c r="J173"/>
  <c r="I173"/>
  <c r="L172"/>
  <c r="K172"/>
  <c r="J172"/>
  <c r="I172"/>
  <c r="L171"/>
  <c r="K171"/>
  <c r="J171"/>
  <c r="I171"/>
  <c r="L170"/>
  <c r="K170"/>
  <c r="J170"/>
  <c r="I170"/>
  <c r="L169"/>
  <c r="K169"/>
  <c r="J169"/>
  <c r="I169"/>
  <c r="L168"/>
  <c r="K168"/>
  <c r="J168"/>
  <c r="I168"/>
  <c r="H167"/>
  <c r="G167"/>
  <c r="F167"/>
  <c r="E167"/>
  <c r="L166"/>
  <c r="K166"/>
  <c r="J166"/>
  <c r="I166"/>
  <c r="L165"/>
  <c r="K165"/>
  <c r="J165"/>
  <c r="I165"/>
  <c r="L164"/>
  <c r="K164"/>
  <c r="J164"/>
  <c r="I164"/>
  <c r="L163"/>
  <c r="K163"/>
  <c r="J163"/>
  <c r="I163"/>
  <c r="L162"/>
  <c r="K162"/>
  <c r="J162"/>
  <c r="I162"/>
  <c r="L161"/>
  <c r="K161"/>
  <c r="J161"/>
  <c r="I161"/>
  <c r="L160"/>
  <c r="K160"/>
  <c r="J160"/>
  <c r="I160"/>
  <c r="H159"/>
  <c r="G159"/>
  <c r="F159"/>
  <c r="E159"/>
  <c r="L158"/>
  <c r="K158"/>
  <c r="J158"/>
  <c r="L157"/>
  <c r="K157"/>
  <c r="J157"/>
  <c r="L156"/>
  <c r="K156"/>
  <c r="J156"/>
  <c r="L155"/>
  <c r="K155"/>
  <c r="J155"/>
  <c r="L154"/>
  <c r="K154"/>
  <c r="J154"/>
  <c r="I154"/>
  <c r="L153"/>
  <c r="K153"/>
  <c r="J153"/>
  <c r="I153"/>
  <c r="L152"/>
  <c r="K152"/>
  <c r="J152"/>
  <c r="H151"/>
  <c r="G151"/>
  <c r="F151"/>
  <c r="E151"/>
  <c r="L150"/>
  <c r="K150"/>
  <c r="J150"/>
  <c r="I150"/>
  <c r="L149"/>
  <c r="K149"/>
  <c r="J149"/>
  <c r="I149"/>
  <c r="L147"/>
  <c r="K147"/>
  <c r="J147"/>
  <c r="I147"/>
  <c r="L146"/>
  <c r="K146"/>
  <c r="J146"/>
  <c r="I146"/>
  <c r="L145"/>
  <c r="K145"/>
  <c r="J145"/>
  <c r="I145"/>
  <c r="L144"/>
  <c r="K144"/>
  <c r="J144"/>
  <c r="I144"/>
  <c r="H143"/>
  <c r="G143"/>
  <c r="F143"/>
  <c r="E143"/>
  <c r="L142"/>
  <c r="K142"/>
  <c r="J142"/>
  <c r="L141"/>
  <c r="K141"/>
  <c r="J141"/>
  <c r="I141"/>
  <c r="L140"/>
  <c r="L139"/>
  <c r="K139"/>
  <c r="J139"/>
  <c r="I139"/>
  <c r="L138"/>
  <c r="K138"/>
  <c r="J138"/>
  <c r="I138"/>
  <c r="L137"/>
  <c r="K137"/>
  <c r="J137"/>
  <c r="I137"/>
  <c r="L136"/>
  <c r="K136"/>
  <c r="J136"/>
  <c r="I136"/>
  <c r="H135"/>
  <c r="G135"/>
  <c r="F135"/>
  <c r="E135"/>
  <c r="L134"/>
  <c r="K134"/>
  <c r="J134"/>
  <c r="I134"/>
  <c r="L133"/>
  <c r="K133"/>
  <c r="J133"/>
  <c r="I133"/>
  <c r="L132"/>
  <c r="K132"/>
  <c r="J132"/>
  <c r="I132"/>
  <c r="L131"/>
  <c r="K131"/>
  <c r="J131"/>
  <c r="I130"/>
  <c r="L129"/>
  <c r="J129"/>
  <c r="I129"/>
  <c r="J128"/>
  <c r="I128"/>
  <c r="H127"/>
  <c r="G127"/>
  <c r="F127"/>
  <c r="E127"/>
  <c r="L126"/>
  <c r="I126"/>
  <c r="L125"/>
  <c r="I125"/>
  <c r="L124"/>
  <c r="I124"/>
  <c r="L123"/>
  <c r="I123"/>
  <c r="L122"/>
  <c r="I122"/>
  <c r="L121"/>
  <c r="I121"/>
  <c r="L120"/>
  <c r="I120"/>
  <c r="H119"/>
  <c r="G119"/>
  <c r="F119"/>
  <c r="E119"/>
  <c r="L118"/>
  <c r="I118"/>
  <c r="L113"/>
  <c r="I113"/>
  <c r="L112"/>
  <c r="I112"/>
  <c r="H111"/>
  <c r="G111"/>
  <c r="F111"/>
  <c r="E111"/>
  <c r="L110"/>
  <c r="K110"/>
  <c r="J110"/>
  <c r="I110"/>
  <c r="L109"/>
  <c r="K109"/>
  <c r="J109"/>
  <c r="I109"/>
  <c r="L108"/>
  <c r="K108"/>
  <c r="J108"/>
  <c r="I108"/>
  <c r="L107"/>
  <c r="K107"/>
  <c r="J107"/>
  <c r="I107"/>
  <c r="L106"/>
  <c r="K106"/>
  <c r="J106"/>
  <c r="I106"/>
  <c r="L105"/>
  <c r="K105"/>
  <c r="J105"/>
  <c r="I105"/>
  <c r="L104"/>
  <c r="K104"/>
  <c r="J104"/>
  <c r="I104"/>
  <c r="H103"/>
  <c r="G103"/>
  <c r="F103"/>
  <c r="E103"/>
  <c r="L102"/>
  <c r="K102"/>
  <c r="J102"/>
  <c r="L101"/>
  <c r="K101"/>
  <c r="J101"/>
  <c r="I101"/>
  <c r="L100"/>
  <c r="K100"/>
  <c r="J100"/>
  <c r="I100"/>
  <c r="L99"/>
  <c r="K99"/>
  <c r="J99"/>
  <c r="L98"/>
  <c r="K98"/>
  <c r="J98"/>
  <c r="I98"/>
  <c r="L97"/>
  <c r="K97"/>
  <c r="J97"/>
  <c r="I97"/>
  <c r="L96"/>
  <c r="K96"/>
  <c r="J96"/>
  <c r="I96"/>
  <c r="H95"/>
  <c r="G95"/>
  <c r="F95"/>
  <c r="E95"/>
  <c r="L94"/>
  <c r="K94"/>
  <c r="J94"/>
  <c r="I94"/>
  <c r="L93"/>
  <c r="K93"/>
  <c r="J93"/>
  <c r="I93"/>
  <c r="L92"/>
  <c r="J92"/>
  <c r="I92"/>
  <c r="L91"/>
  <c r="K91"/>
  <c r="J91"/>
  <c r="I91"/>
  <c r="L90"/>
  <c r="K90"/>
  <c r="J90"/>
  <c r="I90"/>
  <c r="L89"/>
  <c r="K89"/>
  <c r="J89"/>
  <c r="I89"/>
  <c r="L88"/>
  <c r="K88"/>
  <c r="J88"/>
  <c r="I88"/>
  <c r="H87"/>
  <c r="J87" s="1"/>
  <c r="G87"/>
  <c r="F87"/>
  <c r="E87"/>
  <c r="L85"/>
  <c r="K85"/>
  <c r="L84"/>
  <c r="J84"/>
  <c r="I84"/>
  <c r="L83"/>
  <c r="K83"/>
  <c r="J83"/>
  <c r="I83"/>
  <c r="L82"/>
  <c r="K82"/>
  <c r="J82"/>
  <c r="I82"/>
  <c r="L81"/>
  <c r="K81"/>
  <c r="J81"/>
  <c r="I81"/>
  <c r="L80"/>
  <c r="K80"/>
  <c r="J80"/>
  <c r="I80"/>
  <c r="H79"/>
  <c r="G79"/>
  <c r="F79"/>
  <c r="E79"/>
  <c r="L78"/>
  <c r="L77"/>
  <c r="K77"/>
  <c r="L76"/>
  <c r="K76"/>
  <c r="J76"/>
  <c r="L75"/>
  <c r="K75"/>
  <c r="L74"/>
  <c r="K74"/>
  <c r="J74"/>
  <c r="L73"/>
  <c r="K73"/>
  <c r="J73"/>
  <c r="L72"/>
  <c r="K72"/>
  <c r="J72"/>
  <c r="J71"/>
  <c r="L70"/>
  <c r="K70"/>
  <c r="J70"/>
  <c r="I70"/>
  <c r="L69"/>
  <c r="K69"/>
  <c r="J69"/>
  <c r="L68"/>
  <c r="K68"/>
  <c r="J68"/>
  <c r="I68"/>
  <c r="L67"/>
  <c r="K67"/>
  <c r="J67"/>
  <c r="I67"/>
  <c r="L66"/>
  <c r="J66"/>
  <c r="L65"/>
  <c r="K65"/>
  <c r="J65"/>
  <c r="L64"/>
  <c r="K64"/>
  <c r="J64"/>
  <c r="I64"/>
  <c r="L63"/>
  <c r="I63"/>
  <c r="L62"/>
  <c r="K62"/>
  <c r="J62"/>
  <c r="L61"/>
  <c r="K61"/>
  <c r="J61"/>
  <c r="L60"/>
  <c r="K60"/>
  <c r="J60"/>
  <c r="L59"/>
  <c r="K59"/>
  <c r="J59"/>
  <c r="L58"/>
  <c r="K58"/>
  <c r="J58"/>
  <c r="I58"/>
  <c r="L57"/>
  <c r="K57"/>
  <c r="J57"/>
  <c r="L56"/>
  <c r="J56"/>
  <c r="I56"/>
  <c r="J55"/>
  <c r="L55"/>
  <c r="K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J47"/>
  <c r="L47"/>
  <c r="K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J31"/>
  <c r="I31"/>
  <c r="K31"/>
  <c r="L31"/>
  <c r="L30"/>
  <c r="K30"/>
  <c r="J30"/>
  <c r="I30"/>
  <c r="L29"/>
  <c r="K29"/>
  <c r="J29"/>
  <c r="L28"/>
  <c r="K28"/>
  <c r="J28"/>
  <c r="L27"/>
  <c r="K27"/>
  <c r="J27"/>
  <c r="L26"/>
  <c r="K26"/>
  <c r="J26"/>
  <c r="I26"/>
  <c r="L25"/>
  <c r="K25"/>
  <c r="J25"/>
  <c r="I25"/>
  <c r="L24"/>
  <c r="K24"/>
  <c r="J24"/>
  <c r="I24"/>
  <c r="I23"/>
  <c r="J23"/>
  <c r="K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J14"/>
  <c r="G14"/>
  <c r="F14"/>
  <c r="E14"/>
  <c r="H13"/>
  <c r="G13"/>
  <c r="F13"/>
  <c r="H12"/>
  <c r="G12"/>
  <c r="F12"/>
  <c r="E12"/>
  <c r="H11"/>
  <c r="G11"/>
  <c r="F11"/>
  <c r="E11"/>
  <c r="G10"/>
  <c r="F10"/>
  <c r="E10"/>
  <c r="G9"/>
  <c r="F9"/>
  <c r="E9"/>
  <c r="G8"/>
  <c r="F8"/>
  <c r="E8"/>
  <c r="M7"/>
  <c r="C7"/>
  <c r="I11" l="1"/>
  <c r="K135"/>
  <c r="K151"/>
  <c r="J135"/>
  <c r="K111"/>
  <c r="J103"/>
  <c r="K127"/>
  <c r="J127"/>
  <c r="I13"/>
  <c r="I183"/>
  <c r="I79"/>
  <c r="I159"/>
  <c r="I167"/>
  <c r="J183"/>
  <c r="K95"/>
  <c r="L119"/>
  <c r="K119"/>
  <c r="J119"/>
  <c r="J151"/>
  <c r="K183"/>
  <c r="L135"/>
  <c r="I175"/>
  <c r="K175"/>
  <c r="K167"/>
  <c r="K159"/>
  <c r="L151"/>
  <c r="K143"/>
  <c r="L143"/>
  <c r="J143"/>
  <c r="I127"/>
  <c r="F7"/>
  <c r="E7"/>
  <c r="I111"/>
  <c r="J111"/>
  <c r="K103"/>
  <c r="I103"/>
  <c r="I95"/>
  <c r="K79"/>
  <c r="K87"/>
  <c r="L87"/>
  <c r="J8"/>
  <c r="J9"/>
  <c r="J10"/>
  <c r="I12"/>
  <c r="G7"/>
  <c r="L13"/>
  <c r="K11"/>
  <c r="L9"/>
  <c r="L10"/>
  <c r="L23"/>
  <c r="I9"/>
  <c r="I15"/>
  <c r="I71"/>
  <c r="L79"/>
  <c r="L159"/>
  <c r="L175"/>
  <c r="K8"/>
  <c r="K9"/>
  <c r="K10"/>
  <c r="L11"/>
  <c r="K13"/>
  <c r="K14"/>
  <c r="K15"/>
  <c r="I47"/>
  <c r="I55"/>
  <c r="J63"/>
  <c r="K71"/>
  <c r="J79"/>
  <c r="I87"/>
  <c r="J95"/>
  <c r="L103"/>
  <c r="L111"/>
  <c r="I119"/>
  <c r="I135"/>
  <c r="I143"/>
  <c r="I151"/>
  <c r="J159"/>
  <c r="J167"/>
  <c r="J175"/>
  <c r="L8"/>
  <c r="L14"/>
  <c r="L15"/>
  <c r="L71"/>
  <c r="I8"/>
  <c r="I10"/>
  <c r="L95"/>
  <c r="L167"/>
  <c r="K7" l="1"/>
  <c r="I7"/>
  <c r="L7"/>
  <c r="J7"/>
</calcChain>
</file>

<file path=xl/sharedStrings.xml><?xml version="1.0" encoding="utf-8"?>
<sst xmlns="http://schemas.openxmlformats.org/spreadsheetml/2006/main" count="1022" uniqueCount="89">
  <si>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</si>
  <si>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</si>
  <si>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</si>
  <si>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</si>
  <si>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</si>
  <si>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</si>
  <si>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</si>
  <si>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</si>
  <si>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</si>
  <si>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</si>
  <si>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</si>
  <si>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</si>
  <si>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</si>
  <si>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</si>
  <si>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</si>
  <si>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</si>
  <si>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</si>
  <si>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</si>
  <si>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</si>
  <si>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</si>
  <si>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</si>
  <si>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</si>
  <si>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</si>
  <si>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</si>
  <si>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</si>
  <si>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</si>
  <si>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</si>
  <si>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</si>
  <si>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</si>
  <si>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</si>
  <si>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</si>
  <si>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</si>
  <si>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</si>
  <si>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</si>
  <si>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</si>
  <si>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</si>
  <si>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</si>
  <si>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</si>
  <si>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</si>
  <si>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</si>
  <si>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</si>
  <si>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</si>
  <si>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</si>
  <si>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</si>
  <si>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</si>
  <si>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</si>
  <si>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</si>
  <si>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</si>
  <si>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</si>
  <si>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</si>
  <si>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</si>
  <si>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</si>
  <si>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</si>
  <si>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</si>
  <si>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</si>
  <si>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</si>
  <si>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</si>
  <si>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</si>
  <si>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</si>
  <si>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</si>
  <si>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</si>
  <si>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</si>
  <si>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</si>
  <si>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</si>
  <si>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</si>
  <si>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</si>
  <si>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</si>
  <si>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</si>
  <si>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</si>
  <si>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</si>
  <si>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</si>
  <si>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</si>
  <si>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</si>
  <si>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</si>
  <si>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</si>
  <si>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</si>
  <si>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</si>
  <si>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</si>
  <si>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</si>
  <si>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Заместитель председателя комитета по культуре
Ковалевская Е.А. 
316415</t>
  </si>
  <si>
    <t xml:space="preserve">Начальник управления отчетности и программно-целевого планирования –  главный бухгалтер АНР,
Т.А.Пятигор
</t>
  </si>
  <si>
    <t>Утвержденный/уточненный  план на 2022 год</t>
  </si>
  <si>
    <t xml:space="preserve">Укрепление общественного здоровья населения Нефтеюганского района на 2021 – 2025 годы
</t>
  </si>
  <si>
    <t>Заместитель директора МКУ УПОДУКС
Венедиктов К.В.
31-64-13</t>
  </si>
  <si>
    <t>Всего 23</t>
  </si>
  <si>
    <t>на 31.03.2022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</si>
  <si>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 89,8%  к комплексному плану.
</t>
    </r>
  </si>
  <si>
    <t>Заместители директора департамента финансов:
Курова Н.В.
250196</t>
  </si>
  <si>
    <t xml:space="preserve">Начальник отдела  по опеке и попечительству,
Кулага Е.Л.
247606
</t>
  </si>
</sst>
</file>

<file path=xl/styles.xml><?xml version="1.0" encoding="utf-8"?>
<styleSheet xmlns="http://schemas.openxmlformats.org/spreadsheetml/2006/main">
  <numFmts count="2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#,##0.0_ ;\-#,##0.0\ "/>
    <numFmt numFmtId="174" formatCode="_-* #,##0.0000\ _₽_-;\-* #,##0.0000\ _₽_-;_-* &quot;-&quot;\ _₽_-;_-@_-"/>
    <numFmt numFmtId="175" formatCode="_-* #,##0.0\ _₽_-;\-* #,##0.0\ _₽_-;_-* &quot;-&quot;?????\ _₽_-;_-@_-"/>
    <numFmt numFmtId="176" formatCode="_(* #,##0.00_);_(* \(#,##0.00\);_(* &quot;-&quot;??_);_(@_)"/>
    <numFmt numFmtId="177" formatCode="_-* #,##0.00\ _₽_-;\-* #,##0.00\ _₽_-;_-* &quot;-&quot;?\ _₽_-;_-@_-"/>
    <numFmt numFmtId="178" formatCode="_-* #,##0.00\ _₽_-;\-* #,##0.00\ _₽_-;_-* &quot;-&quot;\ _₽_-;_-@_-"/>
    <numFmt numFmtId="179" formatCode="#,##0.00_ ;\-#,##0.00\ "/>
    <numFmt numFmtId="180" formatCode="_-* #,##0.00000\ _₽_-;\-* #,##0.00000\ _₽_-;_-* &quot;-&quot;?\ _₽_-;_-@_-"/>
    <numFmt numFmtId="181" formatCode="#,##0.00000_ ;\-#,##0.00000\ "/>
    <numFmt numFmtId="182" formatCode="#,##0.00_р_."/>
    <numFmt numFmtId="183" formatCode="#,##0.0\ _₽"/>
    <numFmt numFmtId="184" formatCode="#,##0.00\ _₽"/>
    <numFmt numFmtId="185" formatCode="_-* #,##0.00\ _₽_-;\-* #,##0.00\ _₽_-;_-* &quot;-&quot;???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3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866">
    <xf numFmtId="0" fontId="0" fillId="0" borderId="0"/>
    <xf numFmtId="43" fontId="26" fillId="0" borderId="0" applyFont="0" applyFill="0" applyBorder="0" applyAlignment="0" applyProtection="0"/>
    <xf numFmtId="0" fontId="25" fillId="0" borderId="0"/>
    <xf numFmtId="0" fontId="38" fillId="0" borderId="0"/>
    <xf numFmtId="166" fontId="38" fillId="0" borderId="0" applyFont="0" applyFill="0" applyBorder="0" applyAlignment="0" applyProtection="0"/>
    <xf numFmtId="0" fontId="25" fillId="0" borderId="0"/>
    <xf numFmtId="0" fontId="25" fillId="0" borderId="0"/>
    <xf numFmtId="166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5" fillId="0" borderId="0"/>
    <xf numFmtId="166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42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Fill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7" fontId="42" fillId="0" borderId="0" xfId="0" applyNumberFormat="1" applyFont="1"/>
    <xf numFmtId="0" fontId="46" fillId="0" borderId="0" xfId="0" applyFont="1"/>
    <xf numFmtId="0" fontId="47" fillId="0" borderId="0" xfId="0" applyFont="1"/>
    <xf numFmtId="167" fontId="48" fillId="4" borderId="1" xfId="4" applyNumberFormat="1" applyFont="1" applyFill="1" applyBorder="1" applyAlignment="1">
      <alignment horizontal="right" vertical="center" wrapText="1"/>
    </xf>
    <xf numFmtId="167" fontId="49" fillId="5" borderId="1" xfId="4" applyNumberFormat="1" applyFont="1" applyFill="1" applyBorder="1" applyAlignment="1">
      <alignment horizontal="right" vertical="center" wrapText="1"/>
    </xf>
    <xf numFmtId="167" fontId="48" fillId="0" borderId="1" xfId="4" applyNumberFormat="1" applyFont="1" applyFill="1" applyBorder="1" applyAlignment="1">
      <alignment horizontal="right" vertical="center" wrapText="1"/>
    </xf>
    <xf numFmtId="168" fontId="49" fillId="5" borderId="1" xfId="8" applyNumberFormat="1" applyFont="1" applyFill="1" applyBorder="1" applyAlignment="1">
      <alignment horizontal="right" vertical="center" wrapText="1"/>
    </xf>
    <xf numFmtId="167" fontId="48" fillId="3" borderId="1" xfId="4" applyNumberFormat="1" applyFont="1" applyFill="1" applyBorder="1" applyAlignment="1">
      <alignment horizontal="right" vertical="center" wrapText="1"/>
    </xf>
    <xf numFmtId="43" fontId="48" fillId="4" borderId="1" xfId="4" applyNumberFormat="1" applyFont="1" applyFill="1" applyBorder="1" applyAlignment="1">
      <alignment horizontal="right" vertical="center" wrapText="1"/>
    </xf>
    <xf numFmtId="173" fontId="48" fillId="4" borderId="1" xfId="4" applyNumberFormat="1" applyFont="1" applyFill="1" applyBorder="1" applyAlignment="1">
      <alignment horizontal="right" vertical="center" wrapText="1"/>
    </xf>
    <xf numFmtId="173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9" fontId="49" fillId="5" borderId="1" xfId="7" applyNumberFormat="1" applyFont="1" applyFill="1" applyBorder="1" applyAlignment="1">
      <alignment horizontal="right" vertical="center" wrapText="1"/>
    </xf>
    <xf numFmtId="179" fontId="49" fillId="5" borderId="1" xfId="8" applyNumberFormat="1" applyFont="1" applyFill="1" applyBorder="1" applyAlignment="1">
      <alignment horizontal="right" vertical="center" wrapText="1"/>
    </xf>
    <xf numFmtId="179" fontId="48" fillId="0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8" fontId="57" fillId="4" borderId="1" xfId="4" applyNumberFormat="1" applyFont="1" applyFill="1" applyBorder="1" applyAlignment="1">
      <alignment horizontal="right" vertical="center" wrapText="1"/>
    </xf>
    <xf numFmtId="167" fontId="56" fillId="5" borderId="1" xfId="4" applyNumberFormat="1" applyFont="1" applyFill="1" applyBorder="1" applyAlignment="1">
      <alignment horizontal="right" vertical="center" wrapText="1"/>
    </xf>
    <xf numFmtId="168" fontId="56" fillId="5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80" fontId="56" fillId="3" borderId="1" xfId="7" applyNumberFormat="1" applyFont="1" applyFill="1" applyBorder="1" applyAlignment="1">
      <alignment horizontal="right" vertical="center" wrapText="1"/>
    </xf>
    <xf numFmtId="167" fontId="56" fillId="3" borderId="1" xfId="7" applyNumberFormat="1" applyFont="1" applyFill="1" applyBorder="1" applyAlignment="1">
      <alignment horizontal="right" vertical="center" wrapText="1"/>
    </xf>
    <xf numFmtId="168" fontId="56" fillId="5" borderId="1" xfId="1" applyNumberFormat="1" applyFont="1" applyFill="1" applyBorder="1" applyAlignment="1">
      <alignment horizontal="right" vertical="center" wrapText="1"/>
    </xf>
    <xf numFmtId="167" fontId="56" fillId="5" borderId="1" xfId="2" applyNumberFormat="1" applyFont="1" applyFill="1" applyBorder="1" applyAlignment="1">
      <alignment horizontal="right" vertical="center" wrapText="1"/>
    </xf>
    <xf numFmtId="169" fontId="56" fillId="0" borderId="1" xfId="4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right" vertical="center" wrapText="1"/>
    </xf>
    <xf numFmtId="173" fontId="57" fillId="4" borderId="1" xfId="1" applyNumberFormat="1" applyFont="1" applyFill="1" applyBorder="1" applyAlignment="1">
      <alignment horizontal="right" vertical="center" wrapText="1"/>
    </xf>
    <xf numFmtId="43" fontId="57" fillId="4" borderId="1" xfId="4" applyNumberFormat="1" applyFont="1" applyFill="1" applyBorder="1" applyAlignment="1">
      <alignment horizontal="right" vertical="center" wrapText="1"/>
    </xf>
    <xf numFmtId="169" fontId="57" fillId="4" borderId="1" xfId="4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9" fontId="56" fillId="0" borderId="1" xfId="8" applyNumberFormat="1" applyFont="1" applyFill="1" applyBorder="1" applyAlignment="1">
      <alignment horizontal="right" vertical="center" wrapText="1"/>
    </xf>
    <xf numFmtId="169" fontId="57" fillId="0" borderId="1" xfId="4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center" vertical="center" wrapText="1"/>
    </xf>
    <xf numFmtId="173" fontId="56" fillId="0" borderId="1" xfId="8" applyNumberFormat="1" applyFont="1" applyFill="1" applyBorder="1" applyAlignment="1">
      <alignment horizontal="right" vertical="center" wrapText="1"/>
    </xf>
    <xf numFmtId="168" fontId="56" fillId="5" borderId="1" xfId="4" applyNumberFormat="1" applyFont="1" applyFill="1" applyBorder="1" applyAlignment="1">
      <alignment horizontal="center" vertical="center" wrapText="1"/>
    </xf>
    <xf numFmtId="168" fontId="56" fillId="0" borderId="1" xfId="4" applyNumberFormat="1" applyFont="1" applyFill="1" applyBorder="1" applyAlignment="1">
      <alignment horizontal="center" vertical="center" wrapText="1"/>
    </xf>
    <xf numFmtId="169" fontId="56" fillId="0" borderId="1" xfId="1" applyNumberFormat="1" applyFont="1" applyFill="1" applyBorder="1" applyAlignment="1">
      <alignment horizontal="right" vertical="center" wrapText="1"/>
    </xf>
    <xf numFmtId="167" fontId="56" fillId="0" borderId="1" xfId="2" applyNumberFormat="1" applyFont="1" applyFill="1" applyBorder="1" applyAlignment="1">
      <alignment horizontal="right" vertical="center" wrapText="1"/>
    </xf>
    <xf numFmtId="169" fontId="56" fillId="5" borderId="1" xfId="1" applyNumberFormat="1" applyFont="1" applyFill="1" applyBorder="1" applyAlignment="1">
      <alignment horizontal="right" vertical="center" wrapText="1"/>
    </xf>
    <xf numFmtId="168" fontId="56" fillId="3" borderId="1" xfId="8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69" fontId="57" fillId="3" borderId="1" xfId="4" applyNumberFormat="1" applyFont="1" applyFill="1" applyBorder="1" applyAlignment="1">
      <alignment horizontal="right" vertical="center" wrapText="1"/>
    </xf>
    <xf numFmtId="173" fontId="56" fillId="3" borderId="1" xfId="4" applyNumberFormat="1" applyFont="1" applyFill="1" applyBorder="1" applyAlignment="1">
      <alignment horizontal="right" vertical="center" wrapText="1"/>
    </xf>
    <xf numFmtId="169" fontId="56" fillId="3" borderId="1" xfId="9483" applyNumberFormat="1" applyFont="1" applyFill="1" applyBorder="1" applyAlignment="1">
      <alignment horizontal="right" vertical="center" wrapText="1"/>
    </xf>
    <xf numFmtId="167" fontId="56" fillId="3" borderId="1" xfId="4" applyNumberFormat="1" applyFont="1" applyFill="1" applyBorder="1" applyAlignment="1">
      <alignment horizontal="right" vertical="center" wrapText="1"/>
    </xf>
    <xf numFmtId="173" fontId="56" fillId="5" borderId="1" xfId="1" applyNumberFormat="1" applyFont="1" applyFill="1" applyBorder="1" applyAlignment="1">
      <alignment horizontal="right" vertical="center" wrapText="1"/>
    </xf>
    <xf numFmtId="167" fontId="56" fillId="0" borderId="1" xfId="4" applyNumberFormat="1" applyFont="1" applyBorder="1" applyAlignment="1">
      <alignment horizontal="right" vertical="center" wrapText="1"/>
    </xf>
    <xf numFmtId="173" fontId="57" fillId="4" borderId="1" xfId="4" applyNumberFormat="1" applyFont="1" applyFill="1" applyBorder="1" applyAlignment="1">
      <alignment horizontal="right" vertical="center" wrapText="1"/>
    </xf>
    <xf numFmtId="167" fontId="58" fillId="0" borderId="1" xfId="0" applyNumberFormat="1" applyFont="1" applyBorder="1" applyAlignment="1">
      <alignment vertical="center" wrapText="1"/>
    </xf>
    <xf numFmtId="167" fontId="56" fillId="3" borderId="1" xfId="2" applyNumberFormat="1" applyFont="1" applyFill="1" applyBorder="1" applyAlignment="1">
      <alignment horizontal="right" vertical="center" wrapText="1"/>
    </xf>
    <xf numFmtId="168" fontId="56" fillId="3" borderId="1" xfId="4" applyNumberFormat="1" applyFont="1" applyFill="1" applyBorder="1" applyAlignment="1">
      <alignment horizontal="right" vertical="center" wrapText="1"/>
    </xf>
    <xf numFmtId="169" fontId="56" fillId="5" borderId="1" xfId="9483" applyNumberFormat="1" applyFont="1" applyFill="1" applyBorder="1" applyAlignment="1">
      <alignment horizontal="right" vertical="center" wrapText="1"/>
    </xf>
    <xf numFmtId="168" fontId="56" fillId="0" borderId="1" xfId="1" applyNumberFormat="1" applyFont="1" applyFill="1" applyBorder="1" applyAlignment="1">
      <alignment horizontal="right" vertical="center" wrapText="1"/>
    </xf>
    <xf numFmtId="167" fontId="56" fillId="0" borderId="1" xfId="7" applyNumberFormat="1" applyFont="1" applyBorder="1" applyAlignment="1">
      <alignment horizontal="right" vertical="center" wrapText="1"/>
    </xf>
    <xf numFmtId="168" fontId="56" fillId="0" borderId="1" xfId="4" applyNumberFormat="1" applyFont="1" applyFill="1" applyBorder="1" applyAlignment="1">
      <alignment horizontal="right" vertical="center" wrapText="1"/>
    </xf>
    <xf numFmtId="177" fontId="56" fillId="0" borderId="1" xfId="1" applyNumberFormat="1" applyFont="1" applyBorder="1" applyAlignment="1">
      <alignment horizontal="right" vertical="center" wrapText="1"/>
    </xf>
    <xf numFmtId="173" fontId="56" fillId="0" borderId="1" xfId="4" applyNumberFormat="1" applyFont="1" applyFill="1" applyBorder="1" applyAlignment="1">
      <alignment horizontal="right" vertical="center" wrapText="1"/>
    </xf>
    <xf numFmtId="177" fontId="56" fillId="0" borderId="1" xfId="7" applyNumberFormat="1" applyFont="1" applyBorder="1" applyAlignment="1">
      <alignment horizontal="right" vertical="center" wrapText="1"/>
    </xf>
    <xf numFmtId="167" fontId="56" fillId="0" borderId="1" xfId="14" applyNumberFormat="1" applyFont="1" applyFill="1" applyBorder="1" applyAlignment="1">
      <alignment horizontal="right" vertical="center" wrapText="1"/>
    </xf>
    <xf numFmtId="168" fontId="57" fillId="4" borderId="1" xfId="1" applyNumberFormat="1" applyFont="1" applyFill="1" applyBorder="1" applyAlignment="1">
      <alignment horizontal="right" vertical="center" wrapText="1"/>
    </xf>
    <xf numFmtId="167" fontId="56" fillId="5" borderId="1" xfId="8" applyNumberFormat="1" applyFont="1" applyFill="1" applyBorder="1" applyAlignment="1">
      <alignment horizontal="right" vertical="center" wrapText="1"/>
    </xf>
    <xf numFmtId="167" fontId="56" fillId="0" borderId="1" xfId="7" applyNumberFormat="1" applyFont="1" applyFill="1" applyBorder="1" applyAlignment="1">
      <alignment horizontal="right" vertical="center" wrapText="1"/>
    </xf>
    <xf numFmtId="167" fontId="56" fillId="5" borderId="1" xfId="7" applyNumberFormat="1" applyFont="1" applyFill="1" applyBorder="1" applyAlignment="1">
      <alignment horizontal="right" vertical="center" wrapText="1"/>
    </xf>
    <xf numFmtId="167" fontId="57" fillId="4" borderId="1" xfId="1" applyNumberFormat="1" applyFont="1" applyFill="1" applyBorder="1" applyAlignment="1">
      <alignment horizontal="right" vertical="center" wrapText="1"/>
    </xf>
    <xf numFmtId="168" fontId="56" fillId="3" borderId="1" xfId="1" applyNumberFormat="1" applyFont="1" applyFill="1" applyBorder="1" applyAlignment="1">
      <alignment horizontal="right" vertical="center" wrapText="1"/>
    </xf>
    <xf numFmtId="167" fontId="57" fillId="5" borderId="1" xfId="4" applyNumberFormat="1" applyFont="1" applyFill="1" applyBorder="1" applyAlignment="1">
      <alignment horizontal="right" vertical="center" wrapText="1"/>
    </xf>
    <xf numFmtId="168" fontId="57" fillId="3" borderId="1" xfId="4" applyNumberFormat="1" applyFont="1" applyFill="1" applyBorder="1" applyAlignment="1">
      <alignment horizontal="right" vertical="center" wrapText="1"/>
    </xf>
    <xf numFmtId="177" fontId="57" fillId="4" borderId="1" xfId="4" applyNumberFormat="1" applyFont="1" applyFill="1" applyBorder="1" applyAlignment="1">
      <alignment horizontal="right" vertical="center" wrapText="1"/>
    </xf>
    <xf numFmtId="168" fontId="56" fillId="0" borderId="1" xfId="8" applyNumberFormat="1" applyFont="1" applyFill="1" applyBorder="1" applyAlignment="1">
      <alignment horizontal="right" vertical="center" wrapText="1"/>
    </xf>
    <xf numFmtId="43" fontId="56" fillId="5" borderId="1" xfId="5216" applyNumberFormat="1" applyFont="1" applyFill="1" applyBorder="1" applyAlignment="1">
      <alignment horizontal="right" vertical="center" wrapText="1"/>
    </xf>
    <xf numFmtId="174" fontId="56" fillId="5" borderId="1" xfId="1" applyNumberFormat="1" applyFont="1" applyFill="1" applyBorder="1" applyAlignment="1">
      <alignment horizontal="right" vertical="center" wrapText="1"/>
    </xf>
    <xf numFmtId="167" fontId="56" fillId="3" borderId="1" xfId="5154" applyNumberFormat="1" applyFont="1" applyFill="1" applyBorder="1" applyAlignment="1">
      <alignment horizontal="right" vertical="center" wrapText="1"/>
    </xf>
    <xf numFmtId="167" fontId="56" fillId="0" borderId="1" xfId="5154" applyNumberFormat="1" applyFont="1" applyFill="1" applyBorder="1" applyAlignment="1">
      <alignment horizontal="right" vertical="center" wrapText="1"/>
    </xf>
    <xf numFmtId="170" fontId="56" fillId="0" borderId="1" xfId="2629" applyNumberFormat="1" applyFont="1" applyFill="1" applyBorder="1" applyAlignment="1">
      <alignment horizontal="right" vertical="center" wrapText="1"/>
    </xf>
    <xf numFmtId="170" fontId="56" fillId="0" borderId="1" xfId="2630" applyNumberFormat="1" applyFont="1" applyFill="1" applyBorder="1" applyAlignment="1">
      <alignment horizontal="right" vertical="center" wrapText="1"/>
    </xf>
    <xf numFmtId="173" fontId="56" fillId="5" borderId="1" xfId="4" applyNumberFormat="1" applyFont="1" applyFill="1" applyBorder="1" applyAlignment="1">
      <alignment horizontal="right" vertical="center" wrapText="1"/>
    </xf>
    <xf numFmtId="167" fontId="57" fillId="4" borderId="1" xfId="7" applyNumberFormat="1" applyFont="1" applyFill="1" applyBorder="1" applyAlignment="1">
      <alignment horizontal="center" vertical="center" wrapText="1"/>
    </xf>
    <xf numFmtId="173" fontId="57" fillId="4" borderId="1" xfId="7" applyNumberFormat="1" applyFont="1" applyFill="1" applyBorder="1" applyAlignment="1">
      <alignment horizontal="center" vertical="center" wrapText="1"/>
    </xf>
    <xf numFmtId="167" fontId="56" fillId="5" borderId="1" xfId="7" applyNumberFormat="1" applyFont="1" applyFill="1" applyBorder="1" applyAlignment="1">
      <alignment horizontal="center" vertical="center" wrapText="1"/>
    </xf>
    <xf numFmtId="167" fontId="56" fillId="3" borderId="1" xfId="7" applyNumberFormat="1" applyFont="1" applyFill="1" applyBorder="1" applyAlignment="1">
      <alignment horizontal="center" vertical="center" wrapText="1"/>
    </xf>
    <xf numFmtId="171" fontId="56" fillId="5" borderId="1" xfId="5093" applyNumberFormat="1" applyFont="1" applyFill="1" applyBorder="1" applyAlignment="1">
      <alignment horizontal="center" vertical="center" wrapText="1"/>
    </xf>
    <xf numFmtId="171" fontId="56" fillId="0" borderId="1" xfId="7" applyNumberFormat="1" applyFont="1" applyFill="1" applyBorder="1" applyAlignment="1">
      <alignment horizontal="center" vertical="center" wrapText="1"/>
    </xf>
    <xf numFmtId="167" fontId="56" fillId="0" borderId="1" xfId="7" applyNumberFormat="1" applyFont="1" applyFill="1" applyBorder="1" applyAlignment="1">
      <alignment horizontal="center" vertical="center" wrapText="1"/>
    </xf>
    <xf numFmtId="171" fontId="56" fillId="5" borderId="1" xfId="7" applyNumberFormat="1" applyFont="1" applyFill="1" applyBorder="1" applyAlignment="1">
      <alignment horizontal="center" vertical="center" wrapText="1"/>
    </xf>
    <xf numFmtId="175" fontId="56" fillId="0" borderId="1" xfId="7" applyNumberFormat="1" applyFont="1" applyFill="1" applyBorder="1" applyAlignment="1">
      <alignment horizontal="center" vertical="center"/>
    </xf>
    <xf numFmtId="179" fontId="57" fillId="4" borderId="1" xfId="4" applyNumberFormat="1" applyFont="1" applyFill="1" applyBorder="1" applyAlignment="1">
      <alignment horizontal="right" vertical="center" wrapText="1"/>
    </xf>
    <xf numFmtId="179" fontId="56" fillId="3" borderId="1" xfId="4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83" fontId="56" fillId="0" borderId="1" xfId="1" applyNumberFormat="1" applyFont="1" applyFill="1" applyBorder="1" applyAlignment="1">
      <alignment horizontal="right" vertical="center" wrapText="1"/>
    </xf>
    <xf numFmtId="182" fontId="56" fillId="3" borderId="1" xfId="1" applyNumberFormat="1" applyFont="1" applyFill="1" applyBorder="1" applyAlignment="1">
      <alignment horizontal="right" vertical="center" wrapText="1"/>
    </xf>
    <xf numFmtId="184" fontId="56" fillId="0" borderId="1" xfId="1" applyNumberFormat="1" applyFont="1" applyFill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7" fontId="56" fillId="0" borderId="1" xfId="10" applyNumberFormat="1" applyFont="1" applyFill="1" applyBorder="1" applyAlignment="1">
      <alignment horizontal="right" vertical="center" wrapText="1"/>
    </xf>
    <xf numFmtId="179" fontId="56" fillId="5" borderId="1" xfId="7" applyNumberFormat="1" applyFont="1" applyFill="1" applyBorder="1" applyAlignment="1">
      <alignment horizontal="right" vertical="center" wrapText="1"/>
    </xf>
    <xf numFmtId="179" fontId="56" fillId="0" borderId="1" xfId="7" applyNumberFormat="1" applyFont="1" applyFill="1" applyBorder="1" applyAlignment="1">
      <alignment horizontal="right" vertical="center" wrapText="1"/>
    </xf>
    <xf numFmtId="167" fontId="49" fillId="2" borderId="1" xfId="2" applyNumberFormat="1" applyFont="1" applyFill="1" applyBorder="1" applyAlignment="1">
      <alignment horizontal="right" vertical="center" wrapText="1"/>
    </xf>
    <xf numFmtId="173" fontId="49" fillId="2" borderId="1" xfId="2" applyNumberFormat="1" applyFont="1" applyFill="1" applyBorder="1" applyAlignment="1">
      <alignment horizontal="right" vertical="center" wrapText="1"/>
    </xf>
    <xf numFmtId="167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9" fontId="56" fillId="0" borderId="1" xfId="1" applyNumberFormat="1" applyFont="1" applyFill="1" applyBorder="1" applyAlignment="1">
      <alignment horizontal="right" vertical="center" wrapText="1"/>
    </xf>
    <xf numFmtId="177" fontId="56" fillId="3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79" fontId="56" fillId="3" borderId="1" xfId="1" applyNumberFormat="1" applyFont="1" applyFill="1" applyBorder="1" applyAlignment="1">
      <alignment horizontal="right" vertical="center" wrapText="1"/>
    </xf>
    <xf numFmtId="177" fontId="56" fillId="5" borderId="1" xfId="4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right" vertical="center" wrapText="1"/>
    </xf>
    <xf numFmtId="177" fontId="56" fillId="5" borderId="1" xfId="8" applyNumberFormat="1" applyFont="1" applyFill="1" applyBorder="1" applyAlignment="1">
      <alignment horizontal="right" vertical="center" wrapText="1"/>
    </xf>
    <xf numFmtId="177" fontId="57" fillId="0" borderId="1" xfId="4" applyNumberFormat="1" applyFont="1" applyFill="1" applyBorder="1" applyAlignment="1">
      <alignment horizontal="right" vertical="center" wrapText="1"/>
    </xf>
    <xf numFmtId="177" fontId="56" fillId="5" borderId="1" xfId="1" applyNumberFormat="1" applyFont="1" applyFill="1" applyBorder="1" applyAlignment="1">
      <alignment horizontal="right" vertical="center" wrapText="1"/>
    </xf>
    <xf numFmtId="43" fontId="57" fillId="6" borderId="1" xfId="7" applyNumberFormat="1" applyFont="1" applyFill="1" applyBorder="1" applyAlignment="1">
      <alignment horizontal="right" vertical="center" wrapText="1"/>
    </xf>
    <xf numFmtId="43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8" fontId="56" fillId="3" borderId="1" xfId="4" applyNumberFormat="1" applyFont="1" applyFill="1" applyBorder="1" applyAlignment="1">
      <alignment horizontal="center" vertical="center" wrapText="1"/>
    </xf>
    <xf numFmtId="177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Fill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7" fontId="60" fillId="4" borderId="1" xfId="4" applyNumberFormat="1" applyFont="1" applyFill="1" applyBorder="1" applyAlignment="1">
      <alignment horizontal="right" vertical="center" wrapText="1"/>
    </xf>
    <xf numFmtId="173" fontId="60" fillId="4" borderId="1" xfId="4" applyNumberFormat="1" applyFont="1" applyFill="1" applyBorder="1" applyAlignment="1">
      <alignment horizontal="right" vertical="center" wrapText="1"/>
    </xf>
    <xf numFmtId="167" fontId="61" fillId="2" borderId="1" xfId="12474" applyNumberFormat="1" applyFont="1" applyFill="1" applyBorder="1" applyAlignment="1">
      <alignment horizontal="right" vertical="center" wrapText="1"/>
    </xf>
    <xf numFmtId="173" fontId="61" fillId="2" borderId="1" xfId="12474" applyNumberFormat="1" applyFont="1" applyFill="1" applyBorder="1" applyAlignment="1">
      <alignment horizontal="right" vertical="center" wrapText="1"/>
    </xf>
    <xf numFmtId="167" fontId="60" fillId="2" borderId="1" xfId="12474" applyNumberFormat="1" applyFont="1" applyFill="1" applyBorder="1" applyAlignment="1">
      <alignment horizontal="right" vertical="center" wrapText="1"/>
    </xf>
    <xf numFmtId="177" fontId="61" fillId="2" borderId="1" xfId="1247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73" fontId="62" fillId="4" borderId="1" xfId="4" applyNumberFormat="1" applyFont="1" applyFill="1" applyBorder="1" applyAlignment="1">
      <alignment horizontal="right" vertical="center" wrapText="1"/>
    </xf>
    <xf numFmtId="169" fontId="62" fillId="4" borderId="1" xfId="4" applyNumberFormat="1" applyFont="1" applyFill="1" applyBorder="1" applyAlignment="1">
      <alignment horizontal="right" vertical="center" wrapText="1"/>
    </xf>
    <xf numFmtId="167" fontId="63" fillId="3" borderId="1" xfId="7" applyNumberFormat="1" applyFont="1" applyFill="1" applyBorder="1" applyAlignment="1">
      <alignment horizontal="right" vertical="center" wrapText="1"/>
    </xf>
    <xf numFmtId="167" fontId="63" fillId="5" borderId="1" xfId="7" applyNumberFormat="1" applyFont="1" applyFill="1" applyBorder="1" applyAlignment="1">
      <alignment horizontal="right" vertical="center" wrapText="1"/>
    </xf>
    <xf numFmtId="168" fontId="62" fillId="3" borderId="1" xfId="4" applyNumberFormat="1" applyFont="1" applyFill="1" applyBorder="1" applyAlignment="1">
      <alignment horizontal="right" vertical="center" wrapText="1"/>
    </xf>
    <xf numFmtId="169" fontId="62" fillId="3" borderId="1" xfId="4" applyNumberFormat="1" applyFont="1" applyFill="1" applyBorder="1" applyAlignment="1">
      <alignment horizontal="right" vertical="center" wrapText="1"/>
    </xf>
    <xf numFmtId="173" fontId="63" fillId="3" borderId="1" xfId="4" applyNumberFormat="1" applyFont="1" applyFill="1" applyBorder="1" applyAlignment="1">
      <alignment horizontal="right" vertical="center" wrapText="1"/>
    </xf>
    <xf numFmtId="167" fontId="63" fillId="3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67" fontId="63" fillId="5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Fill="1" applyBorder="1" applyAlignment="1">
      <alignment horizontal="right" vertical="center" wrapText="1"/>
    </xf>
    <xf numFmtId="168" fontId="63" fillId="5" borderId="1" xfId="1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73" fontId="63" fillId="5" borderId="1" xfId="1" applyNumberFormat="1" applyFont="1" applyFill="1" applyBorder="1" applyAlignment="1">
      <alignment horizontal="right" vertical="center" wrapText="1"/>
    </xf>
    <xf numFmtId="168" fontId="63" fillId="5" borderId="1" xfId="8" applyNumberFormat="1" applyFont="1" applyFill="1" applyBorder="1" applyAlignment="1">
      <alignment horizontal="right" vertical="center" wrapText="1"/>
    </xf>
    <xf numFmtId="173" fontId="63" fillId="5" borderId="1" xfId="4" applyNumberFormat="1" applyFont="1" applyFill="1" applyBorder="1" applyAlignment="1">
      <alignment horizontal="right" vertical="center" wrapText="1"/>
    </xf>
    <xf numFmtId="43" fontId="62" fillId="6" borderId="1" xfId="7" applyNumberFormat="1" applyFont="1" applyFill="1" applyBorder="1" applyAlignment="1">
      <alignment horizontal="right" vertical="center" wrapText="1"/>
    </xf>
    <xf numFmtId="43" fontId="63" fillId="0" borderId="1" xfId="7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right" vertical="center" wrapText="1"/>
    </xf>
    <xf numFmtId="43" fontId="63" fillId="3" borderId="1" xfId="7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68" fontId="62" fillId="4" borderId="1" xfId="1" applyNumberFormat="1" applyFont="1" applyFill="1" applyBorder="1" applyAlignment="1">
      <alignment horizontal="right" vertical="center" wrapText="1"/>
    </xf>
    <xf numFmtId="170" fontId="63" fillId="0" borderId="1" xfId="12477" applyNumberFormat="1" applyFont="1" applyFill="1" applyBorder="1" applyAlignment="1">
      <alignment horizontal="right" vertical="center" wrapText="1"/>
    </xf>
    <xf numFmtId="170" fontId="63" fillId="0" borderId="1" xfId="12478" applyNumberFormat="1" applyFont="1" applyFill="1" applyBorder="1" applyAlignment="1">
      <alignment horizontal="right" vertical="center" wrapText="1"/>
    </xf>
    <xf numFmtId="168" fontId="62" fillId="4" borderId="1" xfId="4" applyNumberFormat="1" applyFont="1" applyFill="1" applyBorder="1" applyAlignment="1">
      <alignment horizontal="right" vertical="center" wrapText="1"/>
    </xf>
    <xf numFmtId="177" fontId="63" fillId="3" borderId="1" xfId="7" applyNumberFormat="1" applyFont="1" applyFill="1" applyBorder="1" applyAlignment="1">
      <alignment horizontal="right" vertical="center" wrapText="1"/>
    </xf>
    <xf numFmtId="180" fontId="63" fillId="3" borderId="1" xfId="7" applyNumberFormat="1" applyFont="1" applyFill="1" applyBorder="1" applyAlignment="1">
      <alignment horizontal="right" vertical="center" wrapText="1"/>
    </xf>
    <xf numFmtId="182" fontId="63" fillId="0" borderId="1" xfId="1" applyNumberFormat="1" applyFont="1" applyFill="1" applyBorder="1" applyAlignment="1">
      <alignment horizontal="right" vertical="center" wrapText="1"/>
    </xf>
    <xf numFmtId="183" fontId="63" fillId="0" borderId="1" xfId="1" applyNumberFormat="1" applyFont="1" applyFill="1" applyBorder="1" applyAlignment="1">
      <alignment horizontal="right" vertical="center" wrapText="1"/>
    </xf>
    <xf numFmtId="167" fontId="63" fillId="0" borderId="1" xfId="10" applyNumberFormat="1" applyFont="1" applyFill="1" applyBorder="1" applyAlignment="1">
      <alignment horizontal="right" vertical="center" wrapText="1"/>
    </xf>
    <xf numFmtId="182" fontId="63" fillId="3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7" fontId="63" fillId="3" borderId="1" xfId="12474" applyNumberFormat="1" applyFont="1" applyFill="1" applyBorder="1" applyAlignment="1">
      <alignment horizontal="right" vertical="center" wrapText="1"/>
    </xf>
    <xf numFmtId="167" fontId="63" fillId="3" borderId="1" xfId="12480" applyNumberFormat="1" applyFont="1" applyFill="1" applyBorder="1" applyAlignment="1">
      <alignment horizontal="right" vertical="center" wrapText="1"/>
    </xf>
    <xf numFmtId="167" fontId="63" fillId="0" borderId="1" xfId="12480" applyNumberFormat="1" applyFont="1" applyFill="1" applyBorder="1" applyAlignment="1">
      <alignment horizontal="right" vertical="center" wrapText="1"/>
    </xf>
    <xf numFmtId="174" fontId="63" fillId="5" borderId="1" xfId="1" applyNumberFormat="1" applyFont="1" applyFill="1" applyBorder="1" applyAlignment="1">
      <alignment horizontal="right" vertical="center" wrapText="1"/>
    </xf>
    <xf numFmtId="167" fontId="63" fillId="0" borderId="1" xfId="12474" applyNumberFormat="1" applyFont="1" applyFill="1" applyBorder="1" applyAlignment="1">
      <alignment horizontal="right" vertical="center" wrapText="1"/>
    </xf>
    <xf numFmtId="167" fontId="63" fillId="5" borderId="1" xfId="12474" applyNumberFormat="1" applyFont="1" applyFill="1" applyBorder="1" applyAlignment="1">
      <alignment horizontal="right" vertical="center" wrapText="1"/>
    </xf>
    <xf numFmtId="169" fontId="63" fillId="0" borderId="1" xfId="4" applyNumberFormat="1" applyFont="1" applyFill="1" applyBorder="1" applyAlignment="1">
      <alignment horizontal="right" vertical="center" wrapText="1"/>
    </xf>
    <xf numFmtId="177" fontId="62" fillId="4" borderId="1" xfId="4" applyNumberFormat="1" applyFont="1" applyFill="1" applyBorder="1" applyAlignment="1">
      <alignment horizontal="right" vertical="center" wrapText="1"/>
    </xf>
    <xf numFmtId="177" fontId="63" fillId="5" borderId="1" xfId="4" applyNumberFormat="1" applyFont="1" applyFill="1" applyBorder="1" applyAlignment="1">
      <alignment horizontal="right" vertical="center" wrapText="1"/>
    </xf>
    <xf numFmtId="177" fontId="63" fillId="5" borderId="1" xfId="8" applyNumberFormat="1" applyFont="1" applyFill="1" applyBorder="1" applyAlignment="1">
      <alignment horizontal="right" vertical="center" wrapText="1"/>
    </xf>
    <xf numFmtId="177" fontId="62" fillId="0" borderId="1" xfId="4" applyNumberFormat="1" applyFont="1" applyFill="1" applyBorder="1" applyAlignment="1">
      <alignment horizontal="right" vertical="center" wrapText="1"/>
    </xf>
    <xf numFmtId="177" fontId="63" fillId="5" borderId="1" xfId="1" applyNumberFormat="1" applyFont="1" applyFill="1" applyBorder="1" applyAlignment="1">
      <alignment horizontal="right" vertical="center" wrapText="1"/>
    </xf>
    <xf numFmtId="173" fontId="60" fillId="4" borderId="1" xfId="1" applyNumberFormat="1" applyFont="1" applyFill="1" applyBorder="1" applyAlignment="1">
      <alignment horizontal="right" vertical="center" wrapText="1"/>
    </xf>
    <xf numFmtId="167" fontId="61" fillId="5" borderId="1" xfId="4" applyNumberFormat="1" applyFont="1" applyFill="1" applyBorder="1" applyAlignment="1">
      <alignment horizontal="right" vertical="center" wrapText="1"/>
    </xf>
    <xf numFmtId="168" fontId="61" fillId="5" borderId="1" xfId="8" applyNumberFormat="1" applyFont="1" applyFill="1" applyBorder="1" applyAlignment="1">
      <alignment horizontal="right" vertical="center" wrapText="1"/>
    </xf>
    <xf numFmtId="167" fontId="60" fillId="3" borderId="1" xfId="4" applyNumberFormat="1" applyFont="1" applyFill="1" applyBorder="1" applyAlignment="1">
      <alignment horizontal="right" vertical="center" wrapText="1"/>
    </xf>
    <xf numFmtId="167" fontId="60" fillId="0" borderId="1" xfId="4" applyNumberFormat="1" applyFont="1" applyFill="1" applyBorder="1" applyAlignment="1">
      <alignment horizontal="right" vertical="center" wrapText="1"/>
    </xf>
    <xf numFmtId="179" fontId="60" fillId="0" borderId="1" xfId="4" applyNumberFormat="1" applyFont="1" applyFill="1" applyBorder="1" applyAlignment="1">
      <alignment horizontal="right" vertical="center" wrapText="1"/>
    </xf>
    <xf numFmtId="43" fontId="63" fillId="5" borderId="1" xfId="12481" applyNumberFormat="1" applyFont="1" applyFill="1" applyBorder="1" applyAlignment="1">
      <alignment horizontal="right" vertical="center" wrapText="1"/>
    </xf>
    <xf numFmtId="179" fontId="63" fillId="5" borderId="1" xfId="7" applyNumberFormat="1" applyFont="1" applyFill="1" applyBorder="1" applyAlignment="1">
      <alignment horizontal="right" vertical="center" wrapText="1"/>
    </xf>
    <xf numFmtId="179" fontId="61" fillId="5" borderId="1" xfId="7" applyNumberFormat="1" applyFont="1" applyFill="1" applyBorder="1" applyAlignment="1">
      <alignment horizontal="right" vertical="center" wrapText="1"/>
    </xf>
    <xf numFmtId="168" fontId="63" fillId="0" borderId="1" xfId="8" applyNumberFormat="1" applyFont="1" applyFill="1" applyBorder="1" applyAlignment="1">
      <alignment horizontal="right" vertical="center" wrapText="1"/>
    </xf>
    <xf numFmtId="173" fontId="62" fillId="4" borderId="1" xfId="1" applyNumberFormat="1" applyFont="1" applyFill="1" applyBorder="1" applyAlignment="1">
      <alignment horizontal="right" vertical="center" wrapText="1"/>
    </xf>
    <xf numFmtId="43" fontId="62" fillId="4" borderId="1" xfId="4" applyNumberFormat="1" applyFont="1" applyFill="1" applyBorder="1" applyAlignment="1">
      <alignment horizontal="right" vertical="center" wrapText="1"/>
    </xf>
    <xf numFmtId="169" fontId="63" fillId="0" borderId="1" xfId="8" applyNumberFormat="1" applyFont="1" applyFill="1" applyBorder="1" applyAlignment="1">
      <alignment horizontal="right" vertical="center" wrapText="1"/>
    </xf>
    <xf numFmtId="169" fontId="62" fillId="0" borderId="1" xfId="4" applyNumberFormat="1" applyFont="1" applyFill="1" applyBorder="1" applyAlignment="1">
      <alignment horizontal="right" vertical="center" wrapText="1"/>
    </xf>
    <xf numFmtId="168" fontId="63" fillId="3" borderId="1" xfId="4" applyNumberFormat="1" applyFont="1" applyFill="1" applyBorder="1" applyAlignment="1">
      <alignment horizontal="center" vertical="center" wrapText="1"/>
    </xf>
    <xf numFmtId="178" fontId="63" fillId="3" borderId="1" xfId="4" applyNumberFormat="1" applyFont="1" applyFill="1" applyBorder="1" applyAlignment="1">
      <alignment horizontal="center" vertical="center" wrapText="1"/>
    </xf>
    <xf numFmtId="173" fontId="63" fillId="0" borderId="1" xfId="8" applyNumberFormat="1" applyFont="1" applyFill="1" applyBorder="1" applyAlignment="1">
      <alignment horizontal="right" vertical="center" wrapText="1"/>
    </xf>
    <xf numFmtId="168" fontId="63" fillId="5" borderId="1" xfId="4" applyNumberFormat="1" applyFont="1" applyFill="1" applyBorder="1" applyAlignment="1">
      <alignment horizontal="center" vertical="center" wrapText="1"/>
    </xf>
    <xf numFmtId="168" fontId="63" fillId="0" borderId="1" xfId="4" applyNumberFormat="1" applyFont="1" applyFill="1" applyBorder="1" applyAlignment="1">
      <alignment horizontal="center" vertical="center" wrapText="1"/>
    </xf>
    <xf numFmtId="169" fontId="63" fillId="0" borderId="1" xfId="1" applyNumberFormat="1" applyFont="1" applyFill="1" applyBorder="1" applyAlignment="1">
      <alignment horizontal="right" vertical="center" wrapText="1"/>
    </xf>
    <xf numFmtId="169" fontId="63" fillId="5" borderId="1" xfId="1" applyNumberFormat="1" applyFont="1" applyFill="1" applyBorder="1" applyAlignment="1">
      <alignment horizontal="right" vertical="center" wrapText="1"/>
    </xf>
    <xf numFmtId="167" fontId="63" fillId="0" borderId="1" xfId="4" applyNumberFormat="1" applyFont="1" applyBorder="1" applyAlignment="1">
      <alignment horizontal="right" vertical="center" wrapText="1"/>
    </xf>
    <xf numFmtId="179" fontId="63" fillId="3" borderId="1" xfId="1" applyNumberFormat="1" applyFont="1" applyFill="1" applyBorder="1" applyAlignment="1">
      <alignment horizontal="right" vertical="center" wrapText="1"/>
    </xf>
    <xf numFmtId="179" fontId="63" fillId="0" borderId="1" xfId="1" applyNumberFormat="1" applyFont="1" applyFill="1" applyBorder="1" applyAlignment="1">
      <alignment horizontal="right" vertical="center" wrapText="1"/>
    </xf>
    <xf numFmtId="167" fontId="64" fillId="0" borderId="1" xfId="0" applyNumberFormat="1" applyFont="1" applyBorder="1" applyAlignment="1">
      <alignment vertical="center" wrapText="1"/>
    </xf>
    <xf numFmtId="168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7" fontId="62" fillId="5" borderId="1" xfId="4" applyNumberFormat="1" applyFont="1" applyFill="1" applyBorder="1" applyAlignment="1">
      <alignment horizontal="right" vertical="center" wrapText="1"/>
    </xf>
    <xf numFmtId="168" fontId="63" fillId="3" borderId="1" xfId="1" applyNumberFormat="1" applyFont="1" applyFill="1" applyBorder="1" applyAlignment="1">
      <alignment horizontal="right" vertical="center" wrapText="1"/>
    </xf>
    <xf numFmtId="169" fontId="63" fillId="3" borderId="1" xfId="12482" applyNumberFormat="1" applyFont="1" applyFill="1" applyBorder="1" applyAlignment="1">
      <alignment horizontal="right" vertical="center" wrapText="1"/>
    </xf>
    <xf numFmtId="169" fontId="63" fillId="5" borderId="1" xfId="12482" applyNumberFormat="1" applyFont="1" applyFill="1" applyBorder="1" applyAlignment="1">
      <alignment horizontal="right" vertical="center" wrapText="1"/>
    </xf>
    <xf numFmtId="177" fontId="63" fillId="0" borderId="1" xfId="7" applyNumberFormat="1" applyFont="1" applyBorder="1" applyAlignment="1">
      <alignment horizontal="right" vertical="center" wrapText="1"/>
    </xf>
    <xf numFmtId="173" fontId="63" fillId="0" borderId="1" xfId="4" applyNumberFormat="1" applyFont="1" applyFill="1" applyBorder="1" applyAlignment="1">
      <alignment horizontal="right" vertical="center" wrapText="1"/>
    </xf>
    <xf numFmtId="177" fontId="63" fillId="0" borderId="1" xfId="1" applyNumberFormat="1" applyFont="1" applyBorder="1" applyAlignment="1">
      <alignment horizontal="right" vertical="center" wrapText="1"/>
    </xf>
    <xf numFmtId="168" fontId="63" fillId="0" borderId="1" xfId="4" applyNumberFormat="1" applyFont="1" applyFill="1" applyBorder="1" applyAlignment="1">
      <alignment horizontal="right" vertical="center" wrapText="1"/>
    </xf>
    <xf numFmtId="167" fontId="63" fillId="0" borderId="1" xfId="7" applyNumberFormat="1" applyFont="1" applyBorder="1" applyAlignment="1">
      <alignment horizontal="right" vertical="center" wrapText="1"/>
    </xf>
    <xf numFmtId="168" fontId="63" fillId="0" borderId="1" xfId="1" applyNumberFormat="1" applyFont="1" applyFill="1" applyBorder="1" applyAlignment="1">
      <alignment horizontal="right" vertical="center" wrapText="1"/>
    </xf>
    <xf numFmtId="167" fontId="62" fillId="4" borderId="1" xfId="1" applyNumberFormat="1" applyFont="1" applyFill="1" applyBorder="1" applyAlignment="1">
      <alignment horizontal="right" vertical="center" wrapText="1"/>
    </xf>
    <xf numFmtId="167" fontId="63" fillId="5" borderId="1" xfId="8" applyNumberFormat="1" applyFont="1" applyFill="1" applyBorder="1" applyAlignment="1">
      <alignment horizontal="right" vertical="center" wrapText="1"/>
    </xf>
    <xf numFmtId="167" fontId="63" fillId="0" borderId="1" xfId="12483" applyNumberFormat="1" applyFont="1" applyFill="1" applyBorder="1" applyAlignment="1">
      <alignment horizontal="right" vertical="center" wrapText="1"/>
    </xf>
    <xf numFmtId="0" fontId="40" fillId="0" borderId="1" xfId="12474" applyFont="1" applyBorder="1" applyAlignment="1">
      <alignment horizontal="center" vertical="center" wrapText="1"/>
    </xf>
    <xf numFmtId="167" fontId="42" fillId="0" borderId="0" xfId="12474" applyNumberFormat="1" applyFont="1"/>
    <xf numFmtId="180" fontId="42" fillId="0" borderId="0" xfId="12474" applyNumberFormat="1" applyFont="1"/>
    <xf numFmtId="0" fontId="40" fillId="0" borderId="1" xfId="12474" applyFont="1" applyBorder="1" applyAlignment="1">
      <alignment horizontal="center" vertical="center" wrapText="1"/>
    </xf>
    <xf numFmtId="43" fontId="56" fillId="5" borderId="1" xfId="7" applyNumberFormat="1" applyFont="1" applyFill="1" applyBorder="1" applyAlignment="1">
      <alignment horizontal="right" vertical="center" wrapText="1"/>
    </xf>
    <xf numFmtId="43" fontId="56" fillId="5" borderId="1" xfId="8" applyNumberFormat="1" applyFont="1" applyFill="1" applyBorder="1" applyAlignment="1">
      <alignment horizontal="right" vertical="center" wrapText="1"/>
    </xf>
    <xf numFmtId="43" fontId="57" fillId="0" borderId="1" xfId="4" applyNumberFormat="1" applyFont="1" applyFill="1" applyBorder="1" applyAlignment="1">
      <alignment horizontal="right" vertical="center" wrapText="1"/>
    </xf>
    <xf numFmtId="43" fontId="56" fillId="5" borderId="1" xfId="1" applyNumberFormat="1" applyFont="1" applyFill="1" applyBorder="1" applyAlignment="1">
      <alignment horizontal="right" vertical="center" wrapText="1"/>
    </xf>
    <xf numFmtId="43" fontId="60" fillId="2" borderId="1" xfId="12474" applyNumberFormat="1" applyFont="1" applyFill="1" applyBorder="1" applyAlignment="1">
      <alignment horizontal="right" vertical="center" wrapText="1"/>
    </xf>
    <xf numFmtId="43" fontId="61" fillId="2" borderId="1" xfId="12474" applyNumberFormat="1" applyFont="1" applyFill="1" applyBorder="1" applyAlignment="1">
      <alignment horizontal="right" vertical="center" wrapText="1"/>
    </xf>
    <xf numFmtId="43" fontId="60" fillId="4" borderId="1" xfId="4" applyNumberFormat="1" applyFont="1" applyFill="1" applyBorder="1" applyAlignment="1">
      <alignment horizontal="right" vertical="center" wrapText="1"/>
    </xf>
    <xf numFmtId="43" fontId="56" fillId="5" borderId="1" xfId="4" applyNumberFormat="1" applyFont="1" applyFill="1" applyBorder="1" applyAlignment="1">
      <alignment horizontal="right" vertical="center" wrapText="1"/>
    </xf>
    <xf numFmtId="43" fontId="56" fillId="3" borderId="1" xfId="4" applyNumberFormat="1" applyFont="1" applyFill="1" applyBorder="1" applyAlignment="1">
      <alignment horizontal="right" vertical="center" wrapText="1"/>
    </xf>
    <xf numFmtId="43" fontId="57" fillId="3" borderId="1" xfId="4" applyNumberFormat="1" applyFont="1" applyFill="1" applyBorder="1" applyAlignment="1">
      <alignment horizontal="right" vertical="center" wrapText="1"/>
    </xf>
    <xf numFmtId="43" fontId="57" fillId="4" borderId="1" xfId="7" applyNumberFormat="1" applyFont="1" applyFill="1" applyBorder="1" applyAlignment="1">
      <alignment horizontal="center" vertical="center" wrapText="1"/>
    </xf>
    <xf numFmtId="43" fontId="56" fillId="0" borderId="1" xfId="4" applyNumberFormat="1" applyFont="1" applyFill="1" applyBorder="1" applyAlignment="1">
      <alignment horizontal="right" vertical="center" wrapText="1"/>
    </xf>
    <xf numFmtId="43" fontId="57" fillId="4" borderId="1" xfId="1" applyNumberFormat="1" applyFont="1" applyFill="1" applyBorder="1" applyAlignment="1">
      <alignment horizontal="right" vertical="center" wrapText="1"/>
    </xf>
    <xf numFmtId="43" fontId="56" fillId="0" borderId="1" xfId="1" applyNumberFormat="1" applyFont="1" applyFill="1" applyBorder="1" applyAlignment="1">
      <alignment horizontal="right" vertical="center" wrapText="1"/>
    </xf>
    <xf numFmtId="43" fontId="56" fillId="3" borderId="1" xfId="1" applyNumberFormat="1" applyFont="1" applyFill="1" applyBorder="1" applyAlignment="1">
      <alignment horizontal="right" vertical="center" wrapText="1"/>
    </xf>
    <xf numFmtId="43" fontId="56" fillId="3" borderId="1" xfId="12474" applyNumberFormat="1" applyFont="1" applyFill="1" applyBorder="1" applyAlignment="1">
      <alignment horizontal="right" vertical="center" wrapText="1"/>
    </xf>
    <xf numFmtId="43" fontId="56" fillId="0" borderId="1" xfId="12474" applyNumberFormat="1" applyFont="1" applyFill="1" applyBorder="1" applyAlignment="1">
      <alignment horizontal="right" vertical="center" wrapText="1"/>
    </xf>
    <xf numFmtId="43" fontId="56" fillId="5" borderId="1" xfId="12474" applyNumberFormat="1" applyFont="1" applyFill="1" applyBorder="1" applyAlignment="1">
      <alignment horizontal="right" vertical="center" wrapText="1"/>
    </xf>
    <xf numFmtId="43" fontId="62" fillId="4" borderId="1" xfId="1" applyNumberFormat="1" applyFont="1" applyFill="1" applyBorder="1" applyAlignment="1">
      <alignment horizontal="right" vertical="center" wrapText="1"/>
    </xf>
    <xf numFmtId="43" fontId="63" fillId="5" borderId="1" xfId="4" applyNumberFormat="1" applyFont="1" applyFill="1" applyBorder="1" applyAlignment="1">
      <alignment horizontal="right" vertical="center" wrapText="1"/>
    </xf>
    <xf numFmtId="43" fontId="62" fillId="0" borderId="1" xfId="4" applyNumberFormat="1" applyFont="1" applyFill="1" applyBorder="1" applyAlignment="1">
      <alignment horizontal="right" vertical="center" wrapText="1"/>
    </xf>
    <xf numFmtId="43" fontId="63" fillId="5" borderId="1" xfId="12474" applyNumberFormat="1" applyFont="1" applyFill="1" applyBorder="1" applyAlignment="1">
      <alignment horizontal="right" vertical="center" wrapText="1"/>
    </xf>
    <xf numFmtId="43" fontId="63" fillId="5" borderId="1" xfId="1" applyNumberFormat="1" applyFont="1" applyFill="1" applyBorder="1" applyAlignment="1">
      <alignment horizontal="right" vertical="center" wrapText="1"/>
    </xf>
    <xf numFmtId="43" fontId="63" fillId="5" borderId="1" xfId="8" applyNumberFormat="1" applyFont="1" applyFill="1" applyBorder="1" applyAlignment="1">
      <alignment horizontal="right" vertical="center" wrapText="1"/>
    </xf>
    <xf numFmtId="43" fontId="63" fillId="3" borderId="1" xfId="12474" applyNumberFormat="1" applyFont="1" applyFill="1" applyBorder="1" applyAlignment="1">
      <alignment horizontal="right" vertical="center" wrapText="1"/>
    </xf>
    <xf numFmtId="43" fontId="63" fillId="0" borderId="1" xfId="12483" applyNumberFormat="1" applyFont="1" applyFill="1" applyBorder="1" applyAlignment="1">
      <alignment horizontal="right" vertical="center" wrapText="1"/>
    </xf>
    <xf numFmtId="43" fontId="48" fillId="4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right" vertical="center" wrapText="1"/>
    </xf>
    <xf numFmtId="43" fontId="57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right" vertical="center" wrapText="1"/>
    </xf>
    <xf numFmtId="43" fontId="56" fillId="8" borderId="1" xfId="1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/>
    </xf>
    <xf numFmtId="43" fontId="56" fillId="8" borderId="1" xfId="8" applyNumberFormat="1" applyFont="1" applyFill="1" applyBorder="1" applyAlignment="1">
      <alignment horizontal="right" vertical="center" wrapText="1"/>
    </xf>
    <xf numFmtId="43" fontId="56" fillId="8" borderId="1" xfId="7" applyNumberFormat="1" applyFont="1" applyFill="1" applyBorder="1" applyAlignment="1">
      <alignment horizontal="center" vertical="center" wrapText="1"/>
    </xf>
    <xf numFmtId="43" fontId="56" fillId="8" borderId="1" xfId="1" applyFont="1" applyFill="1" applyBorder="1" applyAlignment="1">
      <alignment horizontal="right" vertical="center" wrapText="1"/>
    </xf>
    <xf numFmtId="170" fontId="56" fillId="8" borderId="1" xfId="12515" applyNumberFormat="1" applyFont="1" applyFill="1" applyBorder="1" applyAlignment="1">
      <alignment horizontal="right" vertical="center" wrapText="1"/>
    </xf>
    <xf numFmtId="43" fontId="56" fillId="8" borderId="1" xfId="10" applyNumberFormat="1" applyFont="1" applyFill="1" applyBorder="1" applyAlignment="1">
      <alignment horizontal="right" vertical="center" wrapText="1"/>
    </xf>
    <xf numFmtId="43" fontId="56" fillId="8" borderId="1" xfId="12474" applyNumberFormat="1" applyFont="1" applyFill="1" applyBorder="1" applyAlignment="1">
      <alignment horizontal="right" vertical="center" wrapText="1"/>
    </xf>
    <xf numFmtId="183" fontId="65" fillId="8" borderId="1" xfId="12567" applyNumberFormat="1" applyFont="1" applyFill="1" applyBorder="1" applyAlignment="1">
      <alignment horizontal="right" vertical="center" wrapText="1"/>
    </xf>
    <xf numFmtId="2" fontId="66" fillId="8" borderId="1" xfId="7" applyNumberFormat="1" applyFont="1" applyFill="1" applyBorder="1" applyAlignment="1">
      <alignment horizontal="center" vertical="center" wrapText="1"/>
    </xf>
    <xf numFmtId="185" fontId="66" fillId="8" borderId="1" xfId="7" applyNumberFormat="1" applyFont="1" applyFill="1" applyBorder="1" applyAlignment="1">
      <alignment horizontal="center" vertical="center" wrapText="1"/>
    </xf>
    <xf numFmtId="171" fontId="49" fillId="8" borderId="1" xfId="7" applyNumberFormat="1" applyFont="1" applyFill="1" applyBorder="1" applyAlignment="1">
      <alignment horizontal="center" vertical="center" wrapText="1"/>
    </xf>
    <xf numFmtId="43" fontId="56" fillId="8" borderId="1" xfId="12480" applyNumberFormat="1" applyFont="1" applyFill="1" applyBorder="1" applyAlignment="1">
      <alignment horizontal="right" vertical="center" wrapText="1"/>
    </xf>
    <xf numFmtId="182" fontId="65" fillId="8" borderId="1" xfId="12567" applyNumberFormat="1" applyFont="1" applyFill="1" applyBorder="1" applyAlignment="1">
      <alignment horizontal="right" vertical="center" wrapText="1"/>
    </xf>
    <xf numFmtId="167" fontId="49" fillId="8" borderId="1" xfId="7" applyNumberFormat="1" applyFont="1" applyFill="1" applyBorder="1" applyAlignment="1">
      <alignment horizontal="center" vertical="center" wrapText="1"/>
    </xf>
    <xf numFmtId="167" fontId="65" fillId="8" borderId="1" xfId="7" applyNumberFormat="1" applyFont="1" applyFill="1" applyBorder="1" applyAlignment="1">
      <alignment horizontal="right" vertical="center" wrapText="1"/>
    </xf>
    <xf numFmtId="167" fontId="55" fillId="8" borderId="1" xfId="7" applyNumberFormat="1" applyFont="1" applyFill="1" applyBorder="1" applyAlignment="1">
      <alignment horizontal="right" vertical="center" wrapText="1"/>
    </xf>
    <xf numFmtId="167" fontId="56" fillId="8" borderId="1" xfId="7" applyNumberFormat="1" applyFont="1" applyFill="1" applyBorder="1" applyAlignment="1">
      <alignment horizontal="right" vertical="center" wrapText="1"/>
    </xf>
    <xf numFmtId="2" fontId="56" fillId="8" borderId="1" xfId="7" applyNumberFormat="1" applyFont="1" applyFill="1" applyBorder="1" applyAlignment="1">
      <alignment horizontal="center" vertical="center"/>
    </xf>
    <xf numFmtId="171" fontId="49" fillId="8" borderId="1" xfId="5093" applyNumberFormat="1" applyFont="1" applyFill="1" applyBorder="1" applyAlignment="1">
      <alignment horizontal="center" vertical="center" wrapText="1"/>
    </xf>
    <xf numFmtId="184" fontId="65" fillId="8" borderId="1" xfId="12567" applyNumberFormat="1" applyFont="1" applyFill="1" applyBorder="1" applyAlignment="1">
      <alignment horizontal="right" vertical="center" wrapText="1"/>
    </xf>
    <xf numFmtId="180" fontId="32" fillId="8" borderId="1" xfId="7" applyNumberFormat="1" applyFont="1" applyFill="1" applyBorder="1" applyAlignment="1">
      <alignment horizontal="right" vertical="center" wrapText="1"/>
    </xf>
    <xf numFmtId="43" fontId="49" fillId="8" borderId="1" xfId="7" applyNumberFormat="1" applyFont="1" applyFill="1" applyBorder="1" applyAlignment="1">
      <alignment horizontal="right" vertical="center" wrapText="1"/>
    </xf>
    <xf numFmtId="43" fontId="56" fillId="8" borderId="1" xfId="12481" applyNumberFormat="1" applyFont="1" applyFill="1" applyBorder="1" applyAlignment="1">
      <alignment horizontal="right" vertical="center" wrapText="1"/>
    </xf>
    <xf numFmtId="181" fontId="56" fillId="8" borderId="1" xfId="7" applyNumberFormat="1" applyFont="1" applyFill="1" applyBorder="1" applyAlignment="1">
      <alignment horizontal="right" vertical="center" wrapText="1"/>
    </xf>
    <xf numFmtId="43" fontId="48" fillId="8" borderId="1" xfId="4" applyNumberFormat="1" applyFont="1" applyFill="1" applyBorder="1" applyAlignment="1">
      <alignment horizontal="right" vertical="center" wrapText="1"/>
    </xf>
    <xf numFmtId="43" fontId="49" fillId="8" borderId="1" xfId="8" applyNumberFormat="1" applyFont="1" applyFill="1" applyBorder="1" applyAlignment="1">
      <alignment horizontal="right" vertical="center" wrapText="1"/>
    </xf>
    <xf numFmtId="43" fontId="49" fillId="8" borderId="1" xfId="4" applyNumberFormat="1" applyFont="1" applyFill="1" applyBorder="1" applyAlignment="1">
      <alignment horizontal="right" vertical="center" wrapText="1"/>
    </xf>
    <xf numFmtId="169" fontId="66" fillId="8" borderId="1" xfId="4" applyNumberFormat="1" applyFont="1" applyFill="1" applyBorder="1" applyAlignment="1">
      <alignment horizontal="right" vertical="center" wrapText="1"/>
    </xf>
    <xf numFmtId="43" fontId="56" fillId="8" borderId="1" xfId="4" applyNumberFormat="1" applyFont="1" applyFill="1" applyBorder="1" applyAlignment="1">
      <alignment horizontal="center" vertical="center" wrapText="1"/>
    </xf>
    <xf numFmtId="43" fontId="56" fillId="0" borderId="1" xfId="4" applyNumberFormat="1" applyFont="1" applyBorder="1" applyAlignment="1">
      <alignment horizontal="right" vertical="center" wrapText="1"/>
    </xf>
    <xf numFmtId="43" fontId="58" fillId="0" borderId="1" xfId="0" applyNumberFormat="1" applyFont="1" applyBorder="1" applyAlignment="1">
      <alignment vertical="center" wrapText="1"/>
    </xf>
    <xf numFmtId="43" fontId="56" fillId="3" borderId="1" xfId="8" applyNumberFormat="1" applyFont="1" applyFill="1" applyBorder="1" applyAlignment="1">
      <alignment horizontal="right" vertical="center" wrapText="1"/>
    </xf>
    <xf numFmtId="43" fontId="56" fillId="3" borderId="1" xfId="7" applyNumberFormat="1" applyFont="1" applyFill="1" applyBorder="1" applyAlignment="1">
      <alignment horizontal="center" vertical="center" wrapText="1"/>
    </xf>
    <xf numFmtId="43" fontId="57" fillId="5" borderId="1" xfId="4" applyNumberFormat="1" applyFont="1" applyFill="1" applyBorder="1" applyAlignment="1">
      <alignment horizontal="right" vertical="center" wrapText="1"/>
    </xf>
    <xf numFmtId="43" fontId="56" fillId="3" borderId="1" xfId="12482" applyNumberFormat="1" applyFont="1" applyFill="1" applyBorder="1" applyAlignment="1">
      <alignment horizontal="right" vertical="center" wrapText="1"/>
    </xf>
    <xf numFmtId="43" fontId="56" fillId="5" borderId="1" xfId="12482" applyNumberFormat="1" applyFont="1" applyFill="1" applyBorder="1" applyAlignment="1">
      <alignment horizontal="right" vertical="center" wrapText="1"/>
    </xf>
    <xf numFmtId="43" fontId="56" fillId="0" borderId="1" xfId="7" applyNumberFormat="1" applyFont="1" applyBorder="1" applyAlignment="1">
      <alignment horizontal="right" vertical="center" wrapText="1"/>
    </xf>
    <xf numFmtId="43" fontId="56" fillId="0" borderId="1" xfId="1" applyNumberFormat="1" applyFont="1" applyBorder="1" applyAlignment="1">
      <alignment horizontal="right" vertical="center" wrapText="1"/>
    </xf>
    <xf numFmtId="0" fontId="58" fillId="0" borderId="0" xfId="12474" applyFont="1"/>
    <xf numFmtId="2" fontId="56" fillId="0" borderId="0" xfId="12474" applyNumberFormat="1" applyFont="1"/>
    <xf numFmtId="0" fontId="40" fillId="0" borderId="1" xfId="12474" applyFont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167" fontId="62" fillId="9" borderId="1" xfId="4" applyNumberFormat="1" applyFont="1" applyFill="1" applyBorder="1" applyAlignment="1">
      <alignment horizontal="right" vertical="center" wrapText="1"/>
    </xf>
    <xf numFmtId="167" fontId="62" fillId="7" borderId="1" xfId="4" applyNumberFormat="1" applyFont="1" applyFill="1" applyBorder="1" applyAlignment="1">
      <alignment horizontal="right" vertical="center" wrapText="1"/>
    </xf>
    <xf numFmtId="0" fontId="40" fillId="0" borderId="0" xfId="12474" applyFont="1"/>
    <xf numFmtId="0" fontId="67" fillId="0" borderId="0" xfId="12474" applyFont="1"/>
    <xf numFmtId="0" fontId="68" fillId="0" borderId="0" xfId="12474" applyFont="1"/>
    <xf numFmtId="177" fontId="57" fillId="4" borderId="1" xfId="7" applyNumberFormat="1" applyFont="1" applyFill="1" applyBorder="1" applyAlignment="1">
      <alignment horizontal="center" vertical="center" wrapText="1"/>
    </xf>
    <xf numFmtId="177" fontId="56" fillId="5" borderId="1" xfId="7" applyNumberFormat="1" applyFont="1" applyFill="1" applyBorder="1" applyAlignment="1">
      <alignment horizontal="center" vertical="center" wrapText="1"/>
    </xf>
    <xf numFmtId="177" fontId="56" fillId="3" borderId="1" xfId="7" applyNumberFormat="1" applyFont="1" applyFill="1" applyBorder="1" applyAlignment="1">
      <alignment horizontal="center" vertical="center" wrapText="1"/>
    </xf>
    <xf numFmtId="177" fontId="56" fillId="3" borderId="1" xfId="5093" applyNumberFormat="1" applyFont="1" applyFill="1" applyBorder="1" applyAlignment="1">
      <alignment horizontal="center" vertical="center" wrapText="1"/>
    </xf>
    <xf numFmtId="43" fontId="57" fillId="7" borderId="1" xfId="7" applyNumberFormat="1" applyFont="1" applyFill="1" applyBorder="1" applyAlignment="1">
      <alignment horizontal="right" vertical="center" wrapText="1"/>
    </xf>
    <xf numFmtId="177" fontId="56" fillId="3" borderId="1" xfId="12477" applyNumberFormat="1" applyFont="1" applyFill="1" applyBorder="1" applyAlignment="1">
      <alignment horizontal="right" vertical="center" wrapText="1"/>
    </xf>
    <xf numFmtId="177" fontId="56" fillId="3" borderId="1" xfId="12478" applyNumberFormat="1" applyFont="1" applyFill="1" applyBorder="1" applyAlignment="1">
      <alignment horizontal="right" vertical="center" wrapText="1"/>
    </xf>
    <xf numFmtId="177" fontId="56" fillId="0" borderId="1" xfId="4" applyNumberFormat="1" applyFont="1" applyFill="1" applyBorder="1" applyAlignment="1">
      <alignment horizontal="right" vertical="center" wrapText="1"/>
    </xf>
    <xf numFmtId="167" fontId="57" fillId="7" borderId="1" xfId="4" applyNumberFormat="1" applyFont="1" applyFill="1" applyBorder="1" applyAlignment="1">
      <alignment horizontal="right" vertical="center" wrapText="1"/>
    </xf>
    <xf numFmtId="173" fontId="57" fillId="3" borderId="1" xfId="4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right" vertical="center" wrapText="1"/>
    </xf>
    <xf numFmtId="177" fontId="57" fillId="3" borderId="1" xfId="4" applyNumberFormat="1" applyFont="1" applyFill="1" applyBorder="1" applyAlignment="1">
      <alignment horizontal="right" vertical="center" wrapText="1"/>
    </xf>
    <xf numFmtId="177" fontId="56" fillId="5" borderId="1" xfId="7" applyNumberFormat="1" applyFont="1" applyFill="1" applyBorder="1" applyAlignment="1">
      <alignment horizontal="right" vertical="center" wrapText="1"/>
    </xf>
    <xf numFmtId="177" fontId="56" fillId="3" borderId="1" xfId="1" applyNumberFormat="1" applyFont="1" applyFill="1" applyBorder="1" applyAlignment="1">
      <alignment horizontal="right" vertical="center" wrapText="1"/>
    </xf>
    <xf numFmtId="167" fontId="56" fillId="0" borderId="1" xfId="1" applyNumberFormat="1" applyFont="1" applyFill="1" applyBorder="1" applyAlignment="1">
      <alignment horizontal="right" vertical="center" wrapText="1"/>
    </xf>
    <xf numFmtId="178" fontId="56" fillId="5" borderId="1" xfId="1" applyNumberFormat="1" applyFont="1" applyFill="1" applyBorder="1" applyAlignment="1">
      <alignment horizontal="right" vertical="center" wrapText="1"/>
    </xf>
    <xf numFmtId="167" fontId="56" fillId="3" borderId="1" xfId="12474" applyNumberFormat="1" applyFont="1" applyFill="1" applyBorder="1" applyAlignment="1">
      <alignment horizontal="right" vertical="center" wrapText="1"/>
    </xf>
    <xf numFmtId="177" fontId="56" fillId="0" borderId="1" xfId="12474" applyNumberFormat="1" applyFont="1" applyFill="1" applyBorder="1" applyAlignment="1">
      <alignment horizontal="right" vertical="center" wrapText="1"/>
    </xf>
    <xf numFmtId="177" fontId="56" fillId="5" borderId="1" xfId="12474" applyNumberFormat="1" applyFont="1" applyFill="1" applyBorder="1" applyAlignment="1">
      <alignment horizontal="right" vertical="center" wrapText="1"/>
    </xf>
    <xf numFmtId="177" fontId="56" fillId="3" borderId="1" xfId="8" applyNumberFormat="1" applyFont="1" applyFill="1" applyBorder="1" applyAlignment="1">
      <alignment horizontal="right" vertical="center" wrapText="1"/>
    </xf>
    <xf numFmtId="177" fontId="56" fillId="3" borderId="1" xfId="12481" applyNumberFormat="1" applyFont="1" applyFill="1" applyBorder="1" applyAlignment="1">
      <alignment horizontal="right" vertical="center" wrapText="1"/>
    </xf>
    <xf numFmtId="43" fontId="56" fillId="3" borderId="1" xfId="12481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center" vertical="center" wrapText="1"/>
    </xf>
    <xf numFmtId="4" fontId="56" fillId="3" borderId="1" xfId="7" applyNumberFormat="1" applyFont="1" applyFill="1" applyBorder="1" applyAlignment="1">
      <alignment horizontal="right" vertical="center" wrapText="1"/>
    </xf>
    <xf numFmtId="177" fontId="56" fillId="3" borderId="1" xfId="12482" applyNumberFormat="1" applyFont="1" applyFill="1" applyBorder="1" applyAlignment="1">
      <alignment horizontal="right" vertical="center" wrapText="1"/>
    </xf>
    <xf numFmtId="167" fontId="56" fillId="5" borderId="1" xfId="12474" applyNumberFormat="1" applyFont="1" applyFill="1" applyBorder="1" applyAlignment="1">
      <alignment horizontal="right" vertical="center" wrapText="1"/>
    </xf>
    <xf numFmtId="167" fontId="56" fillId="0" borderId="1" xfId="12474" applyNumberFormat="1" applyFont="1" applyFill="1" applyBorder="1" applyAlignment="1">
      <alignment horizontal="right" vertical="center" wrapText="1"/>
    </xf>
    <xf numFmtId="177" fontId="57" fillId="4" borderId="1" xfId="1" applyNumberFormat="1" applyFont="1" applyFill="1" applyBorder="1" applyAlignment="1">
      <alignment horizontal="right" vertical="center" wrapText="1"/>
    </xf>
    <xf numFmtId="167" fontId="56" fillId="3" borderId="1" xfId="12483" applyNumberFormat="1" applyFont="1" applyFill="1" applyBorder="1" applyAlignment="1">
      <alignment horizontal="right" vertical="center" wrapText="1"/>
    </xf>
    <xf numFmtId="177" fontId="56" fillId="3" borderId="1" xfId="12480" applyNumberFormat="1" applyFont="1" applyFill="1" applyBorder="1" applyAlignment="1">
      <alignment horizontal="right" vertical="center" wrapText="1"/>
    </xf>
    <xf numFmtId="177" fontId="56" fillId="0" borderId="1" xfId="1248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vertical="center"/>
    </xf>
    <xf numFmtId="0" fontId="40" fillId="0" borderId="0" xfId="0" applyFont="1"/>
    <xf numFmtId="167" fontId="56" fillId="2" borderId="1" xfId="12474" applyNumberFormat="1" applyFont="1" applyFill="1" applyBorder="1" applyAlignment="1">
      <alignment horizontal="right" vertical="center" wrapText="1"/>
    </xf>
    <xf numFmtId="177" fontId="56" fillId="2" borderId="1" xfId="12474" applyNumberFormat="1" applyFont="1" applyFill="1" applyBorder="1" applyAlignment="1">
      <alignment horizontal="right" vertical="center" wrapText="1"/>
    </xf>
    <xf numFmtId="173" fontId="56" fillId="2" borderId="1" xfId="12474" applyNumberFormat="1" applyFont="1" applyFill="1" applyBorder="1" applyAlignment="1">
      <alignment horizontal="right" vertical="center" wrapText="1"/>
    </xf>
    <xf numFmtId="167" fontId="57" fillId="2" borderId="1" xfId="12474" applyNumberFormat="1" applyFont="1" applyFill="1" applyBorder="1" applyAlignment="1">
      <alignment horizontal="right" vertical="center" wrapText="1"/>
    </xf>
    <xf numFmtId="169" fontId="57" fillId="7" borderId="1" xfId="4" applyNumberFormat="1" applyFont="1" applyFill="1" applyBorder="1" applyAlignment="1">
      <alignment horizontal="right" vertical="center" wrapText="1"/>
    </xf>
    <xf numFmtId="43" fontId="28" fillId="0" borderId="0" xfId="1" applyFont="1"/>
    <xf numFmtId="43" fontId="40" fillId="2" borderId="1" xfId="1" applyFont="1" applyFill="1" applyBorder="1" applyAlignment="1">
      <alignment horizontal="center" vertical="center" wrapText="1"/>
    </xf>
    <xf numFmtId="43" fontId="57" fillId="4" borderId="1" xfId="1" applyFont="1" applyFill="1" applyBorder="1" applyAlignment="1">
      <alignment horizontal="right" vertical="center" wrapText="1"/>
    </xf>
    <xf numFmtId="43" fontId="56" fillId="2" borderId="1" xfId="1" applyFont="1" applyFill="1" applyBorder="1" applyAlignment="1">
      <alignment horizontal="right" vertical="center" wrapText="1"/>
    </xf>
    <xf numFmtId="43" fontId="56" fillId="3" borderId="1" xfId="1" applyFont="1" applyFill="1" applyBorder="1" applyAlignment="1">
      <alignment horizontal="right" vertical="center" wrapText="1"/>
    </xf>
    <xf numFmtId="43" fontId="56" fillId="5" borderId="1" xfId="1" applyFont="1" applyFill="1" applyBorder="1" applyAlignment="1">
      <alignment horizontal="right" vertical="center" wrapText="1"/>
    </xf>
    <xf numFmtId="43" fontId="56" fillId="0" borderId="1" xfId="1" applyFont="1" applyFill="1" applyBorder="1" applyAlignment="1">
      <alignment horizontal="right" vertical="center" wrapText="1"/>
    </xf>
    <xf numFmtId="43" fontId="57" fillId="4" borderId="1" xfId="1" applyFont="1" applyFill="1" applyBorder="1" applyAlignment="1">
      <alignment horizontal="center" vertical="center" wrapText="1"/>
    </xf>
    <xf numFmtId="43" fontId="56" fillId="3" borderId="1" xfId="1" applyFont="1" applyFill="1" applyBorder="1" applyAlignment="1">
      <alignment horizontal="center" vertical="center" wrapText="1"/>
    </xf>
    <xf numFmtId="43" fontId="57" fillId="6" borderId="1" xfId="1" applyFont="1" applyFill="1" applyBorder="1" applyAlignment="1">
      <alignment horizontal="right" vertical="center" wrapText="1"/>
    </xf>
    <xf numFmtId="43" fontId="56" fillId="0" borderId="1" xfId="1" applyFont="1" applyBorder="1" applyAlignment="1">
      <alignment horizontal="right" vertical="center" wrapText="1"/>
    </xf>
    <xf numFmtId="4" fontId="57" fillId="6" borderId="1" xfId="7" applyNumberFormat="1" applyFont="1" applyFill="1" applyBorder="1" applyAlignment="1">
      <alignment horizontal="right" vertical="center" wrapText="1"/>
    </xf>
    <xf numFmtId="4" fontId="57" fillId="4" borderId="1" xfId="4" applyNumberFormat="1" applyFont="1" applyFill="1" applyBorder="1" applyAlignment="1">
      <alignment horizontal="right" vertical="center" wrapText="1"/>
    </xf>
    <xf numFmtId="4" fontId="57" fillId="4" borderId="1" xfId="1" applyNumberFormat="1" applyFont="1" applyFill="1" applyBorder="1" applyAlignment="1">
      <alignment horizontal="right" vertical="center" wrapText="1"/>
    </xf>
    <xf numFmtId="4" fontId="34" fillId="0" borderId="0" xfId="0" applyNumberFormat="1" applyFont="1"/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164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2" fontId="44" fillId="0" borderId="1" xfId="3" applyNumberFormat="1" applyFont="1" applyFill="1" applyBorder="1" applyAlignment="1">
      <alignment horizontal="center" vertical="center" wrapText="1"/>
    </xf>
    <xf numFmtId="172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164" fontId="40" fillId="0" borderId="1" xfId="12474" applyNumberFormat="1" applyFont="1" applyFill="1" applyBorder="1" applyAlignment="1">
      <alignment horizontal="center" vertical="center"/>
    </xf>
    <xf numFmtId="172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0" fillId="0" borderId="1" xfId="12474" applyFont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164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164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 wrapText="1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164" fontId="40" fillId="0" borderId="1" xfId="2" applyNumberFormat="1" applyFont="1" applyFill="1" applyBorder="1" applyAlignment="1">
      <alignment horizontal="center" vertical="center"/>
    </xf>
    <xf numFmtId="0" fontId="44" fillId="0" borderId="1" xfId="9" applyFont="1" applyFill="1" applyBorder="1" applyAlignment="1">
      <alignment horizontal="center" vertical="center" wrapText="1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RowHeight="43.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>
      <c r="N1" s="5"/>
      <c r="O1" s="6"/>
      <c r="P1" s="6"/>
      <c r="Q1" s="6"/>
    </row>
    <row r="2" spans="1:29" ht="74.25" customHeight="1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6"/>
      <c r="P2" s="6"/>
      <c r="Q2" s="6"/>
    </row>
    <row r="3" spans="1:29" ht="54" customHeight="1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>
      <c r="A4" s="407" t="s">
        <v>1</v>
      </c>
      <c r="B4" s="407" t="s">
        <v>2</v>
      </c>
      <c r="C4" s="407" t="s">
        <v>3</v>
      </c>
      <c r="D4" s="407" t="s">
        <v>4</v>
      </c>
      <c r="E4" s="408" t="s">
        <v>70</v>
      </c>
      <c r="F4" s="408"/>
      <c r="G4" s="408"/>
      <c r="H4" s="408"/>
      <c r="I4" s="408"/>
      <c r="J4" s="408"/>
      <c r="K4" s="408"/>
      <c r="L4" s="408"/>
      <c r="M4" s="392" t="s">
        <v>5</v>
      </c>
      <c r="N4" s="407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>
      <c r="A5" s="407"/>
      <c r="B5" s="407"/>
      <c r="C5" s="407"/>
      <c r="D5" s="407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92"/>
      <c r="N5" s="407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252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>
      <c r="A7" s="407"/>
      <c r="B7" s="409" t="s">
        <v>63</v>
      </c>
      <c r="C7" s="410">
        <f>C15+C23+C31+C39+C47+C55+C63+C71+C79+C87+C95+C103+C111+C119+C127+C135+C143++C151+C159+C167+C175+183</f>
        <v>325</v>
      </c>
      <c r="D7" s="147" t="s">
        <v>17</v>
      </c>
      <c r="E7" s="259" t="e">
        <f>E8+E9+E10+E11+E13</f>
        <v>#VALUE!</v>
      </c>
      <c r="F7" s="259">
        <f>F8+F9+F10+F11+F13</f>
        <v>1033567.7978099999</v>
      </c>
      <c r="G7" s="259" t="e">
        <f>G8+G9+G10+G11+G13</f>
        <v>#VALUE!</v>
      </c>
      <c r="H7" s="259">
        <f>H8+H9+H10</f>
        <v>1000050.68469</v>
      </c>
      <c r="I7" s="259">
        <f t="shared" ref="I7:I26" si="0">H7-F7</f>
        <v>-33517.113119999878</v>
      </c>
      <c r="J7" s="259" t="e">
        <f>IF(H7=0, ,H7/G7*100)</f>
        <v>#VALUE!</v>
      </c>
      <c r="K7" s="259">
        <f t="shared" ref="K7:K15" si="1">IF(H7=0,0,H7/F7*100)</f>
        <v>96.757144215307562</v>
      </c>
      <c r="L7" s="259" t="e">
        <f t="shared" ref="L7:L70" si="2">IF(H7=0,0,H7/E7*100)</f>
        <v>#VALUE!</v>
      </c>
      <c r="M7" s="412">
        <f>M15+M23+M31+M39+M47+M55+M63+M71+M79+M87+M95+M103+M111+M119+M127+M135+M143+M151+M159+M167+M175+M183</f>
        <v>150</v>
      </c>
      <c r="N7" s="414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>
      <c r="A8" s="407"/>
      <c r="B8" s="409"/>
      <c r="C8" s="411"/>
      <c r="D8" s="151" t="s">
        <v>18</v>
      </c>
      <c r="E8" s="258">
        <f>E16+E24+E32+E40+E48+E56+E64+E72+E80+E88+E96+E104+E112+E120+E128+E136+E144+E152+E160+E168+E176+E184</f>
        <v>22509.000000000004</v>
      </c>
      <c r="F8" s="258">
        <f t="shared" ref="F8:G8" si="3">F16+F24+F32+F40+F48+F56+F64+F72+F80+F88+F96+F104+F112+F120+F128+F136+F144+F152+F160+F168+F176+F184</f>
        <v>12990.220789999999</v>
      </c>
      <c r="G8" s="258">
        <f t="shared" si="3"/>
        <v>13841.264780000001</v>
      </c>
      <c r="H8" s="258">
        <f>H16+H24+H32+H40+H48+H56+H64+H72+H80+H88+H96+H104+H112+H120+H128+H136+H144+H152+H160+H168+H176+H184</f>
        <v>13841.257679999999</v>
      </c>
      <c r="I8" s="258">
        <f t="shared" si="0"/>
        <v>851.0368899999994</v>
      </c>
      <c r="J8" s="257">
        <f t="shared" ref="J8:J15" si="4">IF(H8=0, ,H8/G8*100)</f>
        <v>99.99994870410967</v>
      </c>
      <c r="K8" s="257">
        <f t="shared" si="1"/>
        <v>106.55136586019489</v>
      </c>
      <c r="L8" s="257">
        <f t="shared" si="2"/>
        <v>61.492103958416621</v>
      </c>
      <c r="M8" s="413"/>
      <c r="N8" s="415"/>
      <c r="O8" s="250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>
      <c r="A9" s="407"/>
      <c r="B9" s="409"/>
      <c r="C9" s="411"/>
      <c r="D9" s="151" t="s">
        <v>19</v>
      </c>
      <c r="E9" s="258" t="e">
        <f>E17+E25+E33+E41+E49+E57+E65+E73+E81+E89+E97+E105+E113+E121+E129+E137+E145+E153+E161+E169+E177+E185</f>
        <v>#VALUE!</v>
      </c>
      <c r="F9" s="258">
        <f>F17+F25+F33+F41+F49+F57+F65+F73+F81+F89+F97+F105+F113+F121+F129+F137+F145+F153+F161+F169+F177+F185</f>
        <v>367542.99147779995</v>
      </c>
      <c r="G9" s="258" t="e">
        <f>G17+G25+G33+G41+G49+G57+G65+G73+G81+G89+G97+G105+G113+G121+G129+G137+G145+G153+G161+G169+G177+G185</f>
        <v>#VALUE!</v>
      </c>
      <c r="H9" s="258">
        <f>H17+H25+H33+H41+H49+H57+H65+H73+H81+H89+H97+H105+H113+H121+H129+H137+H145+H153+H161+H169+H177+H185</f>
        <v>372056.31394999998</v>
      </c>
      <c r="I9" s="258">
        <f t="shared" si="0"/>
        <v>4513.3224722000305</v>
      </c>
      <c r="J9" s="257" t="e">
        <f t="shared" si="4"/>
        <v>#VALUE!</v>
      </c>
      <c r="K9" s="257">
        <f t="shared" si="1"/>
        <v>101.22797130590169</v>
      </c>
      <c r="L9" s="257" t="e">
        <f t="shared" si="2"/>
        <v>#VALUE!</v>
      </c>
      <c r="M9" s="413"/>
      <c r="N9" s="415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>
      <c r="A10" s="407"/>
      <c r="B10" s="409"/>
      <c r="C10" s="411"/>
      <c r="D10" s="151" t="s">
        <v>20</v>
      </c>
      <c r="E10" s="258">
        <f>E18+E26+E34+E42+E50+E58+E66+E74+E82+E90+E98+E106+E114+E122+E130+E138+E146+E154+E162+E170+E178+E186</f>
        <v>2686665.6939199995</v>
      </c>
      <c r="F10" s="258">
        <f>F18+F26+F34+F42+F50+F58+F66+F74+F82+F90+F98+F106+F114+F122+F130+F138+F146+F154+F162+F170+F178+F186</f>
        <v>653034.5855421999</v>
      </c>
      <c r="G10" s="258">
        <f>G18+G26+G34+G42+G50+G58+G66+G74+G82+G90+G98+G106+G114+G122+G130+G138+G146+G154+G162+G170+G178+G186</f>
        <v>3217020.67649</v>
      </c>
      <c r="H10" s="258">
        <f>H18+H26+H34+H42+H50+H58+H66+H74+H82+H90+H98+H106+H114+H122+H130+H138+H146+H154+H162+H170+H178+H186</f>
        <v>614153.11306</v>
      </c>
      <c r="I10" s="258">
        <f t="shared" si="0"/>
        <v>-38881.472482199897</v>
      </c>
      <c r="J10" s="257">
        <f t="shared" si="4"/>
        <v>19.090741863993397</v>
      </c>
      <c r="K10" s="257">
        <f t="shared" si="1"/>
        <v>94.046031658504347</v>
      </c>
      <c r="L10" s="257">
        <f t="shared" si="2"/>
        <v>22.859305288702121</v>
      </c>
      <c r="M10" s="413"/>
      <c r="N10" s="415"/>
      <c r="O10" s="251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>
      <c r="A11" s="407"/>
      <c r="B11" s="409"/>
      <c r="C11" s="411"/>
      <c r="D11" s="152" t="s">
        <v>21</v>
      </c>
      <c r="E11" s="258">
        <f t="shared" ref="E11:I14" si="5">E19+E27+E35+E43+E51+E59+E67+E75+E83+E91+E99+E107+E115+E123+E131+E139+E147+E155+E163+E171+E179+E187</f>
        <v>0</v>
      </c>
      <c r="F11" s="258">
        <f t="shared" si="5"/>
        <v>0</v>
      </c>
      <c r="G11" s="258">
        <f t="shared" si="5"/>
        <v>0</v>
      </c>
      <c r="H11" s="258">
        <f t="shared" si="5"/>
        <v>0</v>
      </c>
      <c r="I11" s="258">
        <f t="shared" si="5"/>
        <v>0</v>
      </c>
      <c r="J11" s="257"/>
      <c r="K11" s="257">
        <f t="shared" si="1"/>
        <v>0</v>
      </c>
      <c r="L11" s="257">
        <f t="shared" si="2"/>
        <v>0</v>
      </c>
      <c r="M11" s="413"/>
      <c r="N11" s="415"/>
      <c r="O11" s="251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>
      <c r="A12" s="407"/>
      <c r="B12" s="409"/>
      <c r="C12" s="411"/>
      <c r="D12" s="152" t="s">
        <v>22</v>
      </c>
      <c r="E12" s="258">
        <f t="shared" si="5"/>
        <v>19809.201580000001</v>
      </c>
      <c r="F12" s="258">
        <f t="shared" si="5"/>
        <v>0</v>
      </c>
      <c r="G12" s="258">
        <f t="shared" si="5"/>
        <v>19734.335579999999</v>
      </c>
      <c r="H12" s="258">
        <f t="shared" si="5"/>
        <v>10</v>
      </c>
      <c r="I12" s="258">
        <f t="shared" si="0"/>
        <v>10</v>
      </c>
      <c r="J12" s="257"/>
      <c r="K12" s="257">
        <v>0</v>
      </c>
      <c r="L12" s="257">
        <v>0</v>
      </c>
      <c r="M12" s="413"/>
      <c r="N12" s="415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>
      <c r="A13" s="407"/>
      <c r="B13" s="409"/>
      <c r="C13" s="411"/>
      <c r="D13" s="153" t="s">
        <v>23</v>
      </c>
      <c r="E13" s="258">
        <f>E29+E21+E53+E61+E77+E85+E101+E109+E117+E125+E133+E141+E149+E157+E173</f>
        <v>2623620.4891599999</v>
      </c>
      <c r="F13" s="258">
        <f t="shared" si="5"/>
        <v>0</v>
      </c>
      <c r="G13" s="258">
        <f t="shared" si="5"/>
        <v>0</v>
      </c>
      <c r="H13" s="258">
        <f t="shared" si="5"/>
        <v>0</v>
      </c>
      <c r="I13" s="258">
        <f t="shared" si="5"/>
        <v>0</v>
      </c>
      <c r="J13" s="257">
        <v>0</v>
      </c>
      <c r="K13" s="257">
        <f t="shared" si="1"/>
        <v>0</v>
      </c>
      <c r="L13" s="257">
        <f t="shared" si="2"/>
        <v>0</v>
      </c>
      <c r="M13" s="413"/>
      <c r="N13" s="415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>
      <c r="A14" s="407"/>
      <c r="B14" s="409"/>
      <c r="C14" s="411"/>
      <c r="D14" s="154" t="s">
        <v>24</v>
      </c>
      <c r="E14" s="258">
        <f t="shared" si="5"/>
        <v>13000</v>
      </c>
      <c r="F14" s="258">
        <f t="shared" si="5"/>
        <v>0</v>
      </c>
      <c r="G14" s="258">
        <f t="shared" si="5"/>
        <v>0</v>
      </c>
      <c r="H14" s="258">
        <v>0</v>
      </c>
      <c r="I14" s="258">
        <v>0</v>
      </c>
      <c r="J14" s="257">
        <f t="shared" ref="J14" si="6">IF(H14=0, ,H14/G14*100)</f>
        <v>0</v>
      </c>
      <c r="K14" s="257">
        <f t="shared" si="1"/>
        <v>0</v>
      </c>
      <c r="L14" s="257">
        <f t="shared" si="2"/>
        <v>0</v>
      </c>
      <c r="M14" s="413"/>
      <c r="N14" s="416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>
      <c r="A15" s="405">
        <v>1</v>
      </c>
      <c r="B15" s="385" t="s">
        <v>25</v>
      </c>
      <c r="C15" s="386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92">
        <v>17</v>
      </c>
      <c r="N15" s="403" t="s">
        <v>26</v>
      </c>
      <c r="O15" s="20"/>
      <c r="P15" s="20"/>
      <c r="Q15" s="20"/>
    </row>
    <row r="16" spans="1:29" s="8" customFormat="1" ht="172.5" customHeight="1">
      <c r="A16" s="405"/>
      <c r="B16" s="385"/>
      <c r="C16" s="386"/>
      <c r="D16" s="151" t="s">
        <v>18</v>
      </c>
      <c r="E16" s="300">
        <v>545.5</v>
      </c>
      <c r="F16" s="300">
        <v>11977.7639</v>
      </c>
      <c r="G16" s="300">
        <v>11526.57669</v>
      </c>
      <c r="H16" s="300">
        <v>11526.57669</v>
      </c>
      <c r="I16" s="281">
        <f t="shared" si="0"/>
        <v>-451.18721000000005</v>
      </c>
      <c r="J16" s="281">
        <f t="shared" ref="J16:J30" si="8">IF(G16=0,0,H16/G16)*100</f>
        <v>100</v>
      </c>
      <c r="K16" s="281">
        <f t="shared" ref="K16:K30" si="9">IF(F16=0,0,H16/F16*100)</f>
        <v>96.233126535412836</v>
      </c>
      <c r="L16" s="281">
        <f t="shared" si="2"/>
        <v>2113.0296406966086</v>
      </c>
      <c r="M16" s="392"/>
      <c r="N16" s="404"/>
      <c r="O16" s="20"/>
      <c r="P16" s="20"/>
      <c r="Q16" s="20"/>
    </row>
    <row r="17" spans="1:17" s="8" customFormat="1" ht="164.25" customHeight="1">
      <c r="A17" s="405"/>
      <c r="B17" s="385"/>
      <c r="C17" s="386"/>
      <c r="D17" s="151" t="s">
        <v>19</v>
      </c>
      <c r="E17" s="300">
        <v>1729607.7</v>
      </c>
      <c r="F17" s="300">
        <v>306775.23591999995</v>
      </c>
      <c r="G17" s="300">
        <v>305395.99524999998</v>
      </c>
      <c r="H17" s="300">
        <v>292920.82999</v>
      </c>
      <c r="I17" s="282">
        <f t="shared" si="0"/>
        <v>-13854.40592999995</v>
      </c>
      <c r="J17" s="281">
        <f t="shared" si="8"/>
        <v>95.915085510604783</v>
      </c>
      <c r="K17" s="281">
        <f t="shared" si="9"/>
        <v>95.483857786482844</v>
      </c>
      <c r="L17" s="281">
        <f t="shared" si="2"/>
        <v>16.935680269577894</v>
      </c>
      <c r="M17" s="392"/>
      <c r="N17" s="404"/>
      <c r="O17" s="20"/>
      <c r="P17" s="20"/>
      <c r="Q17" s="20"/>
    </row>
    <row r="18" spans="1:17" s="8" customFormat="1" ht="168.75" customHeight="1">
      <c r="A18" s="405"/>
      <c r="B18" s="385"/>
      <c r="C18" s="386"/>
      <c r="D18" s="151" t="s">
        <v>20</v>
      </c>
      <c r="E18" s="300">
        <v>512419.61300000001</v>
      </c>
      <c r="F18" s="300">
        <v>137535.80596</v>
      </c>
      <c r="G18" s="300">
        <v>696300.88615999999</v>
      </c>
      <c r="H18" s="300">
        <v>135304.45250000001</v>
      </c>
      <c r="I18" s="282">
        <f t="shared" si="0"/>
        <v>-2231.3534599999839</v>
      </c>
      <c r="J18" s="281">
        <f t="shared" si="8"/>
        <v>19.431894341853383</v>
      </c>
      <c r="K18" s="281">
        <f t="shared" si="9"/>
        <v>98.377619962725248</v>
      </c>
      <c r="L18" s="281">
        <f t="shared" si="2"/>
        <v>26.405010477223872</v>
      </c>
      <c r="M18" s="392"/>
      <c r="N18" s="404"/>
      <c r="O18" s="20"/>
      <c r="P18" s="20"/>
      <c r="Q18" s="20"/>
    </row>
    <row r="19" spans="1:17" s="8" customFormat="1" ht="195" customHeight="1">
      <c r="A19" s="405"/>
      <c r="B19" s="385"/>
      <c r="C19" s="386"/>
      <c r="D19" s="152" t="s">
        <v>21</v>
      </c>
      <c r="E19" s="300">
        <v>0</v>
      </c>
      <c r="F19" s="300">
        <v>0</v>
      </c>
      <c r="G19" s="300">
        <v>0</v>
      </c>
      <c r="H19" s="300">
        <v>0</v>
      </c>
      <c r="I19" s="281">
        <f t="shared" si="0"/>
        <v>0</v>
      </c>
      <c r="J19" s="281">
        <f t="shared" si="8"/>
        <v>0</v>
      </c>
      <c r="K19" s="281">
        <f t="shared" si="9"/>
        <v>0</v>
      </c>
      <c r="L19" s="281">
        <f t="shared" si="2"/>
        <v>0</v>
      </c>
      <c r="M19" s="392"/>
      <c r="N19" s="404"/>
      <c r="O19" s="20"/>
      <c r="P19" s="20"/>
      <c r="Q19" s="20"/>
    </row>
    <row r="20" spans="1:17" s="8" customFormat="1" ht="159.75" customHeight="1">
      <c r="A20" s="405"/>
      <c r="B20" s="385"/>
      <c r="C20" s="386"/>
      <c r="D20" s="152" t="s">
        <v>22</v>
      </c>
      <c r="E20" s="300">
        <v>0</v>
      </c>
      <c r="F20" s="300">
        <v>0</v>
      </c>
      <c r="G20" s="300">
        <v>0</v>
      </c>
      <c r="H20" s="300">
        <v>0</v>
      </c>
      <c r="I20" s="281">
        <f t="shared" si="0"/>
        <v>0</v>
      </c>
      <c r="J20" s="281">
        <f t="shared" si="8"/>
        <v>0</v>
      </c>
      <c r="K20" s="281">
        <f t="shared" si="9"/>
        <v>0</v>
      </c>
      <c r="L20" s="281">
        <f t="shared" si="2"/>
        <v>0</v>
      </c>
      <c r="M20" s="392"/>
      <c r="N20" s="404"/>
      <c r="O20" s="20"/>
      <c r="P20" s="20"/>
      <c r="Q20" s="20"/>
    </row>
    <row r="21" spans="1:17" s="8" customFormat="1" ht="144" customHeight="1">
      <c r="A21" s="405"/>
      <c r="B21" s="385"/>
      <c r="C21" s="386"/>
      <c r="D21" s="153" t="s">
        <v>23</v>
      </c>
      <c r="E21" s="300">
        <v>142259.87797</v>
      </c>
      <c r="F21" s="300">
        <v>0</v>
      </c>
      <c r="G21" s="300">
        <v>0</v>
      </c>
      <c r="H21" s="300">
        <v>0</v>
      </c>
      <c r="I21" s="282">
        <f t="shared" si="0"/>
        <v>0</v>
      </c>
      <c r="J21" s="281">
        <f t="shared" si="8"/>
        <v>0</v>
      </c>
      <c r="K21" s="281">
        <f t="shared" si="9"/>
        <v>0</v>
      </c>
      <c r="L21" s="281">
        <f t="shared" si="2"/>
        <v>0</v>
      </c>
      <c r="M21" s="392"/>
      <c r="N21" s="404"/>
      <c r="O21" s="20"/>
      <c r="P21" s="20"/>
      <c r="Q21" s="20"/>
    </row>
    <row r="22" spans="1:17" s="8" customFormat="1" ht="124.5" customHeight="1">
      <c r="A22" s="405"/>
      <c r="B22" s="385"/>
      <c r="C22" s="386"/>
      <c r="D22" s="154" t="s">
        <v>24</v>
      </c>
      <c r="E22" s="282">
        <v>0</v>
      </c>
      <c r="F22" s="282">
        <v>0</v>
      </c>
      <c r="G22" s="282">
        <v>0</v>
      </c>
      <c r="H22" s="282">
        <v>0</v>
      </c>
      <c r="I22" s="281">
        <f t="shared" si="0"/>
        <v>0</v>
      </c>
      <c r="J22" s="281">
        <f t="shared" si="8"/>
        <v>0</v>
      </c>
      <c r="K22" s="281">
        <f t="shared" si="9"/>
        <v>0</v>
      </c>
      <c r="L22" s="281">
        <f t="shared" si="2"/>
        <v>0</v>
      </c>
      <c r="M22" s="392"/>
      <c r="N22" s="404"/>
      <c r="O22" s="20"/>
      <c r="P22" s="20"/>
      <c r="Q22" s="20"/>
    </row>
    <row r="23" spans="1:17" s="8" customFormat="1" ht="203.25" customHeight="1">
      <c r="A23" s="405">
        <v>2</v>
      </c>
      <c r="B23" s="385" t="s">
        <v>27</v>
      </c>
      <c r="C23" s="386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92">
        <v>4</v>
      </c>
      <c r="N23" s="393" t="s">
        <v>62</v>
      </c>
      <c r="O23" s="20"/>
      <c r="P23" s="20"/>
      <c r="Q23" s="20"/>
    </row>
    <row r="24" spans="1:17" s="8" customFormat="1" ht="132" customHeight="1">
      <c r="A24" s="405"/>
      <c r="B24" s="385"/>
      <c r="C24" s="386"/>
      <c r="D24" s="151" t="s">
        <v>18</v>
      </c>
      <c r="E24" s="280">
        <v>0</v>
      </c>
      <c r="F24" s="280">
        <v>0</v>
      </c>
      <c r="G24" s="280">
        <v>0</v>
      </c>
      <c r="H24" s="280">
        <v>0</v>
      </c>
      <c r="I24" s="281">
        <f t="shared" si="0"/>
        <v>0</v>
      </c>
      <c r="J24" s="281">
        <f t="shared" si="8"/>
        <v>0</v>
      </c>
      <c r="K24" s="281">
        <f t="shared" si="9"/>
        <v>0</v>
      </c>
      <c r="L24" s="281">
        <f t="shared" si="2"/>
        <v>0</v>
      </c>
      <c r="M24" s="392"/>
      <c r="N24" s="394"/>
      <c r="O24" s="20"/>
      <c r="P24" s="20"/>
      <c r="Q24" s="20"/>
    </row>
    <row r="25" spans="1:17" s="8" customFormat="1" ht="132" customHeight="1">
      <c r="A25" s="405"/>
      <c r="B25" s="385"/>
      <c r="C25" s="386"/>
      <c r="D25" s="151" t="s">
        <v>19</v>
      </c>
      <c r="E25" s="280">
        <v>0</v>
      </c>
      <c r="F25" s="280">
        <v>0</v>
      </c>
      <c r="G25" s="280">
        <v>0</v>
      </c>
      <c r="H25" s="280">
        <v>0</v>
      </c>
      <c r="I25" s="281">
        <f t="shared" si="0"/>
        <v>0</v>
      </c>
      <c r="J25" s="281">
        <f t="shared" si="8"/>
        <v>0</v>
      </c>
      <c r="K25" s="281">
        <f t="shared" si="9"/>
        <v>0</v>
      </c>
      <c r="L25" s="281">
        <f t="shared" si="2"/>
        <v>0</v>
      </c>
      <c r="M25" s="392"/>
      <c r="N25" s="394"/>
      <c r="O25" s="20"/>
      <c r="P25" s="20"/>
      <c r="Q25" s="20"/>
    </row>
    <row r="26" spans="1:17" s="8" customFormat="1" ht="185.25" customHeight="1">
      <c r="A26" s="405"/>
      <c r="B26" s="385"/>
      <c r="C26" s="386"/>
      <c r="D26" s="151" t="s">
        <v>20</v>
      </c>
      <c r="E26" s="298">
        <v>1078.684</v>
      </c>
      <c r="F26" s="298">
        <v>104.5</v>
      </c>
      <c r="G26" s="298">
        <v>1078.684</v>
      </c>
      <c r="H26" s="298">
        <v>104.5</v>
      </c>
      <c r="I26" s="282">
        <f t="shared" si="0"/>
        <v>0</v>
      </c>
      <c r="J26" s="281">
        <f t="shared" si="8"/>
        <v>9.6877306050706231</v>
      </c>
      <c r="K26" s="281">
        <f t="shared" si="9"/>
        <v>100</v>
      </c>
      <c r="L26" s="281">
        <f t="shared" si="2"/>
        <v>9.6877306050706231</v>
      </c>
      <c r="M26" s="392"/>
      <c r="N26" s="394"/>
      <c r="O26" s="20"/>
      <c r="P26" s="20"/>
      <c r="Q26" s="20"/>
    </row>
    <row r="27" spans="1:17" s="8" customFormat="1" ht="248.25" customHeight="1">
      <c r="A27" s="405"/>
      <c r="B27" s="385"/>
      <c r="C27" s="386"/>
      <c r="D27" s="152" t="s">
        <v>21</v>
      </c>
      <c r="E27" s="280">
        <v>0</v>
      </c>
      <c r="F27" s="280">
        <v>0</v>
      </c>
      <c r="G27" s="280">
        <v>0</v>
      </c>
      <c r="H27" s="280">
        <v>0</v>
      </c>
      <c r="I27" s="281">
        <v>0</v>
      </c>
      <c r="J27" s="281">
        <f t="shared" si="8"/>
        <v>0</v>
      </c>
      <c r="K27" s="281">
        <f t="shared" si="9"/>
        <v>0</v>
      </c>
      <c r="L27" s="281">
        <f t="shared" si="2"/>
        <v>0</v>
      </c>
      <c r="M27" s="392"/>
      <c r="N27" s="394"/>
      <c r="O27" s="20"/>
      <c r="P27" s="20"/>
      <c r="Q27" s="20"/>
    </row>
    <row r="28" spans="1:17" s="8" customFormat="1" ht="177" customHeight="1">
      <c r="A28" s="405"/>
      <c r="B28" s="385"/>
      <c r="C28" s="386"/>
      <c r="D28" s="152" t="s">
        <v>22</v>
      </c>
      <c r="E28" s="280">
        <v>0</v>
      </c>
      <c r="F28" s="280">
        <v>0</v>
      </c>
      <c r="G28" s="280">
        <v>0</v>
      </c>
      <c r="H28" s="280">
        <v>0</v>
      </c>
      <c r="I28" s="281">
        <v>0</v>
      </c>
      <c r="J28" s="281">
        <f t="shared" si="8"/>
        <v>0</v>
      </c>
      <c r="K28" s="281">
        <f t="shared" si="9"/>
        <v>0</v>
      </c>
      <c r="L28" s="281">
        <f t="shared" si="2"/>
        <v>0</v>
      </c>
      <c r="M28" s="392"/>
      <c r="N28" s="394"/>
      <c r="O28" s="20"/>
      <c r="P28" s="20"/>
      <c r="Q28" s="20"/>
    </row>
    <row r="29" spans="1:17" s="8" customFormat="1" ht="132" customHeight="1">
      <c r="A29" s="405"/>
      <c r="B29" s="385"/>
      <c r="C29" s="386"/>
      <c r="D29" s="153" t="s">
        <v>23</v>
      </c>
      <c r="E29" s="280">
        <v>787</v>
      </c>
      <c r="F29" s="280">
        <v>0</v>
      </c>
      <c r="G29" s="280">
        <v>0</v>
      </c>
      <c r="H29" s="280">
        <v>0</v>
      </c>
      <c r="I29" s="281">
        <v>0</v>
      </c>
      <c r="J29" s="281">
        <f t="shared" si="8"/>
        <v>0</v>
      </c>
      <c r="K29" s="281">
        <f t="shared" si="9"/>
        <v>0</v>
      </c>
      <c r="L29" s="281">
        <f t="shared" si="2"/>
        <v>0</v>
      </c>
      <c r="M29" s="392"/>
      <c r="N29" s="394"/>
      <c r="O29" s="20"/>
      <c r="P29" s="20"/>
      <c r="Q29" s="20"/>
    </row>
    <row r="30" spans="1:17" s="8" customFormat="1" ht="132" customHeight="1">
      <c r="A30" s="405"/>
      <c r="B30" s="385"/>
      <c r="C30" s="386"/>
      <c r="D30" s="154" t="s">
        <v>24</v>
      </c>
      <c r="E30" s="282">
        <v>0</v>
      </c>
      <c r="F30" s="282">
        <v>0</v>
      </c>
      <c r="G30" s="282">
        <v>0</v>
      </c>
      <c r="H30" s="282">
        <v>0</v>
      </c>
      <c r="I30" s="281">
        <f t="shared" ref="I30:I58" si="11">H30-F30</f>
        <v>0</v>
      </c>
      <c r="J30" s="281">
        <f t="shared" si="8"/>
        <v>0</v>
      </c>
      <c r="K30" s="281">
        <f t="shared" si="9"/>
        <v>0</v>
      </c>
      <c r="L30" s="281">
        <f t="shared" si="2"/>
        <v>0</v>
      </c>
      <c r="M30" s="392"/>
      <c r="N30" s="394"/>
      <c r="O30" s="20"/>
      <c r="P30" s="20"/>
      <c r="Q30" s="20"/>
    </row>
    <row r="31" spans="1:17" s="8" customFormat="1" ht="188.25" customHeight="1">
      <c r="A31" s="405">
        <v>3</v>
      </c>
      <c r="B31" s="385" t="s">
        <v>28</v>
      </c>
      <c r="C31" s="386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92">
        <v>6</v>
      </c>
      <c r="N31" s="388" t="s">
        <v>29</v>
      </c>
      <c r="O31" s="20"/>
      <c r="P31" s="20"/>
      <c r="Q31" s="20"/>
    </row>
    <row r="32" spans="1:17" s="8" customFormat="1" ht="171.75" customHeight="1">
      <c r="A32" s="405"/>
      <c r="B32" s="385"/>
      <c r="C32" s="386"/>
      <c r="D32" s="151" t="s">
        <v>18</v>
      </c>
      <c r="E32" s="280">
        <v>0</v>
      </c>
      <c r="F32" s="280">
        <v>0</v>
      </c>
      <c r="G32" s="280">
        <v>0</v>
      </c>
      <c r="H32" s="280">
        <v>0</v>
      </c>
      <c r="I32" s="283">
        <f t="shared" si="11"/>
        <v>0</v>
      </c>
      <c r="J32" s="281">
        <f t="shared" si="13"/>
        <v>0</v>
      </c>
      <c r="K32" s="281">
        <f t="shared" si="14"/>
        <v>0</v>
      </c>
      <c r="L32" s="281">
        <f t="shared" si="2"/>
        <v>0</v>
      </c>
      <c r="M32" s="392"/>
      <c r="N32" s="389"/>
      <c r="O32" s="20"/>
      <c r="P32" s="20"/>
      <c r="Q32" s="20"/>
    </row>
    <row r="33" spans="1:17" s="8" customFormat="1" ht="186.75" customHeight="1">
      <c r="A33" s="405"/>
      <c r="B33" s="385"/>
      <c r="C33" s="386"/>
      <c r="D33" s="151" t="s">
        <v>19</v>
      </c>
      <c r="E33" s="293">
        <v>553.9</v>
      </c>
      <c r="F33" s="293">
        <v>19.97</v>
      </c>
      <c r="G33" s="301" t="s">
        <v>78</v>
      </c>
      <c r="H33" s="284">
        <v>0</v>
      </c>
      <c r="I33" s="283">
        <f t="shared" si="11"/>
        <v>-19.97</v>
      </c>
      <c r="J33" s="281">
        <f t="shared" si="13"/>
        <v>0</v>
      </c>
      <c r="K33" s="281">
        <f t="shared" si="14"/>
        <v>0</v>
      </c>
      <c r="L33" s="281">
        <f t="shared" si="2"/>
        <v>0</v>
      </c>
      <c r="M33" s="392"/>
      <c r="N33" s="389"/>
      <c r="O33" s="20"/>
      <c r="P33" s="20"/>
      <c r="Q33" s="20"/>
    </row>
    <row r="34" spans="1:17" s="8" customFormat="1" ht="174" customHeight="1">
      <c r="A34" s="405"/>
      <c r="B34" s="385"/>
      <c r="C34" s="386"/>
      <c r="D34" s="151" t="s">
        <v>20</v>
      </c>
      <c r="E34" s="293">
        <v>395573.81497000001</v>
      </c>
      <c r="F34" s="293">
        <v>112005.44912</v>
      </c>
      <c r="G34" s="292">
        <v>594898.11072</v>
      </c>
      <c r="H34" s="293">
        <v>75095.650049999997</v>
      </c>
      <c r="I34" s="283">
        <f t="shared" si="11"/>
        <v>-36909.799070000008</v>
      </c>
      <c r="J34" s="281">
        <f t="shared" si="13"/>
        <v>12.62327929720812</v>
      </c>
      <c r="K34" s="281">
        <f t="shared" si="14"/>
        <v>67.046425544478893</v>
      </c>
      <c r="L34" s="281">
        <f t="shared" si="2"/>
        <v>18.983979021891322</v>
      </c>
      <c r="M34" s="392"/>
      <c r="N34" s="389"/>
      <c r="O34" s="20"/>
      <c r="P34" s="20"/>
      <c r="Q34" s="20"/>
    </row>
    <row r="35" spans="1:17" s="8" customFormat="1" ht="246" customHeight="1">
      <c r="A35" s="405"/>
      <c r="B35" s="385"/>
      <c r="C35" s="386"/>
      <c r="D35" s="152" t="s">
        <v>21</v>
      </c>
      <c r="E35" s="280">
        <v>0</v>
      </c>
      <c r="F35" s="280">
        <v>0</v>
      </c>
      <c r="G35" s="280">
        <v>0</v>
      </c>
      <c r="H35" s="280">
        <v>0</v>
      </c>
      <c r="I35" s="285">
        <f t="shared" si="11"/>
        <v>0</v>
      </c>
      <c r="J35" s="281">
        <f t="shared" si="13"/>
        <v>0</v>
      </c>
      <c r="K35" s="281">
        <f t="shared" si="14"/>
        <v>0</v>
      </c>
      <c r="L35" s="281">
        <f t="shared" si="2"/>
        <v>0</v>
      </c>
      <c r="M35" s="392"/>
      <c r="N35" s="389"/>
      <c r="O35" s="20"/>
      <c r="P35" s="20"/>
      <c r="Q35" s="20"/>
    </row>
    <row r="36" spans="1:17" s="8" customFormat="1" ht="171.75" customHeight="1">
      <c r="A36" s="405"/>
      <c r="B36" s="385"/>
      <c r="C36" s="386"/>
      <c r="D36" s="152" t="s">
        <v>22</v>
      </c>
      <c r="E36" s="280">
        <v>0</v>
      </c>
      <c r="F36" s="280">
        <v>0</v>
      </c>
      <c r="G36" s="280">
        <v>0</v>
      </c>
      <c r="H36" s="280">
        <v>0</v>
      </c>
      <c r="I36" s="285">
        <f t="shared" si="11"/>
        <v>0</v>
      </c>
      <c r="J36" s="281">
        <f t="shared" si="13"/>
        <v>0</v>
      </c>
      <c r="K36" s="281">
        <f t="shared" si="14"/>
        <v>0</v>
      </c>
      <c r="L36" s="281">
        <f t="shared" si="2"/>
        <v>0</v>
      </c>
      <c r="M36" s="392"/>
      <c r="N36" s="389"/>
      <c r="O36" s="20"/>
      <c r="P36" s="20"/>
      <c r="Q36" s="20"/>
    </row>
    <row r="37" spans="1:17" s="8" customFormat="1" ht="132" customHeight="1">
      <c r="A37" s="405"/>
      <c r="B37" s="385"/>
      <c r="C37" s="386"/>
      <c r="D37" s="153" t="s">
        <v>23</v>
      </c>
      <c r="E37" s="280">
        <v>525187.05000000005</v>
      </c>
      <c r="F37" s="280">
        <v>0</v>
      </c>
      <c r="G37" s="280">
        <v>0</v>
      </c>
      <c r="H37" s="280">
        <v>0</v>
      </c>
      <c r="I37" s="283">
        <f t="shared" si="11"/>
        <v>0</v>
      </c>
      <c r="J37" s="281">
        <f t="shared" si="13"/>
        <v>0</v>
      </c>
      <c r="K37" s="281">
        <f t="shared" si="14"/>
        <v>0</v>
      </c>
      <c r="L37" s="281">
        <f t="shared" si="2"/>
        <v>0</v>
      </c>
      <c r="M37" s="392"/>
      <c r="N37" s="389"/>
      <c r="O37" s="20"/>
      <c r="P37" s="20"/>
      <c r="Q37" s="20"/>
    </row>
    <row r="38" spans="1:17" s="8" customFormat="1" ht="132" customHeight="1">
      <c r="A38" s="405"/>
      <c r="B38" s="385"/>
      <c r="C38" s="386"/>
      <c r="D38" s="154" t="s">
        <v>24</v>
      </c>
      <c r="E38" s="280">
        <v>0</v>
      </c>
      <c r="F38" s="280">
        <v>0</v>
      </c>
      <c r="G38" s="280">
        <v>0</v>
      </c>
      <c r="H38" s="280">
        <v>0</v>
      </c>
      <c r="I38" s="285">
        <f t="shared" si="11"/>
        <v>0</v>
      </c>
      <c r="J38" s="281">
        <f t="shared" si="13"/>
        <v>0</v>
      </c>
      <c r="K38" s="281">
        <f t="shared" si="14"/>
        <v>0</v>
      </c>
      <c r="L38" s="281">
        <f t="shared" si="2"/>
        <v>0</v>
      </c>
      <c r="M38" s="392"/>
      <c r="N38" s="389"/>
      <c r="O38" s="20"/>
      <c r="P38" s="20"/>
      <c r="Q38" s="20"/>
    </row>
    <row r="39" spans="1:17" s="8" customFormat="1" ht="188.25" customHeight="1">
      <c r="A39" s="384">
        <v>4</v>
      </c>
      <c r="B39" s="385" t="s">
        <v>74</v>
      </c>
      <c r="C39" s="386">
        <v>5</v>
      </c>
      <c r="D39" s="147" t="s">
        <v>17</v>
      </c>
      <c r="E39" s="263">
        <f>E42</f>
        <v>7789.6970000000001</v>
      </c>
      <c r="F39" s="263">
        <f t="shared" ref="F39:H39" si="15">F42</f>
        <v>3643.2809999999999</v>
      </c>
      <c r="G39" s="263">
        <f t="shared" si="15"/>
        <v>7789.6970000000001</v>
      </c>
      <c r="H39" s="263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92">
        <v>4</v>
      </c>
      <c r="N39" s="388" t="s">
        <v>30</v>
      </c>
      <c r="O39" s="20"/>
      <c r="P39" s="20"/>
      <c r="Q39" s="20"/>
    </row>
    <row r="40" spans="1:17" s="8" customFormat="1" ht="162.75" customHeight="1">
      <c r="A40" s="384"/>
      <c r="B40" s="385"/>
      <c r="C40" s="386"/>
      <c r="D40" s="151" t="s">
        <v>18</v>
      </c>
      <c r="E40" s="286">
        <v>0</v>
      </c>
      <c r="F40" s="286">
        <v>0</v>
      </c>
      <c r="G40" s="286">
        <v>0</v>
      </c>
      <c r="H40" s="286">
        <v>0</v>
      </c>
      <c r="I40" s="285">
        <f t="shared" si="11"/>
        <v>0</v>
      </c>
      <c r="J40" s="281">
        <f t="shared" si="13"/>
        <v>0</v>
      </c>
      <c r="K40" s="281">
        <f t="shared" si="14"/>
        <v>0</v>
      </c>
      <c r="L40" s="281">
        <f t="shared" si="2"/>
        <v>0</v>
      </c>
      <c r="M40" s="392"/>
      <c r="N40" s="389"/>
      <c r="O40" s="20"/>
      <c r="P40" s="20"/>
      <c r="Q40" s="20"/>
    </row>
    <row r="41" spans="1:17" s="8" customFormat="1" ht="167.25" customHeight="1">
      <c r="A41" s="384"/>
      <c r="B41" s="385"/>
      <c r="C41" s="386"/>
      <c r="D41" s="151" t="s">
        <v>19</v>
      </c>
      <c r="E41" s="286" t="s">
        <v>77</v>
      </c>
      <c r="F41" s="286">
        <v>0</v>
      </c>
      <c r="G41" s="286">
        <v>0</v>
      </c>
      <c r="H41" s="286">
        <v>0</v>
      </c>
      <c r="I41" s="285">
        <f t="shared" si="11"/>
        <v>0</v>
      </c>
      <c r="J41" s="281">
        <f t="shared" si="13"/>
        <v>0</v>
      </c>
      <c r="K41" s="281">
        <v>0</v>
      </c>
      <c r="L41" s="281">
        <f t="shared" si="2"/>
        <v>0</v>
      </c>
      <c r="M41" s="392"/>
      <c r="N41" s="389"/>
      <c r="O41" s="20"/>
      <c r="P41" s="20"/>
      <c r="Q41" s="20"/>
    </row>
    <row r="42" spans="1:17" s="8" customFormat="1" ht="185.25" customHeight="1">
      <c r="A42" s="384"/>
      <c r="B42" s="385"/>
      <c r="C42" s="386"/>
      <c r="D42" s="151" t="s">
        <v>20</v>
      </c>
      <c r="E42" s="302">
        <v>7789.6970000000001</v>
      </c>
      <c r="F42" s="294">
        <v>3643.2809999999999</v>
      </c>
      <c r="G42" s="297">
        <v>7789.6970000000001</v>
      </c>
      <c r="H42" s="294">
        <v>2046.1109999999999</v>
      </c>
      <c r="I42" s="282">
        <f>H42-F42</f>
        <v>-1597.17</v>
      </c>
      <c r="J42" s="281">
        <f t="shared" si="13"/>
        <v>26.266888172928933</v>
      </c>
      <c r="K42" s="281">
        <f>IF(H42=0,0,H42/F42*100)</f>
        <v>56.161218418233446</v>
      </c>
      <c r="L42" s="281">
        <f t="shared" si="2"/>
        <v>26.266888172928933</v>
      </c>
      <c r="M42" s="392"/>
      <c r="N42" s="389"/>
      <c r="O42" s="20"/>
      <c r="P42" s="20"/>
      <c r="Q42" s="20"/>
    </row>
    <row r="43" spans="1:17" s="8" customFormat="1" ht="232.5" customHeight="1">
      <c r="A43" s="384"/>
      <c r="B43" s="385"/>
      <c r="C43" s="386"/>
      <c r="D43" s="152" t="s">
        <v>21</v>
      </c>
      <c r="E43" s="282">
        <v>0</v>
      </c>
      <c r="F43" s="282">
        <v>0</v>
      </c>
      <c r="G43" s="282">
        <v>0</v>
      </c>
      <c r="H43" s="282">
        <v>0</v>
      </c>
      <c r="I43" s="285">
        <f t="shared" si="11"/>
        <v>0</v>
      </c>
      <c r="J43" s="281">
        <f t="shared" si="13"/>
        <v>0</v>
      </c>
      <c r="K43" s="281">
        <f>IF(H43=0,0,H43/F43*100)</f>
        <v>0</v>
      </c>
      <c r="L43" s="281">
        <f t="shared" si="2"/>
        <v>0</v>
      </c>
      <c r="M43" s="392"/>
      <c r="N43" s="389"/>
      <c r="O43" s="20"/>
      <c r="P43" s="20"/>
      <c r="Q43" s="20"/>
    </row>
    <row r="44" spans="1:17" s="8" customFormat="1" ht="169.5" customHeight="1">
      <c r="A44" s="384"/>
      <c r="B44" s="385"/>
      <c r="C44" s="386"/>
      <c r="D44" s="152" t="s">
        <v>22</v>
      </c>
      <c r="E44" s="282">
        <v>0</v>
      </c>
      <c r="F44" s="282">
        <v>0</v>
      </c>
      <c r="G44" s="282">
        <v>0</v>
      </c>
      <c r="H44" s="282">
        <v>0</v>
      </c>
      <c r="I44" s="285">
        <f t="shared" si="11"/>
        <v>0</v>
      </c>
      <c r="J44" s="281">
        <f t="shared" si="13"/>
        <v>0</v>
      </c>
      <c r="K44" s="281">
        <f>IF(H44=0,0,H44/F44*100)</f>
        <v>0</v>
      </c>
      <c r="L44" s="281">
        <f t="shared" si="2"/>
        <v>0</v>
      </c>
      <c r="M44" s="392"/>
      <c r="N44" s="389"/>
      <c r="O44" s="20"/>
      <c r="P44" s="20"/>
      <c r="Q44" s="20"/>
    </row>
    <row r="45" spans="1:17" s="8" customFormat="1" ht="132" customHeight="1">
      <c r="A45" s="384"/>
      <c r="B45" s="385"/>
      <c r="C45" s="386"/>
      <c r="D45" s="153" t="s">
        <v>23</v>
      </c>
      <c r="E45" s="282">
        <v>0</v>
      </c>
      <c r="F45" s="282">
        <v>0</v>
      </c>
      <c r="G45" s="282">
        <v>0</v>
      </c>
      <c r="H45" s="282">
        <v>0</v>
      </c>
      <c r="I45" s="283">
        <f t="shared" si="11"/>
        <v>0</v>
      </c>
      <c r="J45" s="281">
        <f t="shared" si="13"/>
        <v>0</v>
      </c>
      <c r="K45" s="281">
        <f t="shared" ref="K45:K77" si="16">IF(H45=0,0,H45/F45*100)</f>
        <v>0</v>
      </c>
      <c r="L45" s="281">
        <f t="shared" si="2"/>
        <v>0</v>
      </c>
      <c r="M45" s="392"/>
      <c r="N45" s="389"/>
      <c r="O45" s="20"/>
      <c r="P45" s="20"/>
      <c r="Q45" s="20"/>
    </row>
    <row r="46" spans="1:17" s="8" customFormat="1" ht="132" customHeight="1">
      <c r="A46" s="384"/>
      <c r="B46" s="385"/>
      <c r="C46" s="386"/>
      <c r="D46" s="154" t="s">
        <v>24</v>
      </c>
      <c r="E46" s="282">
        <v>0</v>
      </c>
      <c r="F46" s="282">
        <v>0</v>
      </c>
      <c r="G46" s="282">
        <v>0</v>
      </c>
      <c r="H46" s="282">
        <v>0</v>
      </c>
      <c r="I46" s="285">
        <f t="shared" si="11"/>
        <v>0</v>
      </c>
      <c r="J46" s="281">
        <f t="shared" si="13"/>
        <v>0</v>
      </c>
      <c r="K46" s="281">
        <f t="shared" si="16"/>
        <v>0</v>
      </c>
      <c r="L46" s="281">
        <f t="shared" si="2"/>
        <v>0</v>
      </c>
      <c r="M46" s="392"/>
      <c r="N46" s="389"/>
      <c r="O46" s="20"/>
      <c r="P46" s="20"/>
      <c r="Q46" s="20"/>
    </row>
    <row r="47" spans="1:17" s="8" customFormat="1" ht="188.25" customHeight="1">
      <c r="A47" s="384">
        <v>5</v>
      </c>
      <c r="B47" s="385" t="s">
        <v>31</v>
      </c>
      <c r="C47" s="386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92">
        <v>9</v>
      </c>
      <c r="N47" s="403" t="s">
        <v>65</v>
      </c>
      <c r="O47" s="20"/>
      <c r="P47" s="20"/>
      <c r="Q47" s="20"/>
    </row>
    <row r="48" spans="1:17" s="8" customFormat="1" ht="132" customHeight="1">
      <c r="A48" s="384"/>
      <c r="B48" s="385"/>
      <c r="C48" s="386"/>
      <c r="D48" s="151" t="s">
        <v>18</v>
      </c>
      <c r="E48" s="280">
        <v>0</v>
      </c>
      <c r="F48" s="280">
        <v>0</v>
      </c>
      <c r="G48" s="280">
        <v>0</v>
      </c>
      <c r="H48" s="280">
        <v>0</v>
      </c>
      <c r="I48" s="282">
        <f t="shared" si="11"/>
        <v>0</v>
      </c>
      <c r="J48" s="281">
        <f t="shared" si="13"/>
        <v>0</v>
      </c>
      <c r="K48" s="281">
        <f t="shared" si="16"/>
        <v>0</v>
      </c>
      <c r="L48" s="281">
        <f t="shared" si="2"/>
        <v>0</v>
      </c>
      <c r="M48" s="392"/>
      <c r="N48" s="404"/>
      <c r="O48" s="20"/>
      <c r="P48" s="20"/>
      <c r="Q48" s="20"/>
    </row>
    <row r="49" spans="1:17" s="8" customFormat="1" ht="193.5" customHeight="1">
      <c r="A49" s="384"/>
      <c r="B49" s="385"/>
      <c r="C49" s="386"/>
      <c r="D49" s="151" t="s">
        <v>19</v>
      </c>
      <c r="E49" s="280">
        <v>1264.0999999999999</v>
      </c>
      <c r="F49" s="280">
        <v>0</v>
      </c>
      <c r="G49" s="280">
        <v>0</v>
      </c>
      <c r="H49" s="280">
        <v>0</v>
      </c>
      <c r="I49" s="282">
        <f t="shared" si="11"/>
        <v>0</v>
      </c>
      <c r="J49" s="281">
        <f t="shared" si="13"/>
        <v>0</v>
      </c>
      <c r="K49" s="281">
        <f t="shared" si="16"/>
        <v>0</v>
      </c>
      <c r="L49" s="281">
        <f t="shared" si="2"/>
        <v>0</v>
      </c>
      <c r="M49" s="392"/>
      <c r="N49" s="404"/>
      <c r="O49" s="20"/>
      <c r="P49" s="20"/>
      <c r="Q49" s="20"/>
    </row>
    <row r="50" spans="1:17" s="8" customFormat="1" ht="193.5" customHeight="1">
      <c r="A50" s="384"/>
      <c r="B50" s="385"/>
      <c r="C50" s="386"/>
      <c r="D50" s="151" t="s">
        <v>20</v>
      </c>
      <c r="E50" s="280">
        <v>219007.43088999999</v>
      </c>
      <c r="F50" s="280">
        <v>46527.25518</v>
      </c>
      <c r="G50" s="280">
        <v>231058.29199999999</v>
      </c>
      <c r="H50" s="280">
        <v>30505.93245</v>
      </c>
      <c r="I50" s="282">
        <f>H50-F50</f>
        <v>-16021.32273</v>
      </c>
      <c r="J50" s="281">
        <f t="shared" si="13"/>
        <v>13.202699710945669</v>
      </c>
      <c r="K50" s="281">
        <f t="shared" si="16"/>
        <v>65.565725577366834</v>
      </c>
      <c r="L50" s="281">
        <f t="shared" si="2"/>
        <v>13.929176889583303</v>
      </c>
      <c r="M50" s="392"/>
      <c r="N50" s="404"/>
      <c r="O50" s="20"/>
      <c r="P50" s="20"/>
      <c r="Q50" s="20"/>
    </row>
    <row r="51" spans="1:17" s="8" customFormat="1" ht="261.75" customHeight="1">
      <c r="A51" s="384"/>
      <c r="B51" s="385"/>
      <c r="C51" s="386"/>
      <c r="D51" s="152" t="s">
        <v>21</v>
      </c>
      <c r="E51" s="280">
        <v>0</v>
      </c>
      <c r="F51" s="280">
        <v>0</v>
      </c>
      <c r="G51" s="280">
        <v>0</v>
      </c>
      <c r="H51" s="280">
        <v>0</v>
      </c>
      <c r="I51" s="282">
        <f t="shared" si="11"/>
        <v>0</v>
      </c>
      <c r="J51" s="281">
        <f t="shared" si="13"/>
        <v>0</v>
      </c>
      <c r="K51" s="281">
        <f t="shared" si="16"/>
        <v>0</v>
      </c>
      <c r="L51" s="281">
        <f t="shared" si="2"/>
        <v>0</v>
      </c>
      <c r="M51" s="392"/>
      <c r="N51" s="404"/>
      <c r="O51" s="20"/>
      <c r="P51" s="20"/>
      <c r="Q51" s="20"/>
    </row>
    <row r="52" spans="1:17" s="8" customFormat="1" ht="162.75" customHeight="1">
      <c r="A52" s="384"/>
      <c r="B52" s="385"/>
      <c r="C52" s="386"/>
      <c r="D52" s="152" t="s">
        <v>22</v>
      </c>
      <c r="E52" s="280">
        <v>0</v>
      </c>
      <c r="F52" s="280">
        <v>0</v>
      </c>
      <c r="G52" s="280">
        <v>0</v>
      </c>
      <c r="H52" s="280">
        <v>0</v>
      </c>
      <c r="I52" s="282">
        <f t="shared" si="11"/>
        <v>0</v>
      </c>
      <c r="J52" s="281">
        <f t="shared" si="13"/>
        <v>0</v>
      </c>
      <c r="K52" s="281">
        <f t="shared" si="16"/>
        <v>0</v>
      </c>
      <c r="L52" s="281">
        <f t="shared" si="2"/>
        <v>0</v>
      </c>
      <c r="M52" s="392"/>
      <c r="N52" s="404"/>
      <c r="O52" s="20"/>
      <c r="P52" s="20"/>
      <c r="Q52" s="20"/>
    </row>
    <row r="53" spans="1:17" s="8" customFormat="1" ht="132" customHeight="1">
      <c r="A53" s="384"/>
      <c r="B53" s="385"/>
      <c r="C53" s="386"/>
      <c r="D53" s="153" t="s">
        <v>23</v>
      </c>
      <c r="E53" s="280">
        <v>281152.46035000001</v>
      </c>
      <c r="F53" s="280">
        <v>0</v>
      </c>
      <c r="G53" s="280">
        <v>0</v>
      </c>
      <c r="H53" s="280">
        <v>0</v>
      </c>
      <c r="I53" s="283">
        <f t="shared" si="11"/>
        <v>0</v>
      </c>
      <c r="J53" s="281">
        <f t="shared" si="13"/>
        <v>0</v>
      </c>
      <c r="K53" s="281">
        <f t="shared" si="16"/>
        <v>0</v>
      </c>
      <c r="L53" s="281">
        <f t="shared" si="2"/>
        <v>0</v>
      </c>
      <c r="M53" s="392"/>
      <c r="N53" s="404"/>
      <c r="O53" s="20"/>
      <c r="P53" s="20"/>
      <c r="Q53" s="20"/>
    </row>
    <row r="54" spans="1:17" s="8" customFormat="1" ht="132" customHeight="1">
      <c r="A54" s="384"/>
      <c r="B54" s="385"/>
      <c r="C54" s="386"/>
      <c r="D54" s="154" t="s">
        <v>24</v>
      </c>
      <c r="E54" s="282">
        <v>0</v>
      </c>
      <c r="F54" s="282">
        <v>0</v>
      </c>
      <c r="G54" s="282">
        <v>0</v>
      </c>
      <c r="H54" s="282">
        <v>0</v>
      </c>
      <c r="I54" s="282">
        <f t="shared" si="11"/>
        <v>0</v>
      </c>
      <c r="J54" s="281">
        <f t="shared" si="13"/>
        <v>0</v>
      </c>
      <c r="K54" s="281">
        <f t="shared" si="16"/>
        <v>0</v>
      </c>
      <c r="L54" s="281">
        <f t="shared" si="2"/>
        <v>0</v>
      </c>
      <c r="M54" s="392"/>
      <c r="N54" s="404"/>
      <c r="O54" s="20"/>
      <c r="P54" s="20"/>
      <c r="Q54" s="20"/>
    </row>
    <row r="55" spans="1:17" s="8" customFormat="1" ht="193.5" customHeight="1">
      <c r="A55" s="384">
        <v>6</v>
      </c>
      <c r="B55" s="385" t="s">
        <v>32</v>
      </c>
      <c r="C55" s="386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5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92">
        <v>11</v>
      </c>
      <c r="N55" s="403" t="s">
        <v>33</v>
      </c>
      <c r="O55" s="20"/>
      <c r="P55" s="20"/>
      <c r="Q55" s="20"/>
    </row>
    <row r="56" spans="1:17" s="8" customFormat="1" ht="171" customHeight="1">
      <c r="A56" s="384"/>
      <c r="B56" s="385"/>
      <c r="C56" s="386"/>
      <c r="D56" s="151" t="s">
        <v>18</v>
      </c>
      <c r="E56" s="288">
        <v>1005.6</v>
      </c>
      <c r="F56" s="288">
        <v>0</v>
      </c>
      <c r="G56" s="288">
        <v>1047.5999999999999</v>
      </c>
      <c r="H56" s="288">
        <v>1047.5999999999999</v>
      </c>
      <c r="I56" s="282">
        <f t="shared" si="11"/>
        <v>1047.5999999999999</v>
      </c>
      <c r="J56" s="281">
        <f t="shared" si="13"/>
        <v>100</v>
      </c>
      <c r="K56" s="281">
        <v>0</v>
      </c>
      <c r="L56" s="281">
        <f t="shared" si="2"/>
        <v>104.17661097852027</v>
      </c>
      <c r="M56" s="392"/>
      <c r="N56" s="404"/>
      <c r="O56" s="20"/>
      <c r="P56" s="20"/>
      <c r="Q56" s="20"/>
    </row>
    <row r="57" spans="1:17" s="8" customFormat="1" ht="171" customHeight="1">
      <c r="A57" s="384"/>
      <c r="B57" s="385"/>
      <c r="C57" s="386"/>
      <c r="D57" s="151" t="s">
        <v>19</v>
      </c>
      <c r="E57" s="288">
        <v>59089.299999999996</v>
      </c>
      <c r="F57" s="288">
        <v>18047.7</v>
      </c>
      <c r="G57" s="288">
        <v>31700.38</v>
      </c>
      <c r="H57" s="287">
        <v>3002.6800000000003</v>
      </c>
      <c r="I57" s="282" t="s">
        <v>68</v>
      </c>
      <c r="J57" s="281">
        <f t="shared" si="13"/>
        <v>9.472063110915391</v>
      </c>
      <c r="K57" s="281">
        <f t="shared" si="16"/>
        <v>16.637466269940216</v>
      </c>
      <c r="L57" s="281">
        <f t="shared" si="2"/>
        <v>5.0815968373292639</v>
      </c>
      <c r="M57" s="392"/>
      <c r="N57" s="404"/>
      <c r="O57" s="20"/>
      <c r="P57" s="20"/>
      <c r="Q57" s="20"/>
    </row>
    <row r="58" spans="1:17" s="8" customFormat="1" ht="157.5" customHeight="1">
      <c r="A58" s="384"/>
      <c r="B58" s="385"/>
      <c r="C58" s="386"/>
      <c r="D58" s="151" t="s">
        <v>20</v>
      </c>
      <c r="E58" s="288">
        <v>55763.082160000005</v>
      </c>
      <c r="F58" s="288">
        <v>15128.76</v>
      </c>
      <c r="G58" s="288">
        <v>32540.614640000003</v>
      </c>
      <c r="H58" s="288">
        <v>20231.83785</v>
      </c>
      <c r="I58" s="282">
        <f t="shared" si="11"/>
        <v>5103.0778499999997</v>
      </c>
      <c r="J58" s="281">
        <f t="shared" si="13"/>
        <v>62.174110949737113</v>
      </c>
      <c r="K58" s="281">
        <f t="shared" si="16"/>
        <v>133.73097233348932</v>
      </c>
      <c r="L58" s="281">
        <f t="shared" si="2"/>
        <v>36.281778313381515</v>
      </c>
      <c r="M58" s="392"/>
      <c r="N58" s="404"/>
      <c r="O58" s="20"/>
      <c r="P58" s="20"/>
      <c r="Q58" s="20"/>
    </row>
    <row r="59" spans="1:17" s="8" customFormat="1" ht="225.75" customHeight="1">
      <c r="A59" s="384"/>
      <c r="B59" s="385"/>
      <c r="C59" s="386"/>
      <c r="D59" s="152" t="s">
        <v>21</v>
      </c>
      <c r="E59" s="288">
        <v>0</v>
      </c>
      <c r="F59" s="288">
        <v>0</v>
      </c>
      <c r="G59" s="288">
        <v>0</v>
      </c>
      <c r="H59" s="288">
        <v>0</v>
      </c>
      <c r="I59" s="285">
        <v>0</v>
      </c>
      <c r="J59" s="281">
        <f t="shared" si="13"/>
        <v>0</v>
      </c>
      <c r="K59" s="281">
        <f t="shared" si="16"/>
        <v>0</v>
      </c>
      <c r="L59" s="281">
        <f t="shared" si="2"/>
        <v>0</v>
      </c>
      <c r="M59" s="392"/>
      <c r="N59" s="404"/>
      <c r="O59" s="20"/>
      <c r="P59" s="20"/>
      <c r="Q59" s="20"/>
    </row>
    <row r="60" spans="1:17" s="8" customFormat="1" ht="178.5" customHeight="1">
      <c r="A60" s="384"/>
      <c r="B60" s="385"/>
      <c r="C60" s="386"/>
      <c r="D60" s="152" t="s">
        <v>22</v>
      </c>
      <c r="E60" s="288">
        <v>0</v>
      </c>
      <c r="F60" s="288">
        <v>0</v>
      </c>
      <c r="G60" s="288">
        <v>0</v>
      </c>
      <c r="H60" s="288">
        <v>0</v>
      </c>
      <c r="I60" s="285">
        <v>0</v>
      </c>
      <c r="J60" s="281">
        <f t="shared" si="13"/>
        <v>0</v>
      </c>
      <c r="K60" s="281">
        <f t="shared" si="16"/>
        <v>0</v>
      </c>
      <c r="L60" s="281">
        <f t="shared" si="2"/>
        <v>0</v>
      </c>
      <c r="M60" s="392"/>
      <c r="N60" s="404"/>
      <c r="O60" s="20"/>
      <c r="P60" s="20"/>
      <c r="Q60" s="20"/>
    </row>
    <row r="61" spans="1:17" s="8" customFormat="1" ht="162" customHeight="1">
      <c r="A61" s="384"/>
      <c r="B61" s="385"/>
      <c r="C61" s="386"/>
      <c r="D61" s="153" t="s">
        <v>23</v>
      </c>
      <c r="E61" s="288">
        <v>53552.3</v>
      </c>
      <c r="F61" s="288">
        <v>0</v>
      </c>
      <c r="G61" s="288">
        <v>0</v>
      </c>
      <c r="H61" s="288">
        <v>0</v>
      </c>
      <c r="I61" s="285">
        <v>0</v>
      </c>
      <c r="J61" s="281">
        <f t="shared" si="13"/>
        <v>0</v>
      </c>
      <c r="K61" s="281">
        <f t="shared" si="16"/>
        <v>0</v>
      </c>
      <c r="L61" s="281">
        <f t="shared" si="2"/>
        <v>0</v>
      </c>
      <c r="M61" s="392"/>
      <c r="N61" s="404"/>
      <c r="O61" s="20"/>
      <c r="P61" s="20"/>
      <c r="Q61" s="20"/>
    </row>
    <row r="62" spans="1:17" s="8" customFormat="1" ht="131.25" customHeight="1">
      <c r="A62" s="384"/>
      <c r="B62" s="385"/>
      <c r="C62" s="386"/>
      <c r="D62" s="154" t="s">
        <v>24</v>
      </c>
      <c r="E62" s="282">
        <v>0</v>
      </c>
      <c r="F62" s="282">
        <v>0</v>
      </c>
      <c r="G62" s="282">
        <v>0</v>
      </c>
      <c r="H62" s="282">
        <v>0</v>
      </c>
      <c r="I62" s="285">
        <v>0</v>
      </c>
      <c r="J62" s="281">
        <f t="shared" si="13"/>
        <v>0</v>
      </c>
      <c r="K62" s="281">
        <f t="shared" si="16"/>
        <v>0</v>
      </c>
      <c r="L62" s="281">
        <f t="shared" si="2"/>
        <v>0</v>
      </c>
      <c r="M62" s="392"/>
      <c r="N62" s="404"/>
      <c r="O62" s="20"/>
      <c r="P62" s="20"/>
      <c r="Q62" s="20"/>
    </row>
    <row r="63" spans="1:17" s="8" customFormat="1" ht="170.25" customHeight="1">
      <c r="A63" s="384">
        <v>7</v>
      </c>
      <c r="B63" s="385" t="s">
        <v>73</v>
      </c>
      <c r="C63" s="386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402">
        <v>2</v>
      </c>
      <c r="N63" s="400" t="s">
        <v>34</v>
      </c>
      <c r="O63" s="20"/>
      <c r="P63" s="20"/>
      <c r="Q63" s="20"/>
    </row>
    <row r="64" spans="1:17" s="8" customFormat="1" ht="184.5" customHeight="1">
      <c r="A64" s="384"/>
      <c r="B64" s="385"/>
      <c r="C64" s="386"/>
      <c r="D64" s="151" t="s">
        <v>18</v>
      </c>
      <c r="E64" s="282">
        <v>0</v>
      </c>
      <c r="F64" s="282">
        <v>0</v>
      </c>
      <c r="G64" s="282">
        <v>0</v>
      </c>
      <c r="H64" s="282">
        <v>0</v>
      </c>
      <c r="I64" s="285">
        <f t="shared" si="17"/>
        <v>0</v>
      </c>
      <c r="J64" s="281">
        <f t="shared" si="13"/>
        <v>0</v>
      </c>
      <c r="K64" s="281">
        <f t="shared" si="16"/>
        <v>0</v>
      </c>
      <c r="L64" s="281">
        <f t="shared" si="2"/>
        <v>0</v>
      </c>
      <c r="M64" s="402"/>
      <c r="N64" s="401"/>
      <c r="O64" s="20"/>
      <c r="P64" s="20"/>
      <c r="Q64" s="20"/>
    </row>
    <row r="65" spans="1:17" s="8" customFormat="1" ht="180" customHeight="1">
      <c r="A65" s="384"/>
      <c r="B65" s="385"/>
      <c r="C65" s="386"/>
      <c r="D65" s="151" t="s">
        <v>19</v>
      </c>
      <c r="E65" s="304">
        <v>983.1</v>
      </c>
      <c r="F65" s="304">
        <v>222</v>
      </c>
      <c r="G65" s="304">
        <v>68.724999999999994</v>
      </c>
      <c r="H65" s="304">
        <v>68.724999999999994</v>
      </c>
      <c r="I65" s="280">
        <v>-24.009999999999991</v>
      </c>
      <c r="J65" s="281">
        <f t="shared" si="13"/>
        <v>100</v>
      </c>
      <c r="K65" s="281">
        <f t="shared" si="16"/>
        <v>30.957207207207205</v>
      </c>
      <c r="L65" s="281">
        <f t="shared" si="2"/>
        <v>6.9906418472179839</v>
      </c>
      <c r="M65" s="402"/>
      <c r="N65" s="401"/>
      <c r="O65" s="20"/>
      <c r="P65" s="20"/>
      <c r="Q65" s="20"/>
    </row>
    <row r="66" spans="1:17" s="8" customFormat="1" ht="171" customHeight="1">
      <c r="A66" s="384"/>
      <c r="B66" s="385"/>
      <c r="C66" s="386"/>
      <c r="D66" s="151" t="s">
        <v>20</v>
      </c>
      <c r="E66" s="304">
        <v>8230.5650000000005</v>
      </c>
      <c r="F66" s="304">
        <v>2405.3379999999997</v>
      </c>
      <c r="G66" s="304">
        <v>9730.5650000000005</v>
      </c>
      <c r="H66" s="304">
        <v>2867.9559799999997</v>
      </c>
      <c r="I66" s="280">
        <v>-784.95046000000002</v>
      </c>
      <c r="J66" s="281">
        <f t="shared" si="13"/>
        <v>29.473684004988399</v>
      </c>
      <c r="K66" s="281" t="s">
        <v>68</v>
      </c>
      <c r="L66" s="281">
        <f t="shared" si="2"/>
        <v>34.845189607274833</v>
      </c>
      <c r="M66" s="402"/>
      <c r="N66" s="401"/>
      <c r="O66" s="20"/>
      <c r="P66" s="20"/>
      <c r="Q66" s="20"/>
    </row>
    <row r="67" spans="1:17" s="8" customFormat="1" ht="216.75" customHeight="1">
      <c r="A67" s="384"/>
      <c r="B67" s="385"/>
      <c r="C67" s="386"/>
      <c r="D67" s="152" t="s">
        <v>21</v>
      </c>
      <c r="E67" s="280">
        <v>0</v>
      </c>
      <c r="F67" s="280">
        <v>0</v>
      </c>
      <c r="G67" s="280">
        <v>0</v>
      </c>
      <c r="H67" s="280">
        <v>0</v>
      </c>
      <c r="I67" s="285">
        <f t="shared" si="17"/>
        <v>0</v>
      </c>
      <c r="J67" s="281">
        <f t="shared" si="13"/>
        <v>0</v>
      </c>
      <c r="K67" s="281">
        <f t="shared" si="16"/>
        <v>0</v>
      </c>
      <c r="L67" s="281">
        <f t="shared" si="2"/>
        <v>0</v>
      </c>
      <c r="M67" s="402"/>
      <c r="N67" s="401"/>
      <c r="O67" s="20"/>
      <c r="P67" s="20"/>
      <c r="Q67" s="20"/>
    </row>
    <row r="68" spans="1:17" s="8" customFormat="1" ht="198.75" customHeight="1">
      <c r="A68" s="384"/>
      <c r="B68" s="385"/>
      <c r="C68" s="386"/>
      <c r="D68" s="152" t="s">
        <v>22</v>
      </c>
      <c r="E68" s="280">
        <v>0</v>
      </c>
      <c r="F68" s="280">
        <v>0</v>
      </c>
      <c r="G68" s="280">
        <v>0</v>
      </c>
      <c r="H68" s="280">
        <v>0</v>
      </c>
      <c r="I68" s="285">
        <f t="shared" si="17"/>
        <v>0</v>
      </c>
      <c r="J68" s="281">
        <f t="shared" si="13"/>
        <v>0</v>
      </c>
      <c r="K68" s="281">
        <f t="shared" si="16"/>
        <v>0</v>
      </c>
      <c r="L68" s="281">
        <f t="shared" si="2"/>
        <v>0</v>
      </c>
      <c r="M68" s="402"/>
      <c r="N68" s="401"/>
      <c r="O68" s="20"/>
      <c r="P68" s="20"/>
      <c r="Q68" s="20"/>
    </row>
    <row r="69" spans="1:17" s="8" customFormat="1" ht="156" customHeight="1">
      <c r="A69" s="384"/>
      <c r="B69" s="385"/>
      <c r="C69" s="386"/>
      <c r="D69" s="153" t="s">
        <v>23</v>
      </c>
      <c r="E69" s="280"/>
      <c r="F69" s="280">
        <v>0</v>
      </c>
      <c r="G69" s="280">
        <v>0</v>
      </c>
      <c r="H69" s="280">
        <v>0</v>
      </c>
      <c r="I69" s="283">
        <v>0</v>
      </c>
      <c r="J69" s="281">
        <f t="shared" si="13"/>
        <v>0</v>
      </c>
      <c r="K69" s="281">
        <f t="shared" si="16"/>
        <v>0</v>
      </c>
      <c r="L69" s="281">
        <f t="shared" si="2"/>
        <v>0</v>
      </c>
      <c r="M69" s="402"/>
      <c r="N69" s="401"/>
      <c r="O69" s="20"/>
      <c r="P69" s="20"/>
      <c r="Q69" s="20"/>
    </row>
    <row r="70" spans="1:17" s="8" customFormat="1" ht="131.25" customHeight="1">
      <c r="A70" s="384"/>
      <c r="B70" s="385"/>
      <c r="C70" s="386"/>
      <c r="D70" s="154" t="s">
        <v>24</v>
      </c>
      <c r="E70" s="282">
        <v>0</v>
      </c>
      <c r="F70" s="282">
        <v>0</v>
      </c>
      <c r="G70" s="282">
        <v>0</v>
      </c>
      <c r="H70" s="282">
        <v>0</v>
      </c>
      <c r="I70" s="283">
        <f t="shared" si="17"/>
        <v>0</v>
      </c>
      <c r="J70" s="281">
        <f t="shared" si="13"/>
        <v>0</v>
      </c>
      <c r="K70" s="281">
        <f t="shared" si="16"/>
        <v>0</v>
      </c>
      <c r="L70" s="281">
        <f t="shared" si="2"/>
        <v>0</v>
      </c>
      <c r="M70" s="402"/>
      <c r="N70" s="401"/>
      <c r="O70" s="20"/>
      <c r="P70" s="20"/>
      <c r="Q70" s="20"/>
    </row>
    <row r="71" spans="1:17" s="8" customFormat="1" ht="212.25" customHeight="1">
      <c r="A71" s="384">
        <v>8</v>
      </c>
      <c r="B71" s="385" t="s">
        <v>35</v>
      </c>
      <c r="C71" s="386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92">
        <v>6</v>
      </c>
      <c r="N71" s="388" t="s">
        <v>61</v>
      </c>
      <c r="O71" s="20"/>
      <c r="P71" s="20"/>
      <c r="Q71" s="20"/>
    </row>
    <row r="72" spans="1:17" s="8" customFormat="1" ht="174" customHeight="1">
      <c r="A72" s="384"/>
      <c r="B72" s="385"/>
      <c r="C72" s="386"/>
      <c r="D72" s="151" t="s">
        <v>18</v>
      </c>
      <c r="E72" s="296">
        <v>13359.4</v>
      </c>
      <c r="F72" s="291">
        <v>0</v>
      </c>
      <c r="G72" s="291">
        <v>0</v>
      </c>
      <c r="H72" s="291">
        <v>0</v>
      </c>
      <c r="I72" s="289">
        <v>0</v>
      </c>
      <c r="J72" s="281">
        <f t="shared" si="13"/>
        <v>0</v>
      </c>
      <c r="K72" s="281">
        <f t="shared" si="16"/>
        <v>0</v>
      </c>
      <c r="L72" s="281">
        <f t="shared" si="19"/>
        <v>0</v>
      </c>
      <c r="M72" s="392"/>
      <c r="N72" s="389"/>
      <c r="O72" s="20"/>
      <c r="P72" s="20"/>
      <c r="Q72" s="20"/>
    </row>
    <row r="73" spans="1:17" s="8" customFormat="1" ht="177.75" customHeight="1">
      <c r="A73" s="384"/>
      <c r="B73" s="385"/>
      <c r="C73" s="386"/>
      <c r="D73" s="151" t="s">
        <v>19</v>
      </c>
      <c r="E73" s="296">
        <v>822000.39999999991</v>
      </c>
      <c r="F73" s="291">
        <v>883.67211780000002</v>
      </c>
      <c r="G73" s="291">
        <v>4831.8100000000004</v>
      </c>
      <c r="H73" s="291">
        <v>4831.8100000000004</v>
      </c>
      <c r="I73" s="289">
        <v>0</v>
      </c>
      <c r="J73" s="281">
        <f t="shared" si="13"/>
        <v>100</v>
      </c>
      <c r="K73" s="281">
        <f t="shared" si="16"/>
        <v>546.78764925041742</v>
      </c>
      <c r="L73" s="281">
        <f t="shared" si="19"/>
        <v>0.58781114948362567</v>
      </c>
      <c r="M73" s="392"/>
      <c r="N73" s="389"/>
      <c r="O73" s="20"/>
      <c r="P73" s="20"/>
      <c r="Q73" s="20"/>
    </row>
    <row r="74" spans="1:17" s="8" customFormat="1" ht="195" customHeight="1">
      <c r="A74" s="384"/>
      <c r="B74" s="385"/>
      <c r="C74" s="386"/>
      <c r="D74" s="151" t="s">
        <v>20</v>
      </c>
      <c r="E74" s="296">
        <v>119809.82802</v>
      </c>
      <c r="F74" s="291">
        <v>882.72290220000002</v>
      </c>
      <c r="G74" s="303">
        <v>225951.48996000001</v>
      </c>
      <c r="H74" s="291">
        <v>3635.8256000000001</v>
      </c>
      <c r="I74" s="289">
        <v>0</v>
      </c>
      <c r="J74" s="281">
        <f t="shared" si="13"/>
        <v>1.6091177803888999</v>
      </c>
      <c r="K74" s="281">
        <f t="shared" si="16"/>
        <v>411.88753468823273</v>
      </c>
      <c r="L74" s="281">
        <f t="shared" si="19"/>
        <v>3.0346639003547082</v>
      </c>
      <c r="M74" s="392"/>
      <c r="N74" s="389"/>
      <c r="O74" s="20"/>
      <c r="P74" s="20"/>
      <c r="Q74" s="20"/>
    </row>
    <row r="75" spans="1:17" s="8" customFormat="1" ht="248.25" customHeight="1">
      <c r="A75" s="384"/>
      <c r="B75" s="385"/>
      <c r="C75" s="386"/>
      <c r="D75" s="152" t="s">
        <v>21</v>
      </c>
      <c r="E75" s="283">
        <v>0</v>
      </c>
      <c r="F75" s="283">
        <v>0</v>
      </c>
      <c r="G75" s="283">
        <v>0</v>
      </c>
      <c r="H75" s="283">
        <v>0</v>
      </c>
      <c r="I75" s="289">
        <v>0</v>
      </c>
      <c r="J75" s="281">
        <v>0</v>
      </c>
      <c r="K75" s="281">
        <f t="shared" si="16"/>
        <v>0</v>
      </c>
      <c r="L75" s="281">
        <f t="shared" si="19"/>
        <v>0</v>
      </c>
      <c r="M75" s="392"/>
      <c r="N75" s="389"/>
      <c r="O75" s="20"/>
      <c r="P75" s="20"/>
      <c r="Q75" s="20"/>
    </row>
    <row r="76" spans="1:17" s="8" customFormat="1" ht="168.75" customHeight="1">
      <c r="A76" s="384"/>
      <c r="B76" s="385"/>
      <c r="C76" s="386"/>
      <c r="D76" s="152" t="s">
        <v>22</v>
      </c>
      <c r="E76" s="283">
        <v>0</v>
      </c>
      <c r="F76" s="283">
        <v>0</v>
      </c>
      <c r="G76" s="283">
        <v>0</v>
      </c>
      <c r="H76" s="283">
        <v>0</v>
      </c>
      <c r="I76" s="289">
        <v>0</v>
      </c>
      <c r="J76" s="281">
        <f t="shared" si="13"/>
        <v>0</v>
      </c>
      <c r="K76" s="281">
        <f t="shared" si="16"/>
        <v>0</v>
      </c>
      <c r="L76" s="281">
        <f t="shared" si="19"/>
        <v>0</v>
      </c>
      <c r="M76" s="392"/>
      <c r="N76" s="389"/>
      <c r="O76" s="20"/>
      <c r="P76" s="20"/>
      <c r="Q76" s="20"/>
    </row>
    <row r="77" spans="1:17" s="8" customFormat="1" ht="155.25" customHeight="1">
      <c r="A77" s="384"/>
      <c r="B77" s="385"/>
      <c r="C77" s="386"/>
      <c r="D77" s="153" t="s">
        <v>23</v>
      </c>
      <c r="E77" s="283">
        <v>1173054.7308500002</v>
      </c>
      <c r="F77" s="283">
        <v>0</v>
      </c>
      <c r="G77" s="283">
        <v>0</v>
      </c>
      <c r="H77" s="283">
        <v>0</v>
      </c>
      <c r="I77" s="289">
        <v>0</v>
      </c>
      <c r="J77" s="281">
        <v>0</v>
      </c>
      <c r="K77" s="281">
        <f t="shared" si="16"/>
        <v>0</v>
      </c>
      <c r="L77" s="281">
        <f t="shared" si="19"/>
        <v>0</v>
      </c>
      <c r="M77" s="392"/>
      <c r="N77" s="389"/>
      <c r="O77" s="20"/>
      <c r="P77" s="20"/>
      <c r="Q77" s="20"/>
    </row>
    <row r="78" spans="1:17" s="8" customFormat="1" ht="133.5" customHeight="1">
      <c r="A78" s="384"/>
      <c r="B78" s="385"/>
      <c r="C78" s="386"/>
      <c r="D78" s="154" t="s">
        <v>24</v>
      </c>
      <c r="E78" s="289">
        <v>0</v>
      </c>
      <c r="F78" s="289">
        <v>0</v>
      </c>
      <c r="G78" s="289">
        <v>0</v>
      </c>
      <c r="H78" s="289">
        <v>0</v>
      </c>
      <c r="I78" s="290">
        <v>0</v>
      </c>
      <c r="J78" s="281">
        <v>0</v>
      </c>
      <c r="K78" s="281">
        <v>0</v>
      </c>
      <c r="L78" s="281">
        <f t="shared" si="19"/>
        <v>0</v>
      </c>
      <c r="M78" s="392"/>
      <c r="N78" s="389"/>
      <c r="O78" s="20"/>
      <c r="P78" s="20"/>
      <c r="Q78" s="20"/>
    </row>
    <row r="79" spans="1:17" s="8" customFormat="1" ht="181.5" customHeight="1">
      <c r="A79" s="384">
        <v>9</v>
      </c>
      <c r="B79" s="385" t="s">
        <v>36</v>
      </c>
      <c r="C79" s="386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87">
        <v>14</v>
      </c>
      <c r="N79" s="388" t="s">
        <v>37</v>
      </c>
      <c r="O79" s="20"/>
      <c r="P79" s="20"/>
      <c r="Q79" s="20"/>
    </row>
    <row r="80" spans="1:17" s="8" customFormat="1" ht="155.25" customHeight="1">
      <c r="A80" s="384"/>
      <c r="B80" s="385"/>
      <c r="C80" s="386"/>
      <c r="D80" s="151" t="s">
        <v>18</v>
      </c>
      <c r="E80" s="295">
        <v>2253.4</v>
      </c>
      <c r="F80" s="295">
        <v>0</v>
      </c>
      <c r="G80" s="295">
        <v>0</v>
      </c>
      <c r="H80" s="295">
        <v>0</v>
      </c>
      <c r="I80" s="283">
        <f>H80-F80</f>
        <v>0</v>
      </c>
      <c r="J80" s="281">
        <f>IF(H80=0, ,H80/G80*100)</f>
        <v>0</v>
      </c>
      <c r="K80" s="281">
        <f t="shared" si="21"/>
        <v>0</v>
      </c>
      <c r="L80" s="281">
        <f t="shared" si="19"/>
        <v>0</v>
      </c>
      <c r="M80" s="387"/>
      <c r="N80" s="389"/>
      <c r="O80" s="21"/>
      <c r="P80" s="20"/>
      <c r="Q80" s="20"/>
    </row>
    <row r="81" spans="1:17" s="8" customFormat="1" ht="173.25" customHeight="1">
      <c r="A81" s="384"/>
      <c r="B81" s="385"/>
      <c r="C81" s="386"/>
      <c r="D81" s="151" t="s">
        <v>19</v>
      </c>
      <c r="E81" s="295">
        <v>17968.400000000001</v>
      </c>
      <c r="F81" s="295">
        <v>0</v>
      </c>
      <c r="G81" s="295">
        <v>0</v>
      </c>
      <c r="H81" s="295">
        <v>0</v>
      </c>
      <c r="I81" s="283">
        <f t="shared" ref="I81:I82" si="22">H81-F81</f>
        <v>0</v>
      </c>
      <c r="J81" s="281">
        <f t="shared" ref="J81:J82" si="23">IF(H81=0, ,H81/G81*100)</f>
        <v>0</v>
      </c>
      <c r="K81" s="281">
        <f t="shared" si="21"/>
        <v>0</v>
      </c>
      <c r="L81" s="281">
        <f t="shared" si="19"/>
        <v>0</v>
      </c>
      <c r="M81" s="387"/>
      <c r="N81" s="389"/>
      <c r="O81" s="20"/>
      <c r="P81" s="20"/>
      <c r="Q81" s="20"/>
    </row>
    <row r="82" spans="1:17" s="8" customFormat="1" ht="173.25" customHeight="1">
      <c r="A82" s="384"/>
      <c r="B82" s="385"/>
      <c r="C82" s="386"/>
      <c r="D82" s="151" t="s">
        <v>20</v>
      </c>
      <c r="E82" s="295">
        <v>192691.12562999999</v>
      </c>
      <c r="F82" s="295">
        <v>37557.003500000006</v>
      </c>
      <c r="G82" s="295">
        <v>180764.78365</v>
      </c>
      <c r="H82" s="295">
        <v>42168.284770000006</v>
      </c>
      <c r="I82" s="283">
        <f t="shared" si="22"/>
        <v>4611.2812699999995</v>
      </c>
      <c r="J82" s="281">
        <f t="shared" si="23"/>
        <v>23.327710142727241</v>
      </c>
      <c r="K82" s="281">
        <f t="shared" si="21"/>
        <v>112.2780862163298</v>
      </c>
      <c r="L82" s="281">
        <f t="shared" si="19"/>
        <v>21.883874844849029</v>
      </c>
      <c r="M82" s="387"/>
      <c r="N82" s="389"/>
      <c r="O82" s="20"/>
      <c r="P82" s="20"/>
      <c r="Q82" s="20"/>
    </row>
    <row r="83" spans="1:17" s="8" customFormat="1" ht="207.75" customHeight="1">
      <c r="A83" s="384"/>
      <c r="B83" s="385"/>
      <c r="C83" s="386"/>
      <c r="D83" s="152" t="s">
        <v>21</v>
      </c>
      <c r="E83" s="295">
        <v>0</v>
      </c>
      <c r="F83" s="295">
        <v>0</v>
      </c>
      <c r="G83" s="295">
        <v>0</v>
      </c>
      <c r="H83" s="295">
        <v>0</v>
      </c>
      <c r="I83" s="283">
        <f>H83-F83</f>
        <v>0</v>
      </c>
      <c r="J83" s="281">
        <f>IF(H83=0, ,H83/G83*100)</f>
        <v>0</v>
      </c>
      <c r="K83" s="281">
        <f>IF(H83=0,0,H83/F83*100)</f>
        <v>0</v>
      </c>
      <c r="L83" s="281">
        <f>IF(H83=0,0,H83/E83*100)</f>
        <v>0</v>
      </c>
      <c r="M83" s="387"/>
      <c r="N83" s="389"/>
      <c r="O83" s="20"/>
      <c r="P83" s="20"/>
      <c r="Q83" s="20"/>
    </row>
    <row r="84" spans="1:17" s="8" customFormat="1" ht="188.25" customHeight="1">
      <c r="A84" s="384"/>
      <c r="B84" s="385"/>
      <c r="C84" s="386"/>
      <c r="D84" s="152" t="s">
        <v>22</v>
      </c>
      <c r="E84" s="295">
        <v>19734.301579999999</v>
      </c>
      <c r="F84" s="295">
        <v>0</v>
      </c>
      <c r="G84" s="295">
        <v>19734.335579999999</v>
      </c>
      <c r="H84" s="295">
        <v>10</v>
      </c>
      <c r="I84" s="283">
        <f>H84-F84</f>
        <v>10</v>
      </c>
      <c r="J84" s="281">
        <f>IF(H84=0, ,H84/G84*100)</f>
        <v>5.067310201279146E-2</v>
      </c>
      <c r="K84" s="281">
        <v>0</v>
      </c>
      <c r="L84" s="281">
        <f>IF(H84=0,0,H84/E84*100)</f>
        <v>5.0673189316892971E-2</v>
      </c>
      <c r="M84" s="387"/>
      <c r="N84" s="389"/>
      <c r="O84" s="20"/>
      <c r="P84" s="20"/>
      <c r="Q84" s="20"/>
    </row>
    <row r="85" spans="1:17" s="8" customFormat="1" ht="186.75" customHeight="1">
      <c r="A85" s="384"/>
      <c r="B85" s="385"/>
      <c r="C85" s="386"/>
      <c r="D85" s="153" t="s">
        <v>23</v>
      </c>
      <c r="E85" s="295">
        <v>268649.16148000001</v>
      </c>
      <c r="F85" s="295">
        <v>0</v>
      </c>
      <c r="G85" s="295">
        <v>0</v>
      </c>
      <c r="H85" s="295">
        <v>0</v>
      </c>
      <c r="I85" s="285">
        <v>0</v>
      </c>
      <c r="J85" s="281">
        <v>0</v>
      </c>
      <c r="K85" s="281">
        <f>IF(H85=0,0,H85/F85*100)</f>
        <v>0</v>
      </c>
      <c r="L85" s="281">
        <f>IF(H85=0,0,H85/E85*100)</f>
        <v>0</v>
      </c>
      <c r="M85" s="387"/>
      <c r="N85" s="389"/>
      <c r="O85" s="20"/>
      <c r="P85" s="20"/>
      <c r="Q85" s="20"/>
    </row>
    <row r="86" spans="1:17" s="8" customFormat="1" ht="133.5" customHeight="1">
      <c r="A86" s="384"/>
      <c r="B86" s="385"/>
      <c r="C86" s="386"/>
      <c r="D86" s="154" t="s">
        <v>24</v>
      </c>
      <c r="E86" s="282">
        <v>0</v>
      </c>
      <c r="F86" s="282">
        <v>0</v>
      </c>
      <c r="G86" s="282">
        <v>0</v>
      </c>
      <c r="H86" s="282" t="s">
        <v>71</v>
      </c>
      <c r="I86" s="285">
        <v>0</v>
      </c>
      <c r="J86" s="281">
        <v>0</v>
      </c>
      <c r="K86" s="281">
        <v>0</v>
      </c>
      <c r="L86" s="281">
        <v>0</v>
      </c>
      <c r="M86" s="387"/>
      <c r="N86" s="389"/>
      <c r="O86" s="20"/>
      <c r="P86" s="20"/>
      <c r="Q86" s="20"/>
    </row>
    <row r="87" spans="1:17" s="8" customFormat="1" ht="186" customHeight="1">
      <c r="A87" s="384">
        <v>10</v>
      </c>
      <c r="B87" s="397" t="s">
        <v>38</v>
      </c>
      <c r="C87" s="398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87">
        <v>5</v>
      </c>
      <c r="N87" s="388" t="s">
        <v>39</v>
      </c>
      <c r="O87" s="20"/>
      <c r="P87" s="20"/>
      <c r="Q87" s="20"/>
    </row>
    <row r="88" spans="1:17" s="8" customFormat="1" ht="194.25" customHeight="1">
      <c r="A88" s="384"/>
      <c r="B88" s="397"/>
      <c r="C88" s="398"/>
      <c r="D88" s="151" t="s">
        <v>18</v>
      </c>
      <c r="E88" s="299">
        <v>3.4</v>
      </c>
      <c r="F88" s="299">
        <v>2.15</v>
      </c>
      <c r="G88" s="299">
        <v>1.8880999999999999</v>
      </c>
      <c r="H88" s="299">
        <v>1.881</v>
      </c>
      <c r="I88" s="283">
        <f t="shared" si="25"/>
        <v>-0.26899999999999991</v>
      </c>
      <c r="J88" s="281">
        <f t="shared" si="26"/>
        <v>99.623960595307466</v>
      </c>
      <c r="K88" s="281">
        <f t="shared" si="21"/>
        <v>87.488372093023258</v>
      </c>
      <c r="L88" s="281">
        <f t="shared" si="19"/>
        <v>55.323529411764703</v>
      </c>
      <c r="M88" s="387"/>
      <c r="N88" s="389"/>
      <c r="O88" s="20"/>
      <c r="P88" s="20"/>
      <c r="Q88" s="20"/>
    </row>
    <row r="89" spans="1:17" s="8" customFormat="1" ht="194.25" customHeight="1">
      <c r="A89" s="384"/>
      <c r="B89" s="397"/>
      <c r="C89" s="398"/>
      <c r="D89" s="151" t="s">
        <v>19</v>
      </c>
      <c r="E89" s="299">
        <v>1816.2</v>
      </c>
      <c r="F89" s="299">
        <v>366.41</v>
      </c>
      <c r="G89" s="299">
        <v>366.58100000000002</v>
      </c>
      <c r="H89" s="299">
        <v>343.11043000000001</v>
      </c>
      <c r="I89" s="283">
        <f t="shared" si="25"/>
        <v>-23.299570000000017</v>
      </c>
      <c r="J89" s="281">
        <f t="shared" si="26"/>
        <v>93.597439583611802</v>
      </c>
      <c r="K89" s="281">
        <f t="shared" si="21"/>
        <v>93.641120602603635</v>
      </c>
      <c r="L89" s="281">
        <f t="shared" si="19"/>
        <v>18.891665565466358</v>
      </c>
      <c r="M89" s="387"/>
      <c r="N89" s="389"/>
      <c r="O89" s="20"/>
      <c r="P89" s="20"/>
      <c r="Q89" s="20"/>
    </row>
    <row r="90" spans="1:17" s="8" customFormat="1" ht="159" customHeight="1">
      <c r="A90" s="384"/>
      <c r="B90" s="397"/>
      <c r="C90" s="398"/>
      <c r="D90" s="151" t="s">
        <v>20</v>
      </c>
      <c r="E90" s="299">
        <v>290</v>
      </c>
      <c r="F90" s="299">
        <v>60</v>
      </c>
      <c r="G90" s="299">
        <v>290</v>
      </c>
      <c r="H90" s="299">
        <v>60</v>
      </c>
      <c r="I90" s="283">
        <f t="shared" si="25"/>
        <v>0</v>
      </c>
      <c r="J90" s="281">
        <f t="shared" si="26"/>
        <v>20.689655172413794</v>
      </c>
      <c r="K90" s="281">
        <f t="shared" si="21"/>
        <v>100</v>
      </c>
      <c r="L90" s="281">
        <f t="shared" si="19"/>
        <v>20.689655172413794</v>
      </c>
      <c r="M90" s="387"/>
      <c r="N90" s="389"/>
      <c r="O90" s="20"/>
      <c r="P90" s="20"/>
      <c r="Q90" s="20"/>
    </row>
    <row r="91" spans="1:17" s="8" customFormat="1" ht="228.75" customHeight="1">
      <c r="A91" s="384"/>
      <c r="B91" s="397"/>
      <c r="C91" s="398"/>
      <c r="D91" s="152" t="s">
        <v>21</v>
      </c>
      <c r="E91" s="280">
        <v>0</v>
      </c>
      <c r="F91" s="280">
        <v>0</v>
      </c>
      <c r="G91" s="280">
        <v>0</v>
      </c>
      <c r="H91" s="280">
        <v>0</v>
      </c>
      <c r="I91" s="283">
        <f t="shared" si="25"/>
        <v>0</v>
      </c>
      <c r="J91" s="281">
        <f t="shared" si="26"/>
        <v>0</v>
      </c>
      <c r="K91" s="281">
        <f t="shared" si="21"/>
        <v>0</v>
      </c>
      <c r="L91" s="281">
        <f t="shared" si="19"/>
        <v>0</v>
      </c>
      <c r="M91" s="387"/>
      <c r="N91" s="389"/>
      <c r="O91" s="20"/>
      <c r="P91" s="20"/>
      <c r="Q91" s="20"/>
    </row>
    <row r="92" spans="1:17" s="8" customFormat="1" ht="232.5" customHeight="1">
      <c r="A92" s="384"/>
      <c r="B92" s="397"/>
      <c r="C92" s="398"/>
      <c r="D92" s="152" t="s">
        <v>22</v>
      </c>
      <c r="E92" s="280">
        <v>74.900000000000006</v>
      </c>
      <c r="F92" s="280">
        <v>0</v>
      </c>
      <c r="G92" s="280">
        <v>0</v>
      </c>
      <c r="H92" s="280">
        <v>0</v>
      </c>
      <c r="I92" s="283">
        <f t="shared" si="25"/>
        <v>0</v>
      </c>
      <c r="J92" s="281">
        <f t="shared" si="26"/>
        <v>0</v>
      </c>
      <c r="K92" s="281">
        <v>0</v>
      </c>
      <c r="L92" s="281">
        <f t="shared" si="19"/>
        <v>0</v>
      </c>
      <c r="M92" s="387"/>
      <c r="N92" s="389"/>
      <c r="O92" s="20"/>
      <c r="P92" s="20"/>
      <c r="Q92" s="20"/>
    </row>
    <row r="93" spans="1:17" s="8" customFormat="1" ht="128.25" customHeight="1">
      <c r="A93" s="384"/>
      <c r="B93" s="397"/>
      <c r="C93" s="398"/>
      <c r="D93" s="153" t="s">
        <v>23</v>
      </c>
      <c r="E93" s="290">
        <v>0</v>
      </c>
      <c r="F93" s="282">
        <v>0</v>
      </c>
      <c r="G93" s="282">
        <v>0</v>
      </c>
      <c r="H93" s="282">
        <v>0</v>
      </c>
      <c r="I93" s="283">
        <f t="shared" si="25"/>
        <v>0</v>
      </c>
      <c r="J93" s="281">
        <f t="shared" si="26"/>
        <v>0</v>
      </c>
      <c r="K93" s="281">
        <f t="shared" si="21"/>
        <v>0</v>
      </c>
      <c r="L93" s="281">
        <f t="shared" si="19"/>
        <v>0</v>
      </c>
      <c r="M93" s="387"/>
      <c r="N93" s="389"/>
      <c r="O93" s="20"/>
      <c r="P93" s="20"/>
      <c r="Q93" s="20"/>
    </row>
    <row r="94" spans="1:17" s="8" customFormat="1" ht="128.25" customHeight="1">
      <c r="A94" s="384"/>
      <c r="B94" s="397"/>
      <c r="C94" s="398"/>
      <c r="D94" s="154" t="s">
        <v>24</v>
      </c>
      <c r="E94" s="282">
        <v>0</v>
      </c>
      <c r="F94" s="282">
        <v>0</v>
      </c>
      <c r="G94" s="282">
        <v>0</v>
      </c>
      <c r="H94" s="282">
        <v>0</v>
      </c>
      <c r="I94" s="285">
        <f t="shared" si="25"/>
        <v>0</v>
      </c>
      <c r="J94" s="281">
        <f t="shared" si="26"/>
        <v>0</v>
      </c>
      <c r="K94" s="281">
        <f t="shared" si="21"/>
        <v>0</v>
      </c>
      <c r="L94" s="281">
        <f t="shared" si="19"/>
        <v>0</v>
      </c>
      <c r="M94" s="387"/>
      <c r="N94" s="389"/>
      <c r="O94" s="20"/>
      <c r="P94" s="20"/>
      <c r="Q94" s="20"/>
    </row>
    <row r="95" spans="1:17" s="8" customFormat="1" ht="177.75" customHeight="1">
      <c r="A95" s="384">
        <v>11</v>
      </c>
      <c r="B95" s="397" t="s">
        <v>40</v>
      </c>
      <c r="C95" s="398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87">
        <v>6</v>
      </c>
      <c r="N95" s="399" t="s">
        <v>66</v>
      </c>
      <c r="O95" s="20"/>
      <c r="P95" s="20"/>
      <c r="Q95" s="20"/>
    </row>
    <row r="96" spans="1:17" s="8" customFormat="1" ht="163.5" customHeight="1">
      <c r="A96" s="384"/>
      <c r="B96" s="397"/>
      <c r="C96" s="398"/>
      <c r="D96" s="151" t="s">
        <v>18</v>
      </c>
      <c r="E96" s="282">
        <v>0</v>
      </c>
      <c r="F96" s="282">
        <v>0</v>
      </c>
      <c r="G96" s="282">
        <v>0</v>
      </c>
      <c r="H96" s="282">
        <v>0</v>
      </c>
      <c r="I96" s="285">
        <f t="shared" si="25"/>
        <v>0</v>
      </c>
      <c r="J96" s="281">
        <f t="shared" si="26"/>
        <v>0</v>
      </c>
      <c r="K96" s="281">
        <f t="shared" si="21"/>
        <v>0</v>
      </c>
      <c r="L96" s="281">
        <f t="shared" si="19"/>
        <v>0</v>
      </c>
      <c r="M96" s="387"/>
      <c r="N96" s="399"/>
      <c r="O96" s="20"/>
      <c r="P96" s="20"/>
      <c r="Q96" s="20"/>
    </row>
    <row r="97" spans="1:17" s="8" customFormat="1" ht="154.5" customHeight="1">
      <c r="A97" s="384"/>
      <c r="B97" s="397"/>
      <c r="C97" s="398"/>
      <c r="D97" s="151" t="s">
        <v>19</v>
      </c>
      <c r="E97" s="290">
        <v>0</v>
      </c>
      <c r="F97" s="290">
        <v>0</v>
      </c>
      <c r="G97" s="290">
        <v>0</v>
      </c>
      <c r="H97" s="282">
        <v>0</v>
      </c>
      <c r="I97" s="283">
        <f t="shared" si="25"/>
        <v>0</v>
      </c>
      <c r="J97" s="281">
        <f t="shared" si="26"/>
        <v>0</v>
      </c>
      <c r="K97" s="281">
        <f t="shared" si="21"/>
        <v>0</v>
      </c>
      <c r="L97" s="281">
        <f t="shared" si="19"/>
        <v>0</v>
      </c>
      <c r="M97" s="387"/>
      <c r="N97" s="399"/>
      <c r="O97" s="20"/>
      <c r="P97" s="20"/>
      <c r="Q97" s="20"/>
    </row>
    <row r="98" spans="1:17" s="8" customFormat="1" ht="172.5" customHeight="1">
      <c r="A98" s="384"/>
      <c r="B98" s="397"/>
      <c r="C98" s="398"/>
      <c r="D98" s="151" t="s">
        <v>20</v>
      </c>
      <c r="E98" s="311">
        <v>30779.716599999992</v>
      </c>
      <c r="F98" s="311">
        <v>7044.5</v>
      </c>
      <c r="G98" s="311">
        <v>33481.246599999999</v>
      </c>
      <c r="H98" s="311">
        <v>6551.2299799999992</v>
      </c>
      <c r="I98" s="283">
        <f t="shared" si="25"/>
        <v>-493.27002000000084</v>
      </c>
      <c r="J98" s="281">
        <f t="shared" si="26"/>
        <v>19.56686397692253</v>
      </c>
      <c r="K98" s="281">
        <f t="shared" si="21"/>
        <v>92.997799417985647</v>
      </c>
      <c r="L98" s="281">
        <f t="shared" si="19"/>
        <v>21.284243988133408</v>
      </c>
      <c r="M98" s="387"/>
      <c r="N98" s="399"/>
      <c r="O98" s="20"/>
      <c r="P98" s="20"/>
      <c r="Q98" s="20"/>
    </row>
    <row r="99" spans="1:17" s="8" customFormat="1" ht="249.75" customHeight="1">
      <c r="A99" s="384"/>
      <c r="B99" s="397"/>
      <c r="C99" s="398"/>
      <c r="D99" s="152" t="s">
        <v>21</v>
      </c>
      <c r="E99" s="311">
        <v>0</v>
      </c>
      <c r="F99" s="311">
        <v>0</v>
      </c>
      <c r="G99" s="311">
        <v>0</v>
      </c>
      <c r="H99" s="311">
        <v>0</v>
      </c>
      <c r="I99" s="282">
        <v>0</v>
      </c>
      <c r="J99" s="281">
        <f t="shared" si="26"/>
        <v>0</v>
      </c>
      <c r="K99" s="281">
        <f t="shared" si="21"/>
        <v>0</v>
      </c>
      <c r="L99" s="281">
        <f t="shared" si="19"/>
        <v>0</v>
      </c>
      <c r="M99" s="387"/>
      <c r="N99" s="399"/>
      <c r="O99" s="20"/>
      <c r="P99" s="20"/>
      <c r="Q99" s="20"/>
    </row>
    <row r="100" spans="1:17" s="8" customFormat="1" ht="173.25" customHeight="1">
      <c r="A100" s="384"/>
      <c r="B100" s="397"/>
      <c r="C100" s="398"/>
      <c r="D100" s="152" t="s">
        <v>22</v>
      </c>
      <c r="E100" s="311">
        <v>0</v>
      </c>
      <c r="F100" s="311">
        <v>0</v>
      </c>
      <c r="G100" s="311">
        <v>0</v>
      </c>
      <c r="H100" s="311">
        <v>0</v>
      </c>
      <c r="I100" s="282">
        <f t="shared" si="25"/>
        <v>0</v>
      </c>
      <c r="J100" s="281">
        <f t="shared" si="26"/>
        <v>0</v>
      </c>
      <c r="K100" s="281">
        <f t="shared" si="21"/>
        <v>0</v>
      </c>
      <c r="L100" s="281">
        <f t="shared" si="19"/>
        <v>0</v>
      </c>
      <c r="M100" s="387"/>
      <c r="N100" s="399"/>
      <c r="O100" s="20"/>
      <c r="P100" s="20"/>
      <c r="Q100" s="20"/>
    </row>
    <row r="101" spans="1:17" s="8" customFormat="1" ht="143.25" customHeight="1">
      <c r="A101" s="384"/>
      <c r="B101" s="397"/>
      <c r="C101" s="398"/>
      <c r="D101" s="153" t="s">
        <v>23</v>
      </c>
      <c r="E101" s="311">
        <v>13500</v>
      </c>
      <c r="F101" s="311">
        <v>0</v>
      </c>
      <c r="G101" s="311">
        <v>0</v>
      </c>
      <c r="H101" s="311">
        <v>0</v>
      </c>
      <c r="I101" s="283">
        <f t="shared" si="25"/>
        <v>0</v>
      </c>
      <c r="J101" s="281">
        <f t="shared" si="26"/>
        <v>0</v>
      </c>
      <c r="K101" s="281">
        <f t="shared" si="21"/>
        <v>0</v>
      </c>
      <c r="L101" s="281">
        <f t="shared" si="19"/>
        <v>0</v>
      </c>
      <c r="M101" s="387"/>
      <c r="N101" s="399"/>
      <c r="O101" s="20"/>
      <c r="P101" s="20"/>
      <c r="Q101" s="20"/>
    </row>
    <row r="102" spans="1:17" s="8" customFormat="1" ht="177" customHeight="1">
      <c r="A102" s="384"/>
      <c r="B102" s="397"/>
      <c r="C102" s="398"/>
      <c r="D102" s="154" t="s">
        <v>24</v>
      </c>
      <c r="E102" s="311">
        <v>13000</v>
      </c>
      <c r="F102" s="311">
        <v>0</v>
      </c>
      <c r="G102" s="311">
        <v>0</v>
      </c>
      <c r="H102" s="311">
        <v>0</v>
      </c>
      <c r="I102" s="282">
        <v>0</v>
      </c>
      <c r="J102" s="281">
        <f t="shared" si="26"/>
        <v>0</v>
      </c>
      <c r="K102" s="281">
        <f t="shared" si="21"/>
        <v>0</v>
      </c>
      <c r="L102" s="281">
        <f t="shared" si="19"/>
        <v>0</v>
      </c>
      <c r="M102" s="387"/>
      <c r="N102" s="399"/>
      <c r="O102" s="20"/>
      <c r="P102" s="20"/>
      <c r="Q102" s="20"/>
    </row>
    <row r="103" spans="1:17" s="8" customFormat="1" ht="197.25" customHeight="1">
      <c r="A103" s="384">
        <v>12</v>
      </c>
      <c r="B103" s="385" t="s">
        <v>56</v>
      </c>
      <c r="C103" s="386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87">
        <v>7</v>
      </c>
      <c r="N103" s="400" t="s">
        <v>34</v>
      </c>
      <c r="O103" s="20"/>
      <c r="P103" s="20"/>
      <c r="Q103" s="20"/>
    </row>
    <row r="104" spans="1:17" s="8" customFormat="1" ht="130.5" customHeight="1">
      <c r="A104" s="384"/>
      <c r="B104" s="385"/>
      <c r="C104" s="386"/>
      <c r="D104" s="151" t="s">
        <v>18</v>
      </c>
      <c r="E104" s="282">
        <v>0</v>
      </c>
      <c r="F104" s="282">
        <v>0</v>
      </c>
      <c r="G104" s="282">
        <v>0</v>
      </c>
      <c r="H104" s="282">
        <v>0</v>
      </c>
      <c r="I104" s="285">
        <f t="shared" si="25"/>
        <v>0</v>
      </c>
      <c r="J104" s="281">
        <f t="shared" si="26"/>
        <v>0</v>
      </c>
      <c r="K104" s="281">
        <f t="shared" si="21"/>
        <v>0</v>
      </c>
      <c r="L104" s="281">
        <f t="shared" si="19"/>
        <v>0</v>
      </c>
      <c r="M104" s="387"/>
      <c r="N104" s="401"/>
      <c r="O104" s="20"/>
      <c r="P104" s="20"/>
      <c r="Q104" s="20"/>
    </row>
    <row r="105" spans="1:17" s="8" customFormat="1" ht="183.75" customHeight="1">
      <c r="A105" s="384"/>
      <c r="B105" s="385"/>
      <c r="C105" s="386"/>
      <c r="D105" s="151" t="s">
        <v>19</v>
      </c>
      <c r="E105" s="304">
        <v>259454.4</v>
      </c>
      <c r="F105" s="304">
        <v>36</v>
      </c>
      <c r="G105" s="304">
        <v>36</v>
      </c>
      <c r="H105" s="304">
        <v>36</v>
      </c>
      <c r="I105" s="283">
        <f t="shared" si="25"/>
        <v>0</v>
      </c>
      <c r="J105" s="281">
        <f t="shared" si="26"/>
        <v>100</v>
      </c>
      <c r="K105" s="281">
        <f t="shared" si="21"/>
        <v>100</v>
      </c>
      <c r="L105" s="281">
        <f t="shared" si="19"/>
        <v>1.3875270567776071E-2</v>
      </c>
      <c r="M105" s="387"/>
      <c r="N105" s="401"/>
      <c r="O105" s="20"/>
      <c r="P105" s="20"/>
      <c r="Q105" s="20"/>
    </row>
    <row r="106" spans="1:17" s="8" customFormat="1" ht="165.75" customHeight="1">
      <c r="A106" s="384"/>
      <c r="B106" s="385"/>
      <c r="C106" s="386"/>
      <c r="D106" s="151" t="s">
        <v>20</v>
      </c>
      <c r="E106" s="304">
        <v>157827.07451999999</v>
      </c>
      <c r="F106" s="304">
        <v>17084.20952</v>
      </c>
      <c r="G106" s="304">
        <v>233806.56135</v>
      </c>
      <c r="H106" s="304">
        <v>16514.16346</v>
      </c>
      <c r="I106" s="283">
        <f t="shared" si="25"/>
        <v>-570.04606000000058</v>
      </c>
      <c r="J106" s="281">
        <f t="shared" si="26"/>
        <v>7.0631736614435265</v>
      </c>
      <c r="K106" s="281">
        <f t="shared" si="21"/>
        <v>96.663316149730761</v>
      </c>
      <c r="L106" s="281">
        <f t="shared" si="19"/>
        <v>10.463454074799637</v>
      </c>
      <c r="M106" s="387"/>
      <c r="N106" s="401"/>
      <c r="O106" s="20"/>
      <c r="P106" s="20"/>
      <c r="Q106" s="20"/>
    </row>
    <row r="107" spans="1:17" s="8" customFormat="1" ht="234.75" customHeight="1">
      <c r="A107" s="384"/>
      <c r="B107" s="385"/>
      <c r="C107" s="386"/>
      <c r="D107" s="152" t="s">
        <v>21</v>
      </c>
      <c r="E107" s="280">
        <v>0</v>
      </c>
      <c r="F107" s="280">
        <v>0</v>
      </c>
      <c r="G107" s="280">
        <v>0</v>
      </c>
      <c r="H107" s="280">
        <v>0</v>
      </c>
      <c r="I107" s="285">
        <f t="shared" si="25"/>
        <v>0</v>
      </c>
      <c r="J107" s="281">
        <f t="shared" si="26"/>
        <v>0</v>
      </c>
      <c r="K107" s="281">
        <f t="shared" si="21"/>
        <v>0</v>
      </c>
      <c r="L107" s="281">
        <f t="shared" si="19"/>
        <v>0</v>
      </c>
      <c r="M107" s="387"/>
      <c r="N107" s="401"/>
      <c r="O107" s="20"/>
      <c r="P107" s="20"/>
      <c r="Q107" s="20"/>
    </row>
    <row r="108" spans="1:17" s="8" customFormat="1" ht="174.75" customHeight="1">
      <c r="A108" s="384"/>
      <c r="B108" s="385"/>
      <c r="C108" s="386"/>
      <c r="D108" s="152" t="s">
        <v>22</v>
      </c>
      <c r="E108" s="280">
        <v>0</v>
      </c>
      <c r="F108" s="280">
        <v>0</v>
      </c>
      <c r="G108" s="280">
        <v>0</v>
      </c>
      <c r="H108" s="280">
        <v>0</v>
      </c>
      <c r="I108" s="285">
        <f t="shared" si="25"/>
        <v>0</v>
      </c>
      <c r="J108" s="281">
        <f t="shared" si="26"/>
        <v>0</v>
      </c>
      <c r="K108" s="281">
        <f t="shared" si="21"/>
        <v>0</v>
      </c>
      <c r="L108" s="281">
        <f t="shared" si="19"/>
        <v>0</v>
      </c>
      <c r="M108" s="387"/>
      <c r="N108" s="401"/>
      <c r="O108" s="20"/>
      <c r="P108" s="20"/>
      <c r="Q108" s="20"/>
    </row>
    <row r="109" spans="1:17" s="8" customFormat="1" ht="192.75" customHeight="1">
      <c r="A109" s="384"/>
      <c r="B109" s="385"/>
      <c r="C109" s="386"/>
      <c r="D109" s="153" t="s">
        <v>23</v>
      </c>
      <c r="E109" s="280">
        <v>567505.85835999995</v>
      </c>
      <c r="F109" s="280">
        <v>0</v>
      </c>
      <c r="G109" s="280">
        <v>0</v>
      </c>
      <c r="H109" s="280">
        <v>0</v>
      </c>
      <c r="I109" s="283">
        <f t="shared" si="25"/>
        <v>0</v>
      </c>
      <c r="J109" s="281">
        <f t="shared" si="26"/>
        <v>0</v>
      </c>
      <c r="K109" s="281">
        <f t="shared" si="21"/>
        <v>0</v>
      </c>
      <c r="L109" s="281">
        <f t="shared" si="19"/>
        <v>0</v>
      </c>
      <c r="M109" s="387"/>
      <c r="N109" s="401"/>
      <c r="O109" s="38"/>
      <c r="P109" s="20"/>
      <c r="Q109" s="20"/>
    </row>
    <row r="110" spans="1:17" s="8" customFormat="1" ht="130.5" customHeight="1">
      <c r="A110" s="384"/>
      <c r="B110" s="385"/>
      <c r="C110" s="386"/>
      <c r="D110" s="154" t="s">
        <v>24</v>
      </c>
      <c r="E110" s="282">
        <v>0</v>
      </c>
      <c r="F110" s="282">
        <v>0</v>
      </c>
      <c r="G110" s="282">
        <v>0</v>
      </c>
      <c r="H110" s="282">
        <v>0</v>
      </c>
      <c r="I110" s="285">
        <f t="shared" si="25"/>
        <v>0</v>
      </c>
      <c r="J110" s="281">
        <f t="shared" si="26"/>
        <v>0</v>
      </c>
      <c r="K110" s="281">
        <f t="shared" si="21"/>
        <v>0</v>
      </c>
      <c r="L110" s="281">
        <f t="shared" si="19"/>
        <v>0</v>
      </c>
      <c r="M110" s="387"/>
      <c r="N110" s="401"/>
      <c r="O110" s="20"/>
      <c r="P110" s="20"/>
      <c r="Q110" s="20"/>
    </row>
    <row r="111" spans="1:17" s="8" customFormat="1" ht="230.25" customHeight="1">
      <c r="A111" s="384">
        <v>13</v>
      </c>
      <c r="B111" s="385" t="s">
        <v>41</v>
      </c>
      <c r="C111" s="386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9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87">
        <v>4</v>
      </c>
      <c r="N111" s="396" t="s">
        <v>42</v>
      </c>
      <c r="O111" s="20"/>
      <c r="P111" s="20"/>
      <c r="Q111" s="20"/>
    </row>
    <row r="112" spans="1:17" s="8" customFormat="1" ht="174.75" customHeight="1">
      <c r="A112" s="384"/>
      <c r="B112" s="385"/>
      <c r="C112" s="386"/>
      <c r="D112" s="151" t="s">
        <v>18</v>
      </c>
      <c r="E112" s="310">
        <v>0</v>
      </c>
      <c r="F112" s="310">
        <v>0</v>
      </c>
      <c r="G112" s="310">
        <v>0</v>
      </c>
      <c r="H112" s="310">
        <v>0</v>
      </c>
      <c r="I112" s="309">
        <f t="shared" si="25"/>
        <v>0</v>
      </c>
      <c r="J112" s="308">
        <f t="shared" si="26"/>
        <v>0</v>
      </c>
      <c r="K112" s="308">
        <f t="shared" si="21"/>
        <v>0</v>
      </c>
      <c r="L112" s="308">
        <f t="shared" si="19"/>
        <v>0</v>
      </c>
      <c r="M112" s="387"/>
      <c r="N112" s="396"/>
      <c r="O112" s="20"/>
      <c r="P112" s="20"/>
      <c r="Q112" s="20"/>
    </row>
    <row r="113" spans="1:17" s="8" customFormat="1" ht="170.25" customHeight="1">
      <c r="A113" s="384"/>
      <c r="B113" s="385"/>
      <c r="C113" s="386"/>
      <c r="D113" s="151" t="s">
        <v>19</v>
      </c>
      <c r="E113" s="310">
        <v>0</v>
      </c>
      <c r="F113" s="310">
        <v>0</v>
      </c>
      <c r="G113" s="310">
        <v>0</v>
      </c>
      <c r="H113" s="310">
        <v>0</v>
      </c>
      <c r="I113" s="310">
        <v>0</v>
      </c>
      <c r="J113" s="308">
        <f>IF(H113=0, ,H113/G113*100)</f>
        <v>0</v>
      </c>
      <c r="K113" s="308">
        <f>IF(H113=0,0,H113/F113*100)</f>
        <v>0</v>
      </c>
      <c r="L113" s="308">
        <f>IF(H113=0,0,H113/E113*100)</f>
        <v>0</v>
      </c>
      <c r="M113" s="387"/>
      <c r="N113" s="396"/>
      <c r="O113" s="20"/>
      <c r="P113" s="20"/>
      <c r="Q113" s="20"/>
    </row>
    <row r="114" spans="1:17" s="8" customFormat="1" ht="179.25" customHeight="1">
      <c r="A114" s="384"/>
      <c r="B114" s="385"/>
      <c r="C114" s="386"/>
      <c r="D114" s="151" t="s">
        <v>20</v>
      </c>
      <c r="E114" s="307">
        <v>55225.207060000001</v>
      </c>
      <c r="F114" s="307">
        <v>16293.174639999999</v>
      </c>
      <c r="G114" s="307">
        <v>52558.207060000001</v>
      </c>
      <c r="H114" s="307">
        <v>15660.06005</v>
      </c>
      <c r="I114" s="306">
        <v>0</v>
      </c>
      <c r="J114" s="308">
        <f>IF(H114=0, ,H114/G114*100)</f>
        <v>29.79565119510757</v>
      </c>
      <c r="K114" s="308">
        <f>IF(H114=0,0,H114/F114*100)</f>
        <v>96.114234309833677</v>
      </c>
      <c r="L114" s="306">
        <v>0</v>
      </c>
      <c r="M114" s="387"/>
      <c r="N114" s="396"/>
      <c r="O114" s="20"/>
      <c r="P114" s="20"/>
      <c r="Q114" s="20"/>
    </row>
    <row r="115" spans="1:17" s="8" customFormat="1" ht="183" customHeight="1">
      <c r="A115" s="384"/>
      <c r="B115" s="385"/>
      <c r="C115" s="386"/>
      <c r="D115" s="152" t="s">
        <v>21</v>
      </c>
      <c r="E115" s="306">
        <v>0</v>
      </c>
      <c r="F115" s="306">
        <v>0</v>
      </c>
      <c r="G115" s="306">
        <v>0</v>
      </c>
      <c r="H115" s="306">
        <v>0</v>
      </c>
      <c r="I115" s="306">
        <v>0</v>
      </c>
      <c r="J115" s="308">
        <f t="shared" si="26"/>
        <v>0</v>
      </c>
      <c r="K115" s="308">
        <f t="shared" si="21"/>
        <v>0</v>
      </c>
      <c r="L115" s="306">
        <v>0</v>
      </c>
      <c r="M115" s="387"/>
      <c r="N115" s="396"/>
      <c r="O115" s="20"/>
      <c r="P115" s="20"/>
      <c r="Q115" s="20"/>
    </row>
    <row r="116" spans="1:17" s="8" customFormat="1" ht="165.75" customHeight="1">
      <c r="A116" s="384"/>
      <c r="B116" s="385"/>
      <c r="C116" s="386"/>
      <c r="D116" s="152" t="s">
        <v>22</v>
      </c>
      <c r="E116" s="280">
        <v>0</v>
      </c>
      <c r="F116" s="306">
        <v>0</v>
      </c>
      <c r="G116" s="306">
        <v>0</v>
      </c>
      <c r="H116" s="306">
        <v>0</v>
      </c>
      <c r="I116" s="306">
        <v>0</v>
      </c>
      <c r="J116" s="308">
        <f t="shared" si="26"/>
        <v>0</v>
      </c>
      <c r="K116" s="308">
        <f t="shared" si="21"/>
        <v>0</v>
      </c>
      <c r="L116" s="306">
        <v>0</v>
      </c>
      <c r="M116" s="387"/>
      <c r="N116" s="396"/>
      <c r="O116" s="20"/>
      <c r="P116" s="20"/>
      <c r="Q116" s="20"/>
    </row>
    <row r="117" spans="1:17" s="8" customFormat="1" ht="130.5" customHeight="1">
      <c r="A117" s="384"/>
      <c r="B117" s="385"/>
      <c r="C117" s="386"/>
      <c r="D117" s="153" t="s">
        <v>23</v>
      </c>
      <c r="E117" s="305">
        <v>21571.929819999998</v>
      </c>
      <c r="F117" s="306">
        <v>0</v>
      </c>
      <c r="G117" s="306">
        <v>0</v>
      </c>
      <c r="H117" s="306">
        <v>0</v>
      </c>
      <c r="I117" s="306">
        <v>0</v>
      </c>
      <c r="J117" s="308">
        <f t="shared" si="26"/>
        <v>0</v>
      </c>
      <c r="K117" s="308">
        <f t="shared" si="21"/>
        <v>0</v>
      </c>
      <c r="L117" s="306">
        <v>0</v>
      </c>
      <c r="M117" s="387"/>
      <c r="N117" s="396"/>
      <c r="O117" s="20"/>
      <c r="P117" s="20"/>
      <c r="Q117" s="20"/>
    </row>
    <row r="118" spans="1:17" s="8" customFormat="1" ht="213" customHeight="1">
      <c r="A118" s="384"/>
      <c r="B118" s="385"/>
      <c r="C118" s="386"/>
      <c r="D118" s="154" t="s">
        <v>24</v>
      </c>
      <c r="E118" s="310">
        <v>0</v>
      </c>
      <c r="F118" s="310">
        <v>0</v>
      </c>
      <c r="G118" s="310">
        <v>0</v>
      </c>
      <c r="H118" s="310">
        <v>0</v>
      </c>
      <c r="I118" s="309">
        <f t="shared" si="25"/>
        <v>0</v>
      </c>
      <c r="J118" s="308">
        <f t="shared" si="26"/>
        <v>0</v>
      </c>
      <c r="K118" s="308">
        <f t="shared" si="21"/>
        <v>0</v>
      </c>
      <c r="L118" s="308">
        <f t="shared" si="19"/>
        <v>0</v>
      </c>
      <c r="M118" s="387"/>
      <c r="N118" s="396"/>
      <c r="O118" s="20"/>
      <c r="P118" s="20"/>
      <c r="Q118" s="20"/>
    </row>
    <row r="119" spans="1:17" s="8" customFormat="1" ht="228" customHeight="1">
      <c r="A119" s="384">
        <v>14</v>
      </c>
      <c r="B119" s="385" t="s">
        <v>43</v>
      </c>
      <c r="C119" s="386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5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87">
        <v>6</v>
      </c>
      <c r="N119" s="388" t="s">
        <v>44</v>
      </c>
      <c r="O119" s="20"/>
      <c r="P119" s="20"/>
      <c r="Q119" s="20"/>
    </row>
    <row r="120" spans="1:17" s="8" customFormat="1" ht="147" customHeight="1">
      <c r="A120" s="384"/>
      <c r="B120" s="385"/>
      <c r="C120" s="386"/>
      <c r="D120" s="151" t="s">
        <v>18</v>
      </c>
      <c r="E120" s="282">
        <v>0</v>
      </c>
      <c r="F120" s="282">
        <v>0</v>
      </c>
      <c r="G120" s="282">
        <v>0</v>
      </c>
      <c r="H120" s="282">
        <v>0</v>
      </c>
      <c r="I120" s="285">
        <f t="shared" si="25"/>
        <v>0</v>
      </c>
      <c r="J120" s="308">
        <f t="shared" si="26"/>
        <v>0</v>
      </c>
      <c r="K120" s="308">
        <f t="shared" si="21"/>
        <v>0</v>
      </c>
      <c r="L120" s="281">
        <f t="shared" si="19"/>
        <v>0</v>
      </c>
      <c r="M120" s="387"/>
      <c r="N120" s="389"/>
      <c r="O120" s="20"/>
      <c r="P120" s="20"/>
      <c r="Q120" s="20"/>
    </row>
    <row r="121" spans="1:17" s="8" customFormat="1" ht="169.5" customHeight="1">
      <c r="A121" s="384"/>
      <c r="B121" s="385"/>
      <c r="C121" s="386"/>
      <c r="D121" s="151" t="s">
        <v>19</v>
      </c>
      <c r="E121" s="306">
        <v>2173</v>
      </c>
      <c r="F121" s="306">
        <v>0</v>
      </c>
      <c r="G121" s="306">
        <v>0</v>
      </c>
      <c r="H121" s="306">
        <v>0</v>
      </c>
      <c r="I121" s="285">
        <f t="shared" si="25"/>
        <v>0</v>
      </c>
      <c r="J121" s="308">
        <f t="shared" si="26"/>
        <v>0</v>
      </c>
      <c r="K121" s="308">
        <f t="shared" si="21"/>
        <v>0</v>
      </c>
      <c r="L121" s="281">
        <f t="shared" si="19"/>
        <v>0</v>
      </c>
      <c r="M121" s="387"/>
      <c r="N121" s="389"/>
      <c r="O121" s="20"/>
      <c r="P121" s="20"/>
      <c r="Q121" s="20"/>
    </row>
    <row r="122" spans="1:17" s="8" customFormat="1" ht="169.5" customHeight="1">
      <c r="A122" s="384"/>
      <c r="B122" s="385"/>
      <c r="C122" s="386"/>
      <c r="D122" s="151" t="s">
        <v>20</v>
      </c>
      <c r="E122" s="306">
        <v>1467.4899999999998</v>
      </c>
      <c r="F122" s="306">
        <v>0</v>
      </c>
      <c r="G122" s="306">
        <v>1467.4899999999998</v>
      </c>
      <c r="H122" s="306">
        <v>0</v>
      </c>
      <c r="I122" s="285">
        <f t="shared" si="25"/>
        <v>0</v>
      </c>
      <c r="J122" s="308">
        <f t="shared" si="26"/>
        <v>0</v>
      </c>
      <c r="K122" s="308">
        <f t="shared" si="21"/>
        <v>0</v>
      </c>
      <c r="L122" s="281">
        <f t="shared" si="19"/>
        <v>0</v>
      </c>
      <c r="M122" s="387"/>
      <c r="N122" s="389"/>
      <c r="O122" s="20"/>
      <c r="P122" s="20"/>
      <c r="Q122" s="20"/>
    </row>
    <row r="123" spans="1:17" s="8" customFormat="1" ht="231" customHeight="1">
      <c r="A123" s="384"/>
      <c r="B123" s="385"/>
      <c r="C123" s="386"/>
      <c r="D123" s="152" t="s">
        <v>21</v>
      </c>
      <c r="E123" s="290">
        <v>0</v>
      </c>
      <c r="F123" s="282">
        <v>0</v>
      </c>
      <c r="G123" s="282">
        <v>0</v>
      </c>
      <c r="H123" s="282">
        <v>0</v>
      </c>
      <c r="I123" s="285">
        <f t="shared" si="25"/>
        <v>0</v>
      </c>
      <c r="J123" s="308">
        <f t="shared" si="26"/>
        <v>0</v>
      </c>
      <c r="K123" s="308">
        <f t="shared" si="21"/>
        <v>0</v>
      </c>
      <c r="L123" s="281">
        <f t="shared" si="19"/>
        <v>0</v>
      </c>
      <c r="M123" s="387"/>
      <c r="N123" s="389"/>
      <c r="O123" s="20"/>
      <c r="P123" s="20"/>
      <c r="Q123" s="20"/>
    </row>
    <row r="124" spans="1:17" s="8" customFormat="1" ht="198" customHeight="1">
      <c r="A124" s="384"/>
      <c r="B124" s="385"/>
      <c r="C124" s="386"/>
      <c r="D124" s="152" t="s">
        <v>22</v>
      </c>
      <c r="E124" s="290">
        <v>0</v>
      </c>
      <c r="F124" s="282">
        <v>0</v>
      </c>
      <c r="G124" s="282">
        <v>0</v>
      </c>
      <c r="H124" s="282">
        <v>0</v>
      </c>
      <c r="I124" s="285">
        <f t="shared" si="25"/>
        <v>0</v>
      </c>
      <c r="J124" s="308">
        <f t="shared" si="26"/>
        <v>0</v>
      </c>
      <c r="K124" s="308">
        <f t="shared" si="21"/>
        <v>0</v>
      </c>
      <c r="L124" s="281">
        <f t="shared" si="19"/>
        <v>0</v>
      </c>
      <c r="M124" s="387"/>
      <c r="N124" s="389"/>
      <c r="O124" s="20"/>
      <c r="P124" s="20"/>
      <c r="Q124" s="20"/>
    </row>
    <row r="125" spans="1:17" s="8" customFormat="1" ht="128.25" customHeight="1">
      <c r="A125" s="384"/>
      <c r="B125" s="385"/>
      <c r="C125" s="386"/>
      <c r="D125" s="153" t="s">
        <v>23</v>
      </c>
      <c r="E125" s="282">
        <v>1499.6363200000001</v>
      </c>
      <c r="F125" s="282">
        <v>0</v>
      </c>
      <c r="G125" s="282">
        <v>0</v>
      </c>
      <c r="H125" s="282">
        <v>0</v>
      </c>
      <c r="I125" s="285">
        <f t="shared" si="25"/>
        <v>0</v>
      </c>
      <c r="J125" s="308">
        <f t="shared" si="26"/>
        <v>0</v>
      </c>
      <c r="K125" s="308">
        <f t="shared" si="21"/>
        <v>0</v>
      </c>
      <c r="L125" s="281">
        <f t="shared" si="19"/>
        <v>0</v>
      </c>
      <c r="M125" s="387"/>
      <c r="N125" s="389"/>
      <c r="O125" s="20"/>
      <c r="P125" s="20"/>
      <c r="Q125" s="20"/>
    </row>
    <row r="126" spans="1:17" s="8" customFormat="1" ht="128.25" customHeight="1">
      <c r="A126" s="384"/>
      <c r="B126" s="385"/>
      <c r="C126" s="386"/>
      <c r="D126" s="154" t="s">
        <v>24</v>
      </c>
      <c r="E126" s="282">
        <v>0</v>
      </c>
      <c r="F126" s="282">
        <v>0</v>
      </c>
      <c r="G126" s="282">
        <v>0</v>
      </c>
      <c r="H126" s="282">
        <v>0</v>
      </c>
      <c r="I126" s="285">
        <f t="shared" si="25"/>
        <v>0</v>
      </c>
      <c r="J126" s="308">
        <f t="shared" si="26"/>
        <v>0</v>
      </c>
      <c r="K126" s="308">
        <f t="shared" si="21"/>
        <v>0</v>
      </c>
      <c r="L126" s="281">
        <f t="shared" si="19"/>
        <v>0</v>
      </c>
      <c r="M126" s="387"/>
      <c r="N126" s="389"/>
      <c r="O126" s="20"/>
      <c r="P126" s="20"/>
      <c r="Q126" s="20"/>
    </row>
    <row r="127" spans="1:17" s="8" customFormat="1" ht="219.75" customHeight="1">
      <c r="A127" s="384">
        <v>15</v>
      </c>
      <c r="B127" s="385" t="s">
        <v>45</v>
      </c>
      <c r="C127" s="386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5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87">
        <v>7</v>
      </c>
      <c r="N127" s="390" t="s">
        <v>58</v>
      </c>
      <c r="O127" s="20"/>
      <c r="P127" s="20"/>
      <c r="Q127" s="20"/>
    </row>
    <row r="128" spans="1:17" s="8" customFormat="1" ht="128.25" customHeight="1">
      <c r="A128" s="384"/>
      <c r="B128" s="385"/>
      <c r="C128" s="386"/>
      <c r="D128" s="151" t="s">
        <v>18</v>
      </c>
      <c r="E128" s="282">
        <v>0</v>
      </c>
      <c r="F128" s="282">
        <v>0</v>
      </c>
      <c r="G128" s="282">
        <v>0</v>
      </c>
      <c r="H128" s="282">
        <v>0</v>
      </c>
      <c r="I128" s="285">
        <f t="shared" si="25"/>
        <v>0</v>
      </c>
      <c r="J128" s="281">
        <f t="shared" si="26"/>
        <v>0</v>
      </c>
      <c r="K128" s="308">
        <f t="shared" si="21"/>
        <v>0</v>
      </c>
      <c r="L128" s="281">
        <v>0</v>
      </c>
      <c r="M128" s="387"/>
      <c r="N128" s="391"/>
      <c r="O128" s="20"/>
      <c r="P128" s="20"/>
      <c r="Q128" s="20"/>
    </row>
    <row r="129" spans="1:17" s="8" customFormat="1" ht="159" customHeight="1">
      <c r="A129" s="384"/>
      <c r="B129" s="385"/>
      <c r="C129" s="386"/>
      <c r="D129" s="151" t="s">
        <v>19</v>
      </c>
      <c r="E129" s="312">
        <v>198907.7</v>
      </c>
      <c r="F129" s="312">
        <v>0</v>
      </c>
      <c r="G129" s="312">
        <v>32345.99352</v>
      </c>
      <c r="H129" s="312">
        <v>32345.99352</v>
      </c>
      <c r="I129" s="285">
        <f t="shared" si="25"/>
        <v>32345.99352</v>
      </c>
      <c r="J129" s="281">
        <f>IF(H129=0, ,H129/G129*100)</f>
        <v>100</v>
      </c>
      <c r="K129" s="308">
        <v>0</v>
      </c>
      <c r="L129" s="281">
        <f t="shared" si="19"/>
        <v>16.261810638803826</v>
      </c>
      <c r="M129" s="387"/>
      <c r="N129" s="391"/>
      <c r="O129" s="20"/>
      <c r="P129" s="20"/>
      <c r="Q129" s="20"/>
    </row>
    <row r="130" spans="1:17" s="8" customFormat="1" ht="177" customHeight="1">
      <c r="A130" s="384"/>
      <c r="B130" s="385"/>
      <c r="C130" s="386"/>
      <c r="D130" s="151" t="s">
        <v>20</v>
      </c>
      <c r="E130" s="312">
        <v>52738.79</v>
      </c>
      <c r="F130" s="312">
        <v>5835.17</v>
      </c>
      <c r="G130" s="312">
        <v>57840.763209999997</v>
      </c>
      <c r="H130" s="312">
        <v>10785.138650000001</v>
      </c>
      <c r="I130" s="285">
        <f t="shared" si="25"/>
        <v>4949.9686500000007</v>
      </c>
      <c r="J130" s="281">
        <f>IF(H130=0, ,H130/G130*100)</f>
        <v>18.646259232166173</v>
      </c>
      <c r="K130" s="281">
        <f t="shared" ref="K130:K139" si="29">IF(H130=0,0,H130/F130*100)</f>
        <v>184.82989612984713</v>
      </c>
      <c r="L130" s="281">
        <v>0</v>
      </c>
      <c r="M130" s="387"/>
      <c r="N130" s="391"/>
      <c r="O130" s="20"/>
      <c r="P130" s="20"/>
      <c r="Q130" s="20"/>
    </row>
    <row r="131" spans="1:17" s="8" customFormat="1" ht="263.25" customHeight="1">
      <c r="A131" s="384"/>
      <c r="B131" s="385"/>
      <c r="C131" s="386"/>
      <c r="D131" s="152" t="s">
        <v>21</v>
      </c>
      <c r="E131" s="312">
        <v>0</v>
      </c>
      <c r="F131" s="312">
        <v>0</v>
      </c>
      <c r="G131" s="312">
        <v>0</v>
      </c>
      <c r="H131" s="312">
        <v>0</v>
      </c>
      <c r="I131" s="283">
        <v>0</v>
      </c>
      <c r="J131" s="281">
        <f t="shared" si="26"/>
        <v>0</v>
      </c>
      <c r="K131" s="281">
        <f t="shared" si="29"/>
        <v>0</v>
      </c>
      <c r="L131" s="281">
        <f t="shared" si="19"/>
        <v>0</v>
      </c>
      <c r="M131" s="387"/>
      <c r="N131" s="391"/>
      <c r="O131" s="20"/>
      <c r="P131" s="20"/>
      <c r="Q131" s="20"/>
    </row>
    <row r="132" spans="1:17" s="8" customFormat="1" ht="201.75" customHeight="1">
      <c r="A132" s="384"/>
      <c r="B132" s="385"/>
      <c r="C132" s="386"/>
      <c r="D132" s="152" t="s">
        <v>22</v>
      </c>
      <c r="E132" s="312">
        <v>0</v>
      </c>
      <c r="F132" s="312">
        <v>0</v>
      </c>
      <c r="G132" s="312">
        <v>0</v>
      </c>
      <c r="H132" s="312">
        <v>0</v>
      </c>
      <c r="I132" s="285">
        <f t="shared" ref="I132:I139" si="30">H132-F132</f>
        <v>0</v>
      </c>
      <c r="J132" s="281">
        <f t="shared" si="26"/>
        <v>0</v>
      </c>
      <c r="K132" s="281">
        <f>IF(H132=0,0,H132/F132*100)</f>
        <v>0</v>
      </c>
      <c r="L132" s="281">
        <f t="shared" si="19"/>
        <v>0</v>
      </c>
      <c r="M132" s="387"/>
      <c r="N132" s="391"/>
      <c r="O132" s="20"/>
      <c r="P132" s="20"/>
      <c r="Q132" s="20"/>
    </row>
    <row r="133" spans="1:17" s="8" customFormat="1" ht="172.5" customHeight="1">
      <c r="A133" s="384"/>
      <c r="B133" s="385"/>
      <c r="C133" s="386"/>
      <c r="D133" s="153" t="s">
        <v>23</v>
      </c>
      <c r="E133" s="312">
        <v>32500</v>
      </c>
      <c r="F133" s="312">
        <v>0</v>
      </c>
      <c r="G133" s="312">
        <v>0</v>
      </c>
      <c r="H133" s="312">
        <v>0</v>
      </c>
      <c r="I133" s="283">
        <f>H133-F133</f>
        <v>0</v>
      </c>
      <c r="J133" s="281">
        <f t="shared" si="26"/>
        <v>0</v>
      </c>
      <c r="K133" s="281">
        <f>IF(H133=0,0,H133/F133*100)</f>
        <v>0</v>
      </c>
      <c r="L133" s="281">
        <f t="shared" si="19"/>
        <v>0</v>
      </c>
      <c r="M133" s="387"/>
      <c r="N133" s="391"/>
      <c r="O133" s="20"/>
      <c r="P133" s="20"/>
      <c r="Q133" s="20"/>
    </row>
    <row r="134" spans="1:17" s="8" customFormat="1" ht="128.25" customHeight="1">
      <c r="A134" s="384"/>
      <c r="B134" s="385"/>
      <c r="C134" s="386"/>
      <c r="D134" s="154" t="s">
        <v>24</v>
      </c>
      <c r="E134" s="282">
        <v>0</v>
      </c>
      <c r="F134" s="282">
        <v>0</v>
      </c>
      <c r="G134" s="282">
        <v>0</v>
      </c>
      <c r="H134" s="282">
        <v>0</v>
      </c>
      <c r="I134" s="285">
        <f t="shared" si="30"/>
        <v>0</v>
      </c>
      <c r="J134" s="281">
        <f t="shared" si="26"/>
        <v>0</v>
      </c>
      <c r="K134" s="281">
        <f t="shared" si="29"/>
        <v>0</v>
      </c>
      <c r="L134" s="281">
        <f t="shared" si="19"/>
        <v>0</v>
      </c>
      <c r="M134" s="387"/>
      <c r="N134" s="391"/>
      <c r="O134" s="20"/>
      <c r="P134" s="20"/>
      <c r="Q134" s="20"/>
    </row>
    <row r="135" spans="1:17" s="8" customFormat="1" ht="280.5" customHeight="1">
      <c r="A135" s="384">
        <v>16</v>
      </c>
      <c r="B135" s="385" t="s">
        <v>46</v>
      </c>
      <c r="C135" s="386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87">
        <v>7</v>
      </c>
      <c r="N135" s="395" t="s">
        <v>59</v>
      </c>
      <c r="O135" s="20"/>
      <c r="P135" s="20"/>
      <c r="Q135" s="20"/>
    </row>
    <row r="136" spans="1:17" s="8" customFormat="1" ht="196.5" customHeight="1">
      <c r="A136" s="384"/>
      <c r="B136" s="385"/>
      <c r="C136" s="386"/>
      <c r="D136" s="151" t="s">
        <v>18</v>
      </c>
      <c r="E136" s="313">
        <v>0</v>
      </c>
      <c r="F136" s="313">
        <v>0</v>
      </c>
      <c r="G136" s="313">
        <v>0</v>
      </c>
      <c r="H136" s="313">
        <v>0</v>
      </c>
      <c r="I136" s="254">
        <f t="shared" si="30"/>
        <v>0</v>
      </c>
      <c r="J136" s="255">
        <f t="shared" si="26"/>
        <v>0</v>
      </c>
      <c r="K136" s="255">
        <f t="shared" si="29"/>
        <v>0</v>
      </c>
      <c r="L136" s="255">
        <f t="shared" si="31"/>
        <v>0</v>
      </c>
      <c r="M136" s="387"/>
      <c r="N136" s="395"/>
      <c r="O136" s="20"/>
      <c r="P136" s="20"/>
      <c r="Q136" s="20"/>
    </row>
    <row r="137" spans="1:17" s="8" customFormat="1" ht="170.25" customHeight="1">
      <c r="A137" s="384"/>
      <c r="B137" s="385"/>
      <c r="C137" s="386"/>
      <c r="D137" s="151" t="s">
        <v>19</v>
      </c>
      <c r="E137" s="313">
        <v>0</v>
      </c>
      <c r="F137" s="313">
        <v>0</v>
      </c>
      <c r="G137" s="313">
        <v>0</v>
      </c>
      <c r="H137" s="313">
        <v>0</v>
      </c>
      <c r="I137" s="254">
        <f t="shared" si="30"/>
        <v>0</v>
      </c>
      <c r="J137" s="255">
        <f t="shared" si="26"/>
        <v>0</v>
      </c>
      <c r="K137" s="255">
        <f t="shared" si="29"/>
        <v>0</v>
      </c>
      <c r="L137" s="255">
        <f t="shared" si="31"/>
        <v>0</v>
      </c>
      <c r="M137" s="387"/>
      <c r="N137" s="395"/>
      <c r="O137" s="20"/>
      <c r="P137" s="20"/>
      <c r="Q137" s="20"/>
    </row>
    <row r="138" spans="1:17" s="8" customFormat="1" ht="201" customHeight="1">
      <c r="A138" s="384"/>
      <c r="B138" s="385"/>
      <c r="C138" s="386"/>
      <c r="D138" s="151" t="s">
        <v>20</v>
      </c>
      <c r="E138" s="267">
        <v>51606.409299999999</v>
      </c>
      <c r="F138" s="266">
        <v>13109.35787</v>
      </c>
      <c r="G138" s="266">
        <v>46788.755900000004</v>
      </c>
      <c r="H138" s="267">
        <v>15325.27146</v>
      </c>
      <c r="I138" s="256">
        <f t="shared" si="30"/>
        <v>2215.9135900000001</v>
      </c>
      <c r="J138" s="255">
        <f>IF(H138=0, ,H138/G138*100)</f>
        <v>32.754176009197963</v>
      </c>
      <c r="K138" s="255">
        <f t="shared" si="29"/>
        <v>116.9032961947815</v>
      </c>
      <c r="L138" s="255">
        <f t="shared" si="31"/>
        <v>29.696449855502738</v>
      </c>
      <c r="M138" s="387"/>
      <c r="N138" s="395"/>
      <c r="O138" s="20"/>
      <c r="P138" s="20"/>
      <c r="Q138" s="20"/>
    </row>
    <row r="139" spans="1:17" s="8" customFormat="1" ht="217.5" customHeight="1">
      <c r="A139" s="384"/>
      <c r="B139" s="385"/>
      <c r="C139" s="386"/>
      <c r="D139" s="152" t="s">
        <v>21</v>
      </c>
      <c r="E139" s="313">
        <v>0</v>
      </c>
      <c r="F139" s="313">
        <v>0</v>
      </c>
      <c r="G139" s="313">
        <v>0</v>
      </c>
      <c r="H139" s="313">
        <v>0</v>
      </c>
      <c r="I139" s="254">
        <f t="shared" si="30"/>
        <v>0</v>
      </c>
      <c r="J139" s="255">
        <f t="shared" si="26"/>
        <v>0</v>
      </c>
      <c r="K139" s="255">
        <f t="shared" si="29"/>
        <v>0</v>
      </c>
      <c r="L139" s="255">
        <f t="shared" si="31"/>
        <v>0</v>
      </c>
      <c r="M139" s="387"/>
      <c r="N139" s="395"/>
      <c r="O139" s="20"/>
      <c r="P139" s="20"/>
      <c r="Q139" s="20"/>
    </row>
    <row r="140" spans="1:17" s="8" customFormat="1" ht="174.75" customHeight="1">
      <c r="A140" s="384"/>
      <c r="B140" s="385"/>
      <c r="C140" s="386"/>
      <c r="D140" s="152" t="s">
        <v>22</v>
      </c>
      <c r="E140" s="313">
        <v>0</v>
      </c>
      <c r="F140" s="313">
        <v>0</v>
      </c>
      <c r="G140" s="313">
        <v>0</v>
      </c>
      <c r="H140" s="313">
        <v>0</v>
      </c>
      <c r="I140" s="254">
        <v>0</v>
      </c>
      <c r="J140" s="255">
        <v>0</v>
      </c>
      <c r="K140" s="255">
        <v>0</v>
      </c>
      <c r="L140" s="255">
        <f t="shared" si="31"/>
        <v>0</v>
      </c>
      <c r="M140" s="387"/>
      <c r="N140" s="395"/>
      <c r="O140" s="20"/>
      <c r="P140" s="20"/>
      <c r="Q140" s="20"/>
    </row>
    <row r="141" spans="1:17" s="8" customFormat="1" ht="130.5" customHeight="1">
      <c r="A141" s="384"/>
      <c r="B141" s="385"/>
      <c r="C141" s="386"/>
      <c r="D141" s="153" t="s">
        <v>23</v>
      </c>
      <c r="E141" s="261">
        <v>9485.8129100000006</v>
      </c>
      <c r="F141" s="313">
        <v>0</v>
      </c>
      <c r="G141" s="313">
        <v>0</v>
      </c>
      <c r="H141" s="313">
        <v>0</v>
      </c>
      <c r="I141" s="254">
        <f>H141-F141</f>
        <v>0</v>
      </c>
      <c r="J141" s="255">
        <f t="shared" ref="J141:J175" si="32">IF(H141=0, ,H141/G141*100)</f>
        <v>0</v>
      </c>
      <c r="K141" s="255">
        <f t="shared" ref="K141:K175" si="33">IF(H141=0,0,H141/F141*100)</f>
        <v>0</v>
      </c>
      <c r="L141" s="255">
        <f>IF(H141=0,0,H141/#REF!*100)</f>
        <v>0</v>
      </c>
      <c r="M141" s="387"/>
      <c r="N141" s="395"/>
      <c r="O141" s="20"/>
      <c r="P141" s="20"/>
      <c r="Q141" s="20"/>
    </row>
    <row r="142" spans="1:17" s="8" customFormat="1" ht="130.5" customHeight="1">
      <c r="A142" s="384"/>
      <c r="B142" s="385"/>
      <c r="C142" s="386"/>
      <c r="D142" s="154" t="s">
        <v>24</v>
      </c>
      <c r="E142" s="314">
        <v>0</v>
      </c>
      <c r="F142" s="260">
        <v>0</v>
      </c>
      <c r="G142" s="260">
        <v>0</v>
      </c>
      <c r="H142" s="260">
        <v>0</v>
      </c>
      <c r="I142" s="254">
        <v>0</v>
      </c>
      <c r="J142" s="255">
        <f t="shared" si="32"/>
        <v>0</v>
      </c>
      <c r="K142" s="255">
        <f t="shared" si="33"/>
        <v>0</v>
      </c>
      <c r="L142" s="255">
        <f>IF(H142=0,0,H142/E141*100)</f>
        <v>0</v>
      </c>
      <c r="M142" s="387"/>
      <c r="N142" s="395"/>
      <c r="O142" s="20"/>
      <c r="P142" s="20"/>
      <c r="Q142" s="20"/>
    </row>
    <row r="143" spans="1:17" s="8" customFormat="1" ht="160.5" customHeight="1">
      <c r="A143" s="384">
        <v>17</v>
      </c>
      <c r="B143" s="392" t="s">
        <v>55</v>
      </c>
      <c r="C143" s="386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87">
        <v>10</v>
      </c>
      <c r="N143" s="388" t="s">
        <v>47</v>
      </c>
      <c r="O143" s="20"/>
      <c r="P143" s="20"/>
      <c r="Q143" s="20"/>
    </row>
    <row r="144" spans="1:17" s="8" customFormat="1" ht="130.5" customHeight="1">
      <c r="A144" s="384"/>
      <c r="B144" s="392"/>
      <c r="C144" s="386"/>
      <c r="D144" s="151" t="s">
        <v>18</v>
      </c>
      <c r="E144" s="313">
        <v>0</v>
      </c>
      <c r="F144" s="313">
        <v>0</v>
      </c>
      <c r="G144" s="313">
        <v>0</v>
      </c>
      <c r="H144" s="313">
        <v>0</v>
      </c>
      <c r="I144" s="315">
        <f t="shared" si="34"/>
        <v>0</v>
      </c>
      <c r="J144" s="262">
        <f t="shared" si="32"/>
        <v>0</v>
      </c>
      <c r="K144" s="262">
        <f t="shared" si="33"/>
        <v>0</v>
      </c>
      <c r="L144" s="262">
        <f t="shared" si="35"/>
        <v>0</v>
      </c>
      <c r="M144" s="387"/>
      <c r="N144" s="389"/>
      <c r="O144" s="20"/>
      <c r="P144" s="20"/>
      <c r="Q144" s="20"/>
    </row>
    <row r="145" spans="1:17" s="8" customFormat="1" ht="205.5" customHeight="1">
      <c r="A145" s="384"/>
      <c r="B145" s="392"/>
      <c r="C145" s="386"/>
      <c r="D145" s="151" t="s">
        <v>19</v>
      </c>
      <c r="E145" s="316">
        <v>131270.39999999999</v>
      </c>
      <c r="F145" s="316">
        <v>26254</v>
      </c>
      <c r="G145" s="316">
        <v>26254.02</v>
      </c>
      <c r="H145" s="316">
        <v>26254.02</v>
      </c>
      <c r="I145" s="315">
        <f t="shared" si="34"/>
        <v>2.0000000000436557E-2</v>
      </c>
      <c r="J145" s="262">
        <f t="shared" si="32"/>
        <v>100</v>
      </c>
      <c r="K145" s="262">
        <f t="shared" si="33"/>
        <v>100.00007617886799</v>
      </c>
      <c r="L145" s="262">
        <f t="shared" si="35"/>
        <v>19.99995429281849</v>
      </c>
      <c r="M145" s="387"/>
      <c r="N145" s="389"/>
      <c r="O145" s="20"/>
      <c r="P145" s="20"/>
      <c r="Q145" s="20"/>
    </row>
    <row r="146" spans="1:17" s="8" customFormat="1" ht="179.25" customHeight="1">
      <c r="A146" s="384"/>
      <c r="B146" s="392"/>
      <c r="C146" s="386"/>
      <c r="D146" s="151" t="s">
        <v>20</v>
      </c>
      <c r="E146" s="316">
        <v>402698.02457000001</v>
      </c>
      <c r="F146" s="316">
        <v>128511.98700000001</v>
      </c>
      <c r="G146" s="316">
        <v>402640.41756999999</v>
      </c>
      <c r="H146" s="316">
        <v>127660.21833</v>
      </c>
      <c r="I146" s="256">
        <f t="shared" si="34"/>
        <v>-851.76867000000493</v>
      </c>
      <c r="J146" s="262">
        <f t="shared" si="32"/>
        <v>31.705763445321772</v>
      </c>
      <c r="K146" s="262">
        <f t="shared" si="33"/>
        <v>99.337206831919886</v>
      </c>
      <c r="L146" s="262">
        <f t="shared" si="35"/>
        <v>31.701227853381024</v>
      </c>
      <c r="M146" s="387"/>
      <c r="N146" s="389"/>
      <c r="O146" s="20"/>
      <c r="P146" s="20"/>
      <c r="Q146" s="20"/>
    </row>
    <row r="147" spans="1:17" s="8" customFormat="1" ht="221.25" customHeight="1">
      <c r="A147" s="384"/>
      <c r="B147" s="392"/>
      <c r="C147" s="386"/>
      <c r="D147" s="152" t="s">
        <v>21</v>
      </c>
      <c r="E147" s="313">
        <v>0</v>
      </c>
      <c r="F147" s="313">
        <v>0</v>
      </c>
      <c r="G147" s="313">
        <v>0</v>
      </c>
      <c r="H147" s="313">
        <v>0</v>
      </c>
      <c r="I147" s="315">
        <f t="shared" si="34"/>
        <v>0</v>
      </c>
      <c r="J147" s="262">
        <f t="shared" si="32"/>
        <v>0</v>
      </c>
      <c r="K147" s="262">
        <f t="shared" si="33"/>
        <v>0</v>
      </c>
      <c r="L147" s="262">
        <f t="shared" si="35"/>
        <v>0</v>
      </c>
      <c r="M147" s="387"/>
      <c r="N147" s="389"/>
      <c r="O147" s="20"/>
      <c r="P147" s="20"/>
      <c r="Q147" s="20"/>
    </row>
    <row r="148" spans="1:17" s="8" customFormat="1" ht="195.75" customHeight="1">
      <c r="A148" s="384"/>
      <c r="B148" s="392"/>
      <c r="C148" s="386"/>
      <c r="D148" s="152" t="s">
        <v>22</v>
      </c>
      <c r="E148" s="313">
        <v>0</v>
      </c>
      <c r="F148" s="313">
        <v>0</v>
      </c>
      <c r="G148" s="313">
        <v>0</v>
      </c>
      <c r="H148" s="313">
        <v>0</v>
      </c>
      <c r="I148" s="313">
        <v>0</v>
      </c>
      <c r="J148" s="313">
        <v>0</v>
      </c>
      <c r="K148" s="313">
        <v>0</v>
      </c>
      <c r="L148" s="313">
        <v>0</v>
      </c>
      <c r="M148" s="387"/>
      <c r="N148" s="389"/>
      <c r="O148" s="20"/>
      <c r="P148" s="20"/>
      <c r="Q148" s="20"/>
    </row>
    <row r="149" spans="1:17" s="8" customFormat="1" ht="130.5" customHeight="1">
      <c r="A149" s="384"/>
      <c r="B149" s="392"/>
      <c r="C149" s="386"/>
      <c r="D149" s="153" t="s">
        <v>23</v>
      </c>
      <c r="E149" s="316">
        <v>8172.59</v>
      </c>
      <c r="F149" s="313">
        <v>0</v>
      </c>
      <c r="G149" s="313">
        <v>0</v>
      </c>
      <c r="H149" s="313">
        <v>0</v>
      </c>
      <c r="I149" s="256">
        <f t="shared" si="34"/>
        <v>0</v>
      </c>
      <c r="J149" s="262">
        <f t="shared" si="32"/>
        <v>0</v>
      </c>
      <c r="K149" s="262">
        <f t="shared" si="33"/>
        <v>0</v>
      </c>
      <c r="L149" s="262">
        <f t="shared" si="35"/>
        <v>0</v>
      </c>
      <c r="M149" s="387"/>
      <c r="N149" s="389"/>
      <c r="O149" s="20"/>
      <c r="P149" s="20"/>
      <c r="Q149" s="20"/>
    </row>
    <row r="150" spans="1:17" s="8" customFormat="1" ht="130.5" customHeight="1">
      <c r="A150" s="384"/>
      <c r="B150" s="392"/>
      <c r="C150" s="386"/>
      <c r="D150" s="154" t="s">
        <v>24</v>
      </c>
      <c r="E150" s="313">
        <v>0</v>
      </c>
      <c r="F150" s="313">
        <v>0</v>
      </c>
      <c r="G150" s="313">
        <v>0</v>
      </c>
      <c r="H150" s="313">
        <v>0</v>
      </c>
      <c r="I150" s="315">
        <f t="shared" si="34"/>
        <v>0</v>
      </c>
      <c r="J150" s="262">
        <f t="shared" si="32"/>
        <v>0</v>
      </c>
      <c r="K150" s="262">
        <f t="shared" si="33"/>
        <v>0</v>
      </c>
      <c r="L150" s="262">
        <f t="shared" si="35"/>
        <v>0</v>
      </c>
      <c r="M150" s="387"/>
      <c r="N150" s="389"/>
      <c r="O150" s="20"/>
      <c r="P150" s="20"/>
      <c r="Q150" s="20"/>
    </row>
    <row r="151" spans="1:17" s="8" customFormat="1" ht="204.75" customHeight="1">
      <c r="A151" s="384">
        <v>18</v>
      </c>
      <c r="B151" s="385" t="s">
        <v>48</v>
      </c>
      <c r="C151" s="386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87">
        <v>4</v>
      </c>
      <c r="N151" s="393" t="s">
        <v>60</v>
      </c>
      <c r="O151" s="20"/>
      <c r="P151" s="20"/>
      <c r="Q151" s="20"/>
    </row>
    <row r="152" spans="1:17" s="8" customFormat="1" ht="149.25" customHeight="1">
      <c r="A152" s="384"/>
      <c r="B152" s="385"/>
      <c r="C152" s="386"/>
      <c r="D152" s="151" t="s">
        <v>18</v>
      </c>
      <c r="E152" s="260">
        <v>0</v>
      </c>
      <c r="F152" s="260">
        <v>0</v>
      </c>
      <c r="G152" s="260">
        <v>0</v>
      </c>
      <c r="H152" s="260">
        <v>0</v>
      </c>
      <c r="I152" s="315">
        <v>0</v>
      </c>
      <c r="J152" s="260">
        <f t="shared" si="32"/>
        <v>0</v>
      </c>
      <c r="K152" s="260">
        <f t="shared" si="33"/>
        <v>0</v>
      </c>
      <c r="L152" s="260">
        <f t="shared" si="35"/>
        <v>0</v>
      </c>
      <c r="M152" s="387"/>
      <c r="N152" s="394"/>
      <c r="O152" s="20"/>
      <c r="P152" s="20"/>
      <c r="Q152" s="20"/>
    </row>
    <row r="153" spans="1:17" s="8" customFormat="1" ht="157.5" customHeight="1">
      <c r="A153" s="384"/>
      <c r="B153" s="385"/>
      <c r="C153" s="386"/>
      <c r="D153" s="151" t="s">
        <v>19</v>
      </c>
      <c r="E153" s="253">
        <v>4003.1000000000004</v>
      </c>
      <c r="F153" s="253">
        <v>571.51773000000003</v>
      </c>
      <c r="G153" s="253">
        <v>637.21051999999997</v>
      </c>
      <c r="H153" s="253">
        <v>529.74819000000002</v>
      </c>
      <c r="I153" s="256">
        <f t="shared" si="34"/>
        <v>-41.769540000000006</v>
      </c>
      <c r="J153" s="317">
        <f t="shared" si="32"/>
        <v>83.135505986310463</v>
      </c>
      <c r="K153" s="317">
        <f t="shared" si="33"/>
        <v>92.691470831534829</v>
      </c>
      <c r="L153" s="317">
        <f t="shared" si="35"/>
        <v>13.23344882715895</v>
      </c>
      <c r="M153" s="387"/>
      <c r="N153" s="394"/>
      <c r="O153" s="20"/>
      <c r="P153" s="20"/>
      <c r="Q153" s="20"/>
    </row>
    <row r="154" spans="1:17" s="8" customFormat="1" ht="138.75" customHeight="1">
      <c r="A154" s="384"/>
      <c r="B154" s="385"/>
      <c r="C154" s="386"/>
      <c r="D154" s="151" t="s">
        <v>20</v>
      </c>
      <c r="E154" s="131">
        <v>22</v>
      </c>
      <c r="F154" s="253">
        <v>0</v>
      </c>
      <c r="G154" s="131">
        <v>22</v>
      </c>
      <c r="H154" s="131">
        <v>0</v>
      </c>
      <c r="I154" s="256">
        <f t="shared" si="34"/>
        <v>0</v>
      </c>
      <c r="J154" s="317">
        <f t="shared" si="32"/>
        <v>0</v>
      </c>
      <c r="K154" s="317">
        <f t="shared" si="33"/>
        <v>0</v>
      </c>
      <c r="L154" s="317">
        <f t="shared" si="35"/>
        <v>0</v>
      </c>
      <c r="M154" s="387"/>
      <c r="N154" s="394"/>
      <c r="O154" s="20"/>
      <c r="P154" s="20"/>
      <c r="Q154" s="20"/>
    </row>
    <row r="155" spans="1:17" s="8" customFormat="1" ht="234" customHeight="1">
      <c r="A155" s="384"/>
      <c r="B155" s="385"/>
      <c r="C155" s="386"/>
      <c r="D155" s="152" t="s">
        <v>21</v>
      </c>
      <c r="E155" s="131">
        <v>0</v>
      </c>
      <c r="F155" s="253">
        <v>0</v>
      </c>
      <c r="G155" s="131">
        <v>0</v>
      </c>
      <c r="H155" s="131">
        <v>0</v>
      </c>
      <c r="I155" s="262">
        <v>0</v>
      </c>
      <c r="J155" s="317">
        <f t="shared" si="32"/>
        <v>0</v>
      </c>
      <c r="K155" s="260">
        <f t="shared" si="33"/>
        <v>0</v>
      </c>
      <c r="L155" s="260">
        <f t="shared" si="35"/>
        <v>0</v>
      </c>
      <c r="M155" s="387"/>
      <c r="N155" s="394"/>
      <c r="O155" s="20"/>
      <c r="P155" s="20"/>
      <c r="Q155" s="20"/>
    </row>
    <row r="156" spans="1:17" s="8" customFormat="1" ht="204" customHeight="1">
      <c r="A156" s="384"/>
      <c r="B156" s="385"/>
      <c r="C156" s="386"/>
      <c r="D156" s="152" t="s">
        <v>22</v>
      </c>
      <c r="E156" s="253">
        <v>0</v>
      </c>
      <c r="F156" s="253">
        <v>0</v>
      </c>
      <c r="G156" s="253">
        <v>0</v>
      </c>
      <c r="H156" s="253">
        <v>0</v>
      </c>
      <c r="I156" s="262">
        <v>0</v>
      </c>
      <c r="J156" s="317">
        <f t="shared" si="32"/>
        <v>0</v>
      </c>
      <c r="K156" s="260">
        <f t="shared" si="33"/>
        <v>0</v>
      </c>
      <c r="L156" s="260">
        <f t="shared" si="35"/>
        <v>0</v>
      </c>
      <c r="M156" s="387"/>
      <c r="N156" s="394"/>
      <c r="O156" s="20"/>
      <c r="P156" s="20"/>
      <c r="Q156" s="20"/>
    </row>
    <row r="157" spans="1:17" s="8" customFormat="1" ht="157.5" customHeight="1">
      <c r="A157" s="384"/>
      <c r="B157" s="385"/>
      <c r="C157" s="386"/>
      <c r="D157" s="153" t="s">
        <v>23</v>
      </c>
      <c r="E157" s="253">
        <v>250</v>
      </c>
      <c r="F157" s="253">
        <v>0</v>
      </c>
      <c r="G157" s="253">
        <v>0</v>
      </c>
      <c r="H157" s="253">
        <v>0</v>
      </c>
      <c r="I157" s="267">
        <v>0</v>
      </c>
      <c r="J157" s="317">
        <f t="shared" si="32"/>
        <v>0</v>
      </c>
      <c r="K157" s="317">
        <f t="shared" si="33"/>
        <v>0</v>
      </c>
      <c r="L157" s="317">
        <f t="shared" si="35"/>
        <v>0</v>
      </c>
      <c r="M157" s="387"/>
      <c r="N157" s="394"/>
      <c r="O157" s="20"/>
      <c r="P157" s="20"/>
      <c r="Q157" s="20"/>
    </row>
    <row r="158" spans="1:17" s="8" customFormat="1" ht="131.25" customHeight="1">
      <c r="A158" s="384"/>
      <c r="B158" s="385"/>
      <c r="C158" s="386"/>
      <c r="D158" s="154" t="s">
        <v>24</v>
      </c>
      <c r="E158" s="253">
        <v>0</v>
      </c>
      <c r="F158" s="253">
        <v>0</v>
      </c>
      <c r="G158" s="253">
        <v>0</v>
      </c>
      <c r="H158" s="253">
        <v>0</v>
      </c>
      <c r="I158" s="262">
        <v>0</v>
      </c>
      <c r="J158" s="260">
        <f t="shared" si="32"/>
        <v>0</v>
      </c>
      <c r="K158" s="260">
        <f t="shared" si="33"/>
        <v>0</v>
      </c>
      <c r="L158" s="260">
        <f t="shared" si="35"/>
        <v>0</v>
      </c>
      <c r="M158" s="387"/>
      <c r="N158" s="394"/>
      <c r="O158" s="20"/>
      <c r="P158" s="20"/>
      <c r="Q158" s="20"/>
    </row>
    <row r="159" spans="1:17" s="8" customFormat="1" ht="176.25" customHeight="1">
      <c r="A159" s="384">
        <v>19</v>
      </c>
      <c r="B159" s="385" t="s">
        <v>49</v>
      </c>
      <c r="C159" s="386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87">
        <v>4</v>
      </c>
      <c r="N159" s="388" t="s">
        <v>50</v>
      </c>
      <c r="O159" s="20"/>
      <c r="P159" s="20"/>
      <c r="Q159" s="20"/>
    </row>
    <row r="160" spans="1:17" s="8" customFormat="1" ht="165" customHeight="1">
      <c r="A160" s="384"/>
      <c r="B160" s="385"/>
      <c r="C160" s="386"/>
      <c r="D160" s="151" t="s">
        <v>18</v>
      </c>
      <c r="E160" s="270">
        <v>0</v>
      </c>
      <c r="F160" s="270">
        <v>0</v>
      </c>
      <c r="G160" s="270">
        <v>0</v>
      </c>
      <c r="H160" s="270">
        <v>0</v>
      </c>
      <c r="I160" s="261">
        <f t="shared" si="36"/>
        <v>0</v>
      </c>
      <c r="J160" s="255">
        <f t="shared" si="32"/>
        <v>0</v>
      </c>
      <c r="K160" s="255">
        <f t="shared" si="33"/>
        <v>0</v>
      </c>
      <c r="L160" s="255">
        <f t="shared" si="35"/>
        <v>0</v>
      </c>
      <c r="M160" s="387"/>
      <c r="N160" s="389"/>
      <c r="O160" s="20"/>
      <c r="P160" s="20"/>
      <c r="Q160" s="20"/>
    </row>
    <row r="161" spans="1:17" s="8" customFormat="1" ht="162" customHeight="1">
      <c r="A161" s="384"/>
      <c r="B161" s="385"/>
      <c r="C161" s="386"/>
      <c r="D161" s="151" t="s">
        <v>19</v>
      </c>
      <c r="E161" s="318">
        <v>84575.5</v>
      </c>
      <c r="F161" s="319">
        <v>13854.69994</v>
      </c>
      <c r="G161" s="318">
        <v>13224</v>
      </c>
      <c r="H161" s="319">
        <v>11686.37788</v>
      </c>
      <c r="I161" s="261">
        <f t="shared" si="36"/>
        <v>-2168.3220600000004</v>
      </c>
      <c r="J161" s="255">
        <f t="shared" si="32"/>
        <v>88.372488505747128</v>
      </c>
      <c r="K161" s="255">
        <f t="shared" si="33"/>
        <v>84.349555967359336</v>
      </c>
      <c r="L161" s="255">
        <f t="shared" si="35"/>
        <v>13.817687013378579</v>
      </c>
      <c r="M161" s="387"/>
      <c r="N161" s="389"/>
      <c r="O161" s="20"/>
      <c r="P161" s="20"/>
      <c r="Q161" s="20"/>
    </row>
    <row r="162" spans="1:17" s="8" customFormat="1" ht="131.25" customHeight="1">
      <c r="A162" s="384"/>
      <c r="B162" s="385"/>
      <c r="C162" s="386"/>
      <c r="D162" s="151" t="s">
        <v>20</v>
      </c>
      <c r="E162" s="318">
        <v>420</v>
      </c>
      <c r="F162" s="318">
        <v>809.08517000000006</v>
      </c>
      <c r="G162" s="318">
        <v>1927.79142</v>
      </c>
      <c r="H162" s="318">
        <v>789.08517000000006</v>
      </c>
      <c r="I162" s="267">
        <f t="shared" si="36"/>
        <v>-20</v>
      </c>
      <c r="J162" s="255">
        <f t="shared" si="32"/>
        <v>40.932082268526749</v>
      </c>
      <c r="K162" s="255">
        <f t="shared" si="33"/>
        <v>97.528072353618839</v>
      </c>
      <c r="L162" s="255">
        <f t="shared" si="35"/>
        <v>187.87742142857144</v>
      </c>
      <c r="M162" s="387"/>
      <c r="N162" s="389"/>
      <c r="O162" s="20"/>
      <c r="P162" s="20"/>
      <c r="Q162" s="20"/>
    </row>
    <row r="163" spans="1:17" s="8" customFormat="1" ht="245.25" customHeight="1">
      <c r="A163" s="384"/>
      <c r="B163" s="385"/>
      <c r="C163" s="386"/>
      <c r="D163" s="152" t="s">
        <v>21</v>
      </c>
      <c r="E163" s="270">
        <v>0</v>
      </c>
      <c r="F163" s="270">
        <v>0</v>
      </c>
      <c r="G163" s="270">
        <v>0</v>
      </c>
      <c r="H163" s="270">
        <v>0</v>
      </c>
      <c r="I163" s="261">
        <f t="shared" si="36"/>
        <v>0</v>
      </c>
      <c r="J163" s="255">
        <f t="shared" si="32"/>
        <v>0</v>
      </c>
      <c r="K163" s="255">
        <f t="shared" si="33"/>
        <v>0</v>
      </c>
      <c r="L163" s="255">
        <f t="shared" si="35"/>
        <v>0</v>
      </c>
      <c r="M163" s="387"/>
      <c r="N163" s="389"/>
      <c r="O163" s="20"/>
      <c r="P163" s="20"/>
      <c r="Q163" s="20"/>
    </row>
    <row r="164" spans="1:17" s="8" customFormat="1" ht="191.25" customHeight="1">
      <c r="A164" s="384"/>
      <c r="B164" s="385"/>
      <c r="C164" s="386"/>
      <c r="D164" s="152" t="s">
        <v>22</v>
      </c>
      <c r="E164" s="270">
        <v>0</v>
      </c>
      <c r="F164" s="270">
        <v>0</v>
      </c>
      <c r="G164" s="270">
        <v>0</v>
      </c>
      <c r="H164" s="270">
        <v>0</v>
      </c>
      <c r="I164" s="261">
        <f t="shared" si="36"/>
        <v>0</v>
      </c>
      <c r="J164" s="255">
        <f t="shared" si="32"/>
        <v>0</v>
      </c>
      <c r="K164" s="255">
        <f t="shared" si="33"/>
        <v>0</v>
      </c>
      <c r="L164" s="255">
        <f t="shared" si="35"/>
        <v>0</v>
      </c>
      <c r="M164" s="387"/>
      <c r="N164" s="389"/>
      <c r="O164" s="20"/>
      <c r="P164" s="20"/>
      <c r="Q164" s="20"/>
    </row>
    <row r="165" spans="1:17" s="8" customFormat="1" ht="131.25" customHeight="1">
      <c r="A165" s="384"/>
      <c r="B165" s="385"/>
      <c r="C165" s="386"/>
      <c r="D165" s="153" t="s">
        <v>23</v>
      </c>
      <c r="E165" s="260">
        <v>0</v>
      </c>
      <c r="F165" s="260">
        <v>0</v>
      </c>
      <c r="G165" s="260">
        <v>0</v>
      </c>
      <c r="H165" s="260">
        <v>0</v>
      </c>
      <c r="I165" s="267">
        <f t="shared" si="36"/>
        <v>0</v>
      </c>
      <c r="J165" s="255">
        <f t="shared" si="32"/>
        <v>0</v>
      </c>
      <c r="K165" s="255">
        <f t="shared" si="33"/>
        <v>0</v>
      </c>
      <c r="L165" s="255">
        <f t="shared" si="35"/>
        <v>0</v>
      </c>
      <c r="M165" s="387"/>
      <c r="N165" s="389"/>
      <c r="O165" s="20"/>
      <c r="P165" s="20"/>
      <c r="Q165" s="20"/>
    </row>
    <row r="166" spans="1:17" s="8" customFormat="1" ht="131.25" customHeight="1">
      <c r="A166" s="384"/>
      <c r="B166" s="385"/>
      <c r="C166" s="386"/>
      <c r="D166" s="154" t="s">
        <v>24</v>
      </c>
      <c r="E166" s="260">
        <v>0</v>
      </c>
      <c r="F166" s="260">
        <v>0</v>
      </c>
      <c r="G166" s="260">
        <v>0</v>
      </c>
      <c r="H166" s="260">
        <v>0</v>
      </c>
      <c r="I166" s="261">
        <f t="shared" si="36"/>
        <v>0</v>
      </c>
      <c r="J166" s="255">
        <f t="shared" si="32"/>
        <v>0</v>
      </c>
      <c r="K166" s="255">
        <f t="shared" si="33"/>
        <v>0</v>
      </c>
      <c r="L166" s="255">
        <f t="shared" si="35"/>
        <v>0</v>
      </c>
      <c r="M166" s="387"/>
      <c r="N166" s="389"/>
      <c r="O166" s="20"/>
      <c r="P166" s="20"/>
      <c r="Q166" s="20"/>
    </row>
    <row r="167" spans="1:17" s="8" customFormat="1" ht="222.75" customHeight="1">
      <c r="A167" s="384">
        <v>20</v>
      </c>
      <c r="B167" s="385" t="s">
        <v>51</v>
      </c>
      <c r="C167" s="386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87">
        <v>11</v>
      </c>
      <c r="N167" s="388" t="s">
        <v>64</v>
      </c>
      <c r="O167" s="20"/>
      <c r="P167" s="20"/>
      <c r="Q167" s="20"/>
    </row>
    <row r="168" spans="1:17" s="8" customFormat="1" ht="172.5" customHeight="1">
      <c r="A168" s="384"/>
      <c r="B168" s="385"/>
      <c r="C168" s="386"/>
      <c r="D168" s="151" t="s">
        <v>18</v>
      </c>
      <c r="E168" s="320">
        <v>5341.7000000000007</v>
      </c>
      <c r="F168" s="320">
        <v>1010.3068899999998</v>
      </c>
      <c r="G168" s="320">
        <v>1265.1999900000001</v>
      </c>
      <c r="H168" s="320">
        <v>1265.1999900000001</v>
      </c>
      <c r="I168" s="264">
        <f t="shared" si="36"/>
        <v>254.89310000000023</v>
      </c>
      <c r="J168" s="255">
        <f t="shared" si="32"/>
        <v>100</v>
      </c>
      <c r="K168" s="255">
        <f t="shared" si="33"/>
        <v>125.22927464149041</v>
      </c>
      <c r="L168" s="255">
        <f t="shared" si="35"/>
        <v>23.685343429994195</v>
      </c>
      <c r="M168" s="387"/>
      <c r="N168" s="389"/>
      <c r="O168" s="20"/>
      <c r="P168" s="20"/>
      <c r="Q168" s="20"/>
    </row>
    <row r="169" spans="1:17" s="8" customFormat="1" ht="146.25" customHeight="1">
      <c r="A169" s="384"/>
      <c r="B169" s="385"/>
      <c r="C169" s="386"/>
      <c r="D169" s="151" t="s">
        <v>19</v>
      </c>
      <c r="E169" s="320">
        <v>1696.6000000000001</v>
      </c>
      <c r="F169" s="320">
        <v>511.78577000000001</v>
      </c>
      <c r="G169" s="320">
        <v>482.58577000000002</v>
      </c>
      <c r="H169" s="321">
        <v>37.018940000000001</v>
      </c>
      <c r="I169" s="264">
        <f t="shared" si="36"/>
        <v>-474.76683000000003</v>
      </c>
      <c r="J169" s="255">
        <f t="shared" si="32"/>
        <v>7.670955569203791</v>
      </c>
      <c r="K169" s="255">
        <f t="shared" si="33"/>
        <v>7.2332882565296792</v>
      </c>
      <c r="L169" s="255">
        <f t="shared" si="35"/>
        <v>2.18194860308853</v>
      </c>
      <c r="M169" s="387"/>
      <c r="N169" s="389"/>
      <c r="O169" s="20"/>
      <c r="P169" s="20"/>
      <c r="Q169" s="20"/>
    </row>
    <row r="170" spans="1:17" s="8" customFormat="1" ht="159" customHeight="1">
      <c r="A170" s="384"/>
      <c r="B170" s="385"/>
      <c r="C170" s="386"/>
      <c r="D170" s="151" t="s">
        <v>20</v>
      </c>
      <c r="E170" s="320">
        <v>417787.14120000001</v>
      </c>
      <c r="F170" s="320">
        <v>108304.18568000001</v>
      </c>
      <c r="G170" s="320">
        <v>402644.32025000005</v>
      </c>
      <c r="H170" s="320">
        <v>108654.59575999998</v>
      </c>
      <c r="I170" s="264">
        <f t="shared" si="36"/>
        <v>350.41007999997237</v>
      </c>
      <c r="J170" s="255">
        <f t="shared" si="32"/>
        <v>26.985254800697756</v>
      </c>
      <c r="K170" s="255">
        <f t="shared" si="33"/>
        <v>100.32354250927598</v>
      </c>
      <c r="L170" s="255">
        <f t="shared" si="35"/>
        <v>26.007166100879502</v>
      </c>
      <c r="M170" s="387"/>
      <c r="N170" s="389"/>
      <c r="O170" s="20"/>
      <c r="P170" s="20"/>
      <c r="Q170" s="20"/>
    </row>
    <row r="171" spans="1:17" s="8" customFormat="1" ht="166.5" customHeight="1">
      <c r="A171" s="384"/>
      <c r="B171" s="385"/>
      <c r="C171" s="386"/>
      <c r="D171" s="152" t="s">
        <v>21</v>
      </c>
      <c r="E171" s="320">
        <v>0</v>
      </c>
      <c r="F171" s="320">
        <v>0</v>
      </c>
      <c r="G171" s="320">
        <v>0</v>
      </c>
      <c r="H171" s="320">
        <v>0</v>
      </c>
      <c r="I171" s="264">
        <f t="shared" si="36"/>
        <v>0</v>
      </c>
      <c r="J171" s="255">
        <f t="shared" si="32"/>
        <v>0</v>
      </c>
      <c r="K171" s="255">
        <f t="shared" si="33"/>
        <v>0</v>
      </c>
      <c r="L171" s="255">
        <f t="shared" si="35"/>
        <v>0</v>
      </c>
      <c r="M171" s="387"/>
      <c r="N171" s="389"/>
      <c r="O171" s="20"/>
      <c r="P171" s="20"/>
      <c r="Q171" s="20"/>
    </row>
    <row r="172" spans="1:17" s="8" customFormat="1" ht="215.25" customHeight="1">
      <c r="A172" s="384"/>
      <c r="B172" s="385"/>
      <c r="C172" s="386"/>
      <c r="D172" s="152" t="s">
        <v>22</v>
      </c>
      <c r="E172" s="320">
        <v>0</v>
      </c>
      <c r="F172" s="320">
        <v>0</v>
      </c>
      <c r="G172" s="320">
        <v>0</v>
      </c>
      <c r="H172" s="320">
        <v>0</v>
      </c>
      <c r="I172" s="264">
        <f t="shared" si="36"/>
        <v>0</v>
      </c>
      <c r="J172" s="255">
        <f t="shared" si="32"/>
        <v>0</v>
      </c>
      <c r="K172" s="255">
        <f t="shared" si="33"/>
        <v>0</v>
      </c>
      <c r="L172" s="255">
        <f t="shared" si="35"/>
        <v>0</v>
      </c>
      <c r="M172" s="387"/>
      <c r="N172" s="389"/>
      <c r="O172" s="20"/>
      <c r="P172" s="20"/>
      <c r="Q172" s="20"/>
    </row>
    <row r="173" spans="1:17" s="8" customFormat="1" ht="141.75" customHeight="1">
      <c r="A173" s="384"/>
      <c r="B173" s="385"/>
      <c r="C173" s="386"/>
      <c r="D173" s="153" t="s">
        <v>23</v>
      </c>
      <c r="E173" s="320">
        <v>49679.131099999999</v>
      </c>
      <c r="F173" s="320">
        <v>0</v>
      </c>
      <c r="G173" s="320">
        <v>0</v>
      </c>
      <c r="H173" s="320">
        <v>0</v>
      </c>
      <c r="I173" s="266">
        <f t="shared" si="36"/>
        <v>0</v>
      </c>
      <c r="J173" s="255">
        <f t="shared" si="32"/>
        <v>0</v>
      </c>
      <c r="K173" s="255">
        <f t="shared" si="33"/>
        <v>0</v>
      </c>
      <c r="L173" s="255">
        <f t="shared" si="35"/>
        <v>0</v>
      </c>
      <c r="M173" s="387"/>
      <c r="N173" s="389"/>
      <c r="O173" s="20"/>
      <c r="P173" s="20"/>
      <c r="Q173" s="20"/>
    </row>
    <row r="174" spans="1:17" s="8" customFormat="1" ht="128.25" customHeight="1">
      <c r="A174" s="384"/>
      <c r="B174" s="385"/>
      <c r="C174" s="386"/>
      <c r="D174" s="154" t="s">
        <v>24</v>
      </c>
      <c r="E174" s="269">
        <v>0</v>
      </c>
      <c r="F174" s="269">
        <v>0</v>
      </c>
      <c r="G174" s="269">
        <v>0</v>
      </c>
      <c r="H174" s="269">
        <v>0</v>
      </c>
      <c r="I174" s="264">
        <f t="shared" si="36"/>
        <v>0</v>
      </c>
      <c r="J174" s="255">
        <f t="shared" si="32"/>
        <v>0</v>
      </c>
      <c r="K174" s="255">
        <f t="shared" si="33"/>
        <v>0</v>
      </c>
      <c r="L174" s="255">
        <f t="shared" si="35"/>
        <v>0</v>
      </c>
      <c r="M174" s="387"/>
      <c r="N174" s="389"/>
      <c r="O174" s="20"/>
      <c r="P174" s="20"/>
      <c r="Q174" s="20"/>
    </row>
    <row r="175" spans="1:17" s="8" customFormat="1" ht="210.75" customHeight="1">
      <c r="A175" s="384">
        <v>21</v>
      </c>
      <c r="B175" s="385" t="s">
        <v>52</v>
      </c>
      <c r="C175" s="386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5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87">
        <v>3</v>
      </c>
      <c r="N175" s="390" t="s">
        <v>53</v>
      </c>
      <c r="O175" s="20"/>
      <c r="P175" s="20"/>
      <c r="Q175" s="20"/>
    </row>
    <row r="176" spans="1:17" s="8" customFormat="1" ht="169.5" customHeight="1">
      <c r="A176" s="384"/>
      <c r="B176" s="385"/>
      <c r="C176" s="386"/>
      <c r="D176" s="151" t="s">
        <v>18</v>
      </c>
      <c r="E176" s="260">
        <v>0</v>
      </c>
      <c r="F176" s="260">
        <v>0</v>
      </c>
      <c r="G176" s="260">
        <v>0</v>
      </c>
      <c r="H176" s="260">
        <v>0</v>
      </c>
      <c r="I176" s="261">
        <f t="shared" si="36"/>
        <v>0</v>
      </c>
      <c r="J176" s="255">
        <f t="shared" ref="J176:J182" si="37">IF(G176=0,0,H176/G176)*100</f>
        <v>0</v>
      </c>
      <c r="K176" s="255">
        <f t="shared" ref="K176:K182" si="38">IF(F176=0,0,H176/F176*100)</f>
        <v>0</v>
      </c>
      <c r="L176" s="255">
        <f t="shared" si="35"/>
        <v>0</v>
      </c>
      <c r="M176" s="387"/>
      <c r="N176" s="391"/>
      <c r="O176" s="20"/>
      <c r="P176" s="20"/>
      <c r="Q176" s="20"/>
    </row>
    <row r="177" spans="1:17" s="8" customFormat="1" ht="154.5" customHeight="1">
      <c r="A177" s="384"/>
      <c r="B177" s="385"/>
      <c r="C177" s="386"/>
      <c r="D177" s="151" t="s">
        <v>19</v>
      </c>
      <c r="E177" s="253">
        <v>106.6</v>
      </c>
      <c r="F177" s="253">
        <v>0</v>
      </c>
      <c r="G177" s="136">
        <v>0</v>
      </c>
      <c r="H177" s="260">
        <v>0</v>
      </c>
      <c r="I177" s="261">
        <v>0</v>
      </c>
      <c r="J177" s="255">
        <f t="shared" si="37"/>
        <v>0</v>
      </c>
      <c r="K177" s="255">
        <f t="shared" si="38"/>
        <v>0</v>
      </c>
      <c r="L177" s="255">
        <f t="shared" si="35"/>
        <v>0</v>
      </c>
      <c r="M177" s="387"/>
      <c r="N177" s="391"/>
      <c r="O177" s="20"/>
      <c r="P177" s="20"/>
      <c r="Q177" s="20"/>
    </row>
    <row r="178" spans="1:17" s="8" customFormat="1" ht="184.5" customHeight="1">
      <c r="A178" s="384"/>
      <c r="B178" s="385"/>
      <c r="C178" s="386"/>
      <c r="D178" s="151" t="s">
        <v>20</v>
      </c>
      <c r="E178" s="253">
        <v>1940</v>
      </c>
      <c r="F178" s="253">
        <v>192.8</v>
      </c>
      <c r="G178" s="136">
        <v>1940</v>
      </c>
      <c r="H178" s="253">
        <v>192.8</v>
      </c>
      <c r="I178" s="261">
        <v>0</v>
      </c>
      <c r="J178" s="255">
        <f t="shared" si="37"/>
        <v>9.9381443298969074</v>
      </c>
      <c r="K178" s="255">
        <f t="shared" si="38"/>
        <v>100</v>
      </c>
      <c r="L178" s="255">
        <f t="shared" si="35"/>
        <v>9.9381443298969074</v>
      </c>
      <c r="M178" s="387"/>
      <c r="N178" s="391"/>
      <c r="O178" s="20"/>
      <c r="P178" s="20"/>
      <c r="Q178" s="20"/>
    </row>
    <row r="179" spans="1:17" s="8" customFormat="1" ht="232.5" customHeight="1">
      <c r="A179" s="384"/>
      <c r="B179" s="385"/>
      <c r="C179" s="386"/>
      <c r="D179" s="152" t="s">
        <v>21</v>
      </c>
      <c r="E179" s="270">
        <v>0</v>
      </c>
      <c r="F179" s="260">
        <v>0</v>
      </c>
      <c r="G179" s="260">
        <v>0</v>
      </c>
      <c r="H179" s="260">
        <v>0</v>
      </c>
      <c r="I179" s="254">
        <f t="shared" si="36"/>
        <v>0</v>
      </c>
      <c r="J179" s="255">
        <f t="shared" si="37"/>
        <v>0</v>
      </c>
      <c r="K179" s="255">
        <f t="shared" si="38"/>
        <v>0</v>
      </c>
      <c r="L179" s="255">
        <f t="shared" si="35"/>
        <v>0</v>
      </c>
      <c r="M179" s="387"/>
      <c r="N179" s="391"/>
      <c r="O179" s="20"/>
      <c r="P179" s="20"/>
      <c r="Q179" s="20"/>
    </row>
    <row r="180" spans="1:17" s="8" customFormat="1" ht="183" customHeight="1">
      <c r="A180" s="384"/>
      <c r="B180" s="385"/>
      <c r="C180" s="386"/>
      <c r="D180" s="152" t="s">
        <v>22</v>
      </c>
      <c r="E180" s="270">
        <v>0</v>
      </c>
      <c r="F180" s="260">
        <v>0</v>
      </c>
      <c r="G180" s="260">
        <v>0</v>
      </c>
      <c r="H180" s="260">
        <v>0</v>
      </c>
      <c r="I180" s="254">
        <f t="shared" si="36"/>
        <v>0</v>
      </c>
      <c r="J180" s="255">
        <f t="shared" si="37"/>
        <v>0</v>
      </c>
      <c r="K180" s="255">
        <f t="shared" si="38"/>
        <v>0</v>
      </c>
      <c r="L180" s="255">
        <f t="shared" si="35"/>
        <v>0</v>
      </c>
      <c r="M180" s="387"/>
      <c r="N180" s="391"/>
      <c r="O180" s="20"/>
      <c r="P180" s="20"/>
      <c r="Q180" s="20"/>
    </row>
    <row r="181" spans="1:17" s="8" customFormat="1" ht="191.25" customHeight="1">
      <c r="A181" s="384"/>
      <c r="B181" s="385"/>
      <c r="C181" s="386"/>
      <c r="D181" s="153" t="s">
        <v>23</v>
      </c>
      <c r="E181" s="268">
        <v>0</v>
      </c>
      <c r="F181" s="260">
        <v>0</v>
      </c>
      <c r="G181" s="260">
        <v>0</v>
      </c>
      <c r="H181" s="260">
        <v>0</v>
      </c>
      <c r="I181" s="254">
        <f t="shared" si="36"/>
        <v>0</v>
      </c>
      <c r="J181" s="255">
        <f t="shared" si="37"/>
        <v>0</v>
      </c>
      <c r="K181" s="255">
        <f t="shared" si="38"/>
        <v>0</v>
      </c>
      <c r="L181" s="255">
        <f t="shared" si="35"/>
        <v>0</v>
      </c>
      <c r="M181" s="387"/>
      <c r="N181" s="391"/>
      <c r="O181" s="20"/>
      <c r="P181" s="20"/>
      <c r="Q181" s="20"/>
    </row>
    <row r="182" spans="1:17" s="8" customFormat="1" ht="173.25" customHeight="1">
      <c r="A182" s="384"/>
      <c r="B182" s="385"/>
      <c r="C182" s="386"/>
      <c r="D182" s="154" t="s">
        <v>24</v>
      </c>
      <c r="E182" s="260">
        <v>0</v>
      </c>
      <c r="F182" s="260">
        <v>0</v>
      </c>
      <c r="G182" s="260">
        <v>0</v>
      </c>
      <c r="H182" s="260">
        <v>0</v>
      </c>
      <c r="I182" s="254">
        <f t="shared" si="36"/>
        <v>0</v>
      </c>
      <c r="J182" s="255">
        <f t="shared" si="37"/>
        <v>0</v>
      </c>
      <c r="K182" s="255">
        <f t="shared" si="38"/>
        <v>0</v>
      </c>
      <c r="L182" s="255">
        <f t="shared" si="35"/>
        <v>0</v>
      </c>
      <c r="M182" s="387"/>
      <c r="N182" s="391"/>
      <c r="O182" s="20"/>
      <c r="P182" s="20"/>
      <c r="Q182" s="20"/>
    </row>
    <row r="183" spans="1:17" s="8" customFormat="1" ht="210.75" customHeight="1">
      <c r="A183" s="384">
        <v>22</v>
      </c>
      <c r="B183" s="385" t="s">
        <v>54</v>
      </c>
      <c r="C183" s="386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71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87">
        <v>3</v>
      </c>
      <c r="N183" s="390" t="s">
        <v>57</v>
      </c>
      <c r="O183" s="20"/>
      <c r="P183" s="20"/>
      <c r="Q183" s="20"/>
    </row>
    <row r="184" spans="1:17" s="8" customFormat="1" ht="169.5" customHeight="1">
      <c r="A184" s="384"/>
      <c r="B184" s="385"/>
      <c r="C184" s="386"/>
      <c r="D184" s="151" t="s">
        <v>18</v>
      </c>
      <c r="E184" s="272">
        <v>0</v>
      </c>
      <c r="F184" s="272">
        <v>0</v>
      </c>
      <c r="G184" s="272">
        <v>0</v>
      </c>
      <c r="H184" s="272">
        <v>0</v>
      </c>
      <c r="I184" s="276">
        <f t="shared" si="36"/>
        <v>0</v>
      </c>
      <c r="J184" s="273">
        <f t="shared" ref="J184:J190" si="41">IF(G184=0,0,H184/G184)*100</f>
        <v>0</v>
      </c>
      <c r="K184" s="273">
        <f t="shared" ref="K184:K190" si="42">IF(F184=0,0,H184/F184*100)</f>
        <v>0</v>
      </c>
      <c r="L184" s="273">
        <f t="shared" ref="L184:L190" si="43">IF(H184=0,0,H184/E184*100)</f>
        <v>0</v>
      </c>
      <c r="M184" s="387"/>
      <c r="N184" s="391"/>
      <c r="O184" s="20"/>
      <c r="P184" s="20"/>
      <c r="Q184" s="20"/>
    </row>
    <row r="185" spans="1:17" s="8" customFormat="1" ht="154.5" customHeight="1">
      <c r="A185" s="384"/>
      <c r="B185" s="385"/>
      <c r="C185" s="386"/>
      <c r="D185" s="151" t="s">
        <v>19</v>
      </c>
      <c r="E185" s="272">
        <v>0</v>
      </c>
      <c r="F185" s="272">
        <v>0</v>
      </c>
      <c r="G185" s="272">
        <v>0</v>
      </c>
      <c r="H185" s="272">
        <v>0</v>
      </c>
      <c r="I185" s="275">
        <f t="shared" si="36"/>
        <v>0</v>
      </c>
      <c r="J185" s="273">
        <f t="shared" si="41"/>
        <v>0</v>
      </c>
      <c r="K185" s="273">
        <f t="shared" si="42"/>
        <v>0</v>
      </c>
      <c r="L185" s="273">
        <f t="shared" si="43"/>
        <v>0</v>
      </c>
      <c r="M185" s="387"/>
      <c r="N185" s="391"/>
      <c r="O185" s="20"/>
      <c r="P185" s="20"/>
      <c r="Q185" s="20"/>
    </row>
    <row r="186" spans="1:17" s="8" customFormat="1" ht="184.5" customHeight="1">
      <c r="A186" s="384"/>
      <c r="B186" s="385"/>
      <c r="C186" s="386"/>
      <c r="D186" s="151" t="s">
        <v>20</v>
      </c>
      <c r="E186" s="278">
        <v>1500</v>
      </c>
      <c r="F186" s="272">
        <v>0</v>
      </c>
      <c r="G186" s="278">
        <v>1500</v>
      </c>
      <c r="H186" s="272">
        <v>0</v>
      </c>
      <c r="I186" s="275">
        <v>0</v>
      </c>
      <c r="J186" s="273">
        <f t="shared" si="41"/>
        <v>0</v>
      </c>
      <c r="K186" s="273">
        <f t="shared" si="42"/>
        <v>0</v>
      </c>
      <c r="L186" s="273">
        <f t="shared" si="43"/>
        <v>0</v>
      </c>
      <c r="M186" s="387"/>
      <c r="N186" s="391"/>
      <c r="O186" s="20"/>
      <c r="P186" s="20"/>
      <c r="Q186" s="20"/>
    </row>
    <row r="187" spans="1:17" s="8" customFormat="1" ht="236.25" customHeight="1">
      <c r="A187" s="384"/>
      <c r="B187" s="385"/>
      <c r="C187" s="386"/>
      <c r="D187" s="152" t="s">
        <v>21</v>
      </c>
      <c r="E187" s="274">
        <v>0</v>
      </c>
      <c r="F187" s="272">
        <v>0</v>
      </c>
      <c r="G187" s="272">
        <v>0</v>
      </c>
      <c r="H187" s="272">
        <v>0</v>
      </c>
      <c r="I187" s="276">
        <f t="shared" ref="I187:I190" si="44">H187-F187</f>
        <v>0</v>
      </c>
      <c r="J187" s="273">
        <f t="shared" si="41"/>
        <v>0</v>
      </c>
      <c r="K187" s="273">
        <f t="shared" si="42"/>
        <v>0</v>
      </c>
      <c r="L187" s="273">
        <f t="shared" si="43"/>
        <v>0</v>
      </c>
      <c r="M187" s="387"/>
      <c r="N187" s="391"/>
      <c r="O187" s="20"/>
      <c r="P187" s="20"/>
      <c r="Q187" s="20"/>
    </row>
    <row r="188" spans="1:17" s="8" customFormat="1" ht="183" customHeight="1">
      <c r="A188" s="384"/>
      <c r="B188" s="385"/>
      <c r="C188" s="386"/>
      <c r="D188" s="152" t="s">
        <v>22</v>
      </c>
      <c r="E188" s="274">
        <v>0</v>
      </c>
      <c r="F188" s="272">
        <v>0</v>
      </c>
      <c r="G188" s="272">
        <v>0</v>
      </c>
      <c r="H188" s="272">
        <v>0</v>
      </c>
      <c r="I188" s="276">
        <f t="shared" si="44"/>
        <v>0</v>
      </c>
      <c r="J188" s="273">
        <f t="shared" si="41"/>
        <v>0</v>
      </c>
      <c r="K188" s="273">
        <f t="shared" si="42"/>
        <v>0</v>
      </c>
      <c r="L188" s="273">
        <f t="shared" si="43"/>
        <v>0</v>
      </c>
      <c r="M188" s="387"/>
      <c r="N188" s="391"/>
      <c r="O188" s="20"/>
      <c r="P188" s="20"/>
      <c r="Q188" s="20"/>
    </row>
    <row r="189" spans="1:17" s="8" customFormat="1" ht="128.25" customHeight="1">
      <c r="A189" s="384"/>
      <c r="B189" s="385"/>
      <c r="C189" s="386"/>
      <c r="D189" s="153" t="s">
        <v>23</v>
      </c>
      <c r="E189" s="277">
        <v>0</v>
      </c>
      <c r="F189" s="272">
        <v>0</v>
      </c>
      <c r="G189" s="272">
        <v>0</v>
      </c>
      <c r="H189" s="272">
        <v>0</v>
      </c>
      <c r="I189" s="276">
        <f t="shared" si="44"/>
        <v>0</v>
      </c>
      <c r="J189" s="273">
        <f t="shared" si="41"/>
        <v>0</v>
      </c>
      <c r="K189" s="273">
        <f t="shared" si="42"/>
        <v>0</v>
      </c>
      <c r="L189" s="273">
        <f t="shared" si="43"/>
        <v>0</v>
      </c>
      <c r="M189" s="387"/>
      <c r="N189" s="391"/>
      <c r="O189" s="20"/>
      <c r="P189" s="20"/>
      <c r="Q189" s="20"/>
    </row>
    <row r="190" spans="1:17" s="8" customFormat="1" ht="128.25" customHeight="1">
      <c r="A190" s="384"/>
      <c r="B190" s="385"/>
      <c r="C190" s="386"/>
      <c r="D190" s="154" t="s">
        <v>24</v>
      </c>
      <c r="E190" s="272">
        <v>0</v>
      </c>
      <c r="F190" s="272">
        <v>0</v>
      </c>
      <c r="G190" s="272">
        <v>0</v>
      </c>
      <c r="H190" s="272">
        <v>0</v>
      </c>
      <c r="I190" s="276">
        <f t="shared" si="44"/>
        <v>0</v>
      </c>
      <c r="J190" s="273">
        <f t="shared" si="41"/>
        <v>0</v>
      </c>
      <c r="K190" s="273">
        <f t="shared" si="42"/>
        <v>0</v>
      </c>
      <c r="L190" s="273">
        <f t="shared" si="43"/>
        <v>0</v>
      </c>
      <c r="M190" s="387"/>
      <c r="N190" s="391"/>
      <c r="O190" s="20"/>
      <c r="P190" s="20"/>
      <c r="Q190" s="20"/>
    </row>
    <row r="191" spans="1:17" ht="53.25">
      <c r="M191" s="22"/>
    </row>
    <row r="192" spans="1:17" ht="53.25">
      <c r="M192" s="22"/>
    </row>
    <row r="193" spans="1:13" s="23" customFormat="1" ht="53.2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86"/>
  <sheetViews>
    <sheetView tabSelected="1" view="pageBreakPreview" topLeftCell="A165" zoomScale="30" zoomScaleNormal="30" zoomScaleSheetLayoutView="30" workbookViewId="0">
      <selection activeCell="G163" sqref="G163"/>
    </sheetView>
  </sheetViews>
  <sheetFormatPr defaultRowHeight="43.5"/>
  <cols>
    <col min="1" max="1" width="13.42578125" style="7" customWidth="1"/>
    <col min="2" max="2" width="91.140625" style="8" customWidth="1"/>
    <col min="3" max="3" width="44.5703125" style="9" customWidth="1"/>
    <col min="4" max="4" width="50.140625" style="10" customWidth="1"/>
    <col min="5" max="5" width="93.7109375" style="2" customWidth="1"/>
    <col min="6" max="6" width="87" style="2" customWidth="1"/>
    <col min="7" max="7" width="83.5703125" style="369" customWidth="1"/>
    <col min="8" max="8" width="76.28515625" style="2" customWidth="1"/>
    <col min="9" max="9" width="60.7109375" style="2" customWidth="1"/>
    <col min="10" max="10" width="60.7109375" style="2" hidden="1" customWidth="1"/>
    <col min="11" max="11" width="43.7109375" style="8" customWidth="1"/>
    <col min="12" max="12" width="99.5703125" style="11" customWidth="1"/>
    <col min="13" max="13" width="90.5703125" style="2" hidden="1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>
      <c r="L1" s="362"/>
      <c r="M1" s="6"/>
      <c r="N1" s="6"/>
      <c r="O1" s="6"/>
    </row>
    <row r="2" spans="1:27" ht="74.25" customHeight="1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6"/>
      <c r="N2" s="6"/>
      <c r="O2" s="6"/>
    </row>
    <row r="3" spans="1:27" ht="54" customHeight="1">
      <c r="M3" s="6"/>
      <c r="N3" s="6"/>
      <c r="O3" s="6"/>
    </row>
    <row r="4" spans="1:27" s="142" customFormat="1" ht="87" customHeight="1">
      <c r="A4" s="407" t="s">
        <v>1</v>
      </c>
      <c r="B4" s="407" t="s">
        <v>2</v>
      </c>
      <c r="C4" s="407" t="s">
        <v>3</v>
      </c>
      <c r="D4" s="407" t="s">
        <v>4</v>
      </c>
      <c r="E4" s="408" t="s">
        <v>85</v>
      </c>
      <c r="F4" s="408"/>
      <c r="G4" s="408"/>
      <c r="H4" s="408"/>
      <c r="I4" s="408"/>
      <c r="J4" s="325"/>
      <c r="K4" s="392" t="s">
        <v>5</v>
      </c>
      <c r="L4" s="407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>
      <c r="A5" s="407"/>
      <c r="B5" s="407"/>
      <c r="C5" s="407"/>
      <c r="D5" s="407"/>
      <c r="E5" s="143" t="s">
        <v>81</v>
      </c>
      <c r="F5" s="143" t="s">
        <v>7</v>
      </c>
      <c r="G5" s="370" t="s">
        <v>9</v>
      </c>
      <c r="H5" s="143" t="s">
        <v>10</v>
      </c>
      <c r="I5" s="143" t="s">
        <v>12</v>
      </c>
      <c r="J5" s="143" t="s">
        <v>69</v>
      </c>
      <c r="K5" s="392"/>
      <c r="L5" s="407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330" customFormat="1" ht="184.5" customHeight="1">
      <c r="A6" s="324">
        <v>1</v>
      </c>
      <c r="B6" s="324">
        <v>2</v>
      </c>
      <c r="C6" s="324">
        <v>3</v>
      </c>
      <c r="D6" s="324">
        <v>4</v>
      </c>
      <c r="E6" s="143">
        <v>5</v>
      </c>
      <c r="F6" s="143">
        <v>6</v>
      </c>
      <c r="G6" s="143">
        <v>8</v>
      </c>
      <c r="H6" s="145" t="s">
        <v>13</v>
      </c>
      <c r="I6" s="145" t="s">
        <v>15</v>
      </c>
      <c r="J6" s="145" t="s">
        <v>16</v>
      </c>
      <c r="K6" s="146">
        <v>13</v>
      </c>
      <c r="L6" s="324">
        <v>14</v>
      </c>
      <c r="M6" s="328"/>
      <c r="N6" s="328"/>
      <c r="O6" s="328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</row>
    <row r="7" spans="1:27" s="150" customFormat="1" ht="154.5" customHeight="1">
      <c r="A7" s="407"/>
      <c r="B7" s="409" t="s">
        <v>84</v>
      </c>
      <c r="C7" s="410">
        <f>C15+C23+C31+C39+C47+C55+C63+C71+C79+C87+C95+C103+C111+C119+C127+C135+C143++C151+C159+C167+C175+183+3</f>
        <v>351</v>
      </c>
      <c r="D7" s="147" t="s">
        <v>17</v>
      </c>
      <c r="E7" s="42">
        <f>E8+E9+E10+E11+E13</f>
        <v>8287027.9302899996</v>
      </c>
      <c r="F7" s="42">
        <f>F8+F9+F10+F11+F13</f>
        <v>1156765.2017700002</v>
      </c>
      <c r="G7" s="371">
        <f>G8+G9+G10+G11+G13</f>
        <v>1038965.4095900002</v>
      </c>
      <c r="H7" s="381">
        <f>G7-F7</f>
        <v>-117799.79217999999</v>
      </c>
      <c r="I7" s="42">
        <f>IF(G7=0,0,G7/F7*100)</f>
        <v>89.816447451933101</v>
      </c>
      <c r="J7" s="163">
        <f>IF(G7=0,0,G7/E7*100)</f>
        <v>12.537250004823408</v>
      </c>
      <c r="K7" s="412">
        <f>K15+K23+K31+K39+K47+K55+K63+K71+K79+K87+K95+K103+K111+K119+K127+K135+K143+K151+K159+K167+K175+K183</f>
        <v>150</v>
      </c>
      <c r="L7" s="414" t="s">
        <v>86</v>
      </c>
      <c r="M7" s="323">
        <f>G7/E7*100</f>
        <v>12.537250004823408</v>
      </c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>
      <c r="A8" s="407"/>
      <c r="B8" s="409"/>
      <c r="C8" s="411"/>
      <c r="D8" s="151" t="s">
        <v>18</v>
      </c>
      <c r="E8" s="364">
        <f>E16+E24+E32+E40+E48+E56+E64+E72+E80+E88+E96+E104+E112+E120+E128+E136+E144+E152+E160+E168+E176+E184</f>
        <v>157776.75</v>
      </c>
      <c r="F8" s="364">
        <f>F16+F24+F32+F40+F48+F56+F64+F72+F80+F88+F96+F104+F112+F120+F128+F136+F144+F152+F160+F168+F176+F184</f>
        <v>14737.961270000002</v>
      </c>
      <c r="G8" s="372">
        <f>G16+G24+G32+G40+G48+G56+G64+G72+G80+G88+G96+G104+G112+G120+G128+G136+G144+G152+G160+G168+G176+G184</f>
        <v>13252.985769999999</v>
      </c>
      <c r="H8" s="366">
        <f>G8-F8</f>
        <v>-1484.9755000000023</v>
      </c>
      <c r="I8" s="367">
        <f>IF(G8=0,0,G8/F8*100)</f>
        <v>89.9241457295538</v>
      </c>
      <c r="J8" s="326">
        <f t="shared" ref="J8:J71" si="0">IF(G8=0,0,G8/E8*100)</f>
        <v>8.3998344306116088</v>
      </c>
      <c r="K8" s="413"/>
      <c r="L8" s="415"/>
      <c r="M8" s="323">
        <f t="shared" ref="M8:M71" si="1">G8/E8*100</f>
        <v>8.3998344306116088</v>
      </c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>
      <c r="A9" s="407"/>
      <c r="B9" s="409"/>
      <c r="C9" s="411"/>
      <c r="D9" s="151" t="s">
        <v>19</v>
      </c>
      <c r="E9" s="364">
        <f>E17+E25+E33+E41+E49+E57+E65+E73+E81+E89+E97+E105+E113+E121+E129+E137+E145+E153+E161+E169+E177+E185</f>
        <v>3422085.39488</v>
      </c>
      <c r="F9" s="364">
        <f>F17+F25+F33+F41+F49+F57+F65+F73+F81+F89+F97+F105+F113+F121+F129+F137+F145+F153+F161+F169+F177+F185</f>
        <v>407479.38131000003</v>
      </c>
      <c r="G9" s="372">
        <f>G17+G25+G33+G41+G49+G57+G65+G73+G81+G89+G97+G105+G113+G121+G129+G137+G153+G161+G169+G177+G185+G145</f>
        <v>357967.80810000008</v>
      </c>
      <c r="H9" s="366">
        <f>G9-F9</f>
        <v>-49511.573209999944</v>
      </c>
      <c r="I9" s="367">
        <f>IF(G9=0,0,G9/F9*100)</f>
        <v>87.849305883692608</v>
      </c>
      <c r="J9" s="326">
        <f t="shared" si="0"/>
        <v>10.460516521170936</v>
      </c>
      <c r="K9" s="413"/>
      <c r="L9" s="415"/>
      <c r="M9" s="323">
        <f t="shared" si="1"/>
        <v>10.460516521170936</v>
      </c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>
      <c r="A10" s="407"/>
      <c r="B10" s="409"/>
      <c r="C10" s="411"/>
      <c r="D10" s="151" t="s">
        <v>20</v>
      </c>
      <c r="E10" s="364">
        <f>E18+E26+E34+E42+E50+E58+E66+E74+E82+E90+E98+E106+E114+E122+E130+E138+E146+E154+E162+E170+E178+E186+E194</f>
        <v>3409361.9379699999</v>
      </c>
      <c r="F10" s="364">
        <f>F18+F26+F34+F42+F50+F58+F66+F74+F82+F90+F98+F106+F114+F122+F130+F138+F146+F154+F162+F170+F178+F186</f>
        <v>734547.8591900001</v>
      </c>
      <c r="G10" s="372">
        <f>G18+G26+G34+G42+G50+G58+G66+G74+G82+G90+G98+G106+G114+G122+G130+G138+G146+G154+G162+G170+G178+G186</f>
        <v>667744.61572000012</v>
      </c>
      <c r="H10" s="366">
        <f>G10-F10</f>
        <v>-66803.243469999987</v>
      </c>
      <c r="I10" s="367">
        <f>IF(G10=0,0,G10/F10*100)</f>
        <v>90.905528804662879</v>
      </c>
      <c r="J10" s="326">
        <f t="shared" si="0"/>
        <v>19.585618302455391</v>
      </c>
      <c r="K10" s="413"/>
      <c r="L10" s="415"/>
      <c r="M10" s="323">
        <f t="shared" si="1"/>
        <v>19.585618302455391</v>
      </c>
      <c r="N10" s="148"/>
      <c r="O10" s="148"/>
      <c r="P10" s="149"/>
      <c r="Q10" s="322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>
      <c r="A11" s="407"/>
      <c r="B11" s="409"/>
      <c r="C11" s="411"/>
      <c r="D11" s="152" t="s">
        <v>21</v>
      </c>
      <c r="E11" s="364">
        <f>E19+E27+E35+E43+E51+E59+E67+E75+E83+E91+E99+E107+E115+E123+E131+E139+E147+E155+E163+E171+E179+E187</f>
        <v>0</v>
      </c>
      <c r="F11" s="364">
        <f t="shared" ref="F11:H14" si="2">F19+F27+F35+F43+F51+F59+F67+F75+F83+F91+F99+F107+F115+F123+F131+F139+F147+F155+F163+F171+F179+F187</f>
        <v>0</v>
      </c>
      <c r="G11" s="372">
        <f t="shared" si="2"/>
        <v>0</v>
      </c>
      <c r="H11" s="364">
        <f t="shared" si="2"/>
        <v>0</v>
      </c>
      <c r="I11" s="367">
        <f t="shared" ref="I11:I15" si="3">IF(G11=0,0,G11/F11*100)</f>
        <v>0</v>
      </c>
      <c r="J11" s="326">
        <f t="shared" si="0"/>
        <v>0</v>
      </c>
      <c r="K11" s="413"/>
      <c r="L11" s="415"/>
      <c r="M11" s="323" t="e">
        <f t="shared" si="1"/>
        <v>#DIV/0!</v>
      </c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>
      <c r="A12" s="407"/>
      <c r="B12" s="409"/>
      <c r="C12" s="411"/>
      <c r="D12" s="152" t="s">
        <v>22</v>
      </c>
      <c r="E12" s="364">
        <f>E20+E28+E36+E44+E52+E60+E68+E76+E84+E92+E100+E108+E116+E124+E132+E140+E148+E156+E164+E172+E180+E188</f>
        <v>8784.8220000000001</v>
      </c>
      <c r="F12" s="364">
        <f t="shared" si="2"/>
        <v>0</v>
      </c>
      <c r="G12" s="372">
        <f>G20+G28+G36+G44+G52+G60+G68+G76+G84+G92+G100+G108+G116+G124+G132+G140+G148+G156+G164+G172+G180+G188</f>
        <v>0</v>
      </c>
      <c r="H12" s="364">
        <f>H20+H28+H36+H44+H52+H60+H68+H76+H84+H92+H100+H108+H116+H124+H132+H140+H148+H156+H164+H172+H180+H188</f>
        <v>0</v>
      </c>
      <c r="I12" s="367">
        <f t="shared" si="3"/>
        <v>0</v>
      </c>
      <c r="J12" s="326">
        <f t="shared" si="0"/>
        <v>0</v>
      </c>
      <c r="K12" s="413"/>
      <c r="L12" s="415"/>
      <c r="M12" s="323">
        <f t="shared" si="1"/>
        <v>0</v>
      </c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>
      <c r="A13" s="407"/>
      <c r="B13" s="409"/>
      <c r="C13" s="411"/>
      <c r="D13" s="153" t="s">
        <v>23</v>
      </c>
      <c r="E13" s="365">
        <f>E29+E21+E53+E61+E77+E85+E101+E109+E117+E125+E133+E141+E149+E157+E173+E189</f>
        <v>1297803.8474399999</v>
      </c>
      <c r="F13" s="364">
        <f>F21+F29+F37+F45+F53+F61+F69+F77+F85+F93+F101+F109+F117+F125+F133+F141+F149+F157+F165+F173+F181+F189</f>
        <v>0</v>
      </c>
      <c r="G13" s="372">
        <f>G21+G29+G37+G45+G53+G61+G69+G77+G85+G93+G101+G109+G117+G125+G133+G141+G149+G157+G165+G173+G181+G189</f>
        <v>0</v>
      </c>
      <c r="H13" s="364">
        <f>H21+H29+H37+H45+H53+H61+H69+H77+H85+H93+H101+H109+H117+H125+H133+H141+H149+H157+H165+H173+H181+H189</f>
        <v>0</v>
      </c>
      <c r="I13" s="367">
        <f t="shared" si="3"/>
        <v>0</v>
      </c>
      <c r="J13" s="326">
        <f t="shared" si="0"/>
        <v>0</v>
      </c>
      <c r="K13" s="413"/>
      <c r="L13" s="415"/>
      <c r="M13" s="323">
        <f t="shared" si="1"/>
        <v>0</v>
      </c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>
      <c r="A14" s="407"/>
      <c r="B14" s="409"/>
      <c r="C14" s="411"/>
      <c r="D14" s="154" t="s">
        <v>24</v>
      </c>
      <c r="E14" s="364">
        <f>E22+E30+E38+E46+E54+E62+E70+E78+E86+E94+E102+E110+E118+E126+E134+E142+E150+E158+E166+E174+E182+E190</f>
        <v>0</v>
      </c>
      <c r="F14" s="364">
        <f t="shared" si="2"/>
        <v>0</v>
      </c>
      <c r="G14" s="372">
        <f t="shared" ref="G14" si="4">G22+G30+G38+G46+G54+G62+G70+G78+G86+G94+G102+G110+G118+G126+G134+G142+G150+G158+G166+G174+G182+G190</f>
        <v>0</v>
      </c>
      <c r="H14" s="364">
        <v>0</v>
      </c>
      <c r="I14" s="367">
        <f t="shared" si="3"/>
        <v>0</v>
      </c>
      <c r="J14" s="326">
        <f t="shared" si="0"/>
        <v>0</v>
      </c>
      <c r="K14" s="413"/>
      <c r="L14" s="416"/>
      <c r="M14" s="323" t="e">
        <f t="shared" si="1"/>
        <v>#DIV/0!</v>
      </c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>
      <c r="A15" s="405">
        <v>1</v>
      </c>
      <c r="B15" s="385" t="s">
        <v>25</v>
      </c>
      <c r="C15" s="386">
        <v>13</v>
      </c>
      <c r="D15" s="147" t="s">
        <v>17</v>
      </c>
      <c r="E15" s="42">
        <f>E16+E17+E18+E21</f>
        <v>2478689.2135600001</v>
      </c>
      <c r="F15" s="42">
        <f t="shared" ref="F15:H15" si="5">F16+F17+F18+F21</f>
        <v>484660.29478</v>
      </c>
      <c r="G15" s="371">
        <f>G16+G17+G18+G21</f>
        <v>461933.41732999997</v>
      </c>
      <c r="H15" s="382">
        <f t="shared" si="5"/>
        <v>-22726.877450000015</v>
      </c>
      <c r="I15" s="368">
        <f t="shared" si="3"/>
        <v>95.310761435426357</v>
      </c>
      <c r="J15" s="327">
        <f t="shared" si="0"/>
        <v>18.636197503217893</v>
      </c>
      <c r="K15" s="392">
        <v>17</v>
      </c>
      <c r="L15" s="403" t="s">
        <v>26</v>
      </c>
      <c r="M15" s="323">
        <f t="shared" si="1"/>
        <v>18.636197503217893</v>
      </c>
      <c r="N15" s="20"/>
      <c r="O15" s="20"/>
    </row>
    <row r="16" spans="1:27" s="8" customFormat="1" ht="172.5" customHeight="1">
      <c r="A16" s="405"/>
      <c r="B16" s="385"/>
      <c r="C16" s="386"/>
      <c r="D16" s="151" t="s">
        <v>18</v>
      </c>
      <c r="E16" s="48">
        <v>56851.8</v>
      </c>
      <c r="F16" s="48">
        <v>13431.967000000001</v>
      </c>
      <c r="G16" s="373">
        <v>11995.69233</v>
      </c>
      <c r="H16" s="340">
        <f>G16-F16</f>
        <v>-1436.2746700000007</v>
      </c>
      <c r="I16" s="68">
        <f t="shared" ref="I16:I30" si="6">IF(F16=0,0,G16/F16*100)</f>
        <v>89.307041403541263</v>
      </c>
      <c r="J16" s="326">
        <f t="shared" si="0"/>
        <v>21.099934091796566</v>
      </c>
      <c r="K16" s="392"/>
      <c r="L16" s="404"/>
      <c r="M16" s="323">
        <f t="shared" si="1"/>
        <v>21.099934091796566</v>
      </c>
      <c r="N16" s="20"/>
      <c r="O16" s="20"/>
    </row>
    <row r="17" spans="1:17" s="8" customFormat="1" ht="164.25" customHeight="1">
      <c r="A17" s="405"/>
      <c r="B17" s="385"/>
      <c r="C17" s="386"/>
      <c r="D17" s="151" t="s">
        <v>19</v>
      </c>
      <c r="E17" s="48">
        <v>1585788.6</v>
      </c>
      <c r="F17" s="48">
        <v>332488.98700000002</v>
      </c>
      <c r="G17" s="373">
        <v>309758.45392</v>
      </c>
      <c r="H17" s="340">
        <f t="shared" ref="H17:H18" si="7">G17-F17</f>
        <v>-22730.533080000023</v>
      </c>
      <c r="I17" s="68">
        <f t="shared" si="6"/>
        <v>93.163523013169751</v>
      </c>
      <c r="J17" s="326">
        <f t="shared" si="0"/>
        <v>19.533401483652991</v>
      </c>
      <c r="K17" s="392"/>
      <c r="L17" s="404"/>
      <c r="M17" s="323">
        <f t="shared" si="1"/>
        <v>19.533401483652991</v>
      </c>
      <c r="N17" s="20"/>
      <c r="O17" s="20"/>
    </row>
    <row r="18" spans="1:17" s="8" customFormat="1" ht="168.75" customHeight="1">
      <c r="A18" s="405"/>
      <c r="B18" s="385"/>
      <c r="C18" s="386"/>
      <c r="D18" s="151" t="s">
        <v>20</v>
      </c>
      <c r="E18" s="48">
        <v>565525.55855999992</v>
      </c>
      <c r="F18" s="48">
        <v>138739.34078</v>
      </c>
      <c r="G18" s="373">
        <v>140179.27108000001</v>
      </c>
      <c r="H18" s="340">
        <f t="shared" si="7"/>
        <v>1439.9303000000073</v>
      </c>
      <c r="I18" s="68">
        <f t="shared" si="6"/>
        <v>101.03786733590101</v>
      </c>
      <c r="J18" s="326">
        <f t="shared" si="0"/>
        <v>24.787433380896005</v>
      </c>
      <c r="K18" s="392"/>
      <c r="L18" s="404"/>
      <c r="M18" s="323">
        <f t="shared" si="1"/>
        <v>24.787433380896005</v>
      </c>
      <c r="N18" s="20"/>
      <c r="O18" s="20"/>
    </row>
    <row r="19" spans="1:17" s="8" customFormat="1" ht="195" customHeight="1">
      <c r="A19" s="405"/>
      <c r="B19" s="385"/>
      <c r="C19" s="386"/>
      <c r="D19" s="152" t="s">
        <v>21</v>
      </c>
      <c r="E19" s="71">
        <v>0</v>
      </c>
      <c r="F19" s="71">
        <v>0</v>
      </c>
      <c r="G19" s="373">
        <v>0</v>
      </c>
      <c r="H19" s="93">
        <f t="shared" ref="H19:H25" si="8">G19-F19</f>
        <v>0</v>
      </c>
      <c r="I19" s="68">
        <f t="shared" si="6"/>
        <v>0</v>
      </c>
      <c r="J19" s="326">
        <f t="shared" si="0"/>
        <v>0</v>
      </c>
      <c r="K19" s="392"/>
      <c r="L19" s="404"/>
      <c r="M19" s="323" t="e">
        <f t="shared" si="1"/>
        <v>#DIV/0!</v>
      </c>
      <c r="N19" s="20"/>
      <c r="O19" s="20"/>
    </row>
    <row r="20" spans="1:17" s="8" customFormat="1" ht="159.75" customHeight="1">
      <c r="A20" s="405"/>
      <c r="B20" s="385"/>
      <c r="C20" s="386"/>
      <c r="D20" s="152" t="s">
        <v>22</v>
      </c>
      <c r="E20" s="71">
        <v>0</v>
      </c>
      <c r="F20" s="71">
        <v>0</v>
      </c>
      <c r="G20" s="373">
        <v>0</v>
      </c>
      <c r="H20" s="93">
        <f t="shared" si="8"/>
        <v>0</v>
      </c>
      <c r="I20" s="68">
        <f t="shared" si="6"/>
        <v>0</v>
      </c>
      <c r="J20" s="326">
        <f t="shared" si="0"/>
        <v>0</v>
      </c>
      <c r="K20" s="392"/>
      <c r="L20" s="404"/>
      <c r="M20" s="323" t="e">
        <f t="shared" si="1"/>
        <v>#DIV/0!</v>
      </c>
      <c r="N20" s="20"/>
      <c r="O20" s="20"/>
    </row>
    <row r="21" spans="1:17" s="8" customFormat="1" ht="144" customHeight="1">
      <c r="A21" s="405"/>
      <c r="B21" s="385"/>
      <c r="C21" s="386"/>
      <c r="D21" s="153" t="s">
        <v>23</v>
      </c>
      <c r="E21" s="48">
        <v>270523.255</v>
      </c>
      <c r="F21" s="48">
        <v>0</v>
      </c>
      <c r="G21" s="373">
        <v>0</v>
      </c>
      <c r="H21" s="77">
        <f t="shared" si="8"/>
        <v>0</v>
      </c>
      <c r="I21" s="68">
        <f t="shared" si="6"/>
        <v>0</v>
      </c>
      <c r="J21" s="326">
        <f t="shared" si="0"/>
        <v>0</v>
      </c>
      <c r="K21" s="392"/>
      <c r="L21" s="404"/>
      <c r="M21" s="323">
        <f t="shared" si="1"/>
        <v>0</v>
      </c>
      <c r="N21" s="20"/>
      <c r="O21" s="20"/>
    </row>
    <row r="22" spans="1:17" s="8" customFormat="1" ht="124.5" customHeight="1">
      <c r="A22" s="405"/>
      <c r="B22" s="385"/>
      <c r="C22" s="386"/>
      <c r="D22" s="154" t="s">
        <v>24</v>
      </c>
      <c r="E22" s="71">
        <v>0</v>
      </c>
      <c r="F22" s="71">
        <v>0</v>
      </c>
      <c r="G22" s="373">
        <v>0</v>
      </c>
      <c r="H22" s="93">
        <f t="shared" si="8"/>
        <v>0</v>
      </c>
      <c r="I22" s="68">
        <f t="shared" si="6"/>
        <v>0</v>
      </c>
      <c r="J22" s="326">
        <f t="shared" si="0"/>
        <v>0</v>
      </c>
      <c r="K22" s="392"/>
      <c r="L22" s="404"/>
      <c r="M22" s="323" t="e">
        <f t="shared" si="1"/>
        <v>#DIV/0!</v>
      </c>
      <c r="N22" s="20"/>
      <c r="O22" s="20"/>
    </row>
    <row r="23" spans="1:17" s="8" customFormat="1" ht="203.25" customHeight="1">
      <c r="A23" s="405">
        <v>2</v>
      </c>
      <c r="B23" s="385" t="s">
        <v>27</v>
      </c>
      <c r="C23" s="386">
        <v>2</v>
      </c>
      <c r="D23" s="147" t="s">
        <v>17</v>
      </c>
      <c r="E23" s="94">
        <f>E24+E25+E26+E29</f>
        <v>4076.5320000000002</v>
      </c>
      <c r="F23" s="94">
        <f>F24+F25+F26+F29</f>
        <v>120</v>
      </c>
      <c r="G23" s="371">
        <f>G24+G25+G26+G27</f>
        <v>251.56399999999999</v>
      </c>
      <c r="H23" s="381">
        <f t="shared" si="8"/>
        <v>131.56399999999999</v>
      </c>
      <c r="I23" s="94">
        <f t="shared" si="6"/>
        <v>209.63666666666666</v>
      </c>
      <c r="J23" s="327">
        <f t="shared" si="0"/>
        <v>6.1710296889611067</v>
      </c>
      <c r="K23" s="392">
        <v>4</v>
      </c>
      <c r="L23" s="393" t="s">
        <v>62</v>
      </c>
      <c r="M23" s="323">
        <f t="shared" si="1"/>
        <v>6.1710296889611067</v>
      </c>
      <c r="N23" s="20"/>
      <c r="O23" s="20"/>
    </row>
    <row r="24" spans="1:17" s="8" customFormat="1" ht="132" customHeight="1">
      <c r="A24" s="405"/>
      <c r="B24" s="385"/>
      <c r="C24" s="386"/>
      <c r="D24" s="151" t="s">
        <v>18</v>
      </c>
      <c r="E24" s="343">
        <v>0</v>
      </c>
      <c r="F24" s="343">
        <v>0</v>
      </c>
      <c r="G24" s="374">
        <v>0</v>
      </c>
      <c r="H24" s="342">
        <f t="shared" si="8"/>
        <v>0</v>
      </c>
      <c r="I24" s="342">
        <f t="shared" si="6"/>
        <v>0</v>
      </c>
      <c r="J24" s="326">
        <f t="shared" si="0"/>
        <v>0</v>
      </c>
      <c r="K24" s="392"/>
      <c r="L24" s="394"/>
      <c r="M24" s="323" t="e">
        <f t="shared" si="1"/>
        <v>#DIV/0!</v>
      </c>
      <c r="N24" s="20"/>
      <c r="O24" s="20"/>
    </row>
    <row r="25" spans="1:17" s="8" customFormat="1" ht="132" customHeight="1">
      <c r="A25" s="405"/>
      <c r="B25" s="385"/>
      <c r="C25" s="386"/>
      <c r="D25" s="151" t="s">
        <v>19</v>
      </c>
      <c r="E25" s="343">
        <v>0</v>
      </c>
      <c r="F25" s="343">
        <v>0</v>
      </c>
      <c r="G25" s="374">
        <v>0</v>
      </c>
      <c r="H25" s="342">
        <f t="shared" si="8"/>
        <v>0</v>
      </c>
      <c r="I25" s="342">
        <f t="shared" si="6"/>
        <v>0</v>
      </c>
      <c r="J25" s="326">
        <f t="shared" si="0"/>
        <v>0</v>
      </c>
      <c r="K25" s="392"/>
      <c r="L25" s="394"/>
      <c r="M25" s="323" t="e">
        <f t="shared" si="1"/>
        <v>#DIV/0!</v>
      </c>
      <c r="N25" s="20"/>
      <c r="O25" s="20"/>
    </row>
    <row r="26" spans="1:17" s="8" customFormat="1" ht="185.25" customHeight="1">
      <c r="A26" s="405"/>
      <c r="B26" s="385"/>
      <c r="C26" s="386"/>
      <c r="D26" s="151" t="s">
        <v>20</v>
      </c>
      <c r="E26" s="127">
        <v>3866.5320000000002</v>
      </c>
      <c r="F26" s="127">
        <v>120</v>
      </c>
      <c r="G26" s="373">
        <v>251.56399999999999</v>
      </c>
      <c r="H26" s="340">
        <f>G26-F26</f>
        <v>131.56399999999999</v>
      </c>
      <c r="I26" s="342">
        <f t="shared" si="6"/>
        <v>209.63666666666666</v>
      </c>
      <c r="J26" s="326">
        <f t="shared" si="0"/>
        <v>6.5061921122080451</v>
      </c>
      <c r="K26" s="392"/>
      <c r="L26" s="394"/>
      <c r="M26" s="323">
        <f t="shared" si="1"/>
        <v>6.5061921122080451</v>
      </c>
      <c r="N26" s="20"/>
      <c r="O26" s="20"/>
    </row>
    <row r="27" spans="1:17" s="8" customFormat="1" ht="248.25" customHeight="1">
      <c r="A27" s="405"/>
      <c r="B27" s="385"/>
      <c r="C27" s="386"/>
      <c r="D27" s="152" t="s">
        <v>21</v>
      </c>
      <c r="E27" s="343">
        <v>0</v>
      </c>
      <c r="F27" s="343">
        <v>0</v>
      </c>
      <c r="G27" s="374">
        <v>0</v>
      </c>
      <c r="H27" s="342">
        <v>0</v>
      </c>
      <c r="I27" s="342">
        <f t="shared" si="6"/>
        <v>0</v>
      </c>
      <c r="J27" s="326">
        <f t="shared" si="0"/>
        <v>0</v>
      </c>
      <c r="K27" s="392"/>
      <c r="L27" s="394"/>
      <c r="M27" s="323" t="e">
        <f t="shared" si="1"/>
        <v>#DIV/0!</v>
      </c>
      <c r="N27" s="20"/>
      <c r="O27" s="20"/>
    </row>
    <row r="28" spans="1:17" s="8" customFormat="1" ht="177" customHeight="1">
      <c r="A28" s="405"/>
      <c r="B28" s="385"/>
      <c r="C28" s="386"/>
      <c r="D28" s="152" t="s">
        <v>22</v>
      </c>
      <c r="E28" s="343">
        <v>0</v>
      </c>
      <c r="F28" s="343">
        <v>0</v>
      </c>
      <c r="G28" s="374">
        <v>0</v>
      </c>
      <c r="H28" s="342">
        <v>0</v>
      </c>
      <c r="I28" s="342">
        <f t="shared" si="6"/>
        <v>0</v>
      </c>
      <c r="J28" s="326">
        <f t="shared" si="0"/>
        <v>0</v>
      </c>
      <c r="K28" s="392"/>
      <c r="L28" s="394"/>
      <c r="M28" s="323" t="e">
        <f t="shared" si="1"/>
        <v>#DIV/0!</v>
      </c>
      <c r="N28" s="20"/>
      <c r="O28" s="20"/>
    </row>
    <row r="29" spans="1:17" s="8" customFormat="1" ht="132" customHeight="1">
      <c r="A29" s="405"/>
      <c r="B29" s="385"/>
      <c r="C29" s="386"/>
      <c r="D29" s="153" t="s">
        <v>23</v>
      </c>
      <c r="E29" s="343">
        <v>210</v>
      </c>
      <c r="F29" s="343">
        <v>0</v>
      </c>
      <c r="G29" s="374">
        <v>0</v>
      </c>
      <c r="H29" s="342">
        <v>0</v>
      </c>
      <c r="I29" s="342">
        <f t="shared" si="6"/>
        <v>0</v>
      </c>
      <c r="J29" s="326">
        <f t="shared" si="0"/>
        <v>0</v>
      </c>
      <c r="K29" s="392"/>
      <c r="L29" s="394"/>
      <c r="M29" s="323">
        <f t="shared" si="1"/>
        <v>0</v>
      </c>
      <c r="N29" s="20"/>
      <c r="O29" s="20"/>
    </row>
    <row r="30" spans="1:17" s="8" customFormat="1" ht="132" customHeight="1">
      <c r="A30" s="405"/>
      <c r="B30" s="385"/>
      <c r="C30" s="386"/>
      <c r="D30" s="154" t="s">
        <v>24</v>
      </c>
      <c r="E30" s="130">
        <v>0</v>
      </c>
      <c r="F30" s="130">
        <v>0</v>
      </c>
      <c r="G30" s="374">
        <v>0</v>
      </c>
      <c r="H30" s="342">
        <f t="shared" ref="H30:H58" si="9">G30-F30</f>
        <v>0</v>
      </c>
      <c r="I30" s="342">
        <f t="shared" si="6"/>
        <v>0</v>
      </c>
      <c r="J30" s="326">
        <f t="shared" si="0"/>
        <v>0</v>
      </c>
      <c r="K30" s="392"/>
      <c r="L30" s="394"/>
      <c r="M30" s="323" t="e">
        <f t="shared" si="1"/>
        <v>#DIV/0!</v>
      </c>
      <c r="N30" s="20"/>
      <c r="O30" s="20"/>
    </row>
    <row r="31" spans="1:17" s="8" customFormat="1" ht="188.25" customHeight="1">
      <c r="A31" s="405">
        <v>3</v>
      </c>
      <c r="B31" s="385" t="s">
        <v>28</v>
      </c>
      <c r="C31" s="386">
        <v>9</v>
      </c>
      <c r="D31" s="147" t="s">
        <v>17</v>
      </c>
      <c r="E31" s="94">
        <f>E32+E33+E34+E35+E36+E37</f>
        <v>702153.43368999998</v>
      </c>
      <c r="F31" s="94">
        <f t="shared" ref="F31:H31" si="10">F32+F33+F34+F35+F36+F37</f>
        <v>123074.17733999999</v>
      </c>
      <c r="G31" s="371">
        <f t="shared" si="10"/>
        <v>80706.755869999994</v>
      </c>
      <c r="H31" s="381">
        <f t="shared" si="10"/>
        <v>-42367.421469999994</v>
      </c>
      <c r="I31" s="94">
        <f t="shared" ref="I31:I40" si="11">IF(G31=0,0,G31/F31*100)</f>
        <v>65.575702080089968</v>
      </c>
      <c r="J31" s="327">
        <f t="shared" si="0"/>
        <v>11.494176628299726</v>
      </c>
      <c r="K31" s="392">
        <v>6</v>
      </c>
      <c r="L31" s="388" t="s">
        <v>79</v>
      </c>
      <c r="M31" s="323">
        <f t="shared" si="1"/>
        <v>11.494176628299726</v>
      </c>
      <c r="N31" s="20"/>
      <c r="O31" s="20"/>
    </row>
    <row r="32" spans="1:17" s="8" customFormat="1" ht="171.75" customHeight="1">
      <c r="A32" s="405"/>
      <c r="B32" s="385"/>
      <c r="C32" s="386"/>
      <c r="D32" s="151" t="s">
        <v>18</v>
      </c>
      <c r="E32" s="127">
        <v>5082.75</v>
      </c>
      <c r="F32" s="127">
        <v>33.119999999999997</v>
      </c>
      <c r="G32" s="375">
        <v>0</v>
      </c>
      <c r="H32" s="340">
        <f t="shared" ref="H32:H34" si="12">G32-F32</f>
        <v>-33.119999999999997</v>
      </c>
      <c r="I32" s="133">
        <f t="shared" si="11"/>
        <v>0</v>
      </c>
      <c r="J32" s="326">
        <f t="shared" si="0"/>
        <v>0</v>
      </c>
      <c r="K32" s="392"/>
      <c r="L32" s="389"/>
      <c r="M32" s="323">
        <f t="shared" si="1"/>
        <v>0</v>
      </c>
      <c r="N32" s="20"/>
      <c r="O32" s="20"/>
      <c r="Q32" s="128">
        <v>0</v>
      </c>
    </row>
    <row r="33" spans="1:15" s="8" customFormat="1" ht="186.75" customHeight="1">
      <c r="A33" s="405"/>
      <c r="B33" s="385"/>
      <c r="C33" s="386"/>
      <c r="D33" s="151" t="s">
        <v>19</v>
      </c>
      <c r="E33" s="127">
        <v>2503.1000000000004</v>
      </c>
      <c r="F33" s="127">
        <v>277.50200000000001</v>
      </c>
      <c r="G33" s="373">
        <v>466.91930000000002</v>
      </c>
      <c r="H33" s="340">
        <f t="shared" si="12"/>
        <v>189.41730000000001</v>
      </c>
      <c r="I33" s="133">
        <f>IF(G33=0,0,G33/F33*100)</f>
        <v>168.25799453697633</v>
      </c>
      <c r="J33" s="326">
        <f t="shared" si="0"/>
        <v>18.653641484559145</v>
      </c>
      <c r="K33" s="392"/>
      <c r="L33" s="389"/>
      <c r="M33" s="323">
        <f t="shared" si="1"/>
        <v>18.653641484559145</v>
      </c>
      <c r="N33" s="20"/>
      <c r="O33" s="20"/>
    </row>
    <row r="34" spans="1:15" s="8" customFormat="1" ht="174" customHeight="1">
      <c r="A34" s="405"/>
      <c r="B34" s="385"/>
      <c r="C34" s="386"/>
      <c r="D34" s="151" t="s">
        <v>20</v>
      </c>
      <c r="E34" s="127">
        <v>694567.58369</v>
      </c>
      <c r="F34" s="127">
        <v>122763.55533999999</v>
      </c>
      <c r="G34" s="373">
        <v>80239.836569999999</v>
      </c>
      <c r="H34" s="340">
        <f t="shared" si="12"/>
        <v>-42523.718769999992</v>
      </c>
      <c r="I34" s="133">
        <f t="shared" si="11"/>
        <v>65.361284420096538</v>
      </c>
      <c r="J34" s="326">
        <f t="shared" si="0"/>
        <v>11.552487972979273</v>
      </c>
      <c r="K34" s="392"/>
      <c r="L34" s="389"/>
      <c r="M34" s="323">
        <f t="shared" si="1"/>
        <v>11.552487972979273</v>
      </c>
      <c r="N34" s="20"/>
      <c r="O34" s="20"/>
    </row>
    <row r="35" spans="1:15" s="8" customFormat="1" ht="246" customHeight="1">
      <c r="A35" s="405"/>
      <c r="B35" s="385"/>
      <c r="C35" s="386"/>
      <c r="D35" s="152" t="s">
        <v>21</v>
      </c>
      <c r="E35" s="128">
        <v>0</v>
      </c>
      <c r="F35" s="128">
        <v>0</v>
      </c>
      <c r="G35" s="375">
        <v>0</v>
      </c>
      <c r="H35" s="132">
        <f t="shared" si="9"/>
        <v>0</v>
      </c>
      <c r="I35" s="133">
        <f t="shared" si="11"/>
        <v>0</v>
      </c>
      <c r="J35" s="326">
        <f t="shared" si="0"/>
        <v>0</v>
      </c>
      <c r="K35" s="392"/>
      <c r="L35" s="389"/>
      <c r="M35" s="323" t="e">
        <f t="shared" si="1"/>
        <v>#DIV/0!</v>
      </c>
      <c r="N35" s="20"/>
      <c r="O35" s="20"/>
    </row>
    <row r="36" spans="1:15" s="8" customFormat="1" ht="171.75" customHeight="1">
      <c r="A36" s="405"/>
      <c r="B36" s="385"/>
      <c r="C36" s="386"/>
      <c r="D36" s="152" t="s">
        <v>22</v>
      </c>
      <c r="E36" s="128">
        <v>0</v>
      </c>
      <c r="F36" s="128">
        <v>0</v>
      </c>
      <c r="G36" s="375">
        <v>0</v>
      </c>
      <c r="H36" s="132">
        <f t="shared" si="9"/>
        <v>0</v>
      </c>
      <c r="I36" s="133">
        <f t="shared" si="11"/>
        <v>0</v>
      </c>
      <c r="J36" s="326">
        <f t="shared" si="0"/>
        <v>0</v>
      </c>
      <c r="K36" s="392"/>
      <c r="L36" s="389"/>
      <c r="M36" s="323" t="e">
        <f t="shared" si="1"/>
        <v>#DIV/0!</v>
      </c>
      <c r="N36" s="20"/>
      <c r="O36" s="20"/>
    </row>
    <row r="37" spans="1:15" s="8" customFormat="1" ht="132" customHeight="1">
      <c r="A37" s="405"/>
      <c r="B37" s="385"/>
      <c r="C37" s="386"/>
      <c r="D37" s="153" t="s">
        <v>23</v>
      </c>
      <c r="E37" s="128">
        <v>0</v>
      </c>
      <c r="F37" s="128">
        <v>0</v>
      </c>
      <c r="G37" s="375">
        <v>0</v>
      </c>
      <c r="H37" s="134">
        <f t="shared" si="9"/>
        <v>0</v>
      </c>
      <c r="I37" s="133">
        <f t="shared" si="11"/>
        <v>0</v>
      </c>
      <c r="J37" s="326">
        <f t="shared" si="0"/>
        <v>0</v>
      </c>
      <c r="K37" s="392"/>
      <c r="L37" s="389"/>
      <c r="M37" s="323" t="e">
        <f t="shared" si="1"/>
        <v>#DIV/0!</v>
      </c>
      <c r="N37" s="20"/>
      <c r="O37" s="20"/>
    </row>
    <row r="38" spans="1:15" s="8" customFormat="1" ht="132" customHeight="1">
      <c r="A38" s="405"/>
      <c r="B38" s="385"/>
      <c r="C38" s="386"/>
      <c r="D38" s="154" t="s">
        <v>24</v>
      </c>
      <c r="E38" s="128">
        <v>0</v>
      </c>
      <c r="F38" s="128">
        <v>0</v>
      </c>
      <c r="G38" s="375">
        <v>0</v>
      </c>
      <c r="H38" s="132">
        <f t="shared" si="9"/>
        <v>0</v>
      </c>
      <c r="I38" s="133">
        <f t="shared" si="11"/>
        <v>0</v>
      </c>
      <c r="J38" s="326">
        <f t="shared" si="0"/>
        <v>0</v>
      </c>
      <c r="K38" s="392"/>
      <c r="L38" s="389"/>
      <c r="M38" s="323" t="e">
        <f t="shared" si="1"/>
        <v>#DIV/0!</v>
      </c>
      <c r="N38" s="20"/>
      <c r="O38" s="20"/>
    </row>
    <row r="39" spans="1:15" s="8" customFormat="1" ht="188.25" customHeight="1">
      <c r="A39" s="384">
        <v>4</v>
      </c>
      <c r="B39" s="385" t="s">
        <v>74</v>
      </c>
      <c r="C39" s="386">
        <v>5</v>
      </c>
      <c r="D39" s="147" t="s">
        <v>17</v>
      </c>
      <c r="E39" s="331">
        <f>E40+E41+E42+E43+E45</f>
        <v>13069.708999999999</v>
      </c>
      <c r="F39" s="331">
        <f t="shared" ref="F39:G39" si="13">F40+F41+F42+F43+F45</f>
        <v>2839.0233400000002</v>
      </c>
      <c r="G39" s="376">
        <f t="shared" si="13"/>
        <v>2788.9956999999999</v>
      </c>
      <c r="H39" s="381">
        <f t="shared" si="9"/>
        <v>-50.027640000000247</v>
      </c>
      <c r="I39" s="94">
        <f t="shared" si="11"/>
        <v>98.237857389365445</v>
      </c>
      <c r="J39" s="327">
        <f t="shared" si="0"/>
        <v>21.339386362772117</v>
      </c>
      <c r="K39" s="392">
        <v>4</v>
      </c>
      <c r="L39" s="388" t="s">
        <v>30</v>
      </c>
      <c r="M39" s="323">
        <f t="shared" si="1"/>
        <v>21.339386362772117</v>
      </c>
      <c r="N39" s="20"/>
      <c r="O39" s="20"/>
    </row>
    <row r="40" spans="1:15" s="8" customFormat="1" ht="162.75" customHeight="1">
      <c r="A40" s="384"/>
      <c r="B40" s="385"/>
      <c r="C40" s="386"/>
      <c r="D40" s="151" t="s">
        <v>18</v>
      </c>
      <c r="E40" s="332">
        <v>0</v>
      </c>
      <c r="F40" s="333">
        <v>0</v>
      </c>
      <c r="G40" s="377">
        <v>0</v>
      </c>
      <c r="H40" s="132">
        <f t="shared" si="9"/>
        <v>0</v>
      </c>
      <c r="I40" s="133">
        <f t="shared" si="11"/>
        <v>0</v>
      </c>
      <c r="J40" s="326">
        <f t="shared" si="0"/>
        <v>0</v>
      </c>
      <c r="K40" s="392"/>
      <c r="L40" s="389"/>
      <c r="M40" s="323" t="e">
        <f t="shared" si="1"/>
        <v>#DIV/0!</v>
      </c>
      <c r="N40" s="20"/>
      <c r="O40" s="20"/>
    </row>
    <row r="41" spans="1:15" s="8" customFormat="1" ht="167.25" customHeight="1">
      <c r="A41" s="384"/>
      <c r="B41" s="385"/>
      <c r="C41" s="386"/>
      <c r="D41" s="151" t="s">
        <v>19</v>
      </c>
      <c r="E41" s="332">
        <v>0</v>
      </c>
      <c r="F41" s="333">
        <v>0</v>
      </c>
      <c r="G41" s="377">
        <v>0</v>
      </c>
      <c r="H41" s="132">
        <f t="shared" si="9"/>
        <v>0</v>
      </c>
      <c r="I41" s="133">
        <v>0</v>
      </c>
      <c r="J41" s="326">
        <f t="shared" si="0"/>
        <v>0</v>
      </c>
      <c r="K41" s="392"/>
      <c r="L41" s="389"/>
      <c r="M41" s="323" t="e">
        <f t="shared" si="1"/>
        <v>#DIV/0!</v>
      </c>
      <c r="N41" s="20"/>
      <c r="O41" s="20"/>
    </row>
    <row r="42" spans="1:15" s="8" customFormat="1" ht="185.25" customHeight="1">
      <c r="A42" s="384"/>
      <c r="B42" s="385"/>
      <c r="C42" s="386"/>
      <c r="D42" s="151" t="s">
        <v>20</v>
      </c>
      <c r="E42" s="334">
        <v>13069.708999999999</v>
      </c>
      <c r="F42" s="334">
        <v>2839.0233400000002</v>
      </c>
      <c r="G42" s="377">
        <v>2788.9956999999999</v>
      </c>
      <c r="H42" s="340">
        <f>G42-F42</f>
        <v>-50.027640000000247</v>
      </c>
      <c r="I42" s="133">
        <f t="shared" ref="I42:I54" si="14">IF(G42=0,0,G42/F42*100)</f>
        <v>98.237857389365445</v>
      </c>
      <c r="J42" s="326">
        <f t="shared" si="0"/>
        <v>21.339386362772117</v>
      </c>
      <c r="K42" s="392"/>
      <c r="L42" s="389"/>
      <c r="M42" s="323">
        <f t="shared" si="1"/>
        <v>21.339386362772117</v>
      </c>
      <c r="N42" s="20"/>
      <c r="O42" s="20"/>
    </row>
    <row r="43" spans="1:15" s="8" customFormat="1" ht="232.5" customHeight="1">
      <c r="A43" s="384"/>
      <c r="B43" s="385"/>
      <c r="C43" s="386"/>
      <c r="D43" s="152" t="s">
        <v>21</v>
      </c>
      <c r="E43" s="130">
        <v>0</v>
      </c>
      <c r="F43" s="130">
        <v>0</v>
      </c>
      <c r="G43" s="374">
        <v>0</v>
      </c>
      <c r="H43" s="132">
        <f t="shared" si="9"/>
        <v>0</v>
      </c>
      <c r="I43" s="133">
        <f t="shared" si="14"/>
        <v>0</v>
      </c>
      <c r="J43" s="326">
        <f t="shared" si="0"/>
        <v>0</v>
      </c>
      <c r="K43" s="392"/>
      <c r="L43" s="389"/>
      <c r="M43" s="323" t="e">
        <f t="shared" si="1"/>
        <v>#DIV/0!</v>
      </c>
      <c r="N43" s="20"/>
      <c r="O43" s="20"/>
    </row>
    <row r="44" spans="1:15" s="8" customFormat="1" ht="169.5" customHeight="1">
      <c r="A44" s="384"/>
      <c r="B44" s="385"/>
      <c r="C44" s="386"/>
      <c r="D44" s="152" t="s">
        <v>22</v>
      </c>
      <c r="E44" s="130">
        <v>0</v>
      </c>
      <c r="F44" s="130">
        <v>0</v>
      </c>
      <c r="G44" s="374">
        <v>0</v>
      </c>
      <c r="H44" s="132">
        <f t="shared" si="9"/>
        <v>0</v>
      </c>
      <c r="I44" s="133">
        <f t="shared" si="14"/>
        <v>0</v>
      </c>
      <c r="J44" s="326">
        <f t="shared" si="0"/>
        <v>0</v>
      </c>
      <c r="K44" s="392"/>
      <c r="L44" s="389"/>
      <c r="M44" s="323" t="e">
        <f t="shared" si="1"/>
        <v>#DIV/0!</v>
      </c>
      <c r="N44" s="20"/>
      <c r="O44" s="20"/>
    </row>
    <row r="45" spans="1:15" s="8" customFormat="1" ht="132" customHeight="1">
      <c r="A45" s="384"/>
      <c r="B45" s="385"/>
      <c r="C45" s="386"/>
      <c r="D45" s="153" t="s">
        <v>23</v>
      </c>
      <c r="E45" s="130">
        <v>0</v>
      </c>
      <c r="F45" s="130">
        <v>0</v>
      </c>
      <c r="G45" s="374">
        <v>0</v>
      </c>
      <c r="H45" s="134">
        <f t="shared" si="9"/>
        <v>0</v>
      </c>
      <c r="I45" s="133">
        <f t="shared" si="14"/>
        <v>0</v>
      </c>
      <c r="J45" s="326">
        <f t="shared" si="0"/>
        <v>0</v>
      </c>
      <c r="K45" s="392"/>
      <c r="L45" s="389"/>
      <c r="M45" s="323" t="e">
        <f t="shared" si="1"/>
        <v>#DIV/0!</v>
      </c>
      <c r="N45" s="20"/>
      <c r="O45" s="20"/>
    </row>
    <row r="46" spans="1:15" s="8" customFormat="1" ht="132" customHeight="1">
      <c r="A46" s="384"/>
      <c r="B46" s="385"/>
      <c r="C46" s="386"/>
      <c r="D46" s="154" t="s">
        <v>24</v>
      </c>
      <c r="E46" s="130">
        <v>0</v>
      </c>
      <c r="F46" s="130">
        <v>0</v>
      </c>
      <c r="G46" s="374">
        <v>0</v>
      </c>
      <c r="H46" s="132">
        <f t="shared" si="9"/>
        <v>0</v>
      </c>
      <c r="I46" s="133">
        <f t="shared" si="14"/>
        <v>0</v>
      </c>
      <c r="J46" s="326">
        <f t="shared" si="0"/>
        <v>0</v>
      </c>
      <c r="K46" s="392"/>
      <c r="L46" s="389"/>
      <c r="M46" s="323" t="e">
        <f t="shared" si="1"/>
        <v>#DIV/0!</v>
      </c>
      <c r="N46" s="20"/>
      <c r="O46" s="20"/>
    </row>
    <row r="47" spans="1:15" s="8" customFormat="1" ht="188.25" customHeight="1">
      <c r="A47" s="384">
        <v>5</v>
      </c>
      <c r="B47" s="385" t="s">
        <v>31</v>
      </c>
      <c r="C47" s="386">
        <v>12</v>
      </c>
      <c r="D47" s="147" t="s">
        <v>17</v>
      </c>
      <c r="E47" s="135">
        <f>E48+E49+E50+E51+E53</f>
        <v>208533.13515999998</v>
      </c>
      <c r="F47" s="135">
        <f t="shared" ref="F47:G47" si="15">F48+F49+F50+F51+F53</f>
        <v>54733.619940000011</v>
      </c>
      <c r="G47" s="378">
        <f t="shared" si="15"/>
        <v>32859.75187</v>
      </c>
      <c r="H47" s="380">
        <f>H48+H49+H50+H51+H53</f>
        <v>-21873.868070000011</v>
      </c>
      <c r="I47" s="335">
        <f>IF(G47=0,0,G47/F47*100)</f>
        <v>60.035773087951164</v>
      </c>
      <c r="J47" s="327">
        <f t="shared" si="0"/>
        <v>15.757568620827522</v>
      </c>
      <c r="K47" s="392">
        <v>9</v>
      </c>
      <c r="L47" s="403" t="s">
        <v>65</v>
      </c>
      <c r="M47" s="323">
        <f t="shared" si="1"/>
        <v>15.757568620827522</v>
      </c>
      <c r="N47" s="20"/>
      <c r="O47" s="20"/>
    </row>
    <row r="48" spans="1:15" s="8" customFormat="1" ht="132" customHeight="1">
      <c r="A48" s="384"/>
      <c r="B48" s="385"/>
      <c r="C48" s="386"/>
      <c r="D48" s="151" t="s">
        <v>18</v>
      </c>
      <c r="E48" s="131">
        <v>0</v>
      </c>
      <c r="F48" s="131">
        <v>0</v>
      </c>
      <c r="G48" s="373">
        <v>0</v>
      </c>
      <c r="H48" s="261">
        <f t="shared" si="9"/>
        <v>0</v>
      </c>
      <c r="I48" s="262">
        <f>IF(G48=0,0,G48/F48*100)</f>
        <v>0</v>
      </c>
      <c r="J48" s="173">
        <f t="shared" si="0"/>
        <v>0</v>
      </c>
      <c r="K48" s="392"/>
      <c r="L48" s="404"/>
      <c r="M48" s="323" t="e">
        <f t="shared" si="1"/>
        <v>#DIV/0!</v>
      </c>
      <c r="N48" s="20"/>
      <c r="O48" s="20"/>
    </row>
    <row r="49" spans="1:15" s="8" customFormat="1" ht="193.5" customHeight="1">
      <c r="A49" s="384"/>
      <c r="B49" s="385"/>
      <c r="C49" s="386"/>
      <c r="D49" s="151" t="s">
        <v>19</v>
      </c>
      <c r="E49" s="131">
        <v>3138.4</v>
      </c>
      <c r="F49" s="131">
        <v>0</v>
      </c>
      <c r="G49" s="373">
        <v>332</v>
      </c>
      <c r="H49" s="340">
        <f>G49-F49</f>
        <v>332</v>
      </c>
      <c r="I49" s="262" t="s">
        <v>68</v>
      </c>
      <c r="J49" s="173">
        <f t="shared" si="0"/>
        <v>10.578638796839153</v>
      </c>
      <c r="K49" s="392"/>
      <c r="L49" s="404"/>
      <c r="M49" s="323">
        <f t="shared" si="1"/>
        <v>10.578638796839153</v>
      </c>
      <c r="N49" s="20"/>
      <c r="O49" s="20"/>
    </row>
    <row r="50" spans="1:15" s="8" customFormat="1" ht="193.5" customHeight="1">
      <c r="A50" s="384"/>
      <c r="B50" s="385"/>
      <c r="C50" s="386"/>
      <c r="D50" s="151" t="s">
        <v>20</v>
      </c>
      <c r="E50" s="131">
        <v>205394.73515999998</v>
      </c>
      <c r="F50" s="131">
        <v>54733.619940000011</v>
      </c>
      <c r="G50" s="373">
        <v>32527.75187</v>
      </c>
      <c r="H50" s="340">
        <f t="shared" si="9"/>
        <v>-22205.868070000011</v>
      </c>
      <c r="I50" s="262">
        <f t="shared" si="14"/>
        <v>59.42919891952608</v>
      </c>
      <c r="J50" s="173">
        <f t="shared" si="0"/>
        <v>15.836701872938116</v>
      </c>
      <c r="K50" s="392"/>
      <c r="L50" s="404"/>
      <c r="M50" s="323">
        <f t="shared" si="1"/>
        <v>15.836701872938116</v>
      </c>
      <c r="N50" s="20"/>
      <c r="O50" s="20"/>
    </row>
    <row r="51" spans="1:15" s="8" customFormat="1" ht="261.75" customHeight="1">
      <c r="A51" s="384"/>
      <c r="B51" s="385"/>
      <c r="C51" s="386"/>
      <c r="D51" s="152" t="s">
        <v>21</v>
      </c>
      <c r="E51" s="131">
        <v>0</v>
      </c>
      <c r="F51" s="131">
        <v>0</v>
      </c>
      <c r="G51" s="373">
        <v>0</v>
      </c>
      <c r="H51" s="261">
        <f t="shared" si="9"/>
        <v>0</v>
      </c>
      <c r="I51" s="262">
        <f t="shared" si="14"/>
        <v>0</v>
      </c>
      <c r="J51" s="173">
        <f t="shared" si="0"/>
        <v>0</v>
      </c>
      <c r="K51" s="392"/>
      <c r="L51" s="404"/>
      <c r="M51" s="323" t="e">
        <f t="shared" si="1"/>
        <v>#DIV/0!</v>
      </c>
      <c r="N51" s="20"/>
      <c r="O51" s="20"/>
    </row>
    <row r="52" spans="1:15" s="8" customFormat="1" ht="162.75" customHeight="1">
      <c r="A52" s="384"/>
      <c r="B52" s="385"/>
      <c r="C52" s="386"/>
      <c r="D52" s="152" t="s">
        <v>22</v>
      </c>
      <c r="E52" s="131">
        <v>0</v>
      </c>
      <c r="F52" s="131">
        <v>0</v>
      </c>
      <c r="G52" s="373">
        <v>0</v>
      </c>
      <c r="H52" s="261">
        <f t="shared" si="9"/>
        <v>0</v>
      </c>
      <c r="I52" s="262">
        <f t="shared" si="14"/>
        <v>0</v>
      </c>
      <c r="J52" s="173">
        <f t="shared" si="0"/>
        <v>0</v>
      </c>
      <c r="K52" s="392"/>
      <c r="L52" s="404"/>
      <c r="M52" s="323" t="e">
        <f t="shared" si="1"/>
        <v>#DIV/0!</v>
      </c>
      <c r="N52" s="20"/>
      <c r="O52" s="20"/>
    </row>
    <row r="53" spans="1:15" s="8" customFormat="1" ht="132" customHeight="1">
      <c r="A53" s="384"/>
      <c r="B53" s="385"/>
      <c r="C53" s="386"/>
      <c r="D53" s="153" t="s">
        <v>23</v>
      </c>
      <c r="E53" s="131">
        <v>0</v>
      </c>
      <c r="F53" s="131">
        <v>0</v>
      </c>
      <c r="G53" s="373">
        <v>0</v>
      </c>
      <c r="H53" s="267">
        <f t="shared" si="9"/>
        <v>0</v>
      </c>
      <c r="I53" s="262">
        <f t="shared" si="14"/>
        <v>0</v>
      </c>
      <c r="J53" s="173">
        <f t="shared" si="0"/>
        <v>0</v>
      </c>
      <c r="K53" s="392"/>
      <c r="L53" s="404"/>
      <c r="M53" s="323" t="e">
        <f t="shared" si="1"/>
        <v>#DIV/0!</v>
      </c>
      <c r="N53" s="20"/>
      <c r="O53" s="20"/>
    </row>
    <row r="54" spans="1:15" s="8" customFormat="1" ht="132" customHeight="1">
      <c r="A54" s="384"/>
      <c r="B54" s="385"/>
      <c r="C54" s="386"/>
      <c r="D54" s="154" t="s">
        <v>24</v>
      </c>
      <c r="E54" s="261">
        <v>0</v>
      </c>
      <c r="F54" s="261">
        <v>0</v>
      </c>
      <c r="G54" s="373">
        <v>0</v>
      </c>
      <c r="H54" s="261">
        <f t="shared" si="9"/>
        <v>0</v>
      </c>
      <c r="I54" s="262">
        <f t="shared" si="14"/>
        <v>0</v>
      </c>
      <c r="J54" s="173">
        <f t="shared" si="0"/>
        <v>0</v>
      </c>
      <c r="K54" s="392"/>
      <c r="L54" s="404"/>
      <c r="M54" s="323" t="e">
        <f t="shared" si="1"/>
        <v>#DIV/0!</v>
      </c>
      <c r="N54" s="20"/>
      <c r="O54" s="20"/>
    </row>
    <row r="55" spans="1:15" s="8" customFormat="1" ht="193.5" customHeight="1">
      <c r="A55" s="384">
        <v>6</v>
      </c>
      <c r="B55" s="385" t="s">
        <v>32</v>
      </c>
      <c r="C55" s="386">
        <v>9</v>
      </c>
      <c r="D55" s="147" t="s">
        <v>17</v>
      </c>
      <c r="E55" s="94">
        <f>E56+E57+E58+E59+E61</f>
        <v>156914.67911</v>
      </c>
      <c r="F55" s="94">
        <f>F56+F57+F58+F59+F61</f>
        <v>46525.8</v>
      </c>
      <c r="G55" s="371">
        <f>G56+G57+G58+G59</f>
        <v>12686.708259999999</v>
      </c>
      <c r="H55" s="381">
        <f>H56+H57+H58</f>
        <v>-33839.091739999996</v>
      </c>
      <c r="I55" s="42">
        <f>IF(G55=0,0,G55/F55*100)</f>
        <v>27.268114164614037</v>
      </c>
      <c r="J55" s="327">
        <f t="shared" si="0"/>
        <v>8.0850997063865453</v>
      </c>
      <c r="K55" s="392">
        <v>11</v>
      </c>
      <c r="L55" s="403" t="s">
        <v>33</v>
      </c>
      <c r="M55" s="323">
        <f t="shared" si="1"/>
        <v>8.0850997063865453</v>
      </c>
      <c r="N55" s="20"/>
      <c r="O55" s="20"/>
    </row>
    <row r="56" spans="1:15" s="8" customFormat="1" ht="171" customHeight="1">
      <c r="A56" s="384"/>
      <c r="B56" s="385"/>
      <c r="C56" s="386"/>
      <c r="D56" s="151" t="s">
        <v>18</v>
      </c>
      <c r="E56" s="336">
        <v>588.5</v>
      </c>
      <c r="F56" s="341">
        <v>0</v>
      </c>
      <c r="G56" s="373">
        <v>0</v>
      </c>
      <c r="H56" s="130">
        <f t="shared" si="9"/>
        <v>0</v>
      </c>
      <c r="I56" s="46">
        <v>0</v>
      </c>
      <c r="J56" s="326">
        <f t="shared" si="0"/>
        <v>0</v>
      </c>
      <c r="K56" s="392"/>
      <c r="L56" s="404"/>
      <c r="M56" s="323">
        <f t="shared" si="1"/>
        <v>0</v>
      </c>
      <c r="N56" s="20"/>
      <c r="O56" s="20"/>
    </row>
    <row r="57" spans="1:15" s="8" customFormat="1" ht="171" customHeight="1">
      <c r="A57" s="384"/>
      <c r="B57" s="385"/>
      <c r="C57" s="386"/>
      <c r="D57" s="151" t="s">
        <v>19</v>
      </c>
      <c r="E57" s="337">
        <v>91582.7</v>
      </c>
      <c r="F57" s="337">
        <v>30501.64</v>
      </c>
      <c r="G57" s="373">
        <v>2257.6827000000003</v>
      </c>
      <c r="H57" s="340">
        <f t="shared" si="9"/>
        <v>-28243.957299999998</v>
      </c>
      <c r="I57" s="46">
        <f t="shared" ref="I57:I77" si="16">IF(G57=0,0,G57/F57*100)</f>
        <v>7.401840360059329</v>
      </c>
      <c r="J57" s="326">
        <f t="shared" si="0"/>
        <v>2.4651846909951338</v>
      </c>
      <c r="K57" s="392"/>
      <c r="L57" s="404"/>
      <c r="M57" s="323">
        <f t="shared" si="1"/>
        <v>2.4651846909951338</v>
      </c>
      <c r="N57" s="20"/>
      <c r="O57" s="20"/>
    </row>
    <row r="58" spans="1:15" s="8" customFormat="1" ht="157.5" customHeight="1">
      <c r="A58" s="384"/>
      <c r="B58" s="385"/>
      <c r="C58" s="386"/>
      <c r="D58" s="151" t="s">
        <v>20</v>
      </c>
      <c r="E58" s="337">
        <v>64743.47911</v>
      </c>
      <c r="F58" s="337">
        <v>16024.16</v>
      </c>
      <c r="G58" s="373">
        <v>10429.02556</v>
      </c>
      <c r="H58" s="340">
        <f t="shared" si="9"/>
        <v>-5595.1344399999998</v>
      </c>
      <c r="I58" s="46">
        <f t="shared" si="16"/>
        <v>65.083134217331832</v>
      </c>
      <c r="J58" s="326">
        <f t="shared" si="0"/>
        <v>16.108225420325269</v>
      </c>
      <c r="K58" s="392"/>
      <c r="L58" s="404"/>
      <c r="M58" s="323">
        <f t="shared" si="1"/>
        <v>16.108225420325269</v>
      </c>
      <c r="N58" s="20"/>
      <c r="O58" s="20"/>
    </row>
    <row r="59" spans="1:15" s="8" customFormat="1" ht="225.75" customHeight="1">
      <c r="A59" s="384"/>
      <c r="B59" s="385"/>
      <c r="C59" s="386"/>
      <c r="D59" s="152" t="s">
        <v>21</v>
      </c>
      <c r="E59" s="338">
        <v>0</v>
      </c>
      <c r="F59" s="338">
        <v>0</v>
      </c>
      <c r="G59" s="375">
        <v>0</v>
      </c>
      <c r="H59" s="132">
        <v>0</v>
      </c>
      <c r="I59" s="46">
        <f t="shared" si="16"/>
        <v>0</v>
      </c>
      <c r="J59" s="326">
        <f t="shared" si="0"/>
        <v>0</v>
      </c>
      <c r="K59" s="392"/>
      <c r="L59" s="404"/>
      <c r="M59" s="323" t="e">
        <f t="shared" si="1"/>
        <v>#DIV/0!</v>
      </c>
      <c r="N59" s="20"/>
      <c r="O59" s="20"/>
    </row>
    <row r="60" spans="1:15" s="8" customFormat="1" ht="178.5" customHeight="1">
      <c r="A60" s="384"/>
      <c r="B60" s="385"/>
      <c r="C60" s="386"/>
      <c r="D60" s="152" t="s">
        <v>22</v>
      </c>
      <c r="E60" s="338">
        <v>0</v>
      </c>
      <c r="F60" s="338">
        <v>0</v>
      </c>
      <c r="G60" s="375">
        <v>0</v>
      </c>
      <c r="H60" s="132">
        <v>0</v>
      </c>
      <c r="I60" s="46">
        <f t="shared" si="16"/>
        <v>0</v>
      </c>
      <c r="J60" s="326">
        <f t="shared" si="0"/>
        <v>0</v>
      </c>
      <c r="K60" s="392"/>
      <c r="L60" s="404"/>
      <c r="M60" s="323" t="e">
        <f t="shared" si="1"/>
        <v>#DIV/0!</v>
      </c>
      <c r="N60" s="20"/>
      <c r="O60" s="20"/>
    </row>
    <row r="61" spans="1:15" s="8" customFormat="1" ht="162" customHeight="1">
      <c r="A61" s="384"/>
      <c r="B61" s="385"/>
      <c r="C61" s="386"/>
      <c r="D61" s="153" t="s">
        <v>23</v>
      </c>
      <c r="E61" s="337">
        <v>0</v>
      </c>
      <c r="F61" s="338">
        <v>0</v>
      </c>
      <c r="G61" s="375">
        <v>0</v>
      </c>
      <c r="H61" s="132">
        <v>0</v>
      </c>
      <c r="I61" s="46">
        <f t="shared" si="16"/>
        <v>0</v>
      </c>
      <c r="J61" s="326">
        <f t="shared" si="0"/>
        <v>0</v>
      </c>
      <c r="K61" s="392"/>
      <c r="L61" s="404"/>
      <c r="M61" s="323" t="e">
        <f t="shared" si="1"/>
        <v>#DIV/0!</v>
      </c>
      <c r="N61" s="20"/>
      <c r="O61" s="20"/>
    </row>
    <row r="62" spans="1:15" s="8" customFormat="1" ht="131.25" customHeight="1">
      <c r="A62" s="384"/>
      <c r="B62" s="385"/>
      <c r="C62" s="386"/>
      <c r="D62" s="154" t="s">
        <v>24</v>
      </c>
      <c r="E62" s="56">
        <v>0</v>
      </c>
      <c r="F62" s="56">
        <v>0</v>
      </c>
      <c r="G62" s="375">
        <v>0</v>
      </c>
      <c r="H62" s="45">
        <v>0</v>
      </c>
      <c r="I62" s="46">
        <f t="shared" si="16"/>
        <v>0</v>
      </c>
      <c r="J62" s="326">
        <f t="shared" si="0"/>
        <v>0</v>
      </c>
      <c r="K62" s="392"/>
      <c r="L62" s="404"/>
      <c r="M62" s="323" t="e">
        <f t="shared" si="1"/>
        <v>#DIV/0!</v>
      </c>
      <c r="N62" s="20"/>
      <c r="O62" s="20"/>
    </row>
    <row r="63" spans="1:15" s="8" customFormat="1" ht="170.25" customHeight="1">
      <c r="A63" s="384">
        <v>7</v>
      </c>
      <c r="B63" s="385" t="s">
        <v>73</v>
      </c>
      <c r="C63" s="386">
        <v>4</v>
      </c>
      <c r="D63" s="147" t="s">
        <v>17</v>
      </c>
      <c r="E63" s="94">
        <f>E64+E65+E66+E67+E69</f>
        <v>18860.471000000005</v>
      </c>
      <c r="F63" s="94">
        <f>F64+F65+F66+F67+F69</f>
        <v>12160.1296</v>
      </c>
      <c r="G63" s="371">
        <f>G64+G65+G66+G67+G69</f>
        <v>12393.16668</v>
      </c>
      <c r="H63" s="381">
        <f>H64+H65+H66</f>
        <v>233.03708000000006</v>
      </c>
      <c r="I63" s="339">
        <f t="shared" si="16"/>
        <v>101.91640293044246</v>
      </c>
      <c r="J63" s="327">
        <f t="shared" si="0"/>
        <v>65.709741183027703</v>
      </c>
      <c r="K63" s="402">
        <v>2</v>
      </c>
      <c r="L63" s="400" t="s">
        <v>34</v>
      </c>
      <c r="M63" s="323">
        <f t="shared" si="1"/>
        <v>65.709741183027703</v>
      </c>
      <c r="N63" s="20"/>
      <c r="O63" s="20"/>
    </row>
    <row r="64" spans="1:15" s="8" customFormat="1" ht="184.5" customHeight="1">
      <c r="A64" s="384"/>
      <c r="B64" s="385"/>
      <c r="C64" s="386"/>
      <c r="D64" s="151" t="s">
        <v>18</v>
      </c>
      <c r="E64" s="44">
        <v>0</v>
      </c>
      <c r="F64" s="44">
        <v>0</v>
      </c>
      <c r="G64" s="374">
        <v>0</v>
      </c>
      <c r="H64" s="45">
        <f>G64-F64</f>
        <v>0</v>
      </c>
      <c r="I64" s="46">
        <f t="shared" si="16"/>
        <v>0</v>
      </c>
      <c r="J64" s="326">
        <f t="shared" si="0"/>
        <v>0</v>
      </c>
      <c r="K64" s="402"/>
      <c r="L64" s="401"/>
      <c r="M64" s="323" t="e">
        <f t="shared" si="1"/>
        <v>#DIV/0!</v>
      </c>
      <c r="N64" s="20"/>
      <c r="O64" s="20"/>
    </row>
    <row r="65" spans="1:15" s="8" customFormat="1" ht="180" customHeight="1">
      <c r="A65" s="384"/>
      <c r="B65" s="385"/>
      <c r="C65" s="386"/>
      <c r="D65" s="151" t="s">
        <v>19</v>
      </c>
      <c r="E65" s="127">
        <v>573.9</v>
      </c>
      <c r="F65" s="127">
        <v>0</v>
      </c>
      <c r="G65" s="373"/>
      <c r="H65" s="127">
        <v>0</v>
      </c>
      <c r="I65" s="46">
        <f t="shared" si="16"/>
        <v>0</v>
      </c>
      <c r="J65" s="326">
        <f t="shared" si="0"/>
        <v>0</v>
      </c>
      <c r="K65" s="402"/>
      <c r="L65" s="401"/>
      <c r="M65" s="323">
        <f t="shared" si="1"/>
        <v>0</v>
      </c>
      <c r="N65" s="20"/>
      <c r="O65" s="20"/>
    </row>
    <row r="66" spans="1:15" s="8" customFormat="1" ht="171" customHeight="1">
      <c r="A66" s="384"/>
      <c r="B66" s="385"/>
      <c r="C66" s="386"/>
      <c r="D66" s="151" t="s">
        <v>20</v>
      </c>
      <c r="E66" s="127">
        <v>16586.571000000004</v>
      </c>
      <c r="F66" s="127">
        <v>12160.1296</v>
      </c>
      <c r="G66" s="373">
        <v>12393.16668</v>
      </c>
      <c r="H66" s="340">
        <f>G66-F66</f>
        <v>233.03708000000006</v>
      </c>
      <c r="I66" s="46">
        <f t="shared" si="16"/>
        <v>101.91640293044246</v>
      </c>
      <c r="J66" s="326">
        <f t="shared" si="0"/>
        <v>74.718075725235778</v>
      </c>
      <c r="K66" s="402"/>
      <c r="L66" s="401"/>
      <c r="M66" s="323">
        <f t="shared" si="1"/>
        <v>74.718075725235778</v>
      </c>
      <c r="N66" s="20"/>
      <c r="O66" s="20"/>
    </row>
    <row r="67" spans="1:15" s="8" customFormat="1" ht="216.75" customHeight="1">
      <c r="A67" s="384"/>
      <c r="B67" s="385"/>
      <c r="C67" s="386"/>
      <c r="D67" s="152" t="s">
        <v>21</v>
      </c>
      <c r="E67" s="47">
        <v>0</v>
      </c>
      <c r="F67" s="47">
        <v>0</v>
      </c>
      <c r="G67" s="373"/>
      <c r="H67" s="45">
        <v>0</v>
      </c>
      <c r="I67" s="46">
        <f t="shared" si="16"/>
        <v>0</v>
      </c>
      <c r="J67" s="326">
        <f t="shared" si="0"/>
        <v>0</v>
      </c>
      <c r="K67" s="402"/>
      <c r="L67" s="401"/>
      <c r="M67" s="323" t="e">
        <f t="shared" si="1"/>
        <v>#DIV/0!</v>
      </c>
      <c r="N67" s="20"/>
      <c r="O67" s="20"/>
    </row>
    <row r="68" spans="1:15" s="8" customFormat="1" ht="198.75" customHeight="1">
      <c r="A68" s="384"/>
      <c r="B68" s="385"/>
      <c r="C68" s="386"/>
      <c r="D68" s="152" t="s">
        <v>22</v>
      </c>
      <c r="E68" s="47">
        <v>0</v>
      </c>
      <c r="F68" s="47">
        <v>0</v>
      </c>
      <c r="G68" s="373"/>
      <c r="H68" s="45">
        <v>0</v>
      </c>
      <c r="I68" s="46">
        <f t="shared" si="16"/>
        <v>0</v>
      </c>
      <c r="J68" s="326">
        <f t="shared" si="0"/>
        <v>0</v>
      </c>
      <c r="K68" s="402"/>
      <c r="L68" s="401"/>
      <c r="M68" s="323" t="e">
        <f t="shared" si="1"/>
        <v>#DIV/0!</v>
      </c>
      <c r="N68" s="20"/>
      <c r="O68" s="20"/>
    </row>
    <row r="69" spans="1:15" s="8" customFormat="1" ht="156" customHeight="1">
      <c r="A69" s="384"/>
      <c r="B69" s="385"/>
      <c r="C69" s="386"/>
      <c r="D69" s="153" t="s">
        <v>23</v>
      </c>
      <c r="E69" s="127">
        <v>1700</v>
      </c>
      <c r="F69" s="47">
        <v>0</v>
      </c>
      <c r="G69" s="373"/>
      <c r="H69" s="49">
        <v>0</v>
      </c>
      <c r="I69" s="46">
        <f t="shared" si="16"/>
        <v>0</v>
      </c>
      <c r="J69" s="326">
        <f t="shared" si="0"/>
        <v>0</v>
      </c>
      <c r="K69" s="402"/>
      <c r="L69" s="401"/>
      <c r="M69" s="323">
        <f t="shared" si="1"/>
        <v>0</v>
      </c>
      <c r="N69" s="20"/>
      <c r="O69" s="20"/>
    </row>
    <row r="70" spans="1:15" s="8" customFormat="1" ht="131.25" customHeight="1">
      <c r="A70" s="384"/>
      <c r="B70" s="385"/>
      <c r="C70" s="386"/>
      <c r="D70" s="154" t="s">
        <v>24</v>
      </c>
      <c r="E70" s="44">
        <v>0</v>
      </c>
      <c r="F70" s="44">
        <v>0</v>
      </c>
      <c r="G70" s="374">
        <v>0</v>
      </c>
      <c r="H70" s="49">
        <f>G70-F70</f>
        <v>0</v>
      </c>
      <c r="I70" s="46">
        <f t="shared" si="16"/>
        <v>0</v>
      </c>
      <c r="J70" s="326">
        <f t="shared" si="0"/>
        <v>0</v>
      </c>
      <c r="K70" s="402"/>
      <c r="L70" s="401"/>
      <c r="M70" s="323" t="e">
        <f t="shared" si="1"/>
        <v>#DIV/0!</v>
      </c>
      <c r="N70" s="20"/>
      <c r="O70" s="20"/>
    </row>
    <row r="71" spans="1:15" s="8" customFormat="1" ht="212.25" customHeight="1">
      <c r="A71" s="384">
        <v>8</v>
      </c>
      <c r="B71" s="385" t="s">
        <v>35</v>
      </c>
      <c r="C71" s="386">
        <v>15</v>
      </c>
      <c r="D71" s="147" t="s">
        <v>17</v>
      </c>
      <c r="E71" s="94">
        <f>E72+E73+E74+E75+E77</f>
        <v>748412.59680000006</v>
      </c>
      <c r="F71" s="94">
        <f t="shared" ref="F71:G71" si="17">F72+F73+F74+F75+F77</f>
        <v>0</v>
      </c>
      <c r="G71" s="371">
        <f t="shared" si="17"/>
        <v>3425.4351299999998</v>
      </c>
      <c r="H71" s="381">
        <f>G71-F71</f>
        <v>3425.4351299999998</v>
      </c>
      <c r="I71" s="42" t="s">
        <v>68</v>
      </c>
      <c r="J71" s="327">
        <f t="shared" si="0"/>
        <v>0.4576934093100769</v>
      </c>
      <c r="K71" s="392">
        <v>6</v>
      </c>
      <c r="L71" s="388" t="s">
        <v>61</v>
      </c>
      <c r="M71" s="323">
        <f t="shared" si="1"/>
        <v>0.4576934093100769</v>
      </c>
      <c r="N71" s="20"/>
      <c r="O71" s="20"/>
    </row>
    <row r="72" spans="1:15" s="8" customFormat="1" ht="174" customHeight="1">
      <c r="A72" s="384"/>
      <c r="B72" s="385"/>
      <c r="C72" s="386"/>
      <c r="D72" s="151" t="s">
        <v>18</v>
      </c>
      <c r="E72" s="344">
        <v>28586.3</v>
      </c>
      <c r="F72" s="344">
        <v>0</v>
      </c>
      <c r="G72" s="373">
        <v>0</v>
      </c>
      <c r="H72" s="130">
        <f t="shared" ref="H72:H78" si="18">G72-F72</f>
        <v>0</v>
      </c>
      <c r="I72" s="46">
        <f>IF(G72=0,0,G72/F72*100)</f>
        <v>0</v>
      </c>
      <c r="J72" s="326">
        <f t="shared" ref="J72:J135" si="19">IF(G72=0,0,G72/E72*100)</f>
        <v>0</v>
      </c>
      <c r="K72" s="392"/>
      <c r="L72" s="389"/>
      <c r="M72" s="323">
        <f t="shared" ref="M72:M135" si="20">G72/E72*100</f>
        <v>0</v>
      </c>
      <c r="N72" s="20"/>
      <c r="O72" s="20"/>
    </row>
    <row r="73" spans="1:15" s="8" customFormat="1" ht="177.75" customHeight="1">
      <c r="A73" s="384"/>
      <c r="B73" s="385"/>
      <c r="C73" s="386"/>
      <c r="D73" s="151" t="s">
        <v>19</v>
      </c>
      <c r="E73" s="344">
        <v>614121.5</v>
      </c>
      <c r="F73" s="344">
        <v>0</v>
      </c>
      <c r="G73" s="373">
        <v>2173.59915</v>
      </c>
      <c r="H73" s="340">
        <f t="shared" si="18"/>
        <v>2173.59915</v>
      </c>
      <c r="I73" s="46" t="s">
        <v>68</v>
      </c>
      <c r="J73" s="326">
        <f t="shared" si="19"/>
        <v>0.35393633833044441</v>
      </c>
      <c r="K73" s="392"/>
      <c r="L73" s="389"/>
      <c r="M73" s="323">
        <f t="shared" si="20"/>
        <v>0.35393633833044441</v>
      </c>
      <c r="N73" s="20"/>
      <c r="O73" s="20"/>
    </row>
    <row r="74" spans="1:15" s="8" customFormat="1" ht="195" customHeight="1">
      <c r="A74" s="384"/>
      <c r="B74" s="385"/>
      <c r="C74" s="386"/>
      <c r="D74" s="151" t="s">
        <v>20</v>
      </c>
      <c r="E74" s="344">
        <v>105704.79680000001</v>
      </c>
      <c r="F74" s="344">
        <v>0</v>
      </c>
      <c r="G74" s="373">
        <v>1251.8359800000001</v>
      </c>
      <c r="H74" s="340">
        <f t="shared" si="18"/>
        <v>1251.8359800000001</v>
      </c>
      <c r="I74" s="46" t="s">
        <v>68</v>
      </c>
      <c r="J74" s="326">
        <f t="shared" si="19"/>
        <v>1.1842754708365326</v>
      </c>
      <c r="K74" s="392"/>
      <c r="L74" s="389"/>
      <c r="M74" s="323">
        <f t="shared" si="20"/>
        <v>1.1842754708365326</v>
      </c>
      <c r="N74" s="20"/>
      <c r="O74" s="20"/>
    </row>
    <row r="75" spans="1:15" s="8" customFormat="1" ht="248.25" customHeight="1">
      <c r="A75" s="384"/>
      <c r="B75" s="385"/>
      <c r="C75" s="386"/>
      <c r="D75" s="152" t="s">
        <v>21</v>
      </c>
      <c r="E75" s="118">
        <v>0</v>
      </c>
      <c r="F75" s="345">
        <v>0</v>
      </c>
      <c r="G75" s="375">
        <v>0</v>
      </c>
      <c r="H75" s="52">
        <f t="shared" si="18"/>
        <v>0</v>
      </c>
      <c r="I75" s="46">
        <f t="shared" si="16"/>
        <v>0</v>
      </c>
      <c r="J75" s="326">
        <f t="shared" si="19"/>
        <v>0</v>
      </c>
      <c r="K75" s="392"/>
      <c r="L75" s="389"/>
      <c r="M75" s="323" t="e">
        <f t="shared" si="20"/>
        <v>#DIV/0!</v>
      </c>
      <c r="N75" s="20"/>
      <c r="O75" s="20"/>
    </row>
    <row r="76" spans="1:15" s="8" customFormat="1" ht="168.75" customHeight="1">
      <c r="A76" s="384"/>
      <c r="B76" s="385"/>
      <c r="C76" s="386"/>
      <c r="D76" s="152" t="s">
        <v>22</v>
      </c>
      <c r="E76" s="118">
        <v>0</v>
      </c>
      <c r="F76" s="345">
        <v>0</v>
      </c>
      <c r="G76" s="375">
        <v>0</v>
      </c>
      <c r="H76" s="52">
        <f t="shared" si="18"/>
        <v>0</v>
      </c>
      <c r="I76" s="46">
        <f t="shared" si="16"/>
        <v>0</v>
      </c>
      <c r="J76" s="326">
        <f t="shared" si="19"/>
        <v>0</v>
      </c>
      <c r="K76" s="392"/>
      <c r="L76" s="389"/>
      <c r="M76" s="323" t="e">
        <f t="shared" si="20"/>
        <v>#DIV/0!</v>
      </c>
      <c r="N76" s="20"/>
      <c r="O76" s="20"/>
    </row>
    <row r="77" spans="1:15" s="8" customFormat="1" ht="155.25" customHeight="1">
      <c r="A77" s="384"/>
      <c r="B77" s="385"/>
      <c r="C77" s="386"/>
      <c r="D77" s="153" t="s">
        <v>23</v>
      </c>
      <c r="E77" s="118">
        <v>0</v>
      </c>
      <c r="F77" s="118">
        <v>0</v>
      </c>
      <c r="G77" s="374">
        <v>0</v>
      </c>
      <c r="H77" s="52">
        <f t="shared" si="18"/>
        <v>0</v>
      </c>
      <c r="I77" s="46">
        <f t="shared" si="16"/>
        <v>0</v>
      </c>
      <c r="J77" s="326">
        <f t="shared" si="19"/>
        <v>0</v>
      </c>
      <c r="K77" s="392"/>
      <c r="L77" s="389"/>
      <c r="M77" s="323" t="e">
        <f t="shared" si="20"/>
        <v>#DIV/0!</v>
      </c>
      <c r="N77" s="20"/>
      <c r="O77" s="20"/>
    </row>
    <row r="78" spans="1:15" s="8" customFormat="1" ht="133.5" customHeight="1">
      <c r="A78" s="384"/>
      <c r="B78" s="385"/>
      <c r="C78" s="386"/>
      <c r="D78" s="154" t="s">
        <v>24</v>
      </c>
      <c r="E78" s="119">
        <v>0</v>
      </c>
      <c r="F78" s="119">
        <v>0</v>
      </c>
      <c r="G78" s="375">
        <v>0</v>
      </c>
      <c r="H78" s="52">
        <f t="shared" si="18"/>
        <v>0</v>
      </c>
      <c r="I78" s="46">
        <v>0</v>
      </c>
      <c r="J78" s="326">
        <f t="shared" si="19"/>
        <v>0</v>
      </c>
      <c r="K78" s="392"/>
      <c r="L78" s="389"/>
      <c r="M78" s="323" t="e">
        <f t="shared" si="20"/>
        <v>#DIV/0!</v>
      </c>
      <c r="N78" s="20"/>
      <c r="O78" s="20"/>
    </row>
    <row r="79" spans="1:15" s="8" customFormat="1" ht="181.5" customHeight="1">
      <c r="A79" s="384">
        <v>9</v>
      </c>
      <c r="B79" s="385" t="s">
        <v>36</v>
      </c>
      <c r="C79" s="386">
        <v>20</v>
      </c>
      <c r="D79" s="147" t="s">
        <v>17</v>
      </c>
      <c r="E79" s="94">
        <f>E80+E81+E82+E83+E85</f>
        <v>1845522.3297100002</v>
      </c>
      <c r="F79" s="94">
        <f>F80+F81+F82+F83+F85</f>
        <v>84231.5</v>
      </c>
      <c r="G79" s="371">
        <f>G80+G81+G82+G83+G85</f>
        <v>91055.354659999997</v>
      </c>
      <c r="H79" s="381">
        <f>G79-F79</f>
        <v>6823.8546599999972</v>
      </c>
      <c r="I79" s="42">
        <f t="shared" ref="I79:I85" si="21">IF(G79=0,0,G79/F79*100)</f>
        <v>108.10130967630873</v>
      </c>
      <c r="J79" s="327">
        <f t="shared" si="19"/>
        <v>4.9338527740440918</v>
      </c>
      <c r="K79" s="387">
        <v>14</v>
      </c>
      <c r="L79" s="388" t="s">
        <v>37</v>
      </c>
      <c r="M79" s="323">
        <f t="shared" si="20"/>
        <v>4.9338527740440918</v>
      </c>
      <c r="N79" s="20"/>
      <c r="O79" s="20"/>
    </row>
    <row r="80" spans="1:15" s="8" customFormat="1" ht="155.25" customHeight="1">
      <c r="A80" s="384"/>
      <c r="B80" s="385"/>
      <c r="C80" s="386"/>
      <c r="D80" s="151" t="s">
        <v>18</v>
      </c>
      <c r="E80" s="360">
        <v>61869</v>
      </c>
      <c r="F80" s="360">
        <v>0</v>
      </c>
      <c r="G80" s="373">
        <v>0</v>
      </c>
      <c r="H80" s="49">
        <f t="shared" ref="H80:H84" si="22">G80-F80</f>
        <v>0</v>
      </c>
      <c r="I80" s="46">
        <f t="shared" si="21"/>
        <v>0</v>
      </c>
      <c r="J80" s="326">
        <f t="shared" si="19"/>
        <v>0</v>
      </c>
      <c r="K80" s="387"/>
      <c r="L80" s="389"/>
      <c r="M80" s="323">
        <f t="shared" si="20"/>
        <v>0</v>
      </c>
      <c r="N80" s="20"/>
      <c r="O80" s="20"/>
    </row>
    <row r="81" spans="1:15" s="8" customFormat="1" ht="173.25" customHeight="1">
      <c r="A81" s="384"/>
      <c r="B81" s="385"/>
      <c r="C81" s="386"/>
      <c r="D81" s="151" t="s">
        <v>19</v>
      </c>
      <c r="E81" s="360">
        <v>703236.19487999997</v>
      </c>
      <c r="F81" s="360">
        <v>0</v>
      </c>
      <c r="G81" s="373">
        <v>0</v>
      </c>
      <c r="H81" s="49">
        <f t="shared" si="22"/>
        <v>0</v>
      </c>
      <c r="I81" s="46">
        <f t="shared" si="21"/>
        <v>0</v>
      </c>
      <c r="J81" s="326">
        <f t="shared" si="19"/>
        <v>0</v>
      </c>
      <c r="K81" s="387"/>
      <c r="L81" s="389"/>
      <c r="M81" s="323">
        <f t="shared" si="20"/>
        <v>0</v>
      </c>
      <c r="N81" s="20"/>
      <c r="O81" s="20"/>
    </row>
    <row r="82" spans="1:15" s="8" customFormat="1" ht="173.25" customHeight="1">
      <c r="A82" s="384"/>
      <c r="B82" s="385"/>
      <c r="C82" s="386"/>
      <c r="D82" s="151" t="s">
        <v>20</v>
      </c>
      <c r="E82" s="360">
        <f>574374.16552+214</f>
        <v>574588.16552000004</v>
      </c>
      <c r="F82" s="360">
        <v>84231.5</v>
      </c>
      <c r="G82" s="373">
        <v>91055.354659999997</v>
      </c>
      <c r="H82" s="340">
        <f>G82-F82</f>
        <v>6823.8546599999972</v>
      </c>
      <c r="I82" s="46">
        <f t="shared" si="21"/>
        <v>108.10130967630873</v>
      </c>
      <c r="J82" s="326">
        <f t="shared" si="19"/>
        <v>15.847064058062395</v>
      </c>
      <c r="K82" s="387"/>
      <c r="L82" s="389"/>
      <c r="M82" s="323">
        <f t="shared" si="20"/>
        <v>15.847064058062395</v>
      </c>
      <c r="N82" s="20"/>
      <c r="O82" s="20"/>
    </row>
    <row r="83" spans="1:15" s="8" customFormat="1" ht="207.75" customHeight="1">
      <c r="A83" s="384"/>
      <c r="B83" s="385"/>
      <c r="C83" s="386"/>
      <c r="D83" s="152" t="s">
        <v>21</v>
      </c>
      <c r="E83" s="360">
        <v>0</v>
      </c>
      <c r="F83" s="360">
        <v>0</v>
      </c>
      <c r="G83" s="373">
        <v>0</v>
      </c>
      <c r="H83" s="49">
        <f t="shared" si="22"/>
        <v>0</v>
      </c>
      <c r="I83" s="46">
        <f t="shared" si="21"/>
        <v>0</v>
      </c>
      <c r="J83" s="326">
        <f t="shared" si="19"/>
        <v>0</v>
      </c>
      <c r="K83" s="387"/>
      <c r="L83" s="389"/>
      <c r="M83" s="323" t="e">
        <f t="shared" si="20"/>
        <v>#DIV/0!</v>
      </c>
      <c r="N83" s="20"/>
      <c r="O83" s="20"/>
    </row>
    <row r="84" spans="1:15" s="8" customFormat="1" ht="188.25" customHeight="1">
      <c r="A84" s="384"/>
      <c r="B84" s="385"/>
      <c r="C84" s="386"/>
      <c r="D84" s="152" t="s">
        <v>22</v>
      </c>
      <c r="E84" s="360">
        <v>8784.8220000000001</v>
      </c>
      <c r="F84" s="360">
        <v>0</v>
      </c>
      <c r="G84" s="373">
        <v>0</v>
      </c>
      <c r="H84" s="49">
        <f t="shared" si="22"/>
        <v>0</v>
      </c>
      <c r="I84" s="46">
        <f t="shared" si="21"/>
        <v>0</v>
      </c>
      <c r="J84" s="326">
        <f t="shared" si="19"/>
        <v>0</v>
      </c>
      <c r="K84" s="387"/>
      <c r="L84" s="389"/>
      <c r="M84" s="323">
        <f t="shared" si="20"/>
        <v>0</v>
      </c>
      <c r="N84" s="20"/>
      <c r="O84" s="20"/>
    </row>
    <row r="85" spans="1:15" s="8" customFormat="1" ht="186.75" customHeight="1">
      <c r="A85" s="384"/>
      <c r="B85" s="385"/>
      <c r="C85" s="386"/>
      <c r="D85" s="153" t="s">
        <v>23</v>
      </c>
      <c r="E85" s="360">
        <v>505828.96931000001</v>
      </c>
      <c r="F85" s="361">
        <v>0</v>
      </c>
      <c r="G85" s="375">
        <v>0</v>
      </c>
      <c r="H85" s="45">
        <v>0</v>
      </c>
      <c r="I85" s="46">
        <f t="shared" si="21"/>
        <v>0</v>
      </c>
      <c r="J85" s="326">
        <f t="shared" si="19"/>
        <v>0</v>
      </c>
      <c r="K85" s="387"/>
      <c r="L85" s="389"/>
      <c r="M85" s="323">
        <f t="shared" si="20"/>
        <v>0</v>
      </c>
      <c r="N85" s="20"/>
      <c r="O85" s="20"/>
    </row>
    <row r="86" spans="1:15" s="8" customFormat="1" ht="133.5" customHeight="1">
      <c r="A86" s="384"/>
      <c r="B86" s="385"/>
      <c r="C86" s="386"/>
      <c r="D86" s="154" t="s">
        <v>24</v>
      </c>
      <c r="E86" s="44">
        <v>0</v>
      </c>
      <c r="F86" s="44">
        <v>0</v>
      </c>
      <c r="G86" s="374">
        <v>0</v>
      </c>
      <c r="H86" s="45">
        <v>0</v>
      </c>
      <c r="I86" s="46">
        <v>0</v>
      </c>
      <c r="J86" s="326">
        <f t="shared" si="19"/>
        <v>0</v>
      </c>
      <c r="K86" s="387"/>
      <c r="L86" s="389"/>
      <c r="M86" s="323" t="e">
        <f t="shared" si="20"/>
        <v>#DIV/0!</v>
      </c>
      <c r="N86" s="20"/>
      <c r="O86" s="20"/>
    </row>
    <row r="87" spans="1:15" s="8" customFormat="1" ht="186" customHeight="1">
      <c r="A87" s="384">
        <v>10</v>
      </c>
      <c r="B87" s="397" t="s">
        <v>38</v>
      </c>
      <c r="C87" s="398">
        <v>4</v>
      </c>
      <c r="D87" s="147" t="s">
        <v>17</v>
      </c>
      <c r="E87" s="94">
        <f>E88+E89+E90+E93+E91</f>
        <v>2202.4</v>
      </c>
      <c r="F87" s="94">
        <f>F88+F89+F90+F93+F91</f>
        <v>378.77</v>
      </c>
      <c r="G87" s="371">
        <f>G88+G89+G90+G93+G91</f>
        <v>356.73493999999999</v>
      </c>
      <c r="H87" s="381">
        <f t="shared" ref="H87:H97" si="23">G87-F87</f>
        <v>-22.035059999999987</v>
      </c>
      <c r="I87" s="42">
        <f>IF(G87=0,0,G87/F87*100)</f>
        <v>94.182469572563832</v>
      </c>
      <c r="J87" s="327">
        <f t="shared" si="19"/>
        <v>16.197554486015257</v>
      </c>
      <c r="K87" s="387">
        <v>5</v>
      </c>
      <c r="L87" s="388" t="s">
        <v>39</v>
      </c>
      <c r="M87" s="323">
        <f t="shared" si="20"/>
        <v>16.197554486015257</v>
      </c>
      <c r="N87" s="20"/>
      <c r="O87" s="20"/>
    </row>
    <row r="88" spans="1:15" s="8" customFormat="1" ht="194.25" customHeight="1">
      <c r="A88" s="384"/>
      <c r="B88" s="397"/>
      <c r="C88" s="398"/>
      <c r="D88" s="151" t="s">
        <v>18</v>
      </c>
      <c r="E88" s="127">
        <v>2.4</v>
      </c>
      <c r="F88" s="127">
        <v>1.02</v>
      </c>
      <c r="G88" s="373">
        <v>1.02</v>
      </c>
      <c r="H88" s="346">
        <f t="shared" si="23"/>
        <v>0</v>
      </c>
      <c r="I88" s="46">
        <f>IF(G88=0,0,G88/F88*100)</f>
        <v>100</v>
      </c>
      <c r="J88" s="326">
        <f t="shared" si="19"/>
        <v>42.500000000000007</v>
      </c>
      <c r="K88" s="387"/>
      <c r="L88" s="389"/>
      <c r="M88" s="323">
        <f t="shared" si="20"/>
        <v>42.500000000000007</v>
      </c>
      <c r="N88" s="20"/>
      <c r="O88" s="20"/>
    </row>
    <row r="89" spans="1:15" s="8" customFormat="1" ht="194.25" customHeight="1">
      <c r="A89" s="384"/>
      <c r="B89" s="397"/>
      <c r="C89" s="398"/>
      <c r="D89" s="151" t="s">
        <v>19</v>
      </c>
      <c r="E89" s="127">
        <v>1910</v>
      </c>
      <c r="F89" s="127">
        <v>317.75</v>
      </c>
      <c r="G89" s="373">
        <v>303.51494000000002</v>
      </c>
      <c r="H89" s="340">
        <f t="shared" si="23"/>
        <v>-14.235059999999976</v>
      </c>
      <c r="I89" s="46">
        <f>IF(G89=0,0,G89/F89*100)</f>
        <v>95.520044059795438</v>
      </c>
      <c r="J89" s="326">
        <f t="shared" si="19"/>
        <v>15.890834554973823</v>
      </c>
      <c r="K89" s="387"/>
      <c r="L89" s="389"/>
      <c r="M89" s="323">
        <f t="shared" si="20"/>
        <v>15.890834554973823</v>
      </c>
      <c r="N89" s="20"/>
      <c r="O89" s="20"/>
    </row>
    <row r="90" spans="1:15" s="8" customFormat="1" ht="159" customHeight="1">
      <c r="A90" s="384"/>
      <c r="B90" s="397"/>
      <c r="C90" s="398"/>
      <c r="D90" s="151" t="s">
        <v>20</v>
      </c>
      <c r="E90" s="127">
        <v>290</v>
      </c>
      <c r="F90" s="127">
        <v>60</v>
      </c>
      <c r="G90" s="373">
        <v>52.2</v>
      </c>
      <c r="H90" s="340">
        <f t="shared" si="23"/>
        <v>-7.7999999999999972</v>
      </c>
      <c r="I90" s="46">
        <f>IF(G90=0,0,G90/F90*100)</f>
        <v>87</v>
      </c>
      <c r="J90" s="326">
        <f t="shared" si="19"/>
        <v>18.000000000000004</v>
      </c>
      <c r="K90" s="387"/>
      <c r="L90" s="389"/>
      <c r="M90" s="323">
        <f t="shared" si="20"/>
        <v>18.000000000000004</v>
      </c>
      <c r="N90" s="20"/>
      <c r="O90" s="20"/>
    </row>
    <row r="91" spans="1:15" s="8" customFormat="1" ht="228.75" customHeight="1">
      <c r="A91" s="384"/>
      <c r="B91" s="397"/>
      <c r="C91" s="398"/>
      <c r="D91" s="152" t="s">
        <v>21</v>
      </c>
      <c r="E91" s="127">
        <v>0</v>
      </c>
      <c r="F91" s="127">
        <v>0</v>
      </c>
      <c r="G91" s="373">
        <v>0</v>
      </c>
      <c r="H91" s="346">
        <f t="shared" si="23"/>
        <v>0</v>
      </c>
      <c r="I91" s="46">
        <f>IF(G91=0,0,G91/F91*100)</f>
        <v>0</v>
      </c>
      <c r="J91" s="326">
        <f t="shared" si="19"/>
        <v>0</v>
      </c>
      <c r="K91" s="387"/>
      <c r="L91" s="389"/>
      <c r="M91" s="323" t="e">
        <f t="shared" si="20"/>
        <v>#DIV/0!</v>
      </c>
      <c r="N91" s="20"/>
      <c r="O91" s="20"/>
    </row>
    <row r="92" spans="1:15" s="8" customFormat="1" ht="232.5" customHeight="1">
      <c r="A92" s="384"/>
      <c r="B92" s="397"/>
      <c r="C92" s="398"/>
      <c r="D92" s="152" t="s">
        <v>22</v>
      </c>
      <c r="E92" s="127">
        <v>0</v>
      </c>
      <c r="F92" s="127">
        <v>0</v>
      </c>
      <c r="G92" s="373">
        <v>0</v>
      </c>
      <c r="H92" s="346">
        <f t="shared" si="23"/>
        <v>0</v>
      </c>
      <c r="I92" s="46">
        <v>0</v>
      </c>
      <c r="J92" s="326">
        <f t="shared" si="19"/>
        <v>0</v>
      </c>
      <c r="K92" s="387"/>
      <c r="L92" s="389"/>
      <c r="M92" s="323" t="e">
        <f t="shared" si="20"/>
        <v>#DIV/0!</v>
      </c>
      <c r="N92" s="20"/>
      <c r="O92" s="20"/>
    </row>
    <row r="93" spans="1:15" s="8" customFormat="1" ht="128.25" customHeight="1">
      <c r="A93" s="384"/>
      <c r="B93" s="397"/>
      <c r="C93" s="398"/>
      <c r="D93" s="153" t="s">
        <v>23</v>
      </c>
      <c r="E93" s="347">
        <v>0</v>
      </c>
      <c r="F93" s="71">
        <v>0</v>
      </c>
      <c r="G93" s="373">
        <v>0</v>
      </c>
      <c r="H93" s="49">
        <f t="shared" si="23"/>
        <v>0</v>
      </c>
      <c r="I93" s="46">
        <f t="shared" ref="I93:I128" si="24">IF(G93=0,0,G93/F93*100)</f>
        <v>0</v>
      </c>
      <c r="J93" s="326">
        <f t="shared" si="19"/>
        <v>0</v>
      </c>
      <c r="K93" s="387"/>
      <c r="L93" s="389"/>
      <c r="M93" s="323" t="e">
        <f t="shared" si="20"/>
        <v>#DIV/0!</v>
      </c>
      <c r="N93" s="20"/>
      <c r="O93" s="20"/>
    </row>
    <row r="94" spans="1:15" s="8" customFormat="1" ht="128.25" customHeight="1">
      <c r="A94" s="384"/>
      <c r="B94" s="397"/>
      <c r="C94" s="398"/>
      <c r="D94" s="154" t="s">
        <v>24</v>
      </c>
      <c r="E94" s="71">
        <v>0</v>
      </c>
      <c r="F94" s="71">
        <v>0</v>
      </c>
      <c r="G94" s="373">
        <v>0</v>
      </c>
      <c r="H94" s="45">
        <f t="shared" si="23"/>
        <v>0</v>
      </c>
      <c r="I94" s="46">
        <f t="shared" si="24"/>
        <v>0</v>
      </c>
      <c r="J94" s="326">
        <f t="shared" si="19"/>
        <v>0</v>
      </c>
      <c r="K94" s="387"/>
      <c r="L94" s="389"/>
      <c r="M94" s="323" t="e">
        <f t="shared" si="20"/>
        <v>#DIV/0!</v>
      </c>
      <c r="N94" s="20"/>
      <c r="O94" s="20"/>
    </row>
    <row r="95" spans="1:15" s="8" customFormat="1" ht="177.75" customHeight="1">
      <c r="A95" s="384">
        <v>11</v>
      </c>
      <c r="B95" s="397" t="s">
        <v>40</v>
      </c>
      <c r="C95" s="398">
        <v>6</v>
      </c>
      <c r="D95" s="147" t="s">
        <v>17</v>
      </c>
      <c r="E95" s="94">
        <f>E96+E97+E98+E101+E99</f>
        <v>30825.220749999997</v>
      </c>
      <c r="F95" s="94">
        <f t="shared" ref="F95" si="25">F96+F97+F98+F101+F99</f>
        <v>7572</v>
      </c>
      <c r="G95" s="371">
        <f>G96+G97+G98+G101+G99</f>
        <v>5133.1057199999996</v>
      </c>
      <c r="H95" s="381">
        <f t="shared" si="23"/>
        <v>-2438.8942800000004</v>
      </c>
      <c r="I95" s="42">
        <f t="shared" si="24"/>
        <v>67.790619651347058</v>
      </c>
      <c r="J95" s="327">
        <f t="shared" si="19"/>
        <v>16.652291841251454</v>
      </c>
      <c r="K95" s="387">
        <v>6</v>
      </c>
      <c r="L95" s="399" t="s">
        <v>66</v>
      </c>
      <c r="M95" s="323">
        <f t="shared" si="20"/>
        <v>16.652291841251454</v>
      </c>
      <c r="N95" s="20"/>
      <c r="O95" s="20"/>
    </row>
    <row r="96" spans="1:15" s="8" customFormat="1" ht="163.5" customHeight="1">
      <c r="A96" s="384"/>
      <c r="B96" s="397"/>
      <c r="C96" s="398"/>
      <c r="D96" s="151" t="s">
        <v>18</v>
      </c>
      <c r="E96" s="130">
        <v>0</v>
      </c>
      <c r="F96" s="130">
        <v>0</v>
      </c>
      <c r="G96" s="374">
        <v>0</v>
      </c>
      <c r="H96" s="45">
        <f t="shared" si="23"/>
        <v>0</v>
      </c>
      <c r="I96" s="46">
        <f t="shared" si="24"/>
        <v>0</v>
      </c>
      <c r="J96" s="326">
        <f t="shared" si="19"/>
        <v>0</v>
      </c>
      <c r="K96" s="387"/>
      <c r="L96" s="399"/>
      <c r="M96" s="323" t="e">
        <f t="shared" si="20"/>
        <v>#DIV/0!</v>
      </c>
      <c r="N96" s="20"/>
      <c r="O96" s="20"/>
    </row>
    <row r="97" spans="1:17" s="8" customFormat="1" ht="154.5" customHeight="1">
      <c r="A97" s="384"/>
      <c r="B97" s="397"/>
      <c r="C97" s="398"/>
      <c r="D97" s="151" t="s">
        <v>19</v>
      </c>
      <c r="E97" s="348">
        <v>0</v>
      </c>
      <c r="F97" s="349">
        <v>0</v>
      </c>
      <c r="G97" s="374">
        <v>0</v>
      </c>
      <c r="H97" s="49">
        <f t="shared" si="23"/>
        <v>0</v>
      </c>
      <c r="I97" s="46">
        <f t="shared" si="24"/>
        <v>0</v>
      </c>
      <c r="J97" s="326">
        <f t="shared" si="19"/>
        <v>0</v>
      </c>
      <c r="K97" s="387"/>
      <c r="L97" s="399"/>
      <c r="M97" s="323" t="e">
        <f t="shared" si="20"/>
        <v>#DIV/0!</v>
      </c>
      <c r="N97" s="20"/>
      <c r="O97" s="20"/>
    </row>
    <row r="98" spans="1:17" s="8" customFormat="1" ht="172.5" customHeight="1">
      <c r="A98" s="384"/>
      <c r="B98" s="397"/>
      <c r="C98" s="398"/>
      <c r="D98" s="151" t="s">
        <v>20</v>
      </c>
      <c r="E98" s="341">
        <v>29191.220749999997</v>
      </c>
      <c r="F98" s="341">
        <v>7572</v>
      </c>
      <c r="G98" s="373">
        <v>5133.1057199999996</v>
      </c>
      <c r="H98" s="340">
        <f>G98-F98</f>
        <v>-2438.8942800000004</v>
      </c>
      <c r="I98" s="46">
        <f t="shared" si="24"/>
        <v>67.790619651347058</v>
      </c>
      <c r="J98" s="326">
        <f t="shared" si="19"/>
        <v>17.584416095376895</v>
      </c>
      <c r="K98" s="387"/>
      <c r="L98" s="399"/>
      <c r="M98" s="323">
        <f t="shared" si="20"/>
        <v>17.584416095376895</v>
      </c>
      <c r="N98" s="20"/>
      <c r="O98" s="20"/>
    </row>
    <row r="99" spans="1:17" s="8" customFormat="1" ht="249.75" customHeight="1">
      <c r="A99" s="384"/>
      <c r="B99" s="397"/>
      <c r="C99" s="398"/>
      <c r="D99" s="152" t="s">
        <v>21</v>
      </c>
      <c r="E99" s="341">
        <v>0</v>
      </c>
      <c r="F99" s="341">
        <v>0</v>
      </c>
      <c r="G99" s="373">
        <v>0</v>
      </c>
      <c r="H99" s="52">
        <v>0</v>
      </c>
      <c r="I99" s="46">
        <f t="shared" si="24"/>
        <v>0</v>
      </c>
      <c r="J99" s="326">
        <f t="shared" si="19"/>
        <v>0</v>
      </c>
      <c r="K99" s="387"/>
      <c r="L99" s="399"/>
      <c r="M99" s="323" t="e">
        <f t="shared" si="20"/>
        <v>#DIV/0!</v>
      </c>
      <c r="N99" s="20"/>
      <c r="O99" s="20"/>
    </row>
    <row r="100" spans="1:17" s="8" customFormat="1" ht="173.25" customHeight="1">
      <c r="A100" s="384"/>
      <c r="B100" s="397"/>
      <c r="C100" s="398"/>
      <c r="D100" s="152" t="s">
        <v>22</v>
      </c>
      <c r="E100" s="338">
        <v>0</v>
      </c>
      <c r="F100" s="338">
        <v>0</v>
      </c>
      <c r="G100" s="375">
        <v>0</v>
      </c>
      <c r="H100" s="52">
        <f>G100-F100</f>
        <v>0</v>
      </c>
      <c r="I100" s="46">
        <f t="shared" si="24"/>
        <v>0</v>
      </c>
      <c r="J100" s="326">
        <f t="shared" si="19"/>
        <v>0</v>
      </c>
      <c r="K100" s="387"/>
      <c r="L100" s="399"/>
      <c r="M100" s="323" t="e">
        <f t="shared" si="20"/>
        <v>#DIV/0!</v>
      </c>
      <c r="N100" s="20"/>
      <c r="O100" s="20"/>
    </row>
    <row r="101" spans="1:17" s="8" customFormat="1" ht="143.25" customHeight="1">
      <c r="A101" s="384"/>
      <c r="B101" s="397"/>
      <c r="C101" s="398"/>
      <c r="D101" s="153" t="s">
        <v>23</v>
      </c>
      <c r="E101" s="341">
        <v>1634</v>
      </c>
      <c r="F101" s="338">
        <v>0</v>
      </c>
      <c r="G101" s="375">
        <v>0</v>
      </c>
      <c r="H101" s="49">
        <f>G101-F101</f>
        <v>0</v>
      </c>
      <c r="I101" s="46">
        <f t="shared" si="24"/>
        <v>0</v>
      </c>
      <c r="J101" s="326">
        <f t="shared" si="19"/>
        <v>0</v>
      </c>
      <c r="K101" s="387"/>
      <c r="L101" s="399"/>
      <c r="M101" s="323">
        <f t="shared" si="20"/>
        <v>0</v>
      </c>
      <c r="N101" s="20"/>
      <c r="O101" s="20"/>
    </row>
    <row r="102" spans="1:17" s="8" customFormat="1" ht="177" customHeight="1">
      <c r="A102" s="384"/>
      <c r="B102" s="397"/>
      <c r="C102" s="398"/>
      <c r="D102" s="154" t="s">
        <v>24</v>
      </c>
      <c r="E102" s="341">
        <v>0</v>
      </c>
      <c r="F102" s="338">
        <v>0</v>
      </c>
      <c r="G102" s="375">
        <v>0</v>
      </c>
      <c r="H102" s="52">
        <v>0</v>
      </c>
      <c r="I102" s="46">
        <f t="shared" si="24"/>
        <v>0</v>
      </c>
      <c r="J102" s="326">
        <f t="shared" si="19"/>
        <v>0</v>
      </c>
      <c r="K102" s="387"/>
      <c r="L102" s="399"/>
      <c r="M102" s="323" t="e">
        <f t="shared" si="20"/>
        <v>#DIV/0!</v>
      </c>
      <c r="N102" s="20"/>
      <c r="O102" s="20"/>
    </row>
    <row r="103" spans="1:17" s="8" customFormat="1" ht="197.25" customHeight="1">
      <c r="A103" s="384">
        <v>12</v>
      </c>
      <c r="B103" s="385" t="s">
        <v>56</v>
      </c>
      <c r="C103" s="386">
        <v>6</v>
      </c>
      <c r="D103" s="147" t="s">
        <v>17</v>
      </c>
      <c r="E103" s="94">
        <f>E104+E105+E106+E109+E107</f>
        <v>373183.01870000002</v>
      </c>
      <c r="F103" s="94">
        <f>F104+F105+F106+F109+F107</f>
        <v>4527.1298200000001</v>
      </c>
      <c r="G103" s="371">
        <f>G104+G105+G106+G109+G107</f>
        <v>3815.0335</v>
      </c>
      <c r="H103" s="381">
        <f t="shared" ref="H103:H111" si="26">G103-F103</f>
        <v>-712.09632000000011</v>
      </c>
      <c r="I103" s="94">
        <f t="shared" si="24"/>
        <v>84.270468303027371</v>
      </c>
      <c r="J103" s="327">
        <f t="shared" si="19"/>
        <v>1.022295578531371</v>
      </c>
      <c r="K103" s="387">
        <v>7</v>
      </c>
      <c r="L103" s="400" t="s">
        <v>34</v>
      </c>
      <c r="M103" s="323">
        <f t="shared" si="20"/>
        <v>1.022295578531371</v>
      </c>
      <c r="N103" s="20"/>
      <c r="O103" s="20"/>
    </row>
    <row r="104" spans="1:17" s="8" customFormat="1" ht="130.5" customHeight="1">
      <c r="A104" s="384"/>
      <c r="B104" s="385"/>
      <c r="C104" s="386"/>
      <c r="D104" s="151" t="s">
        <v>18</v>
      </c>
      <c r="E104" s="341">
        <v>0</v>
      </c>
      <c r="F104" s="341">
        <v>0</v>
      </c>
      <c r="G104" s="373">
        <v>0</v>
      </c>
      <c r="H104" s="350">
        <f t="shared" si="26"/>
        <v>0</v>
      </c>
      <c r="I104" s="342">
        <f t="shared" si="24"/>
        <v>0</v>
      </c>
      <c r="J104" s="326">
        <f t="shared" si="19"/>
        <v>0</v>
      </c>
      <c r="K104" s="387"/>
      <c r="L104" s="401"/>
      <c r="M104" s="323" t="e">
        <f t="shared" si="20"/>
        <v>#DIV/0!</v>
      </c>
      <c r="N104" s="20"/>
      <c r="O104" s="20"/>
    </row>
    <row r="105" spans="1:17" s="8" customFormat="1" ht="183.75" customHeight="1">
      <c r="A105" s="384"/>
      <c r="B105" s="385"/>
      <c r="C105" s="386"/>
      <c r="D105" s="151" t="s">
        <v>19</v>
      </c>
      <c r="E105" s="127">
        <v>95</v>
      </c>
      <c r="F105" s="127">
        <v>36</v>
      </c>
      <c r="G105" s="373">
        <v>36</v>
      </c>
      <c r="H105" s="340">
        <f t="shared" si="26"/>
        <v>0</v>
      </c>
      <c r="I105" s="342">
        <f t="shared" si="24"/>
        <v>100</v>
      </c>
      <c r="J105" s="326">
        <f t="shared" si="19"/>
        <v>37.894736842105267</v>
      </c>
      <c r="K105" s="387"/>
      <c r="L105" s="401"/>
      <c r="M105" s="323">
        <f t="shared" si="20"/>
        <v>37.894736842105267</v>
      </c>
      <c r="N105" s="20"/>
      <c r="O105" s="20"/>
    </row>
    <row r="106" spans="1:17" s="8" customFormat="1" ht="165.75" customHeight="1">
      <c r="A106" s="384"/>
      <c r="B106" s="385"/>
      <c r="C106" s="386"/>
      <c r="D106" s="151" t="s">
        <v>20</v>
      </c>
      <c r="E106" s="127">
        <v>29952.285520000001</v>
      </c>
      <c r="F106" s="127">
        <v>4491.1298200000001</v>
      </c>
      <c r="G106" s="373">
        <v>3779.0335</v>
      </c>
      <c r="H106" s="340">
        <f t="shared" si="26"/>
        <v>-712.09632000000011</v>
      </c>
      <c r="I106" s="342">
        <f t="shared" si="24"/>
        <v>84.144383517286087</v>
      </c>
      <c r="J106" s="326">
        <f t="shared" si="19"/>
        <v>12.616845206942992</v>
      </c>
      <c r="K106" s="387"/>
      <c r="L106" s="401"/>
      <c r="M106" s="323">
        <f t="shared" si="20"/>
        <v>12.616845206942992</v>
      </c>
      <c r="N106" s="20"/>
      <c r="O106" s="20"/>
    </row>
    <row r="107" spans="1:17" s="8" customFormat="1" ht="234.75" customHeight="1">
      <c r="A107" s="384"/>
      <c r="B107" s="385"/>
      <c r="C107" s="386"/>
      <c r="D107" s="152" t="s">
        <v>21</v>
      </c>
      <c r="E107" s="127">
        <v>0</v>
      </c>
      <c r="F107" s="127">
        <v>0</v>
      </c>
      <c r="G107" s="373">
        <v>0</v>
      </c>
      <c r="H107" s="350">
        <f t="shared" si="26"/>
        <v>0</v>
      </c>
      <c r="I107" s="342">
        <f t="shared" si="24"/>
        <v>0</v>
      </c>
      <c r="J107" s="326">
        <f t="shared" si="19"/>
        <v>0</v>
      </c>
      <c r="K107" s="387"/>
      <c r="L107" s="401"/>
      <c r="M107" s="323" t="e">
        <f t="shared" si="20"/>
        <v>#DIV/0!</v>
      </c>
      <c r="N107" s="20"/>
      <c r="O107" s="20"/>
    </row>
    <row r="108" spans="1:17" s="8" customFormat="1" ht="174.75" customHeight="1">
      <c r="A108" s="384"/>
      <c r="B108" s="385"/>
      <c r="C108" s="386"/>
      <c r="D108" s="152" t="s">
        <v>22</v>
      </c>
      <c r="E108" s="127">
        <v>0</v>
      </c>
      <c r="F108" s="127">
        <v>0</v>
      </c>
      <c r="G108" s="373">
        <v>0</v>
      </c>
      <c r="H108" s="350">
        <f t="shared" si="26"/>
        <v>0</v>
      </c>
      <c r="I108" s="342">
        <f t="shared" si="24"/>
        <v>0</v>
      </c>
      <c r="J108" s="326">
        <f t="shared" si="19"/>
        <v>0</v>
      </c>
      <c r="K108" s="387"/>
      <c r="L108" s="401"/>
      <c r="M108" s="323" t="e">
        <f t="shared" si="20"/>
        <v>#DIV/0!</v>
      </c>
      <c r="N108" s="20"/>
      <c r="O108" s="20"/>
    </row>
    <row r="109" spans="1:17" s="8" customFormat="1" ht="192.75" customHeight="1">
      <c r="A109" s="384"/>
      <c r="B109" s="385"/>
      <c r="C109" s="386"/>
      <c r="D109" s="153" t="s">
        <v>23</v>
      </c>
      <c r="E109" s="127">
        <v>343135.73318000004</v>
      </c>
      <c r="F109" s="127">
        <v>0</v>
      </c>
      <c r="G109" s="373">
        <v>0</v>
      </c>
      <c r="H109" s="344">
        <f t="shared" si="26"/>
        <v>0</v>
      </c>
      <c r="I109" s="342">
        <f t="shared" si="24"/>
        <v>0</v>
      </c>
      <c r="J109" s="326">
        <f t="shared" si="19"/>
        <v>0</v>
      </c>
      <c r="K109" s="387"/>
      <c r="L109" s="401"/>
      <c r="M109" s="323">
        <f t="shared" si="20"/>
        <v>0</v>
      </c>
      <c r="N109" s="20"/>
      <c r="O109" s="20"/>
    </row>
    <row r="110" spans="1:17" s="8" customFormat="1" ht="130.5" customHeight="1">
      <c r="A110" s="384"/>
      <c r="B110" s="385"/>
      <c r="C110" s="386"/>
      <c r="D110" s="154" t="s">
        <v>24</v>
      </c>
      <c r="E110" s="341">
        <v>0</v>
      </c>
      <c r="F110" s="341">
        <v>0</v>
      </c>
      <c r="G110" s="373">
        <v>0</v>
      </c>
      <c r="H110" s="350">
        <f t="shared" si="26"/>
        <v>0</v>
      </c>
      <c r="I110" s="342">
        <f t="shared" si="24"/>
        <v>0</v>
      </c>
      <c r="J110" s="326">
        <f t="shared" si="19"/>
        <v>0</v>
      </c>
      <c r="K110" s="387"/>
      <c r="L110" s="401"/>
      <c r="M110" s="323" t="e">
        <f t="shared" si="20"/>
        <v>#DIV/0!</v>
      </c>
      <c r="N110" s="20"/>
      <c r="O110" s="20"/>
    </row>
    <row r="111" spans="1:17" s="8" customFormat="1" ht="230.25" customHeight="1">
      <c r="A111" s="384">
        <v>13</v>
      </c>
      <c r="B111" s="385" t="s">
        <v>41</v>
      </c>
      <c r="C111" s="386">
        <v>3</v>
      </c>
      <c r="D111" s="147" t="s">
        <v>17</v>
      </c>
      <c r="E111" s="94">
        <f>E112+E113+E114+E115+E117</f>
        <v>87780.034220000001</v>
      </c>
      <c r="F111" s="94">
        <f>F112+F113+F114+F115+F117</f>
        <v>18012.96055</v>
      </c>
      <c r="G111" s="371">
        <f>G112+G113+G114+G115+G117</f>
        <v>16279.053039999999</v>
      </c>
      <c r="H111" s="382">
        <f t="shared" si="26"/>
        <v>-1733.9075100000009</v>
      </c>
      <c r="I111" s="42">
        <f t="shared" si="24"/>
        <v>90.374111433891969</v>
      </c>
      <c r="J111" s="327">
        <f t="shared" si="19"/>
        <v>18.545279897249049</v>
      </c>
      <c r="K111" s="387">
        <v>4</v>
      </c>
      <c r="L111" s="396" t="s">
        <v>42</v>
      </c>
      <c r="M111" s="323">
        <f t="shared" si="20"/>
        <v>18.545279897249049</v>
      </c>
      <c r="N111" s="20"/>
      <c r="O111" s="20"/>
      <c r="Q111" s="383"/>
    </row>
    <row r="112" spans="1:17" s="8" customFormat="1" ht="174.75" customHeight="1">
      <c r="A112" s="384"/>
      <c r="B112" s="385"/>
      <c r="C112" s="386"/>
      <c r="D112" s="151" t="s">
        <v>18</v>
      </c>
      <c r="E112" s="341">
        <v>0</v>
      </c>
      <c r="F112" s="341">
        <v>0</v>
      </c>
      <c r="G112" s="373">
        <v>0</v>
      </c>
      <c r="H112" s="71">
        <v>0</v>
      </c>
      <c r="I112" s="67">
        <f t="shared" si="24"/>
        <v>0</v>
      </c>
      <c r="J112" s="326">
        <f t="shared" si="19"/>
        <v>0</v>
      </c>
      <c r="K112" s="387"/>
      <c r="L112" s="396"/>
      <c r="M112" s="323" t="e">
        <f t="shared" si="20"/>
        <v>#DIV/0!</v>
      </c>
      <c r="N112" s="20"/>
      <c r="O112" s="20"/>
    </row>
    <row r="113" spans="1:15" s="8" customFormat="1" ht="170.25" customHeight="1">
      <c r="A113" s="384"/>
      <c r="B113" s="385"/>
      <c r="C113" s="386"/>
      <c r="D113" s="151" t="s">
        <v>19</v>
      </c>
      <c r="E113" s="341">
        <v>0</v>
      </c>
      <c r="F113" s="341">
        <v>0</v>
      </c>
      <c r="G113" s="373">
        <v>0</v>
      </c>
      <c r="H113" s="71">
        <v>0</v>
      </c>
      <c r="I113" s="67">
        <f t="shared" si="24"/>
        <v>0</v>
      </c>
      <c r="J113" s="326">
        <f t="shared" si="19"/>
        <v>0</v>
      </c>
      <c r="K113" s="387"/>
      <c r="L113" s="396"/>
      <c r="M113" s="323" t="e">
        <f t="shared" si="20"/>
        <v>#DIV/0!</v>
      </c>
      <c r="N113" s="20"/>
      <c r="O113" s="20"/>
    </row>
    <row r="114" spans="1:15" s="8" customFormat="1" ht="179.25" customHeight="1">
      <c r="A114" s="384"/>
      <c r="B114" s="385"/>
      <c r="C114" s="386"/>
      <c r="D114" s="151" t="s">
        <v>20</v>
      </c>
      <c r="E114" s="351">
        <v>63691.024420000002</v>
      </c>
      <c r="F114" s="351">
        <v>18012.96055</v>
      </c>
      <c r="G114" s="373">
        <v>16279.053039999999</v>
      </c>
      <c r="H114" s="340">
        <f>G114-F114</f>
        <v>-1733.9075100000009</v>
      </c>
      <c r="I114" s="67">
        <f t="shared" si="24"/>
        <v>90.374111433891969</v>
      </c>
      <c r="J114" s="326">
        <f t="shared" si="19"/>
        <v>25.559414671446412</v>
      </c>
      <c r="K114" s="387"/>
      <c r="L114" s="396"/>
      <c r="M114" s="323">
        <f t="shared" si="20"/>
        <v>25.559414671446412</v>
      </c>
      <c r="N114" s="20"/>
      <c r="O114" s="20"/>
    </row>
    <row r="115" spans="1:15" s="8" customFormat="1" ht="183" customHeight="1">
      <c r="A115" s="384"/>
      <c r="B115" s="385"/>
      <c r="C115" s="386"/>
      <c r="D115" s="152" t="s">
        <v>21</v>
      </c>
      <c r="E115" s="352">
        <v>0</v>
      </c>
      <c r="F115" s="352">
        <v>0</v>
      </c>
      <c r="G115" s="373">
        <v>0</v>
      </c>
      <c r="H115" s="352">
        <v>0</v>
      </c>
      <c r="I115" s="67">
        <f t="shared" si="24"/>
        <v>0</v>
      </c>
      <c r="J115" s="326">
        <f t="shared" si="19"/>
        <v>0</v>
      </c>
      <c r="K115" s="387"/>
      <c r="L115" s="396"/>
      <c r="M115" s="323" t="e">
        <f t="shared" si="20"/>
        <v>#DIV/0!</v>
      </c>
      <c r="N115" s="20"/>
      <c r="O115" s="20"/>
    </row>
    <row r="116" spans="1:15" s="8" customFormat="1" ht="165.75" customHeight="1">
      <c r="A116" s="384"/>
      <c r="B116" s="385"/>
      <c r="C116" s="386"/>
      <c r="D116" s="152" t="s">
        <v>22</v>
      </c>
      <c r="E116" s="352">
        <v>0</v>
      </c>
      <c r="F116" s="352">
        <v>0</v>
      </c>
      <c r="G116" s="373">
        <v>0</v>
      </c>
      <c r="H116" s="352">
        <v>0</v>
      </c>
      <c r="I116" s="67">
        <f t="shared" si="24"/>
        <v>0</v>
      </c>
      <c r="J116" s="326">
        <f t="shared" si="19"/>
        <v>0</v>
      </c>
      <c r="K116" s="387"/>
      <c r="L116" s="396"/>
      <c r="M116" s="323" t="e">
        <f t="shared" si="20"/>
        <v>#DIV/0!</v>
      </c>
      <c r="N116" s="20"/>
      <c r="O116" s="20"/>
    </row>
    <row r="117" spans="1:15" s="8" customFormat="1" ht="130.5" customHeight="1">
      <c r="A117" s="384"/>
      <c r="B117" s="385"/>
      <c r="C117" s="386"/>
      <c r="D117" s="153" t="s">
        <v>23</v>
      </c>
      <c r="E117" s="352">
        <v>24089.0098</v>
      </c>
      <c r="F117" s="352">
        <v>0</v>
      </c>
      <c r="G117" s="373">
        <v>0</v>
      </c>
      <c r="H117" s="352">
        <v>0</v>
      </c>
      <c r="I117" s="67">
        <f t="shared" si="24"/>
        <v>0</v>
      </c>
      <c r="J117" s="326">
        <f t="shared" si="19"/>
        <v>0</v>
      </c>
      <c r="K117" s="387"/>
      <c r="L117" s="396"/>
      <c r="M117" s="323">
        <f t="shared" si="20"/>
        <v>0</v>
      </c>
      <c r="N117" s="20"/>
      <c r="O117" s="20"/>
    </row>
    <row r="118" spans="1:15" s="8" customFormat="1" ht="213" customHeight="1">
      <c r="A118" s="384"/>
      <c r="B118" s="385"/>
      <c r="C118" s="386"/>
      <c r="D118" s="154" t="s">
        <v>24</v>
      </c>
      <c r="E118" s="71">
        <v>0</v>
      </c>
      <c r="F118" s="71">
        <v>0</v>
      </c>
      <c r="G118" s="373">
        <v>0</v>
      </c>
      <c r="H118" s="71">
        <v>0</v>
      </c>
      <c r="I118" s="67">
        <f t="shared" si="24"/>
        <v>0</v>
      </c>
      <c r="J118" s="326">
        <f t="shared" si="19"/>
        <v>0</v>
      </c>
      <c r="K118" s="387"/>
      <c r="L118" s="396"/>
      <c r="M118" s="323" t="e">
        <f t="shared" si="20"/>
        <v>#DIV/0!</v>
      </c>
      <c r="N118" s="20"/>
      <c r="O118" s="20"/>
    </row>
    <row r="119" spans="1:15" s="8" customFormat="1" ht="228" customHeight="1">
      <c r="A119" s="384">
        <v>14</v>
      </c>
      <c r="B119" s="385" t="s">
        <v>43</v>
      </c>
      <c r="C119" s="386">
        <v>7</v>
      </c>
      <c r="D119" s="147" t="s">
        <v>17</v>
      </c>
      <c r="E119" s="94">
        <f>E120+E121+E122+E123+E125+E126</f>
        <v>4299.6899999999996</v>
      </c>
      <c r="F119" s="94">
        <f>F120+F121+F122+F123+F125+F126</f>
        <v>0</v>
      </c>
      <c r="G119" s="371">
        <f>G120+G121+G122+G123+G125+G126</f>
        <v>0</v>
      </c>
      <c r="H119" s="86">
        <f t="shared" ref="H119:H131" si="27">G119-F119</f>
        <v>0</v>
      </c>
      <c r="I119" s="42">
        <f t="shared" si="24"/>
        <v>0</v>
      </c>
      <c r="J119" s="327">
        <f t="shared" si="19"/>
        <v>0</v>
      </c>
      <c r="K119" s="387">
        <v>6</v>
      </c>
      <c r="L119" s="388" t="s">
        <v>76</v>
      </c>
      <c r="M119" s="323">
        <f t="shared" si="20"/>
        <v>0</v>
      </c>
      <c r="N119" s="20"/>
      <c r="O119" s="20"/>
    </row>
    <row r="120" spans="1:15" s="8" customFormat="1" ht="147" customHeight="1">
      <c r="A120" s="384"/>
      <c r="B120" s="385"/>
      <c r="C120" s="386"/>
      <c r="D120" s="151" t="s">
        <v>18</v>
      </c>
      <c r="E120" s="44">
        <v>0</v>
      </c>
      <c r="F120" s="44">
        <v>0</v>
      </c>
      <c r="G120" s="374">
        <v>0</v>
      </c>
      <c r="H120" s="95">
        <f t="shared" si="27"/>
        <v>0</v>
      </c>
      <c r="I120" s="67">
        <f t="shared" si="24"/>
        <v>0</v>
      </c>
      <c r="J120" s="326">
        <f t="shared" si="19"/>
        <v>0</v>
      </c>
      <c r="K120" s="387"/>
      <c r="L120" s="389"/>
      <c r="M120" s="323" t="e">
        <f t="shared" si="20"/>
        <v>#DIV/0!</v>
      </c>
      <c r="N120" s="20"/>
      <c r="O120" s="20"/>
    </row>
    <row r="121" spans="1:15" s="8" customFormat="1" ht="169.5" customHeight="1">
      <c r="A121" s="384"/>
      <c r="B121" s="385"/>
      <c r="C121" s="386"/>
      <c r="D121" s="151" t="s">
        <v>19</v>
      </c>
      <c r="E121" s="352">
        <v>2332.1999999999998</v>
      </c>
      <c r="F121" s="44">
        <v>0</v>
      </c>
      <c r="G121" s="374">
        <v>0</v>
      </c>
      <c r="H121" s="95">
        <f t="shared" si="27"/>
        <v>0</v>
      </c>
      <c r="I121" s="67">
        <f t="shared" si="24"/>
        <v>0</v>
      </c>
      <c r="J121" s="326">
        <f t="shared" si="19"/>
        <v>0</v>
      </c>
      <c r="K121" s="387"/>
      <c r="L121" s="389"/>
      <c r="M121" s="323">
        <f t="shared" si="20"/>
        <v>0</v>
      </c>
      <c r="N121" s="20"/>
      <c r="O121" s="20"/>
    </row>
    <row r="122" spans="1:15" s="8" customFormat="1" ht="169.5" customHeight="1">
      <c r="A122" s="384"/>
      <c r="B122" s="385"/>
      <c r="C122" s="386"/>
      <c r="D122" s="151" t="s">
        <v>20</v>
      </c>
      <c r="E122" s="352">
        <v>1967.49</v>
      </c>
      <c r="F122" s="44">
        <v>0</v>
      </c>
      <c r="G122" s="374">
        <v>0</v>
      </c>
      <c r="H122" s="95">
        <f t="shared" si="27"/>
        <v>0</v>
      </c>
      <c r="I122" s="67">
        <f t="shared" si="24"/>
        <v>0</v>
      </c>
      <c r="J122" s="326">
        <f t="shared" si="19"/>
        <v>0</v>
      </c>
      <c r="K122" s="387"/>
      <c r="L122" s="389"/>
      <c r="M122" s="323">
        <f t="shared" si="20"/>
        <v>0</v>
      </c>
      <c r="N122" s="20"/>
      <c r="O122" s="20"/>
    </row>
    <row r="123" spans="1:15" s="8" customFormat="1" ht="231" customHeight="1">
      <c r="A123" s="384"/>
      <c r="B123" s="385"/>
      <c r="C123" s="386"/>
      <c r="D123" s="152" t="s">
        <v>21</v>
      </c>
      <c r="E123" s="347">
        <v>0</v>
      </c>
      <c r="F123" s="71">
        <v>0</v>
      </c>
      <c r="G123" s="373">
        <v>0</v>
      </c>
      <c r="H123" s="95">
        <f t="shared" si="27"/>
        <v>0</v>
      </c>
      <c r="I123" s="67">
        <f t="shared" si="24"/>
        <v>0</v>
      </c>
      <c r="J123" s="326">
        <f t="shared" si="19"/>
        <v>0</v>
      </c>
      <c r="K123" s="387"/>
      <c r="L123" s="389"/>
      <c r="M123" s="323" t="e">
        <f t="shared" si="20"/>
        <v>#DIV/0!</v>
      </c>
      <c r="N123" s="20"/>
      <c r="O123" s="20"/>
    </row>
    <row r="124" spans="1:15" s="8" customFormat="1" ht="198" customHeight="1">
      <c r="A124" s="384"/>
      <c r="B124" s="385"/>
      <c r="C124" s="386"/>
      <c r="D124" s="152" t="s">
        <v>22</v>
      </c>
      <c r="E124" s="347">
        <v>0</v>
      </c>
      <c r="F124" s="71">
        <v>0</v>
      </c>
      <c r="G124" s="373">
        <v>0</v>
      </c>
      <c r="H124" s="95">
        <f t="shared" si="27"/>
        <v>0</v>
      </c>
      <c r="I124" s="67">
        <f t="shared" si="24"/>
        <v>0</v>
      </c>
      <c r="J124" s="326">
        <f t="shared" si="19"/>
        <v>0</v>
      </c>
      <c r="K124" s="387"/>
      <c r="L124" s="389"/>
      <c r="M124" s="323" t="e">
        <f t="shared" si="20"/>
        <v>#DIV/0!</v>
      </c>
      <c r="N124" s="20"/>
      <c r="O124" s="20"/>
    </row>
    <row r="125" spans="1:15" s="8" customFormat="1" ht="128.25" customHeight="1">
      <c r="A125" s="384"/>
      <c r="B125" s="385"/>
      <c r="C125" s="386"/>
      <c r="D125" s="153" t="s">
        <v>23</v>
      </c>
      <c r="E125" s="71">
        <v>0</v>
      </c>
      <c r="F125" s="71">
        <v>0</v>
      </c>
      <c r="G125" s="373">
        <v>0</v>
      </c>
      <c r="H125" s="95">
        <f t="shared" si="27"/>
        <v>0</v>
      </c>
      <c r="I125" s="67">
        <f t="shared" si="24"/>
        <v>0</v>
      </c>
      <c r="J125" s="326">
        <f t="shared" si="19"/>
        <v>0</v>
      </c>
      <c r="K125" s="387"/>
      <c r="L125" s="389"/>
      <c r="M125" s="323" t="e">
        <f t="shared" si="20"/>
        <v>#DIV/0!</v>
      </c>
      <c r="N125" s="20"/>
      <c r="O125" s="20"/>
    </row>
    <row r="126" spans="1:15" s="8" customFormat="1" ht="128.25" customHeight="1">
      <c r="A126" s="384"/>
      <c r="B126" s="385"/>
      <c r="C126" s="386"/>
      <c r="D126" s="154" t="s">
        <v>24</v>
      </c>
      <c r="E126" s="44">
        <v>0</v>
      </c>
      <c r="F126" s="44">
        <v>0</v>
      </c>
      <c r="G126" s="374">
        <v>0</v>
      </c>
      <c r="H126" s="95">
        <f t="shared" si="27"/>
        <v>0</v>
      </c>
      <c r="I126" s="67">
        <f t="shared" si="24"/>
        <v>0</v>
      </c>
      <c r="J126" s="326">
        <f t="shared" si="19"/>
        <v>0</v>
      </c>
      <c r="K126" s="387"/>
      <c r="L126" s="389"/>
      <c r="M126" s="323" t="e">
        <f t="shared" si="20"/>
        <v>#DIV/0!</v>
      </c>
      <c r="N126" s="20"/>
      <c r="O126" s="20"/>
    </row>
    <row r="127" spans="1:15" s="8" customFormat="1" ht="219.75" customHeight="1">
      <c r="A127" s="384">
        <v>15</v>
      </c>
      <c r="B127" s="385" t="s">
        <v>45</v>
      </c>
      <c r="C127" s="386">
        <v>5</v>
      </c>
      <c r="D127" s="147" t="s">
        <v>17</v>
      </c>
      <c r="E127" s="94">
        <f>E128+E129+E130+E131+E132+E133</f>
        <v>413280.7</v>
      </c>
      <c r="F127" s="94">
        <f>F128+F129+F130+F133</f>
        <v>4120</v>
      </c>
      <c r="G127" s="371">
        <f>G128+G129+G130+G133</f>
        <v>5102.91842</v>
      </c>
      <c r="H127" s="382">
        <f t="shared" si="27"/>
        <v>982.91841999999997</v>
      </c>
      <c r="I127" s="42">
        <f t="shared" si="24"/>
        <v>123.8572432038835</v>
      </c>
      <c r="J127" s="327">
        <f t="shared" si="19"/>
        <v>1.2347342665650729</v>
      </c>
      <c r="K127" s="387">
        <v>7</v>
      </c>
      <c r="L127" s="390" t="s">
        <v>58</v>
      </c>
      <c r="M127" s="323">
        <f t="shared" si="20"/>
        <v>1.2347342665650729</v>
      </c>
      <c r="N127" s="20"/>
      <c r="O127" s="20"/>
    </row>
    <row r="128" spans="1:15" s="8" customFormat="1" ht="128.25" customHeight="1">
      <c r="A128" s="384"/>
      <c r="B128" s="385"/>
      <c r="C128" s="386"/>
      <c r="D128" s="151" t="s">
        <v>18</v>
      </c>
      <c r="E128" s="338">
        <v>0</v>
      </c>
      <c r="F128" s="338">
        <v>0</v>
      </c>
      <c r="G128" s="375">
        <v>0</v>
      </c>
      <c r="H128" s="57">
        <f t="shared" si="27"/>
        <v>0</v>
      </c>
      <c r="I128" s="28">
        <f t="shared" si="24"/>
        <v>0</v>
      </c>
      <c r="J128" s="326">
        <f t="shared" si="19"/>
        <v>0</v>
      </c>
      <c r="K128" s="387"/>
      <c r="L128" s="391"/>
      <c r="M128" s="323" t="e">
        <f t="shared" si="20"/>
        <v>#DIV/0!</v>
      </c>
      <c r="N128" s="20"/>
      <c r="O128" s="20"/>
    </row>
    <row r="129" spans="1:15" s="8" customFormat="1" ht="159" customHeight="1">
      <c r="A129" s="384"/>
      <c r="B129" s="385"/>
      <c r="C129" s="386"/>
      <c r="D129" s="151" t="s">
        <v>19</v>
      </c>
      <c r="E129" s="353">
        <v>183682.3</v>
      </c>
      <c r="F129" s="353">
        <v>0</v>
      </c>
      <c r="G129" s="373">
        <v>0</v>
      </c>
      <c r="H129" s="57">
        <f t="shared" si="27"/>
        <v>0</v>
      </c>
      <c r="I129" s="68">
        <f t="shared" ref="I129:I139" si="28">IF(G129=0,0,G129/F129*100)</f>
        <v>0</v>
      </c>
      <c r="J129" s="326">
        <f t="shared" si="19"/>
        <v>0</v>
      </c>
      <c r="K129" s="387"/>
      <c r="L129" s="391"/>
      <c r="M129" s="323">
        <f t="shared" si="20"/>
        <v>0</v>
      </c>
      <c r="N129" s="20"/>
      <c r="O129" s="20"/>
    </row>
    <row r="130" spans="1:15" s="8" customFormat="1" ht="177" customHeight="1">
      <c r="A130" s="384"/>
      <c r="B130" s="385"/>
      <c r="C130" s="386"/>
      <c r="D130" s="151" t="s">
        <v>20</v>
      </c>
      <c r="E130" s="353">
        <v>113191.2</v>
      </c>
      <c r="F130" s="353">
        <v>4120</v>
      </c>
      <c r="G130" s="377">
        <v>5102.91842</v>
      </c>
      <c r="H130" s="340">
        <f>G130-F130</f>
        <v>982.91841999999997</v>
      </c>
      <c r="I130" s="68">
        <f t="shared" si="28"/>
        <v>123.8572432038835</v>
      </c>
      <c r="J130" s="326">
        <f t="shared" si="19"/>
        <v>4.5082289259235697</v>
      </c>
      <c r="K130" s="387"/>
      <c r="L130" s="391"/>
      <c r="M130" s="323">
        <f t="shared" si="20"/>
        <v>4.5082289259235697</v>
      </c>
      <c r="N130" s="20"/>
      <c r="O130" s="20"/>
    </row>
    <row r="131" spans="1:15" s="8" customFormat="1" ht="263.25" customHeight="1">
      <c r="A131" s="384"/>
      <c r="B131" s="385"/>
      <c r="C131" s="386"/>
      <c r="D131" s="152" t="s">
        <v>21</v>
      </c>
      <c r="E131" s="59">
        <v>0</v>
      </c>
      <c r="F131" s="59">
        <v>0</v>
      </c>
      <c r="G131" s="377">
        <v>0</v>
      </c>
      <c r="H131" s="57">
        <f t="shared" si="27"/>
        <v>0</v>
      </c>
      <c r="I131" s="58">
        <f t="shared" si="28"/>
        <v>0</v>
      </c>
      <c r="J131" s="326">
        <f t="shared" si="19"/>
        <v>0</v>
      </c>
      <c r="K131" s="387"/>
      <c r="L131" s="391"/>
      <c r="M131" s="323" t="e">
        <f t="shared" si="20"/>
        <v>#DIV/0!</v>
      </c>
      <c r="N131" s="20"/>
      <c r="O131" s="20"/>
    </row>
    <row r="132" spans="1:15" s="8" customFormat="1" ht="201.75" customHeight="1">
      <c r="A132" s="384"/>
      <c r="B132" s="385"/>
      <c r="C132" s="386"/>
      <c r="D132" s="152" t="s">
        <v>22</v>
      </c>
      <c r="E132" s="59">
        <v>0</v>
      </c>
      <c r="F132" s="59">
        <v>0</v>
      </c>
      <c r="G132" s="377">
        <v>0</v>
      </c>
      <c r="H132" s="57">
        <f t="shared" ref="H132:H139" si="29">G132-F132</f>
        <v>0</v>
      </c>
      <c r="I132" s="58">
        <f t="shared" si="28"/>
        <v>0</v>
      </c>
      <c r="J132" s="326">
        <f t="shared" si="19"/>
        <v>0</v>
      </c>
      <c r="K132" s="387"/>
      <c r="L132" s="391"/>
      <c r="M132" s="323" t="e">
        <f t="shared" si="20"/>
        <v>#DIV/0!</v>
      </c>
      <c r="N132" s="20"/>
      <c r="O132" s="20"/>
    </row>
    <row r="133" spans="1:15" s="8" customFormat="1" ht="172.5" customHeight="1">
      <c r="A133" s="384"/>
      <c r="B133" s="385"/>
      <c r="C133" s="386"/>
      <c r="D133" s="153" t="s">
        <v>23</v>
      </c>
      <c r="E133" s="59">
        <v>116407.2</v>
      </c>
      <c r="F133" s="59">
        <v>0</v>
      </c>
      <c r="G133" s="377">
        <v>0</v>
      </c>
      <c r="H133" s="65">
        <f t="shared" si="29"/>
        <v>0</v>
      </c>
      <c r="I133" s="58">
        <f t="shared" si="28"/>
        <v>0</v>
      </c>
      <c r="J133" s="326">
        <f t="shared" si="19"/>
        <v>0</v>
      </c>
      <c r="K133" s="387"/>
      <c r="L133" s="391"/>
      <c r="M133" s="323">
        <f t="shared" si="20"/>
        <v>0</v>
      </c>
      <c r="N133" s="20"/>
      <c r="O133" s="20"/>
    </row>
    <row r="134" spans="1:15" s="8" customFormat="1" ht="128.25" customHeight="1">
      <c r="A134" s="384"/>
      <c r="B134" s="385"/>
      <c r="C134" s="386"/>
      <c r="D134" s="154" t="s">
        <v>24</v>
      </c>
      <c r="E134" s="56">
        <v>0</v>
      </c>
      <c r="F134" s="56">
        <v>0</v>
      </c>
      <c r="G134" s="375">
        <v>0</v>
      </c>
      <c r="H134" s="57">
        <f t="shared" si="29"/>
        <v>0</v>
      </c>
      <c r="I134" s="58">
        <f t="shared" si="28"/>
        <v>0</v>
      </c>
      <c r="J134" s="326">
        <f t="shared" si="19"/>
        <v>0</v>
      </c>
      <c r="K134" s="387"/>
      <c r="L134" s="391"/>
      <c r="M134" s="323" t="e">
        <f t="shared" si="20"/>
        <v>#DIV/0!</v>
      </c>
      <c r="N134" s="20"/>
      <c r="O134" s="20"/>
    </row>
    <row r="135" spans="1:15" s="8" customFormat="1" ht="280.5" customHeight="1">
      <c r="A135" s="384">
        <v>16</v>
      </c>
      <c r="B135" s="385" t="s">
        <v>46</v>
      </c>
      <c r="C135" s="386">
        <v>2</v>
      </c>
      <c r="D135" s="147" t="s">
        <v>17</v>
      </c>
      <c r="E135" s="94">
        <f>E136+E137+E138+E139+E141</f>
        <v>49289.617610000001</v>
      </c>
      <c r="F135" s="94">
        <f>F136+F137+F138+F141</f>
        <v>15796.763999999999</v>
      </c>
      <c r="G135" s="371">
        <f>G136+G137+G138+G141</f>
        <v>15242.277839999999</v>
      </c>
      <c r="H135" s="381">
        <f t="shared" si="29"/>
        <v>-554.48616000000038</v>
      </c>
      <c r="I135" s="42">
        <f t="shared" si="28"/>
        <v>96.489875014908108</v>
      </c>
      <c r="J135" s="327">
        <f t="shared" si="19"/>
        <v>30.923911726407077</v>
      </c>
      <c r="K135" s="387">
        <v>7</v>
      </c>
      <c r="L135" s="395" t="s">
        <v>59</v>
      </c>
      <c r="M135" s="323">
        <f t="shared" si="20"/>
        <v>30.923911726407077</v>
      </c>
      <c r="N135" s="20"/>
      <c r="O135" s="20"/>
    </row>
    <row r="136" spans="1:15" s="8" customFormat="1" ht="196.5" customHeight="1">
      <c r="A136" s="384"/>
      <c r="B136" s="385"/>
      <c r="C136" s="386"/>
      <c r="D136" s="151" t="s">
        <v>18</v>
      </c>
      <c r="E136" s="73">
        <v>0</v>
      </c>
      <c r="F136" s="73">
        <v>0</v>
      </c>
      <c r="G136" s="379">
        <v>0</v>
      </c>
      <c r="H136" s="45">
        <f t="shared" si="29"/>
        <v>0</v>
      </c>
      <c r="I136" s="46">
        <f t="shared" si="28"/>
        <v>0</v>
      </c>
      <c r="J136" s="326">
        <f t="shared" ref="J136:J190" si="30">IF(G136=0,0,G136/E136*100)</f>
        <v>0</v>
      </c>
      <c r="K136" s="387"/>
      <c r="L136" s="395"/>
      <c r="M136" s="323" t="e">
        <f t="shared" ref="M136:M190" si="31">G136/E136*100</f>
        <v>#DIV/0!</v>
      </c>
      <c r="N136" s="20"/>
      <c r="O136" s="20"/>
    </row>
    <row r="137" spans="1:15" s="8" customFormat="1" ht="170.25" customHeight="1">
      <c r="A137" s="384"/>
      <c r="B137" s="385"/>
      <c r="C137" s="386"/>
      <c r="D137" s="151" t="s">
        <v>19</v>
      </c>
      <c r="E137" s="73">
        <v>0</v>
      </c>
      <c r="F137" s="73">
        <v>0</v>
      </c>
      <c r="G137" s="379">
        <v>0</v>
      </c>
      <c r="H137" s="45">
        <f t="shared" si="29"/>
        <v>0</v>
      </c>
      <c r="I137" s="46">
        <f t="shared" si="28"/>
        <v>0</v>
      </c>
      <c r="J137" s="326">
        <f t="shared" si="30"/>
        <v>0</v>
      </c>
      <c r="K137" s="387"/>
      <c r="L137" s="395"/>
      <c r="M137" s="323" t="e">
        <f t="shared" si="31"/>
        <v>#DIV/0!</v>
      </c>
      <c r="N137" s="20"/>
      <c r="O137" s="20"/>
    </row>
    <row r="138" spans="1:15" s="8" customFormat="1" ht="201" customHeight="1">
      <c r="A138" s="384"/>
      <c r="B138" s="385"/>
      <c r="C138" s="386"/>
      <c r="D138" s="151" t="s">
        <v>20</v>
      </c>
      <c r="E138" s="129">
        <v>49289.617610000001</v>
      </c>
      <c r="F138" s="129">
        <v>15796.763999999999</v>
      </c>
      <c r="G138" s="373">
        <v>15242.277839999999</v>
      </c>
      <c r="H138" s="340">
        <f>G138-F138</f>
        <v>-554.48616000000038</v>
      </c>
      <c r="I138" s="46">
        <f t="shared" si="28"/>
        <v>96.489875014908108</v>
      </c>
      <c r="J138" s="326">
        <f t="shared" si="30"/>
        <v>30.923911726407077</v>
      </c>
      <c r="K138" s="387"/>
      <c r="L138" s="395"/>
      <c r="M138" s="323">
        <f t="shared" si="31"/>
        <v>30.923911726407077</v>
      </c>
      <c r="N138" s="20"/>
      <c r="O138" s="20"/>
    </row>
    <row r="139" spans="1:15" s="8" customFormat="1" ht="217.5" customHeight="1">
      <c r="A139" s="384"/>
      <c r="B139" s="385"/>
      <c r="C139" s="386"/>
      <c r="D139" s="152" t="s">
        <v>21</v>
      </c>
      <c r="E139" s="71">
        <v>0</v>
      </c>
      <c r="F139" s="71">
        <v>0</v>
      </c>
      <c r="G139" s="373">
        <v>0</v>
      </c>
      <c r="H139" s="45">
        <f t="shared" si="29"/>
        <v>0</v>
      </c>
      <c r="I139" s="46">
        <f t="shared" si="28"/>
        <v>0</v>
      </c>
      <c r="J139" s="326">
        <f t="shared" si="30"/>
        <v>0</v>
      </c>
      <c r="K139" s="387"/>
      <c r="L139" s="395"/>
      <c r="M139" s="323" t="e">
        <f t="shared" si="31"/>
        <v>#DIV/0!</v>
      </c>
      <c r="N139" s="20"/>
      <c r="O139" s="20"/>
    </row>
    <row r="140" spans="1:15" s="8" customFormat="1" ht="174.75" customHeight="1">
      <c r="A140" s="384"/>
      <c r="B140" s="385"/>
      <c r="C140" s="386"/>
      <c r="D140" s="152" t="s">
        <v>22</v>
      </c>
      <c r="E140" s="71">
        <v>0</v>
      </c>
      <c r="F140" s="71">
        <v>0</v>
      </c>
      <c r="G140" s="373">
        <v>0</v>
      </c>
      <c r="H140" s="45">
        <v>0</v>
      </c>
      <c r="I140" s="46">
        <v>0</v>
      </c>
      <c r="J140" s="326">
        <f t="shared" si="30"/>
        <v>0</v>
      </c>
      <c r="K140" s="387"/>
      <c r="L140" s="395"/>
      <c r="M140" s="323" t="e">
        <f t="shared" si="31"/>
        <v>#DIV/0!</v>
      </c>
      <c r="N140" s="20"/>
      <c r="O140" s="20"/>
    </row>
    <row r="141" spans="1:15" s="8" customFormat="1" ht="130.5" customHeight="1">
      <c r="A141" s="384"/>
      <c r="B141" s="385"/>
      <c r="C141" s="386"/>
      <c r="D141" s="153" t="s">
        <v>23</v>
      </c>
      <c r="E141" s="71">
        <v>0</v>
      </c>
      <c r="F141" s="71">
        <v>0</v>
      </c>
      <c r="G141" s="373">
        <v>0</v>
      </c>
      <c r="H141" s="45">
        <f>G141-F141</f>
        <v>0</v>
      </c>
      <c r="I141" s="46">
        <f t="shared" ref="I141:I147" si="32">IF(G141=0,0,G141/F141*100)</f>
        <v>0</v>
      </c>
      <c r="J141" s="326">
        <f t="shared" si="30"/>
        <v>0</v>
      </c>
      <c r="K141" s="387"/>
      <c r="L141" s="395"/>
      <c r="M141" s="323" t="e">
        <f t="shared" si="31"/>
        <v>#DIV/0!</v>
      </c>
      <c r="N141" s="20"/>
      <c r="O141" s="20"/>
    </row>
    <row r="142" spans="1:15" s="8" customFormat="1" ht="130.5" customHeight="1">
      <c r="A142" s="384"/>
      <c r="B142" s="385"/>
      <c r="C142" s="386"/>
      <c r="D142" s="154" t="s">
        <v>24</v>
      </c>
      <c r="E142" s="75">
        <v>0</v>
      </c>
      <c r="F142" s="44">
        <v>0</v>
      </c>
      <c r="G142" s="374">
        <v>0</v>
      </c>
      <c r="H142" s="45">
        <v>0</v>
      </c>
      <c r="I142" s="46">
        <f t="shared" si="32"/>
        <v>0</v>
      </c>
      <c r="J142" s="326">
        <f t="shared" si="30"/>
        <v>0</v>
      </c>
      <c r="K142" s="387"/>
      <c r="L142" s="395"/>
      <c r="M142" s="323" t="e">
        <f t="shared" si="31"/>
        <v>#DIV/0!</v>
      </c>
      <c r="N142" s="20"/>
      <c r="O142" s="20"/>
    </row>
    <row r="143" spans="1:15" s="8" customFormat="1" ht="160.5" customHeight="1">
      <c r="A143" s="384">
        <v>17</v>
      </c>
      <c r="B143" s="392" t="s">
        <v>55</v>
      </c>
      <c r="C143" s="386">
        <v>9</v>
      </c>
      <c r="D143" s="147" t="s">
        <v>17</v>
      </c>
      <c r="E143" s="94">
        <f>E144+E145+E146+E147+E149</f>
        <v>563321.78685999999</v>
      </c>
      <c r="F143" s="94">
        <f>F144+F145+F146+F147+F149</f>
        <v>161601.261</v>
      </c>
      <c r="G143" s="371">
        <f>G144+G145+G146+G147+G149</f>
        <v>159608.23647</v>
      </c>
      <c r="H143" s="381">
        <f>G143-F143</f>
        <v>-1993.0245299999951</v>
      </c>
      <c r="I143" s="42">
        <f t="shared" si="32"/>
        <v>98.766702365026731</v>
      </c>
      <c r="J143" s="327">
        <f t="shared" si="30"/>
        <v>28.333403783238865</v>
      </c>
      <c r="K143" s="387">
        <v>10</v>
      </c>
      <c r="L143" s="388" t="s">
        <v>87</v>
      </c>
      <c r="M143" s="323">
        <f t="shared" si="31"/>
        <v>28.333403783238865</v>
      </c>
      <c r="N143" s="20"/>
      <c r="O143" s="20"/>
    </row>
    <row r="144" spans="1:15" s="8" customFormat="1" ht="130.5" customHeight="1">
      <c r="A144" s="384"/>
      <c r="B144" s="392"/>
      <c r="C144" s="386"/>
      <c r="D144" s="151" t="s">
        <v>18</v>
      </c>
      <c r="E144" s="73">
        <v>0</v>
      </c>
      <c r="F144" s="73">
        <v>0</v>
      </c>
      <c r="G144" s="379">
        <v>0</v>
      </c>
      <c r="H144" s="66">
        <f>G144-F144</f>
        <v>0</v>
      </c>
      <c r="I144" s="67">
        <f t="shared" si="32"/>
        <v>0</v>
      </c>
      <c r="J144" s="326">
        <f t="shared" si="30"/>
        <v>0</v>
      </c>
      <c r="K144" s="387"/>
      <c r="L144" s="389"/>
      <c r="M144" s="323" t="e">
        <f t="shared" si="31"/>
        <v>#DIV/0!</v>
      </c>
      <c r="N144" s="20"/>
      <c r="O144" s="20"/>
    </row>
    <row r="145" spans="1:15" s="8" customFormat="1" ht="205.5" customHeight="1">
      <c r="A145" s="384"/>
      <c r="B145" s="392"/>
      <c r="C145" s="386"/>
      <c r="D145" s="151" t="s">
        <v>19</v>
      </c>
      <c r="E145" s="354">
        <v>143955.5</v>
      </c>
      <c r="F145" s="354">
        <v>28791.119999999999</v>
      </c>
      <c r="G145" s="375">
        <v>28791.119999999999</v>
      </c>
      <c r="H145" s="66">
        <f>G145-F145</f>
        <v>0</v>
      </c>
      <c r="I145" s="68">
        <f t="shared" si="32"/>
        <v>100</v>
      </c>
      <c r="J145" s="326">
        <f t="shared" si="30"/>
        <v>20.000013893182267</v>
      </c>
      <c r="K145" s="387"/>
      <c r="L145" s="389"/>
      <c r="M145" s="323">
        <f t="shared" si="31"/>
        <v>20.000013893182267</v>
      </c>
      <c r="N145" s="20"/>
      <c r="O145" s="20"/>
    </row>
    <row r="146" spans="1:15" s="8" customFormat="1" ht="179.25" customHeight="1">
      <c r="A146" s="384"/>
      <c r="B146" s="392"/>
      <c r="C146" s="386"/>
      <c r="D146" s="151" t="s">
        <v>20</v>
      </c>
      <c r="E146" s="354">
        <v>417920.76899999997</v>
      </c>
      <c r="F146" s="354">
        <v>132810.141</v>
      </c>
      <c r="G146" s="375">
        <v>130817.11647000001</v>
      </c>
      <c r="H146" s="340">
        <f>G146-F146</f>
        <v>-1993.0245299999951</v>
      </c>
      <c r="I146" s="68">
        <f t="shared" si="32"/>
        <v>98.499343111155952</v>
      </c>
      <c r="J146" s="326">
        <f t="shared" si="30"/>
        <v>31.301894084617754</v>
      </c>
      <c r="K146" s="387"/>
      <c r="L146" s="389"/>
      <c r="M146" s="323">
        <f t="shared" si="31"/>
        <v>31.301894084617754</v>
      </c>
      <c r="N146" s="20"/>
      <c r="O146" s="20"/>
    </row>
    <row r="147" spans="1:15" s="8" customFormat="1" ht="221.25" customHeight="1">
      <c r="A147" s="384"/>
      <c r="B147" s="392"/>
      <c r="C147" s="386"/>
      <c r="D147" s="152" t="s">
        <v>21</v>
      </c>
      <c r="E147" s="73">
        <v>0</v>
      </c>
      <c r="F147" s="73">
        <v>0</v>
      </c>
      <c r="G147" s="379">
        <v>0</v>
      </c>
      <c r="H147" s="66">
        <f>G147-F147</f>
        <v>0</v>
      </c>
      <c r="I147" s="67">
        <f t="shared" si="32"/>
        <v>0</v>
      </c>
      <c r="J147" s="326">
        <f t="shared" si="30"/>
        <v>0</v>
      </c>
      <c r="K147" s="387"/>
      <c r="L147" s="389"/>
      <c r="M147" s="323" t="e">
        <f t="shared" si="31"/>
        <v>#DIV/0!</v>
      </c>
      <c r="N147" s="20"/>
      <c r="O147" s="20"/>
    </row>
    <row r="148" spans="1:15" s="8" customFormat="1" ht="195.75" customHeight="1">
      <c r="A148" s="384"/>
      <c r="B148" s="392"/>
      <c r="C148" s="386"/>
      <c r="D148" s="152" t="s">
        <v>22</v>
      </c>
      <c r="E148" s="73">
        <v>0</v>
      </c>
      <c r="F148" s="73">
        <v>0</v>
      </c>
      <c r="G148" s="379">
        <v>0</v>
      </c>
      <c r="H148" s="73">
        <v>0</v>
      </c>
      <c r="I148" s="73">
        <v>0</v>
      </c>
      <c r="J148" s="326">
        <f t="shared" si="30"/>
        <v>0</v>
      </c>
      <c r="K148" s="387"/>
      <c r="L148" s="389"/>
      <c r="M148" s="323" t="e">
        <f t="shared" si="31"/>
        <v>#DIV/0!</v>
      </c>
      <c r="N148" s="20"/>
      <c r="O148" s="20"/>
    </row>
    <row r="149" spans="1:15" s="8" customFormat="1" ht="130.5" customHeight="1">
      <c r="A149" s="384"/>
      <c r="B149" s="392"/>
      <c r="C149" s="386"/>
      <c r="D149" s="153" t="s">
        <v>23</v>
      </c>
      <c r="E149" s="73">
        <v>1445.5178599999999</v>
      </c>
      <c r="F149" s="73">
        <v>0</v>
      </c>
      <c r="G149" s="379">
        <v>0</v>
      </c>
      <c r="H149" s="49">
        <f>G149-F149</f>
        <v>0</v>
      </c>
      <c r="I149" s="67">
        <f t="shared" ref="I149:I175" si="33">IF(G149=0,0,G149/F149*100)</f>
        <v>0</v>
      </c>
      <c r="J149" s="326">
        <f t="shared" si="30"/>
        <v>0</v>
      </c>
      <c r="K149" s="387"/>
      <c r="L149" s="389"/>
      <c r="M149" s="323">
        <f t="shared" si="31"/>
        <v>0</v>
      </c>
      <c r="N149" s="20"/>
      <c r="O149" s="20"/>
    </row>
    <row r="150" spans="1:15" s="8" customFormat="1" ht="130.5" customHeight="1">
      <c r="A150" s="384"/>
      <c r="B150" s="392"/>
      <c r="C150" s="386"/>
      <c r="D150" s="154" t="s">
        <v>24</v>
      </c>
      <c r="E150" s="73">
        <v>0</v>
      </c>
      <c r="F150" s="73">
        <v>0</v>
      </c>
      <c r="G150" s="379">
        <v>0</v>
      </c>
      <c r="H150" s="66">
        <f>G150-F150</f>
        <v>0</v>
      </c>
      <c r="I150" s="67">
        <f t="shared" si="33"/>
        <v>0</v>
      </c>
      <c r="J150" s="326">
        <f t="shared" si="30"/>
        <v>0</v>
      </c>
      <c r="K150" s="387"/>
      <c r="L150" s="389"/>
      <c r="M150" s="323" t="e">
        <f t="shared" si="31"/>
        <v>#DIV/0!</v>
      </c>
      <c r="N150" s="20"/>
      <c r="O150" s="20"/>
    </row>
    <row r="151" spans="1:15" s="8" customFormat="1" ht="204.75" customHeight="1">
      <c r="A151" s="384">
        <v>18</v>
      </c>
      <c r="B151" s="385" t="s">
        <v>48</v>
      </c>
      <c r="C151" s="386">
        <v>3</v>
      </c>
      <c r="D151" s="147" t="s">
        <v>17</v>
      </c>
      <c r="E151" s="94">
        <f>E152+E153+E154+E155+E157</f>
        <v>6272.3380000000006</v>
      </c>
      <c r="F151" s="94">
        <f>F152+F153+F154+F155+F157</f>
        <v>719.70357000000001</v>
      </c>
      <c r="G151" s="371">
        <f>G152+G153+G154+G155+G157</f>
        <v>643.01333</v>
      </c>
      <c r="H151" s="381">
        <f>G151-F151</f>
        <v>-76.690240000000017</v>
      </c>
      <c r="I151" s="42">
        <f t="shared" si="33"/>
        <v>89.344190692287384</v>
      </c>
      <c r="J151" s="327">
        <f t="shared" si="30"/>
        <v>10.251573336768521</v>
      </c>
      <c r="K151" s="387">
        <v>4</v>
      </c>
      <c r="L151" s="393" t="s">
        <v>60</v>
      </c>
      <c r="M151" s="323">
        <f t="shared" si="31"/>
        <v>10.251573336768521</v>
      </c>
      <c r="N151" s="20"/>
      <c r="O151" s="20"/>
    </row>
    <row r="152" spans="1:15" s="8" customFormat="1" ht="149.25" customHeight="1">
      <c r="A152" s="384"/>
      <c r="B152" s="385"/>
      <c r="C152" s="386"/>
      <c r="D152" s="151" t="s">
        <v>18</v>
      </c>
      <c r="E152" s="44">
        <v>0</v>
      </c>
      <c r="F152" s="44">
        <v>0</v>
      </c>
      <c r="G152" s="374">
        <v>0</v>
      </c>
      <c r="H152" s="66">
        <v>0</v>
      </c>
      <c r="I152" s="44">
        <f t="shared" si="33"/>
        <v>0</v>
      </c>
      <c r="J152" s="326">
        <f t="shared" si="30"/>
        <v>0</v>
      </c>
      <c r="K152" s="387"/>
      <c r="L152" s="394"/>
      <c r="M152" s="323" t="e">
        <f t="shared" si="31"/>
        <v>#DIV/0!</v>
      </c>
      <c r="N152" s="20"/>
      <c r="O152" s="20"/>
    </row>
    <row r="153" spans="1:15" s="8" customFormat="1" ht="157.5" customHeight="1">
      <c r="A153" s="384"/>
      <c r="B153" s="385"/>
      <c r="C153" s="386"/>
      <c r="D153" s="151" t="s">
        <v>19</v>
      </c>
      <c r="E153" s="127">
        <v>5869.6</v>
      </c>
      <c r="F153" s="127">
        <v>719.70357000000001</v>
      </c>
      <c r="G153" s="373">
        <v>643.01333</v>
      </c>
      <c r="H153" s="340">
        <f>G153-F153</f>
        <v>-76.690240000000017</v>
      </c>
      <c r="I153" s="92">
        <f t="shared" si="33"/>
        <v>89.344190692287384</v>
      </c>
      <c r="J153" s="326">
        <f t="shared" si="30"/>
        <v>10.954977000136294</v>
      </c>
      <c r="K153" s="387"/>
      <c r="L153" s="394"/>
      <c r="M153" s="323">
        <f t="shared" si="31"/>
        <v>10.954977000136294</v>
      </c>
      <c r="N153" s="20"/>
      <c r="O153" s="20"/>
    </row>
    <row r="154" spans="1:15" s="8" customFormat="1" ht="138.75" customHeight="1">
      <c r="A154" s="384"/>
      <c r="B154" s="385"/>
      <c r="C154" s="386"/>
      <c r="D154" s="151" t="s">
        <v>20</v>
      </c>
      <c r="E154" s="127">
        <v>27.738</v>
      </c>
      <c r="F154" s="48">
        <v>0</v>
      </c>
      <c r="G154" s="373">
        <v>0</v>
      </c>
      <c r="H154" s="49">
        <f>G154-F154</f>
        <v>0</v>
      </c>
      <c r="I154" s="92">
        <f t="shared" si="33"/>
        <v>0</v>
      </c>
      <c r="J154" s="326">
        <f t="shared" si="30"/>
        <v>0</v>
      </c>
      <c r="K154" s="387"/>
      <c r="L154" s="394"/>
      <c r="M154" s="323">
        <f t="shared" si="31"/>
        <v>0</v>
      </c>
      <c r="N154" s="20"/>
      <c r="O154" s="20"/>
    </row>
    <row r="155" spans="1:15" s="8" customFormat="1" ht="234" customHeight="1">
      <c r="A155" s="384"/>
      <c r="B155" s="385"/>
      <c r="C155" s="386"/>
      <c r="D155" s="152" t="s">
        <v>21</v>
      </c>
      <c r="E155" s="48">
        <v>0</v>
      </c>
      <c r="F155" s="48">
        <v>0</v>
      </c>
      <c r="G155" s="373">
        <v>0</v>
      </c>
      <c r="H155" s="93">
        <v>0</v>
      </c>
      <c r="I155" s="44">
        <f t="shared" si="33"/>
        <v>0</v>
      </c>
      <c r="J155" s="326">
        <f t="shared" si="30"/>
        <v>0</v>
      </c>
      <c r="K155" s="387"/>
      <c r="L155" s="394"/>
      <c r="M155" s="323" t="e">
        <f t="shared" si="31"/>
        <v>#DIV/0!</v>
      </c>
      <c r="N155" s="20"/>
      <c r="O155" s="20"/>
    </row>
    <row r="156" spans="1:15" s="8" customFormat="1" ht="204" customHeight="1">
      <c r="A156" s="384"/>
      <c r="B156" s="385"/>
      <c r="C156" s="386"/>
      <c r="D156" s="152" t="s">
        <v>22</v>
      </c>
      <c r="E156" s="48">
        <v>0</v>
      </c>
      <c r="F156" s="48">
        <v>0</v>
      </c>
      <c r="G156" s="373">
        <v>0</v>
      </c>
      <c r="H156" s="93">
        <v>0</v>
      </c>
      <c r="I156" s="44">
        <f t="shared" si="33"/>
        <v>0</v>
      </c>
      <c r="J156" s="326">
        <f t="shared" si="30"/>
        <v>0</v>
      </c>
      <c r="K156" s="387"/>
      <c r="L156" s="394"/>
      <c r="M156" s="323" t="e">
        <f t="shared" si="31"/>
        <v>#DIV/0!</v>
      </c>
      <c r="N156" s="20"/>
      <c r="O156" s="20"/>
    </row>
    <row r="157" spans="1:15" s="8" customFormat="1" ht="157.5" customHeight="1">
      <c r="A157" s="384"/>
      <c r="B157" s="385"/>
      <c r="C157" s="386"/>
      <c r="D157" s="153" t="s">
        <v>23</v>
      </c>
      <c r="E157" s="127">
        <v>375</v>
      </c>
      <c r="F157" s="48">
        <v>0</v>
      </c>
      <c r="G157" s="373">
        <v>0</v>
      </c>
      <c r="H157" s="91">
        <v>0</v>
      </c>
      <c r="I157" s="92">
        <f t="shared" si="33"/>
        <v>0</v>
      </c>
      <c r="J157" s="326">
        <f t="shared" si="30"/>
        <v>0</v>
      </c>
      <c r="K157" s="387"/>
      <c r="L157" s="394"/>
      <c r="M157" s="323">
        <f t="shared" si="31"/>
        <v>0</v>
      </c>
      <c r="N157" s="20"/>
      <c r="O157" s="20"/>
    </row>
    <row r="158" spans="1:15" s="8" customFormat="1" ht="131.25" customHeight="1">
      <c r="A158" s="384"/>
      <c r="B158" s="385"/>
      <c r="C158" s="386"/>
      <c r="D158" s="154" t="s">
        <v>24</v>
      </c>
      <c r="E158" s="89">
        <v>0</v>
      </c>
      <c r="F158" s="89">
        <v>0</v>
      </c>
      <c r="G158" s="374">
        <v>0</v>
      </c>
      <c r="H158" s="93">
        <v>0</v>
      </c>
      <c r="I158" s="44">
        <f t="shared" si="33"/>
        <v>0</v>
      </c>
      <c r="J158" s="326">
        <f t="shared" si="30"/>
        <v>0</v>
      </c>
      <c r="K158" s="387"/>
      <c r="L158" s="394"/>
      <c r="M158" s="323" t="e">
        <f t="shared" si="31"/>
        <v>#DIV/0!</v>
      </c>
      <c r="N158" s="20"/>
      <c r="O158" s="20"/>
    </row>
    <row r="159" spans="1:15" s="8" customFormat="1" ht="176.25" customHeight="1">
      <c r="A159" s="384">
        <v>19</v>
      </c>
      <c r="B159" s="385" t="s">
        <v>49</v>
      </c>
      <c r="C159" s="386">
        <v>4</v>
      </c>
      <c r="D159" s="147" t="s">
        <v>17</v>
      </c>
      <c r="E159" s="94">
        <f>E160+E161+E162+E165</f>
        <v>81942.3</v>
      </c>
      <c r="F159" s="94">
        <f>F160+F161+F162+F165</f>
        <v>14422.728739999999</v>
      </c>
      <c r="G159" s="371">
        <f>G160+G161+G162+G165</f>
        <v>13281.554760000001</v>
      </c>
      <c r="H159" s="381">
        <f t="shared" ref="H159:H182" si="34">G159-F159</f>
        <v>-1141.1739799999978</v>
      </c>
      <c r="I159" s="42">
        <f t="shared" si="33"/>
        <v>92.087669396186683</v>
      </c>
      <c r="J159" s="327">
        <f t="shared" si="30"/>
        <v>16.208423195345993</v>
      </c>
      <c r="K159" s="387">
        <v>4</v>
      </c>
      <c r="L159" s="388" t="s">
        <v>88</v>
      </c>
      <c r="M159" s="323">
        <f t="shared" si="31"/>
        <v>16.208423195345993</v>
      </c>
      <c r="N159" s="20"/>
      <c r="O159" s="20"/>
    </row>
    <row r="160" spans="1:15" s="8" customFormat="1" ht="165" customHeight="1">
      <c r="A160" s="384"/>
      <c r="B160" s="385"/>
      <c r="C160" s="386"/>
      <c r="D160" s="151" t="s">
        <v>18</v>
      </c>
      <c r="E160" s="349">
        <v>0</v>
      </c>
      <c r="F160" s="349">
        <v>0</v>
      </c>
      <c r="G160" s="374">
        <v>0</v>
      </c>
      <c r="H160" s="341">
        <f t="shared" si="34"/>
        <v>0</v>
      </c>
      <c r="I160" s="46">
        <f t="shared" si="33"/>
        <v>0</v>
      </c>
      <c r="J160" s="326">
        <f t="shared" si="30"/>
        <v>0</v>
      </c>
      <c r="K160" s="387"/>
      <c r="L160" s="389"/>
      <c r="M160" s="323" t="e">
        <f t="shared" si="31"/>
        <v>#DIV/0!</v>
      </c>
      <c r="N160" s="20"/>
      <c r="O160" s="20"/>
    </row>
    <row r="161" spans="1:15" s="8" customFormat="1" ht="162" customHeight="1">
      <c r="A161" s="384"/>
      <c r="B161" s="385"/>
      <c r="C161" s="386"/>
      <c r="D161" s="151" t="s">
        <v>19</v>
      </c>
      <c r="E161" s="355">
        <v>81442.3</v>
      </c>
      <c r="F161" s="355">
        <v>14002.728739999999</v>
      </c>
      <c r="G161" s="373">
        <v>12861.554760000001</v>
      </c>
      <c r="H161" s="340">
        <f>G161-F161</f>
        <v>-1141.1739799999978</v>
      </c>
      <c r="I161" s="46">
        <f t="shared" si="33"/>
        <v>91.850345734827116</v>
      </c>
      <c r="J161" s="326">
        <f t="shared" si="30"/>
        <v>15.792229296078327</v>
      </c>
      <c r="K161" s="387"/>
      <c r="L161" s="389"/>
      <c r="M161" s="323">
        <f t="shared" si="31"/>
        <v>15.792229296078327</v>
      </c>
      <c r="N161" s="20"/>
      <c r="O161" s="20"/>
    </row>
    <row r="162" spans="1:15" s="8" customFormat="1" ht="131.25" customHeight="1">
      <c r="A162" s="384"/>
      <c r="B162" s="385"/>
      <c r="C162" s="386"/>
      <c r="D162" s="151" t="s">
        <v>20</v>
      </c>
      <c r="E162" s="355">
        <v>500</v>
      </c>
      <c r="F162" s="355">
        <v>420</v>
      </c>
      <c r="G162" s="373">
        <v>420</v>
      </c>
      <c r="H162" s="344">
        <f t="shared" si="34"/>
        <v>0</v>
      </c>
      <c r="I162" s="46">
        <f t="shared" si="33"/>
        <v>100</v>
      </c>
      <c r="J162" s="326">
        <f t="shared" si="30"/>
        <v>84</v>
      </c>
      <c r="K162" s="387"/>
      <c r="L162" s="389"/>
      <c r="M162" s="323">
        <f t="shared" si="31"/>
        <v>84</v>
      </c>
      <c r="N162" s="20"/>
      <c r="O162" s="20"/>
    </row>
    <row r="163" spans="1:15" s="8" customFormat="1" ht="245.25" customHeight="1">
      <c r="A163" s="384"/>
      <c r="B163" s="385"/>
      <c r="C163" s="386"/>
      <c r="D163" s="152" t="s">
        <v>21</v>
      </c>
      <c r="E163" s="356">
        <v>0</v>
      </c>
      <c r="F163" s="356">
        <v>0</v>
      </c>
      <c r="G163" s="374">
        <v>0</v>
      </c>
      <c r="H163" s="77">
        <f t="shared" si="34"/>
        <v>0</v>
      </c>
      <c r="I163" s="46">
        <f t="shared" si="33"/>
        <v>0</v>
      </c>
      <c r="J163" s="326">
        <f t="shared" si="30"/>
        <v>0</v>
      </c>
      <c r="K163" s="387"/>
      <c r="L163" s="389"/>
      <c r="M163" s="323" t="e">
        <f t="shared" si="31"/>
        <v>#DIV/0!</v>
      </c>
      <c r="N163" s="20"/>
      <c r="O163" s="20"/>
    </row>
    <row r="164" spans="1:15" s="8" customFormat="1" ht="191.25" customHeight="1">
      <c r="A164" s="384"/>
      <c r="B164" s="385"/>
      <c r="C164" s="386"/>
      <c r="D164" s="152" t="s">
        <v>22</v>
      </c>
      <c r="E164" s="356">
        <v>0</v>
      </c>
      <c r="F164" s="356">
        <v>0</v>
      </c>
      <c r="G164" s="374">
        <v>0</v>
      </c>
      <c r="H164" s="77">
        <f t="shared" si="34"/>
        <v>0</v>
      </c>
      <c r="I164" s="46">
        <f t="shared" si="33"/>
        <v>0</v>
      </c>
      <c r="J164" s="326">
        <f t="shared" si="30"/>
        <v>0</v>
      </c>
      <c r="K164" s="387"/>
      <c r="L164" s="389"/>
      <c r="M164" s="323" t="e">
        <f t="shared" si="31"/>
        <v>#DIV/0!</v>
      </c>
      <c r="N164" s="20"/>
      <c r="O164" s="20"/>
    </row>
    <row r="165" spans="1:15" s="8" customFormat="1" ht="131.25" customHeight="1">
      <c r="A165" s="384"/>
      <c r="B165" s="385"/>
      <c r="C165" s="386"/>
      <c r="D165" s="153" t="s">
        <v>23</v>
      </c>
      <c r="E165" s="44">
        <v>0</v>
      </c>
      <c r="F165" s="44">
        <v>0</v>
      </c>
      <c r="G165" s="374">
        <v>0</v>
      </c>
      <c r="H165" s="91">
        <f t="shared" si="34"/>
        <v>0</v>
      </c>
      <c r="I165" s="46">
        <f t="shared" si="33"/>
        <v>0</v>
      </c>
      <c r="J165" s="326">
        <f t="shared" si="30"/>
        <v>0</v>
      </c>
      <c r="K165" s="387"/>
      <c r="L165" s="389"/>
      <c r="M165" s="323" t="e">
        <f t="shared" si="31"/>
        <v>#DIV/0!</v>
      </c>
      <c r="N165" s="20"/>
      <c r="O165" s="20"/>
    </row>
    <row r="166" spans="1:15" s="8" customFormat="1" ht="131.25" customHeight="1">
      <c r="A166" s="384"/>
      <c r="B166" s="385"/>
      <c r="C166" s="386"/>
      <c r="D166" s="154" t="s">
        <v>24</v>
      </c>
      <c r="E166" s="44">
        <v>0</v>
      </c>
      <c r="F166" s="44">
        <v>0</v>
      </c>
      <c r="G166" s="374">
        <v>0</v>
      </c>
      <c r="H166" s="77">
        <f t="shared" si="34"/>
        <v>0</v>
      </c>
      <c r="I166" s="46">
        <f t="shared" si="33"/>
        <v>0</v>
      </c>
      <c r="J166" s="326">
        <f t="shared" si="30"/>
        <v>0</v>
      </c>
      <c r="K166" s="387"/>
      <c r="L166" s="389"/>
      <c r="M166" s="323" t="e">
        <f t="shared" si="31"/>
        <v>#DIV/0!</v>
      </c>
      <c r="N166" s="20"/>
      <c r="O166" s="20"/>
    </row>
    <row r="167" spans="1:15" s="8" customFormat="1" ht="222.75" customHeight="1">
      <c r="A167" s="384">
        <v>20</v>
      </c>
      <c r="B167" s="385" t="s">
        <v>51</v>
      </c>
      <c r="C167" s="386">
        <v>10</v>
      </c>
      <c r="D167" s="147" t="s">
        <v>17</v>
      </c>
      <c r="E167" s="94">
        <f>E168+E169+E170+E171+E173</f>
        <v>497370.63412000006</v>
      </c>
      <c r="F167" s="94">
        <f>F168+F169+F170+F171+F173</f>
        <v>120837.93908999999</v>
      </c>
      <c r="G167" s="371">
        <f>G168+G169+G170+G171+G173</f>
        <v>120970.93207</v>
      </c>
      <c r="H167" s="381">
        <f t="shared" si="34"/>
        <v>132.99298000000999</v>
      </c>
      <c r="I167" s="42">
        <f t="shared" si="33"/>
        <v>100.11005896078792</v>
      </c>
      <c r="J167" s="327">
        <f t="shared" si="30"/>
        <v>24.322089759889902</v>
      </c>
      <c r="K167" s="387">
        <v>11</v>
      </c>
      <c r="L167" s="388" t="s">
        <v>80</v>
      </c>
      <c r="M167" s="323">
        <f t="shared" si="31"/>
        <v>24.322089759889902</v>
      </c>
      <c r="N167" s="20"/>
      <c r="O167" s="20"/>
    </row>
    <row r="168" spans="1:15" s="8" customFormat="1" ht="172.5" customHeight="1">
      <c r="A168" s="384"/>
      <c r="B168" s="385"/>
      <c r="C168" s="386"/>
      <c r="D168" s="151" t="s">
        <v>18</v>
      </c>
      <c r="E168" s="127">
        <v>4796</v>
      </c>
      <c r="F168" s="127">
        <v>1271.85427</v>
      </c>
      <c r="G168" s="373">
        <v>1256.2734399999999</v>
      </c>
      <c r="H168" s="340">
        <f t="shared" si="34"/>
        <v>-15.580830000000105</v>
      </c>
      <c r="I168" s="46">
        <f t="shared" si="33"/>
        <v>98.774951630268134</v>
      </c>
      <c r="J168" s="326">
        <f t="shared" si="30"/>
        <v>26.194191826522101</v>
      </c>
      <c r="K168" s="387"/>
      <c r="L168" s="389"/>
      <c r="M168" s="323">
        <f t="shared" si="31"/>
        <v>26.194191826522101</v>
      </c>
      <c r="N168" s="20"/>
      <c r="O168" s="20"/>
    </row>
    <row r="169" spans="1:15" s="8" customFormat="1" ht="146.25" customHeight="1">
      <c r="A169" s="384"/>
      <c r="B169" s="385"/>
      <c r="C169" s="386"/>
      <c r="D169" s="151" t="s">
        <v>19</v>
      </c>
      <c r="E169" s="127">
        <v>1747.3999999999999</v>
      </c>
      <c r="F169" s="127">
        <v>343.95000000000005</v>
      </c>
      <c r="G169" s="373">
        <v>343.95000000000005</v>
      </c>
      <c r="H169" s="340">
        <f t="shared" si="34"/>
        <v>0</v>
      </c>
      <c r="I169" s="46">
        <f t="shared" si="33"/>
        <v>100</v>
      </c>
      <c r="J169" s="326">
        <f t="shared" si="30"/>
        <v>19.683529815726224</v>
      </c>
      <c r="K169" s="387"/>
      <c r="L169" s="389"/>
      <c r="M169" s="323">
        <f t="shared" si="31"/>
        <v>19.683529815726224</v>
      </c>
      <c r="N169" s="20"/>
      <c r="O169" s="20"/>
    </row>
    <row r="170" spans="1:15" s="8" customFormat="1" ht="159" customHeight="1">
      <c r="A170" s="384"/>
      <c r="B170" s="385"/>
      <c r="C170" s="386"/>
      <c r="D170" s="151" t="s">
        <v>20</v>
      </c>
      <c r="E170" s="127">
        <v>456672.07183000003</v>
      </c>
      <c r="F170" s="127">
        <v>119222.13481999999</v>
      </c>
      <c r="G170" s="373">
        <v>119370.70862999999</v>
      </c>
      <c r="H170" s="340">
        <f t="shared" si="34"/>
        <v>148.57381000000169</v>
      </c>
      <c r="I170" s="46">
        <f t="shared" si="33"/>
        <v>100.12461931689474</v>
      </c>
      <c r="J170" s="326">
        <f t="shared" si="30"/>
        <v>26.139261845299956</v>
      </c>
      <c r="K170" s="387"/>
      <c r="L170" s="389"/>
      <c r="M170" s="323">
        <f t="shared" si="31"/>
        <v>26.139261845299956</v>
      </c>
      <c r="N170" s="20"/>
      <c r="O170" s="20"/>
    </row>
    <row r="171" spans="1:15" s="8" customFormat="1" ht="166.5" customHeight="1">
      <c r="A171" s="384"/>
      <c r="B171" s="385"/>
      <c r="C171" s="386"/>
      <c r="D171" s="152" t="s">
        <v>21</v>
      </c>
      <c r="E171" s="80">
        <v>0</v>
      </c>
      <c r="F171" s="80">
        <v>0</v>
      </c>
      <c r="G171" s="379">
        <v>0</v>
      </c>
      <c r="H171" s="81">
        <f t="shared" si="34"/>
        <v>0</v>
      </c>
      <c r="I171" s="46">
        <f t="shared" si="33"/>
        <v>0</v>
      </c>
      <c r="J171" s="326">
        <f t="shared" si="30"/>
        <v>0</v>
      </c>
      <c r="K171" s="387"/>
      <c r="L171" s="389"/>
      <c r="M171" s="323" t="e">
        <f t="shared" si="31"/>
        <v>#DIV/0!</v>
      </c>
      <c r="N171" s="20"/>
      <c r="O171" s="20"/>
    </row>
    <row r="172" spans="1:15" s="8" customFormat="1" ht="215.25" customHeight="1">
      <c r="A172" s="384"/>
      <c r="B172" s="385"/>
      <c r="C172" s="386"/>
      <c r="D172" s="152" t="s">
        <v>22</v>
      </c>
      <c r="E172" s="80">
        <v>0</v>
      </c>
      <c r="F172" s="80">
        <v>0</v>
      </c>
      <c r="G172" s="379">
        <v>0</v>
      </c>
      <c r="H172" s="81">
        <f t="shared" si="34"/>
        <v>0</v>
      </c>
      <c r="I172" s="46">
        <f t="shared" si="33"/>
        <v>0</v>
      </c>
      <c r="J172" s="326">
        <f t="shared" si="30"/>
        <v>0</v>
      </c>
      <c r="K172" s="387"/>
      <c r="L172" s="389"/>
      <c r="M172" s="323" t="e">
        <f t="shared" si="31"/>
        <v>#DIV/0!</v>
      </c>
      <c r="N172" s="20"/>
      <c r="O172" s="20"/>
    </row>
    <row r="173" spans="1:15" s="8" customFormat="1" ht="141.75" customHeight="1">
      <c r="A173" s="384"/>
      <c r="B173" s="385"/>
      <c r="C173" s="386"/>
      <c r="D173" s="153" t="s">
        <v>23</v>
      </c>
      <c r="E173" s="48">
        <v>34155.16229</v>
      </c>
      <c r="F173" s="80">
        <v>0</v>
      </c>
      <c r="G173" s="379">
        <v>0</v>
      </c>
      <c r="H173" s="79">
        <f t="shared" si="34"/>
        <v>0</v>
      </c>
      <c r="I173" s="46">
        <f t="shared" si="33"/>
        <v>0</v>
      </c>
      <c r="J173" s="326">
        <f t="shared" si="30"/>
        <v>0</v>
      </c>
      <c r="K173" s="387"/>
      <c r="L173" s="389"/>
      <c r="M173" s="323">
        <f t="shared" si="31"/>
        <v>0</v>
      </c>
      <c r="N173" s="20"/>
      <c r="O173" s="20"/>
    </row>
    <row r="174" spans="1:15" s="8" customFormat="1" ht="128.25" customHeight="1">
      <c r="A174" s="384"/>
      <c r="B174" s="385"/>
      <c r="C174" s="386"/>
      <c r="D174" s="154" t="s">
        <v>24</v>
      </c>
      <c r="E174" s="357">
        <v>0</v>
      </c>
      <c r="F174" s="357">
        <v>0</v>
      </c>
      <c r="G174" s="375">
        <v>0</v>
      </c>
      <c r="H174" s="81">
        <f t="shared" si="34"/>
        <v>0</v>
      </c>
      <c r="I174" s="46">
        <f t="shared" si="33"/>
        <v>0</v>
      </c>
      <c r="J174" s="326">
        <f t="shared" si="30"/>
        <v>0</v>
      </c>
      <c r="K174" s="387"/>
      <c r="L174" s="389"/>
      <c r="M174" s="323" t="e">
        <f t="shared" si="31"/>
        <v>#DIV/0!</v>
      </c>
      <c r="N174" s="20"/>
      <c r="O174" s="20"/>
    </row>
    <row r="175" spans="1:15" s="8" customFormat="1" ht="210.75" customHeight="1">
      <c r="A175" s="384">
        <v>21</v>
      </c>
      <c r="B175" s="385" t="s">
        <v>52</v>
      </c>
      <c r="C175" s="386">
        <v>17</v>
      </c>
      <c r="D175" s="147" t="s">
        <v>17</v>
      </c>
      <c r="E175" s="94">
        <f>E176+E177+E178+E179+E181</f>
        <v>2121.6999999999998</v>
      </c>
      <c r="F175" s="94">
        <f>F176+F177+F178+F179+F181</f>
        <v>431.4</v>
      </c>
      <c r="G175" s="371">
        <f>G176+G177+G178+G179+G181</f>
        <v>431.4</v>
      </c>
      <c r="H175" s="382">
        <f t="shared" si="34"/>
        <v>0</v>
      </c>
      <c r="I175" s="42">
        <f t="shared" si="33"/>
        <v>100</v>
      </c>
      <c r="J175" s="327">
        <f t="shared" si="30"/>
        <v>20.332752038459727</v>
      </c>
      <c r="K175" s="387">
        <v>3</v>
      </c>
      <c r="L175" s="390" t="s">
        <v>53</v>
      </c>
      <c r="M175" s="323">
        <f t="shared" si="31"/>
        <v>20.332752038459727</v>
      </c>
      <c r="N175" s="20"/>
      <c r="O175" s="20"/>
    </row>
    <row r="176" spans="1:15" s="8" customFormat="1" ht="169.5" customHeight="1">
      <c r="A176" s="384"/>
      <c r="B176" s="385"/>
      <c r="C176" s="386"/>
      <c r="D176" s="151" t="s">
        <v>18</v>
      </c>
      <c r="E176" s="130">
        <v>0</v>
      </c>
      <c r="F176" s="130">
        <v>0</v>
      </c>
      <c r="G176" s="374">
        <v>0</v>
      </c>
      <c r="H176" s="71">
        <f t="shared" si="34"/>
        <v>0</v>
      </c>
      <c r="I176" s="46">
        <f t="shared" ref="I176:I182" si="35">IF(F176=0,0,G176/F176*100)</f>
        <v>0</v>
      </c>
      <c r="J176" s="326">
        <f t="shared" si="30"/>
        <v>0</v>
      </c>
      <c r="K176" s="387"/>
      <c r="L176" s="391"/>
      <c r="M176" s="323" t="e">
        <f t="shared" si="31"/>
        <v>#DIV/0!</v>
      </c>
      <c r="N176" s="20"/>
      <c r="O176" s="20"/>
    </row>
    <row r="177" spans="1:15" s="8" customFormat="1" ht="154.5" customHeight="1">
      <c r="A177" s="384"/>
      <c r="B177" s="385"/>
      <c r="C177" s="386"/>
      <c r="D177" s="151" t="s">
        <v>19</v>
      </c>
      <c r="E177" s="127">
        <v>106.7</v>
      </c>
      <c r="F177" s="127">
        <v>0</v>
      </c>
      <c r="G177" s="373">
        <v>0</v>
      </c>
      <c r="H177" s="71">
        <f t="shared" si="34"/>
        <v>0</v>
      </c>
      <c r="I177" s="46">
        <f t="shared" si="35"/>
        <v>0</v>
      </c>
      <c r="J177" s="326">
        <f t="shared" si="30"/>
        <v>0</v>
      </c>
      <c r="K177" s="387"/>
      <c r="L177" s="391"/>
      <c r="M177" s="323">
        <f t="shared" si="31"/>
        <v>0</v>
      </c>
      <c r="N177" s="20"/>
      <c r="O177" s="20"/>
    </row>
    <row r="178" spans="1:15" s="8" customFormat="1" ht="184.5" customHeight="1">
      <c r="A178" s="384"/>
      <c r="B178" s="385"/>
      <c r="C178" s="386"/>
      <c r="D178" s="151" t="s">
        <v>20</v>
      </c>
      <c r="E178" s="127">
        <v>2015</v>
      </c>
      <c r="F178" s="127">
        <v>431.4</v>
      </c>
      <c r="G178" s="373">
        <v>431.4</v>
      </c>
      <c r="H178" s="340">
        <f>G178-F178</f>
        <v>0</v>
      </c>
      <c r="I178" s="46">
        <f t="shared" si="35"/>
        <v>100</v>
      </c>
      <c r="J178" s="326">
        <f t="shared" si="30"/>
        <v>21.409429280397021</v>
      </c>
      <c r="K178" s="387"/>
      <c r="L178" s="391"/>
      <c r="M178" s="323">
        <f t="shared" si="31"/>
        <v>21.409429280397021</v>
      </c>
      <c r="N178" s="20"/>
      <c r="O178" s="20"/>
    </row>
    <row r="179" spans="1:15" s="8" customFormat="1" ht="232.5" customHeight="1">
      <c r="A179" s="384"/>
      <c r="B179" s="385"/>
      <c r="C179" s="386"/>
      <c r="D179" s="152" t="s">
        <v>21</v>
      </c>
      <c r="E179" s="347">
        <v>0</v>
      </c>
      <c r="F179" s="71">
        <v>0</v>
      </c>
      <c r="G179" s="373">
        <v>0</v>
      </c>
      <c r="H179" s="71">
        <f t="shared" si="34"/>
        <v>0</v>
      </c>
      <c r="I179" s="46">
        <f t="shared" si="35"/>
        <v>0</v>
      </c>
      <c r="J179" s="326">
        <f t="shared" si="30"/>
        <v>0</v>
      </c>
      <c r="K179" s="387"/>
      <c r="L179" s="391"/>
      <c r="M179" s="323" t="e">
        <f t="shared" si="31"/>
        <v>#DIV/0!</v>
      </c>
      <c r="N179" s="20"/>
      <c r="O179" s="20"/>
    </row>
    <row r="180" spans="1:15" s="8" customFormat="1" ht="183" customHeight="1">
      <c r="A180" s="384"/>
      <c r="B180" s="385"/>
      <c r="C180" s="386"/>
      <c r="D180" s="152" t="s">
        <v>22</v>
      </c>
      <c r="E180" s="356">
        <v>0</v>
      </c>
      <c r="F180" s="44">
        <v>0</v>
      </c>
      <c r="G180" s="374">
        <v>0</v>
      </c>
      <c r="H180" s="71">
        <f t="shared" si="34"/>
        <v>0</v>
      </c>
      <c r="I180" s="46">
        <f t="shared" si="35"/>
        <v>0</v>
      </c>
      <c r="J180" s="326">
        <f t="shared" si="30"/>
        <v>0</v>
      </c>
      <c r="K180" s="387"/>
      <c r="L180" s="391"/>
      <c r="M180" s="323" t="e">
        <f t="shared" si="31"/>
        <v>#DIV/0!</v>
      </c>
      <c r="N180" s="20"/>
      <c r="O180" s="20"/>
    </row>
    <row r="181" spans="1:15" s="8" customFormat="1" ht="191.25" customHeight="1">
      <c r="A181" s="384"/>
      <c r="B181" s="385"/>
      <c r="C181" s="386"/>
      <c r="D181" s="153" t="s">
        <v>23</v>
      </c>
      <c r="E181" s="347">
        <v>0</v>
      </c>
      <c r="F181" s="44">
        <v>0</v>
      </c>
      <c r="G181" s="374">
        <v>0</v>
      </c>
      <c r="H181" s="71">
        <f t="shared" si="34"/>
        <v>0</v>
      </c>
      <c r="I181" s="46">
        <f t="shared" si="35"/>
        <v>0</v>
      </c>
      <c r="J181" s="326">
        <f t="shared" si="30"/>
        <v>0</v>
      </c>
      <c r="K181" s="387"/>
      <c r="L181" s="391"/>
      <c r="M181" s="323" t="e">
        <f t="shared" si="31"/>
        <v>#DIV/0!</v>
      </c>
      <c r="N181" s="20"/>
      <c r="O181" s="20"/>
    </row>
    <row r="182" spans="1:15" s="8" customFormat="1" ht="173.25" customHeight="1">
      <c r="A182" s="384"/>
      <c r="B182" s="385"/>
      <c r="C182" s="386"/>
      <c r="D182" s="154" t="s">
        <v>24</v>
      </c>
      <c r="E182" s="44">
        <v>0</v>
      </c>
      <c r="F182" s="44">
        <v>0</v>
      </c>
      <c r="G182" s="374">
        <v>0</v>
      </c>
      <c r="H182" s="71">
        <f t="shared" si="34"/>
        <v>0</v>
      </c>
      <c r="I182" s="46">
        <f t="shared" si="35"/>
        <v>0</v>
      </c>
      <c r="J182" s="326">
        <f t="shared" si="30"/>
        <v>0</v>
      </c>
      <c r="K182" s="387"/>
      <c r="L182" s="391"/>
      <c r="M182" s="323" t="e">
        <f t="shared" si="31"/>
        <v>#DIV/0!</v>
      </c>
      <c r="N182" s="20"/>
      <c r="O182" s="20"/>
    </row>
    <row r="183" spans="1:15" s="8" customFormat="1" ht="210.75" customHeight="1">
      <c r="A183" s="384">
        <v>22</v>
      </c>
      <c r="B183" s="385" t="s">
        <v>54</v>
      </c>
      <c r="C183" s="386">
        <v>3</v>
      </c>
      <c r="D183" s="147" t="s">
        <v>17</v>
      </c>
      <c r="E183" s="94">
        <f>E184+E185+E186+E187+E189</f>
        <v>500</v>
      </c>
      <c r="F183" s="94">
        <f>F184+F185+F186+F187+F189</f>
        <v>0</v>
      </c>
      <c r="G183" s="371">
        <f>G184+G185+G186+G187+G189</f>
        <v>0</v>
      </c>
      <c r="H183" s="382">
        <f t="shared" ref="H183:H185" si="36">G183-F183</f>
        <v>0</v>
      </c>
      <c r="I183" s="42">
        <f>IF(G183=0,0,G183/F183*100)</f>
        <v>0</v>
      </c>
      <c r="J183" s="327">
        <f>IF(G183=0,0,G183/E183*100)</f>
        <v>0</v>
      </c>
      <c r="K183" s="387">
        <v>3</v>
      </c>
      <c r="L183" s="390" t="s">
        <v>57</v>
      </c>
      <c r="M183" s="323">
        <f t="shared" si="31"/>
        <v>0</v>
      </c>
      <c r="N183" s="20"/>
      <c r="O183" s="20"/>
    </row>
    <row r="184" spans="1:15" s="8" customFormat="1" ht="169.5" customHeight="1">
      <c r="A184" s="384"/>
      <c r="B184" s="385"/>
      <c r="C184" s="386"/>
      <c r="D184" s="151" t="s">
        <v>18</v>
      </c>
      <c r="E184" s="71">
        <v>0</v>
      </c>
      <c r="F184" s="71">
        <v>0</v>
      </c>
      <c r="G184" s="373">
        <v>0</v>
      </c>
      <c r="H184" s="66">
        <f t="shared" si="36"/>
        <v>0</v>
      </c>
      <c r="I184" s="67">
        <f t="shared" ref="I184:I190" si="37">IF(F184=0,0,G184/F184*100)</f>
        <v>0</v>
      </c>
      <c r="J184" s="326">
        <f t="shared" si="30"/>
        <v>0</v>
      </c>
      <c r="K184" s="387"/>
      <c r="L184" s="391"/>
      <c r="M184" s="323" t="e">
        <f t="shared" si="31"/>
        <v>#DIV/0!</v>
      </c>
      <c r="N184" s="20"/>
      <c r="O184" s="20"/>
    </row>
    <row r="185" spans="1:15" s="8" customFormat="1" ht="154.5" customHeight="1">
      <c r="A185" s="384"/>
      <c r="B185" s="385"/>
      <c r="C185" s="386"/>
      <c r="D185" s="151" t="s">
        <v>19</v>
      </c>
      <c r="E185" s="71">
        <v>0</v>
      </c>
      <c r="F185" s="71">
        <v>0</v>
      </c>
      <c r="G185" s="373">
        <v>0</v>
      </c>
      <c r="H185" s="91">
        <f t="shared" si="36"/>
        <v>0</v>
      </c>
      <c r="I185" s="67">
        <f t="shared" si="37"/>
        <v>0</v>
      </c>
      <c r="J185" s="326">
        <f t="shared" si="30"/>
        <v>0</v>
      </c>
      <c r="K185" s="387"/>
      <c r="L185" s="391"/>
      <c r="M185" s="323" t="e">
        <f t="shared" si="31"/>
        <v>#DIV/0!</v>
      </c>
      <c r="N185" s="20"/>
      <c r="O185" s="20"/>
    </row>
    <row r="186" spans="1:15" s="8" customFormat="1" ht="184.5" customHeight="1">
      <c r="A186" s="384"/>
      <c r="B186" s="385"/>
      <c r="C186" s="386"/>
      <c r="D186" s="151" t="s">
        <v>20</v>
      </c>
      <c r="E186" s="359">
        <v>500</v>
      </c>
      <c r="F186" s="71">
        <v>0</v>
      </c>
      <c r="G186" s="373">
        <v>0</v>
      </c>
      <c r="H186" s="340">
        <f>G186-F186</f>
        <v>0</v>
      </c>
      <c r="I186" s="67">
        <f t="shared" si="37"/>
        <v>0</v>
      </c>
      <c r="J186" s="326">
        <f t="shared" si="30"/>
        <v>0</v>
      </c>
      <c r="K186" s="387"/>
      <c r="L186" s="391"/>
      <c r="M186" s="323">
        <f t="shared" si="31"/>
        <v>0</v>
      </c>
      <c r="N186" s="20"/>
      <c r="O186" s="20"/>
    </row>
    <row r="187" spans="1:15" s="8" customFormat="1" ht="236.25" customHeight="1">
      <c r="A187" s="384"/>
      <c r="B187" s="385"/>
      <c r="C187" s="386"/>
      <c r="D187" s="152" t="s">
        <v>21</v>
      </c>
      <c r="E187" s="347">
        <v>0</v>
      </c>
      <c r="F187" s="71">
        <v>0</v>
      </c>
      <c r="G187" s="373">
        <v>0</v>
      </c>
      <c r="H187" s="66">
        <f>G187-F187</f>
        <v>0</v>
      </c>
      <c r="I187" s="67">
        <f t="shared" si="37"/>
        <v>0</v>
      </c>
      <c r="J187" s="326">
        <f t="shared" si="30"/>
        <v>0</v>
      </c>
      <c r="K187" s="387"/>
      <c r="L187" s="391"/>
      <c r="M187" s="323" t="e">
        <f t="shared" si="31"/>
        <v>#DIV/0!</v>
      </c>
      <c r="N187" s="20"/>
      <c r="O187" s="20"/>
    </row>
    <row r="188" spans="1:15" s="8" customFormat="1" ht="183" customHeight="1">
      <c r="A188" s="384"/>
      <c r="B188" s="385"/>
      <c r="C188" s="386"/>
      <c r="D188" s="152" t="s">
        <v>22</v>
      </c>
      <c r="E188" s="347">
        <v>0</v>
      </c>
      <c r="F188" s="71">
        <v>0</v>
      </c>
      <c r="G188" s="373">
        <v>0</v>
      </c>
      <c r="H188" s="66">
        <f>G188-F188</f>
        <v>0</v>
      </c>
      <c r="I188" s="67">
        <f t="shared" si="37"/>
        <v>0</v>
      </c>
      <c r="J188" s="326">
        <f t="shared" si="30"/>
        <v>0</v>
      </c>
      <c r="K188" s="387"/>
      <c r="L188" s="391"/>
      <c r="M188" s="323" t="e">
        <f t="shared" si="31"/>
        <v>#DIV/0!</v>
      </c>
      <c r="N188" s="20"/>
      <c r="O188" s="20"/>
    </row>
    <row r="189" spans="1:15" s="8" customFormat="1" ht="128.25" customHeight="1">
      <c r="A189" s="384"/>
      <c r="B189" s="385"/>
      <c r="C189" s="386"/>
      <c r="D189" s="153" t="s">
        <v>23</v>
      </c>
      <c r="E189" s="347">
        <v>0</v>
      </c>
      <c r="F189" s="71">
        <v>0</v>
      </c>
      <c r="G189" s="373">
        <v>0</v>
      </c>
      <c r="H189" s="66">
        <f>G189-F189</f>
        <v>0</v>
      </c>
      <c r="I189" s="67">
        <f t="shared" si="37"/>
        <v>0</v>
      </c>
      <c r="J189" s="326">
        <f t="shared" si="30"/>
        <v>0</v>
      </c>
      <c r="K189" s="387"/>
      <c r="L189" s="391"/>
      <c r="M189" s="323" t="e">
        <f t="shared" si="31"/>
        <v>#DIV/0!</v>
      </c>
      <c r="N189" s="20"/>
      <c r="O189" s="20"/>
    </row>
    <row r="190" spans="1:15" s="8" customFormat="1" ht="128.25" customHeight="1">
      <c r="A190" s="384"/>
      <c r="B190" s="385"/>
      <c r="C190" s="386"/>
      <c r="D190" s="154" t="s">
        <v>24</v>
      </c>
      <c r="E190" s="71">
        <v>0</v>
      </c>
      <c r="F190" s="71">
        <v>0</v>
      </c>
      <c r="G190" s="373">
        <v>0</v>
      </c>
      <c r="H190" s="66">
        <f>G190-F190</f>
        <v>0</v>
      </c>
      <c r="I190" s="67">
        <f t="shared" si="37"/>
        <v>0</v>
      </c>
      <c r="J190" s="326">
        <f t="shared" si="30"/>
        <v>0</v>
      </c>
      <c r="K190" s="387"/>
      <c r="L190" s="391"/>
      <c r="M190" s="323" t="e">
        <f t="shared" si="31"/>
        <v>#DIV/0!</v>
      </c>
      <c r="N190" s="20"/>
      <c r="O190" s="20"/>
    </row>
    <row r="191" spans="1:15" ht="63.75" customHeight="1">
      <c r="A191" s="384">
        <v>23</v>
      </c>
      <c r="B191" s="385" t="s">
        <v>82</v>
      </c>
      <c r="C191" s="386">
        <v>2</v>
      </c>
      <c r="D191" s="147" t="s">
        <v>17</v>
      </c>
      <c r="E191" s="94">
        <f>E192+E193+E194+E195+E197</f>
        <v>106.39</v>
      </c>
      <c r="F191" s="94">
        <f>F192+F193+F194+F195+F197</f>
        <v>0</v>
      </c>
      <c r="G191" s="371">
        <f>G192+G193+G194+G195+G197</f>
        <v>0</v>
      </c>
      <c r="H191" s="358">
        <f t="shared" ref="H191:H193" si="38">G191-F191</f>
        <v>0</v>
      </c>
      <c r="I191" s="42">
        <f>IF(G191=0,0,G191/F191*100)</f>
        <v>0</v>
      </c>
      <c r="J191" s="327">
        <f>IF(G191=0,0,G191/E191*100)</f>
        <v>0</v>
      </c>
      <c r="K191" s="387">
        <v>3</v>
      </c>
      <c r="L191" s="390" t="s">
        <v>83</v>
      </c>
    </row>
    <row r="192" spans="1:15" ht="53.25" customHeight="1">
      <c r="A192" s="384"/>
      <c r="B192" s="385"/>
      <c r="C192" s="386"/>
      <c r="D192" s="151" t="s">
        <v>18</v>
      </c>
      <c r="E192" s="71">
        <v>0</v>
      </c>
      <c r="F192" s="71">
        <v>0</v>
      </c>
      <c r="G192" s="373">
        <v>0</v>
      </c>
      <c r="H192" s="66">
        <f t="shared" si="38"/>
        <v>0</v>
      </c>
      <c r="I192" s="67">
        <f t="shared" ref="I192:I198" si="39">IF(F192=0,0,G192/F192*100)</f>
        <v>0</v>
      </c>
      <c r="J192" s="326">
        <f t="shared" ref="J192:J198" si="40">IF(G192=0,0,G192/E192*100)</f>
        <v>0</v>
      </c>
      <c r="K192" s="387"/>
      <c r="L192" s="391"/>
    </row>
    <row r="193" spans="1:12" s="23" customFormat="1" ht="64.5">
      <c r="A193" s="384"/>
      <c r="B193" s="385"/>
      <c r="C193" s="386"/>
      <c r="D193" s="151" t="s">
        <v>19</v>
      </c>
      <c r="E193" s="71">
        <v>0</v>
      </c>
      <c r="F193" s="71">
        <v>0</v>
      </c>
      <c r="G193" s="373">
        <v>0</v>
      </c>
      <c r="H193" s="91">
        <f t="shared" si="38"/>
        <v>0</v>
      </c>
      <c r="I193" s="67">
        <f t="shared" si="39"/>
        <v>0</v>
      </c>
      <c r="J193" s="326">
        <f t="shared" si="40"/>
        <v>0</v>
      </c>
      <c r="K193" s="387"/>
      <c r="L193" s="391"/>
    </row>
    <row r="194" spans="1:12" s="23" customFormat="1" ht="64.5">
      <c r="A194" s="384"/>
      <c r="B194" s="385"/>
      <c r="C194" s="386"/>
      <c r="D194" s="151" t="s">
        <v>20</v>
      </c>
      <c r="E194" s="359">
        <v>106.39</v>
      </c>
      <c r="F194" s="71">
        <v>0</v>
      </c>
      <c r="G194" s="373">
        <v>0</v>
      </c>
      <c r="H194" s="91">
        <v>0</v>
      </c>
      <c r="I194" s="67">
        <f t="shared" si="39"/>
        <v>0</v>
      </c>
      <c r="J194" s="326">
        <f t="shared" si="40"/>
        <v>0</v>
      </c>
      <c r="K194" s="387"/>
      <c r="L194" s="391"/>
    </row>
    <row r="195" spans="1:12" s="23" customFormat="1" ht="141">
      <c r="A195" s="384"/>
      <c r="B195" s="385"/>
      <c r="C195" s="386"/>
      <c r="D195" s="152" t="s">
        <v>21</v>
      </c>
      <c r="E195" s="347">
        <v>0</v>
      </c>
      <c r="F195" s="71">
        <v>0</v>
      </c>
      <c r="G195" s="373">
        <v>0</v>
      </c>
      <c r="H195" s="66">
        <f>G195-F195</f>
        <v>0</v>
      </c>
      <c r="I195" s="67">
        <f t="shared" si="39"/>
        <v>0</v>
      </c>
      <c r="J195" s="326">
        <f t="shared" si="40"/>
        <v>0</v>
      </c>
      <c r="K195" s="387"/>
      <c r="L195" s="391"/>
    </row>
    <row r="196" spans="1:12" s="23" customFormat="1" ht="64.5">
      <c r="A196" s="384"/>
      <c r="B196" s="385"/>
      <c r="C196" s="386"/>
      <c r="D196" s="152" t="s">
        <v>22</v>
      </c>
      <c r="E196" s="347">
        <v>0</v>
      </c>
      <c r="F196" s="71">
        <v>0</v>
      </c>
      <c r="G196" s="373">
        <v>0</v>
      </c>
      <c r="H196" s="66">
        <f>G196-F196</f>
        <v>0</v>
      </c>
      <c r="I196" s="67">
        <f t="shared" si="39"/>
        <v>0</v>
      </c>
      <c r="J196" s="326">
        <f t="shared" si="40"/>
        <v>0</v>
      </c>
      <c r="K196" s="387"/>
      <c r="L196" s="391"/>
    </row>
    <row r="197" spans="1:12" s="23" customFormat="1" ht="64.5">
      <c r="A197" s="384"/>
      <c r="B197" s="385"/>
      <c r="C197" s="386"/>
      <c r="D197" s="153" t="s">
        <v>23</v>
      </c>
      <c r="E197" s="347">
        <v>0</v>
      </c>
      <c r="F197" s="71">
        <v>0</v>
      </c>
      <c r="G197" s="373">
        <v>0</v>
      </c>
      <c r="H197" s="66">
        <f>G197-F197</f>
        <v>0</v>
      </c>
      <c r="I197" s="67">
        <f t="shared" si="39"/>
        <v>0</v>
      </c>
      <c r="J197" s="326">
        <f t="shared" si="40"/>
        <v>0</v>
      </c>
      <c r="K197" s="387"/>
      <c r="L197" s="391"/>
    </row>
    <row r="198" spans="1:12" s="23" customFormat="1" ht="64.5">
      <c r="A198" s="384"/>
      <c r="B198" s="385"/>
      <c r="C198" s="386"/>
      <c r="D198" s="154" t="s">
        <v>24</v>
      </c>
      <c r="E198" s="71">
        <v>0</v>
      </c>
      <c r="F198" s="71">
        <v>0</v>
      </c>
      <c r="G198" s="373">
        <v>0</v>
      </c>
      <c r="H198" s="66">
        <f>G198-F198</f>
        <v>0</v>
      </c>
      <c r="I198" s="67">
        <f t="shared" si="39"/>
        <v>0</v>
      </c>
      <c r="J198" s="326">
        <f t="shared" si="40"/>
        <v>0</v>
      </c>
      <c r="K198" s="387"/>
      <c r="L198" s="391"/>
    </row>
    <row r="199" spans="1:12" s="23" customFormat="1" ht="53.25">
      <c r="A199" s="7"/>
      <c r="B199" s="8"/>
      <c r="C199" s="9"/>
      <c r="D199" s="10"/>
      <c r="E199" s="2"/>
      <c r="F199" s="2"/>
      <c r="G199" s="369"/>
      <c r="H199" s="2"/>
      <c r="I199" s="2"/>
      <c r="J199" s="2"/>
      <c r="K199" s="363"/>
      <c r="L199" s="11"/>
    </row>
    <row r="200" spans="1:12" s="23" customFormat="1" ht="53.25">
      <c r="A200" s="7"/>
      <c r="B200" s="8"/>
      <c r="C200" s="9"/>
      <c r="D200" s="10"/>
      <c r="E200" s="2"/>
      <c r="F200" s="2"/>
      <c r="G200" s="369"/>
      <c r="H200" s="2"/>
      <c r="I200" s="2"/>
      <c r="J200" s="2"/>
      <c r="K200" s="363"/>
      <c r="L200" s="11"/>
    </row>
    <row r="201" spans="1:12" s="23" customFormat="1" ht="53.25">
      <c r="A201" s="7"/>
      <c r="B201" s="8"/>
      <c r="C201" s="9"/>
      <c r="D201" s="10"/>
      <c r="E201" s="2"/>
      <c r="F201" s="2"/>
      <c r="G201" s="369"/>
      <c r="H201" s="2"/>
      <c r="I201" s="2"/>
      <c r="J201" s="2"/>
      <c r="K201" s="363"/>
      <c r="L201" s="11"/>
    </row>
    <row r="202" spans="1:12" s="23" customFormat="1" ht="53.25" customHeight="1">
      <c r="A202" s="7"/>
      <c r="B202" s="8"/>
      <c r="C202" s="9"/>
      <c r="D202" s="10"/>
      <c r="E202" s="2"/>
      <c r="F202" s="2"/>
      <c r="G202" s="369"/>
      <c r="H202" s="2"/>
      <c r="I202" s="2"/>
      <c r="J202" s="2"/>
      <c r="K202" s="363"/>
      <c r="L202" s="11"/>
    </row>
    <row r="203" spans="1:12" s="23" customFormat="1" ht="53.25">
      <c r="A203" s="7"/>
      <c r="B203" s="8"/>
      <c r="C203" s="9"/>
      <c r="D203" s="10"/>
      <c r="E203" s="2"/>
      <c r="F203" s="2"/>
      <c r="G203" s="369"/>
      <c r="H203" s="2"/>
      <c r="I203" s="2"/>
      <c r="J203" s="2"/>
      <c r="K203" s="363"/>
      <c r="L203" s="11"/>
    </row>
    <row r="204" spans="1:12" s="23" customFormat="1" ht="53.25">
      <c r="A204" s="7"/>
      <c r="B204" s="8"/>
      <c r="C204" s="9"/>
      <c r="D204" s="10"/>
      <c r="E204" s="2"/>
      <c r="F204" s="2"/>
      <c r="G204" s="369"/>
      <c r="H204" s="2"/>
      <c r="I204" s="2"/>
      <c r="J204" s="2"/>
      <c r="K204" s="363"/>
      <c r="L204" s="11"/>
    </row>
    <row r="205" spans="1:12" s="23" customFormat="1" ht="53.25">
      <c r="A205" s="7"/>
      <c r="B205" s="8"/>
      <c r="C205" s="9"/>
      <c r="D205" s="10"/>
      <c r="E205" s="2"/>
      <c r="F205" s="2"/>
      <c r="G205" s="369"/>
      <c r="H205" s="2"/>
      <c r="I205" s="2"/>
      <c r="J205" s="2"/>
      <c r="K205" s="363"/>
      <c r="L205" s="11"/>
    </row>
    <row r="206" spans="1:12" s="23" customFormat="1" ht="53.25">
      <c r="A206" s="7"/>
      <c r="B206" s="8"/>
      <c r="C206" s="9"/>
      <c r="D206" s="10"/>
      <c r="E206" s="2"/>
      <c r="F206" s="2"/>
      <c r="G206" s="369"/>
      <c r="H206" s="2"/>
      <c r="I206" s="2"/>
      <c r="J206" s="2"/>
      <c r="K206" s="363"/>
      <c r="L206" s="11"/>
    </row>
    <row r="207" spans="1:12" s="23" customFormat="1" ht="53.25">
      <c r="A207" s="7"/>
      <c r="B207" s="8"/>
      <c r="C207" s="9"/>
      <c r="D207" s="10"/>
      <c r="E207" s="2"/>
      <c r="F207" s="2"/>
      <c r="G207" s="369"/>
      <c r="H207" s="2"/>
      <c r="I207" s="2"/>
      <c r="J207" s="2"/>
      <c r="K207" s="363"/>
      <c r="L207" s="11"/>
    </row>
    <row r="208" spans="1:12" s="23" customFormat="1" ht="53.25">
      <c r="A208" s="7"/>
      <c r="B208" s="8"/>
      <c r="C208" s="9"/>
      <c r="D208" s="10"/>
      <c r="E208" s="2"/>
      <c r="F208" s="2"/>
      <c r="G208" s="369"/>
      <c r="H208" s="2"/>
      <c r="I208" s="2"/>
      <c r="J208" s="2"/>
      <c r="K208" s="363"/>
      <c r="L208" s="11"/>
    </row>
    <row r="209" spans="1:12" s="23" customFormat="1" ht="53.25">
      <c r="A209" s="7"/>
      <c r="B209" s="8"/>
      <c r="C209" s="9"/>
      <c r="D209" s="10"/>
      <c r="E209" s="2"/>
      <c r="F209" s="2"/>
      <c r="G209" s="369"/>
      <c r="H209" s="2"/>
      <c r="I209" s="2"/>
      <c r="J209" s="2"/>
      <c r="K209" s="363"/>
      <c r="L209" s="11"/>
    </row>
    <row r="210" spans="1:12" s="23" customFormat="1" ht="53.25">
      <c r="A210" s="7"/>
      <c r="B210" s="8"/>
      <c r="C210" s="9"/>
      <c r="D210" s="10"/>
      <c r="E210" s="2"/>
      <c r="F210" s="2"/>
      <c r="G210" s="369"/>
      <c r="H210" s="2"/>
      <c r="I210" s="2"/>
      <c r="J210" s="2"/>
      <c r="K210" s="363"/>
      <c r="L210" s="11"/>
    </row>
    <row r="211" spans="1:12" s="23" customFormat="1" ht="53.25">
      <c r="A211" s="7"/>
      <c r="B211" s="8"/>
      <c r="C211" s="9"/>
      <c r="D211" s="10"/>
      <c r="E211" s="2"/>
      <c r="F211" s="2"/>
      <c r="G211" s="369"/>
      <c r="H211" s="2"/>
      <c r="I211" s="2"/>
      <c r="J211" s="2"/>
      <c r="K211" s="363"/>
      <c r="L211" s="11"/>
    </row>
    <row r="212" spans="1:12" s="23" customFormat="1" ht="53.25">
      <c r="A212" s="7"/>
      <c r="B212" s="8"/>
      <c r="C212" s="9"/>
      <c r="D212" s="10"/>
      <c r="E212" s="2"/>
      <c r="F212" s="2"/>
      <c r="G212" s="369"/>
      <c r="H212" s="2"/>
      <c r="I212" s="2"/>
      <c r="J212" s="2"/>
      <c r="K212" s="363"/>
      <c r="L212" s="11"/>
    </row>
    <row r="213" spans="1:12" s="23" customFormat="1" ht="53.25">
      <c r="A213" s="7"/>
      <c r="B213" s="8"/>
      <c r="C213" s="9"/>
      <c r="D213" s="10"/>
      <c r="E213" s="2"/>
      <c r="F213" s="2"/>
      <c r="G213" s="369"/>
      <c r="H213" s="2"/>
      <c r="I213" s="2"/>
      <c r="J213" s="2"/>
      <c r="K213" s="363"/>
      <c r="L213" s="11"/>
    </row>
    <row r="214" spans="1:12" s="23" customFormat="1" ht="53.25">
      <c r="A214" s="7"/>
      <c r="B214" s="8"/>
      <c r="C214" s="9"/>
      <c r="D214" s="10"/>
      <c r="E214" s="2"/>
      <c r="F214" s="2"/>
      <c r="G214" s="369"/>
      <c r="H214" s="2"/>
      <c r="I214" s="2"/>
      <c r="J214" s="2"/>
      <c r="K214" s="363"/>
      <c r="L214" s="11"/>
    </row>
    <row r="215" spans="1:12" s="23" customFormat="1" ht="53.25">
      <c r="A215" s="7"/>
      <c r="B215" s="8"/>
      <c r="C215" s="9"/>
      <c r="D215" s="10"/>
      <c r="E215" s="2"/>
      <c r="F215" s="2"/>
      <c r="G215" s="369"/>
      <c r="H215" s="2"/>
      <c r="I215" s="2"/>
      <c r="J215" s="2"/>
      <c r="K215" s="363"/>
      <c r="L215" s="11"/>
    </row>
    <row r="216" spans="1:12" s="23" customFormat="1" ht="53.25">
      <c r="A216" s="7"/>
      <c r="B216" s="8"/>
      <c r="C216" s="9"/>
      <c r="D216" s="10"/>
      <c r="E216" s="2"/>
      <c r="F216" s="2"/>
      <c r="G216" s="369"/>
      <c r="H216" s="2"/>
      <c r="I216" s="2"/>
      <c r="J216" s="2"/>
      <c r="K216" s="363"/>
      <c r="L216" s="11"/>
    </row>
    <row r="217" spans="1:12" s="23" customFormat="1" ht="53.25">
      <c r="A217" s="7"/>
      <c r="B217" s="8"/>
      <c r="C217" s="9"/>
      <c r="D217" s="10"/>
      <c r="E217" s="2"/>
      <c r="F217" s="2"/>
      <c r="G217" s="369"/>
      <c r="H217" s="2"/>
      <c r="I217" s="2"/>
      <c r="J217" s="2"/>
      <c r="K217" s="363"/>
      <c r="L217" s="11"/>
    </row>
    <row r="218" spans="1:12" s="23" customFormat="1" ht="53.25">
      <c r="A218" s="7"/>
      <c r="B218" s="8"/>
      <c r="C218" s="9"/>
      <c r="D218" s="10"/>
      <c r="E218" s="2"/>
      <c r="F218" s="2"/>
      <c r="G218" s="369"/>
      <c r="H218" s="2"/>
      <c r="I218" s="2"/>
      <c r="J218" s="2"/>
      <c r="K218" s="363"/>
      <c r="L218" s="11"/>
    </row>
    <row r="219" spans="1:12" s="23" customFormat="1" ht="53.25">
      <c r="A219" s="7"/>
      <c r="B219" s="8"/>
      <c r="C219" s="9"/>
      <c r="D219" s="10"/>
      <c r="E219" s="2"/>
      <c r="F219" s="2"/>
      <c r="G219" s="369"/>
      <c r="H219" s="2"/>
      <c r="I219" s="2"/>
      <c r="J219" s="2"/>
      <c r="K219" s="363"/>
      <c r="L219" s="11"/>
    </row>
    <row r="220" spans="1:12" s="23" customFormat="1" ht="53.25">
      <c r="A220" s="7"/>
      <c r="B220" s="8"/>
      <c r="C220" s="9"/>
      <c r="D220" s="10"/>
      <c r="E220" s="2"/>
      <c r="F220" s="2"/>
      <c r="G220" s="369"/>
      <c r="H220" s="2"/>
      <c r="I220" s="2"/>
      <c r="J220" s="2"/>
      <c r="K220" s="363"/>
      <c r="L220" s="11"/>
    </row>
    <row r="221" spans="1:12" s="23" customFormat="1" ht="53.25">
      <c r="A221" s="7"/>
      <c r="B221" s="8"/>
      <c r="C221" s="9"/>
      <c r="D221" s="10"/>
      <c r="E221" s="2"/>
      <c r="F221" s="2"/>
      <c r="G221" s="369"/>
      <c r="H221" s="2"/>
      <c r="I221" s="2"/>
      <c r="J221" s="2"/>
      <c r="K221" s="363"/>
      <c r="L221" s="11"/>
    </row>
    <row r="222" spans="1:12" s="23" customFormat="1" ht="53.25">
      <c r="A222" s="7"/>
      <c r="B222" s="8"/>
      <c r="C222" s="9"/>
      <c r="D222" s="10"/>
      <c r="E222" s="2"/>
      <c r="F222" s="2"/>
      <c r="G222" s="369"/>
      <c r="H222" s="2"/>
      <c r="I222" s="2"/>
      <c r="J222" s="2"/>
      <c r="K222" s="363"/>
      <c r="L222" s="11"/>
    </row>
    <row r="223" spans="1:12" s="23" customFormat="1" ht="53.25">
      <c r="A223" s="7"/>
      <c r="B223" s="8"/>
      <c r="C223" s="9"/>
      <c r="D223" s="10"/>
      <c r="E223" s="2"/>
      <c r="F223" s="2"/>
      <c r="G223" s="369"/>
      <c r="H223" s="2"/>
      <c r="I223" s="2"/>
      <c r="J223" s="2"/>
      <c r="K223" s="363"/>
      <c r="L223" s="11"/>
    </row>
    <row r="224" spans="1:12" s="23" customFormat="1" ht="53.25">
      <c r="A224" s="7"/>
      <c r="B224" s="8"/>
      <c r="C224" s="9"/>
      <c r="D224" s="10"/>
      <c r="E224" s="2"/>
      <c r="F224" s="2"/>
      <c r="G224" s="369"/>
      <c r="H224" s="2"/>
      <c r="I224" s="2"/>
      <c r="J224" s="2"/>
      <c r="K224" s="363"/>
      <c r="L224" s="11"/>
    </row>
    <row r="225" spans="1:12" s="23" customFormat="1" ht="53.25">
      <c r="A225" s="7"/>
      <c r="B225" s="8"/>
      <c r="C225" s="9"/>
      <c r="D225" s="10"/>
      <c r="E225" s="2"/>
      <c r="F225" s="2"/>
      <c r="G225" s="369"/>
      <c r="H225" s="2"/>
      <c r="I225" s="2"/>
      <c r="J225" s="2"/>
      <c r="K225" s="363"/>
      <c r="L225" s="11"/>
    </row>
    <row r="226" spans="1:12" s="23" customFormat="1" ht="53.25">
      <c r="A226" s="7"/>
      <c r="B226" s="8"/>
      <c r="C226" s="9"/>
      <c r="D226" s="10"/>
      <c r="E226" s="2"/>
      <c r="F226" s="2"/>
      <c r="G226" s="369"/>
      <c r="H226" s="2"/>
      <c r="I226" s="2"/>
      <c r="J226" s="2"/>
      <c r="K226" s="363"/>
      <c r="L226" s="11"/>
    </row>
    <row r="227" spans="1:12" s="23" customFormat="1" ht="53.25">
      <c r="A227" s="7"/>
      <c r="B227" s="8"/>
      <c r="C227" s="9"/>
      <c r="D227" s="10"/>
      <c r="E227" s="2"/>
      <c r="F227" s="2"/>
      <c r="G227" s="369"/>
      <c r="H227" s="2"/>
      <c r="I227" s="2"/>
      <c r="J227" s="2"/>
      <c r="K227" s="363"/>
      <c r="L227" s="11"/>
    </row>
    <row r="228" spans="1:12" s="23" customFormat="1" ht="53.25">
      <c r="A228" s="7"/>
      <c r="B228" s="8"/>
      <c r="C228" s="9"/>
      <c r="D228" s="10"/>
      <c r="E228" s="2"/>
      <c r="F228" s="2"/>
      <c r="G228" s="369"/>
      <c r="H228" s="2"/>
      <c r="I228" s="2"/>
      <c r="J228" s="2"/>
      <c r="K228" s="363"/>
      <c r="L228" s="11"/>
    </row>
    <row r="229" spans="1:12" s="23" customFormat="1" ht="53.25">
      <c r="A229" s="7"/>
      <c r="B229" s="8"/>
      <c r="C229" s="9"/>
      <c r="D229" s="10"/>
      <c r="E229" s="2"/>
      <c r="F229" s="2"/>
      <c r="G229" s="369"/>
      <c r="H229" s="2"/>
      <c r="I229" s="2"/>
      <c r="J229" s="2"/>
      <c r="K229" s="363"/>
      <c r="L229" s="11"/>
    </row>
    <row r="230" spans="1:12" s="23" customFormat="1" ht="53.25">
      <c r="A230" s="7"/>
      <c r="B230" s="8"/>
      <c r="C230" s="9"/>
      <c r="D230" s="10"/>
      <c r="E230" s="2"/>
      <c r="F230" s="2"/>
      <c r="G230" s="369"/>
      <c r="H230" s="2"/>
      <c r="I230" s="2"/>
      <c r="J230" s="2"/>
      <c r="K230" s="363"/>
      <c r="L230" s="11"/>
    </row>
    <row r="231" spans="1:12" s="23" customFormat="1" ht="53.25">
      <c r="A231" s="7"/>
      <c r="B231" s="8"/>
      <c r="C231" s="9"/>
      <c r="D231" s="10"/>
      <c r="E231" s="2"/>
      <c r="F231" s="2"/>
      <c r="G231" s="369"/>
      <c r="H231" s="2"/>
      <c r="I231" s="2"/>
      <c r="J231" s="2"/>
      <c r="K231" s="363"/>
      <c r="L231" s="11"/>
    </row>
    <row r="232" spans="1:12" s="23" customFormat="1" ht="53.25">
      <c r="A232" s="7"/>
      <c r="B232" s="8"/>
      <c r="C232" s="9"/>
      <c r="D232" s="10"/>
      <c r="E232" s="2"/>
      <c r="F232" s="2"/>
      <c r="G232" s="369"/>
      <c r="H232" s="2"/>
      <c r="I232" s="2"/>
      <c r="J232" s="2"/>
      <c r="K232" s="363"/>
      <c r="L232" s="11"/>
    </row>
    <row r="233" spans="1:12" s="23" customFormat="1" ht="53.25">
      <c r="A233" s="7"/>
      <c r="B233" s="8"/>
      <c r="C233" s="9"/>
      <c r="D233" s="10"/>
      <c r="E233" s="2"/>
      <c r="F233" s="2"/>
      <c r="G233" s="369"/>
      <c r="H233" s="2"/>
      <c r="I233" s="2"/>
      <c r="J233" s="2"/>
      <c r="K233" s="363"/>
      <c r="L233" s="11"/>
    </row>
    <row r="234" spans="1:12" s="23" customFormat="1" ht="53.25">
      <c r="A234" s="7"/>
      <c r="B234" s="8"/>
      <c r="C234" s="9"/>
      <c r="D234" s="10"/>
      <c r="E234" s="2"/>
      <c r="F234" s="2"/>
      <c r="G234" s="369"/>
      <c r="H234" s="2"/>
      <c r="I234" s="2"/>
      <c r="J234" s="2"/>
      <c r="K234" s="363"/>
      <c r="L234" s="11"/>
    </row>
    <row r="235" spans="1:12" s="23" customFormat="1" ht="53.25">
      <c r="A235" s="7"/>
      <c r="B235" s="8"/>
      <c r="C235" s="9"/>
      <c r="D235" s="10"/>
      <c r="E235" s="2"/>
      <c r="F235" s="2"/>
      <c r="G235" s="369"/>
      <c r="H235" s="2"/>
      <c r="I235" s="2"/>
      <c r="J235" s="2"/>
      <c r="K235" s="363"/>
      <c r="L235" s="11"/>
    </row>
    <row r="236" spans="1:12" s="23" customFormat="1" ht="53.25">
      <c r="A236" s="7"/>
      <c r="B236" s="8"/>
      <c r="C236" s="9"/>
      <c r="D236" s="10"/>
      <c r="E236" s="2"/>
      <c r="F236" s="2"/>
      <c r="G236" s="369"/>
      <c r="H236" s="2"/>
      <c r="I236" s="2"/>
      <c r="J236" s="2"/>
      <c r="K236" s="363"/>
      <c r="L236" s="11"/>
    </row>
    <row r="237" spans="1:12" s="23" customFormat="1" ht="53.25">
      <c r="A237" s="7"/>
      <c r="B237" s="8"/>
      <c r="C237" s="9"/>
      <c r="D237" s="10"/>
      <c r="E237" s="2"/>
      <c r="F237" s="2"/>
      <c r="G237" s="369"/>
      <c r="H237" s="2"/>
      <c r="I237" s="2"/>
      <c r="J237" s="2"/>
      <c r="K237" s="363"/>
      <c r="L237" s="11"/>
    </row>
    <row r="238" spans="1:12" s="23" customFormat="1" ht="53.25">
      <c r="A238" s="7"/>
      <c r="B238" s="8"/>
      <c r="C238" s="9"/>
      <c r="D238" s="10"/>
      <c r="E238" s="2"/>
      <c r="F238" s="2"/>
      <c r="G238" s="369"/>
      <c r="H238" s="2"/>
      <c r="I238" s="2"/>
      <c r="J238" s="2"/>
      <c r="K238" s="363"/>
      <c r="L238" s="11"/>
    </row>
    <row r="239" spans="1:12" s="23" customFormat="1" ht="53.25">
      <c r="A239" s="7"/>
      <c r="B239" s="8"/>
      <c r="C239" s="9"/>
      <c r="D239" s="10"/>
      <c r="E239" s="2"/>
      <c r="F239" s="2"/>
      <c r="G239" s="369"/>
      <c r="H239" s="2"/>
      <c r="I239" s="2"/>
      <c r="J239" s="2"/>
      <c r="K239" s="363"/>
      <c r="L239" s="11"/>
    </row>
    <row r="240" spans="1:12" s="23" customFormat="1" ht="53.25">
      <c r="A240" s="7"/>
      <c r="B240" s="8"/>
      <c r="C240" s="9"/>
      <c r="D240" s="10"/>
      <c r="E240" s="2"/>
      <c r="F240" s="2"/>
      <c r="G240" s="369"/>
      <c r="H240" s="2"/>
      <c r="I240" s="2"/>
      <c r="J240" s="2"/>
      <c r="K240" s="363"/>
      <c r="L240" s="11"/>
    </row>
    <row r="241" spans="1:12" s="23" customFormat="1" ht="53.25">
      <c r="A241" s="7"/>
      <c r="B241" s="8"/>
      <c r="C241" s="9"/>
      <c r="D241" s="10"/>
      <c r="E241" s="2"/>
      <c r="F241" s="2"/>
      <c r="G241" s="369"/>
      <c r="H241" s="2"/>
      <c r="I241" s="2"/>
      <c r="J241" s="2"/>
      <c r="K241" s="363"/>
      <c r="L241" s="11"/>
    </row>
    <row r="242" spans="1:12" s="23" customFormat="1" ht="53.25">
      <c r="A242" s="7"/>
      <c r="B242" s="8"/>
      <c r="C242" s="9"/>
      <c r="D242" s="10"/>
      <c r="E242" s="2"/>
      <c r="F242" s="2"/>
      <c r="G242" s="369"/>
      <c r="H242" s="2"/>
      <c r="I242" s="2"/>
      <c r="J242" s="2"/>
      <c r="K242" s="363"/>
      <c r="L242" s="11"/>
    </row>
    <row r="243" spans="1:12" s="23" customFormat="1" ht="53.25">
      <c r="A243" s="7"/>
      <c r="B243" s="8"/>
      <c r="C243" s="9"/>
      <c r="D243" s="10"/>
      <c r="E243" s="2"/>
      <c r="F243" s="2"/>
      <c r="G243" s="369"/>
      <c r="H243" s="2"/>
      <c r="I243" s="2"/>
      <c r="J243" s="2"/>
      <c r="K243" s="363"/>
      <c r="L243" s="11"/>
    </row>
    <row r="244" spans="1:12" s="23" customFormat="1" ht="53.25">
      <c r="A244" s="7"/>
      <c r="B244" s="8"/>
      <c r="C244" s="9"/>
      <c r="D244" s="10"/>
      <c r="E244" s="2"/>
      <c r="F244" s="2"/>
      <c r="G244" s="369"/>
      <c r="H244" s="2"/>
      <c r="I244" s="2"/>
      <c r="J244" s="2"/>
      <c r="K244" s="363"/>
      <c r="L244" s="11"/>
    </row>
    <row r="245" spans="1:12" s="23" customFormat="1" ht="53.25">
      <c r="A245" s="7"/>
      <c r="B245" s="8"/>
      <c r="C245" s="9"/>
      <c r="D245" s="10"/>
      <c r="E245" s="2"/>
      <c r="F245" s="2"/>
      <c r="G245" s="369"/>
      <c r="H245" s="2"/>
      <c r="I245" s="2"/>
      <c r="J245" s="2"/>
      <c r="K245" s="363"/>
      <c r="L245" s="11"/>
    </row>
    <row r="246" spans="1:12" s="23" customFormat="1" ht="53.25">
      <c r="A246" s="7"/>
      <c r="B246" s="8"/>
      <c r="C246" s="9"/>
      <c r="D246" s="10"/>
      <c r="E246" s="2"/>
      <c r="F246" s="2"/>
      <c r="G246" s="369"/>
      <c r="H246" s="2"/>
      <c r="I246" s="2"/>
      <c r="J246" s="2"/>
      <c r="K246" s="363"/>
      <c r="L246" s="11"/>
    </row>
    <row r="247" spans="1:12" s="23" customFormat="1" ht="53.25">
      <c r="A247" s="7"/>
      <c r="B247" s="8"/>
      <c r="C247" s="9"/>
      <c r="D247" s="10"/>
      <c r="E247" s="2"/>
      <c r="F247" s="2"/>
      <c r="G247" s="369"/>
      <c r="H247" s="2"/>
      <c r="I247" s="2"/>
      <c r="J247" s="2"/>
      <c r="K247" s="363"/>
      <c r="L247" s="11"/>
    </row>
    <row r="248" spans="1:12" s="23" customFormat="1" ht="53.25">
      <c r="A248" s="7"/>
      <c r="B248" s="8"/>
      <c r="C248" s="9"/>
      <c r="D248" s="10"/>
      <c r="E248" s="2"/>
      <c r="F248" s="2"/>
      <c r="G248" s="369"/>
      <c r="H248" s="2"/>
      <c r="I248" s="2"/>
      <c r="J248" s="2"/>
      <c r="K248" s="363"/>
      <c r="L248" s="11"/>
    </row>
    <row r="249" spans="1:12" s="23" customFormat="1" ht="53.25">
      <c r="A249" s="7"/>
      <c r="B249" s="8"/>
      <c r="C249" s="9"/>
      <c r="D249" s="10"/>
      <c r="E249" s="2"/>
      <c r="F249" s="2"/>
      <c r="G249" s="369"/>
      <c r="H249" s="2"/>
      <c r="I249" s="2"/>
      <c r="J249" s="2"/>
      <c r="K249" s="363"/>
      <c r="L249" s="11"/>
    </row>
    <row r="250" spans="1:12" s="23" customFormat="1" ht="53.25">
      <c r="A250" s="7"/>
      <c r="B250" s="8"/>
      <c r="C250" s="9"/>
      <c r="D250" s="10"/>
      <c r="E250" s="2"/>
      <c r="F250" s="2"/>
      <c r="G250" s="369"/>
      <c r="H250" s="2"/>
      <c r="I250" s="2"/>
      <c r="J250" s="2"/>
      <c r="K250" s="363"/>
      <c r="L250" s="11"/>
    </row>
    <row r="251" spans="1:12" s="23" customFormat="1" ht="53.25">
      <c r="A251" s="7"/>
      <c r="B251" s="8"/>
      <c r="C251" s="9"/>
      <c r="D251" s="10"/>
      <c r="E251" s="2"/>
      <c r="F251" s="2"/>
      <c r="G251" s="369"/>
      <c r="H251" s="2"/>
      <c r="I251" s="2"/>
      <c r="J251" s="2"/>
      <c r="K251" s="363"/>
      <c r="L251" s="11"/>
    </row>
    <row r="252" spans="1:12" s="23" customFormat="1" ht="53.25">
      <c r="A252" s="7"/>
      <c r="B252" s="8"/>
      <c r="C252" s="9"/>
      <c r="D252" s="10"/>
      <c r="E252" s="2"/>
      <c r="F252" s="2"/>
      <c r="G252" s="369"/>
      <c r="H252" s="2"/>
      <c r="I252" s="2"/>
      <c r="J252" s="2"/>
      <c r="K252" s="363"/>
      <c r="L252" s="11"/>
    </row>
    <row r="253" spans="1:12" s="23" customFormat="1" ht="53.25">
      <c r="A253" s="7"/>
      <c r="B253" s="8"/>
      <c r="C253" s="9"/>
      <c r="D253" s="10"/>
      <c r="E253" s="2"/>
      <c r="F253" s="2"/>
      <c r="G253" s="369"/>
      <c r="H253" s="2"/>
      <c r="I253" s="2"/>
      <c r="J253" s="2"/>
      <c r="K253" s="363"/>
      <c r="L253" s="11"/>
    </row>
    <row r="254" spans="1:12" s="23" customFormat="1" ht="53.25">
      <c r="A254" s="7"/>
      <c r="B254" s="8"/>
      <c r="C254" s="9"/>
      <c r="D254" s="10"/>
      <c r="E254" s="2"/>
      <c r="F254" s="2"/>
      <c r="G254" s="369"/>
      <c r="H254" s="2"/>
      <c r="I254" s="2"/>
      <c r="J254" s="2"/>
      <c r="K254" s="363"/>
      <c r="L254" s="11"/>
    </row>
    <row r="255" spans="1:12" s="23" customFormat="1" ht="53.25">
      <c r="A255" s="7"/>
      <c r="B255" s="8"/>
      <c r="C255" s="9"/>
      <c r="D255" s="10"/>
      <c r="E255" s="2"/>
      <c r="F255" s="2"/>
      <c r="G255" s="369"/>
      <c r="H255" s="2"/>
      <c r="I255" s="2"/>
      <c r="J255" s="2"/>
      <c r="K255" s="363"/>
      <c r="L255" s="11"/>
    </row>
    <row r="256" spans="1:12" s="23" customFormat="1" ht="53.25">
      <c r="A256" s="7"/>
      <c r="B256" s="8"/>
      <c r="C256" s="9"/>
      <c r="D256" s="10"/>
      <c r="E256" s="2"/>
      <c r="F256" s="2"/>
      <c r="G256" s="369"/>
      <c r="H256" s="2"/>
      <c r="I256" s="2"/>
      <c r="J256" s="2"/>
      <c r="K256" s="363"/>
      <c r="L256" s="11"/>
    </row>
    <row r="257" spans="1:12" s="23" customFormat="1" ht="53.25">
      <c r="A257" s="7"/>
      <c r="B257" s="8"/>
      <c r="C257" s="9"/>
      <c r="D257" s="10"/>
      <c r="E257" s="2"/>
      <c r="F257" s="2"/>
      <c r="G257" s="369"/>
      <c r="H257" s="2"/>
      <c r="I257" s="2"/>
      <c r="J257" s="2"/>
      <c r="K257" s="363"/>
      <c r="L257" s="11"/>
    </row>
    <row r="258" spans="1:12" s="23" customFormat="1" ht="53.25">
      <c r="A258" s="7"/>
      <c r="B258" s="8"/>
      <c r="C258" s="9"/>
      <c r="D258" s="10"/>
      <c r="E258" s="2"/>
      <c r="F258" s="2"/>
      <c r="G258" s="369"/>
      <c r="H258" s="2"/>
      <c r="I258" s="2"/>
      <c r="J258" s="2"/>
      <c r="K258" s="363"/>
      <c r="L258" s="11"/>
    </row>
    <row r="259" spans="1:12" s="23" customFormat="1" ht="53.25">
      <c r="A259" s="7"/>
      <c r="B259" s="8"/>
      <c r="C259" s="9"/>
      <c r="D259" s="10"/>
      <c r="E259" s="2"/>
      <c r="F259" s="2"/>
      <c r="G259" s="369"/>
      <c r="H259" s="2"/>
      <c r="I259" s="2"/>
      <c r="J259" s="2"/>
      <c r="K259" s="363"/>
      <c r="L259" s="11"/>
    </row>
    <row r="260" spans="1:12" s="23" customFormat="1" ht="53.25">
      <c r="A260" s="7"/>
      <c r="B260" s="8"/>
      <c r="C260" s="9"/>
      <c r="D260" s="10"/>
      <c r="E260" s="2"/>
      <c r="F260" s="2"/>
      <c r="G260" s="369"/>
      <c r="H260" s="2"/>
      <c r="I260" s="2"/>
      <c r="J260" s="2"/>
      <c r="K260" s="363"/>
      <c r="L260" s="11"/>
    </row>
    <row r="261" spans="1:12" s="23" customFormat="1" ht="53.25">
      <c r="A261" s="7"/>
      <c r="B261" s="8"/>
      <c r="C261" s="9"/>
      <c r="D261" s="10"/>
      <c r="E261" s="2"/>
      <c r="F261" s="2"/>
      <c r="G261" s="369"/>
      <c r="H261" s="2"/>
      <c r="I261" s="2"/>
      <c r="J261" s="2"/>
      <c r="K261" s="363"/>
      <c r="L261" s="11"/>
    </row>
    <row r="262" spans="1:12" s="23" customFormat="1" ht="53.25">
      <c r="A262" s="7"/>
      <c r="B262" s="8"/>
      <c r="C262" s="9"/>
      <c r="D262" s="10"/>
      <c r="E262" s="2"/>
      <c r="F262" s="2"/>
      <c r="G262" s="369"/>
      <c r="H262" s="2"/>
      <c r="I262" s="2"/>
      <c r="J262" s="2"/>
      <c r="K262" s="363"/>
      <c r="L262" s="11"/>
    </row>
    <row r="263" spans="1:12" s="23" customFormat="1" ht="53.25">
      <c r="A263" s="7"/>
      <c r="B263" s="8"/>
      <c r="C263" s="9"/>
      <c r="D263" s="10"/>
      <c r="E263" s="2"/>
      <c r="F263" s="2"/>
      <c r="G263" s="369"/>
      <c r="H263" s="2"/>
      <c r="I263" s="2"/>
      <c r="J263" s="2"/>
      <c r="K263" s="363"/>
      <c r="L263" s="11"/>
    </row>
    <row r="264" spans="1:12" s="23" customFormat="1" ht="53.25">
      <c r="A264" s="7"/>
      <c r="B264" s="8"/>
      <c r="C264" s="9"/>
      <c r="D264" s="10"/>
      <c r="E264" s="2"/>
      <c r="F264" s="2"/>
      <c r="G264" s="369"/>
      <c r="H264" s="2"/>
      <c r="I264" s="2"/>
      <c r="J264" s="2"/>
      <c r="K264" s="363"/>
      <c r="L264" s="11"/>
    </row>
    <row r="265" spans="1:12" s="23" customFormat="1" ht="53.25">
      <c r="A265" s="7"/>
      <c r="B265" s="8"/>
      <c r="C265" s="9"/>
      <c r="D265" s="10"/>
      <c r="E265" s="2"/>
      <c r="F265" s="2"/>
      <c r="G265" s="369"/>
      <c r="H265" s="2"/>
      <c r="I265" s="2"/>
      <c r="J265" s="2"/>
      <c r="K265" s="363"/>
      <c r="L265" s="11"/>
    </row>
    <row r="266" spans="1:12" s="23" customFormat="1" ht="53.25">
      <c r="A266" s="7"/>
      <c r="B266" s="8"/>
      <c r="C266" s="9"/>
      <c r="D266" s="10"/>
      <c r="E266" s="2"/>
      <c r="F266" s="2"/>
      <c r="G266" s="369"/>
      <c r="H266" s="2"/>
      <c r="I266" s="2"/>
      <c r="J266" s="2"/>
      <c r="K266" s="363"/>
      <c r="L266" s="11"/>
    </row>
    <row r="267" spans="1:12" s="23" customFormat="1" ht="53.25">
      <c r="A267" s="7"/>
      <c r="B267" s="8"/>
      <c r="C267" s="9"/>
      <c r="D267" s="10"/>
      <c r="E267" s="2"/>
      <c r="F267" s="2"/>
      <c r="G267" s="369"/>
      <c r="H267" s="2"/>
      <c r="I267" s="2"/>
      <c r="J267" s="2"/>
      <c r="K267" s="363"/>
      <c r="L267" s="11"/>
    </row>
    <row r="268" spans="1:12" s="23" customFormat="1" ht="53.25">
      <c r="A268" s="7"/>
      <c r="B268" s="8"/>
      <c r="C268" s="9"/>
      <c r="D268" s="10"/>
      <c r="E268" s="2"/>
      <c r="F268" s="2"/>
      <c r="G268" s="369"/>
      <c r="H268" s="2"/>
      <c r="I268" s="2"/>
      <c r="J268" s="2"/>
      <c r="K268" s="363"/>
      <c r="L268" s="11"/>
    </row>
    <row r="269" spans="1:12" s="23" customFormat="1" ht="53.25">
      <c r="A269" s="7"/>
      <c r="B269" s="8"/>
      <c r="C269" s="9"/>
      <c r="D269" s="10"/>
      <c r="E269" s="2"/>
      <c r="F269" s="2"/>
      <c r="G269" s="369"/>
      <c r="H269" s="2"/>
      <c r="I269" s="2"/>
      <c r="J269" s="2"/>
      <c r="K269" s="363"/>
      <c r="L269" s="11"/>
    </row>
    <row r="270" spans="1:12" s="23" customFormat="1" ht="53.25">
      <c r="A270" s="7"/>
      <c r="B270" s="8"/>
      <c r="C270" s="9"/>
      <c r="D270" s="10"/>
      <c r="E270" s="2"/>
      <c r="F270" s="2"/>
      <c r="G270" s="369"/>
      <c r="H270" s="2"/>
      <c r="I270" s="2"/>
      <c r="J270" s="2"/>
      <c r="K270" s="363"/>
      <c r="L270" s="11"/>
    </row>
    <row r="271" spans="1:12" s="23" customFormat="1" ht="53.25">
      <c r="A271" s="7"/>
      <c r="B271" s="8"/>
      <c r="C271" s="9"/>
      <c r="D271" s="10"/>
      <c r="E271" s="2"/>
      <c r="F271" s="2"/>
      <c r="G271" s="369"/>
      <c r="H271" s="2"/>
      <c r="I271" s="2"/>
      <c r="J271" s="2"/>
      <c r="K271" s="363"/>
      <c r="L271" s="11"/>
    </row>
    <row r="272" spans="1:12" s="23" customFormat="1" ht="53.25">
      <c r="A272" s="7"/>
      <c r="B272" s="8"/>
      <c r="C272" s="9"/>
      <c r="D272" s="10"/>
      <c r="E272" s="2"/>
      <c r="F272" s="2"/>
      <c r="G272" s="369"/>
      <c r="H272" s="2"/>
      <c r="I272" s="2"/>
      <c r="J272" s="2"/>
      <c r="K272" s="363"/>
      <c r="L272" s="11"/>
    </row>
    <row r="273" spans="1:12" s="23" customFormat="1" ht="53.25">
      <c r="A273" s="7"/>
      <c r="B273" s="8"/>
      <c r="C273" s="9"/>
      <c r="D273" s="10"/>
      <c r="E273" s="2"/>
      <c r="F273" s="2"/>
      <c r="G273" s="369"/>
      <c r="H273" s="2"/>
      <c r="I273" s="2"/>
      <c r="J273" s="2"/>
      <c r="K273" s="363"/>
      <c r="L273" s="11"/>
    </row>
    <row r="274" spans="1:12" s="23" customFormat="1" ht="53.25">
      <c r="A274" s="7"/>
      <c r="B274" s="8"/>
      <c r="C274" s="9"/>
      <c r="D274" s="10"/>
      <c r="E274" s="2"/>
      <c r="F274" s="2"/>
      <c r="G274" s="369"/>
      <c r="H274" s="2"/>
      <c r="I274" s="2"/>
      <c r="J274" s="2"/>
      <c r="K274" s="363"/>
      <c r="L274" s="11"/>
    </row>
    <row r="275" spans="1:12" s="23" customFormat="1" ht="53.25">
      <c r="A275" s="7"/>
      <c r="B275" s="8"/>
      <c r="C275" s="9"/>
      <c r="D275" s="10"/>
      <c r="E275" s="2"/>
      <c r="F275" s="2"/>
      <c r="G275" s="369"/>
      <c r="H275" s="2"/>
      <c r="I275" s="2"/>
      <c r="J275" s="2"/>
      <c r="K275" s="363"/>
      <c r="L275" s="11"/>
    </row>
    <row r="276" spans="1:12" s="23" customFormat="1" ht="53.25">
      <c r="A276" s="7"/>
      <c r="B276" s="8"/>
      <c r="C276" s="9"/>
      <c r="D276" s="10"/>
      <c r="E276" s="2"/>
      <c r="F276" s="2"/>
      <c r="G276" s="369"/>
      <c r="H276" s="2"/>
      <c r="I276" s="2"/>
      <c r="J276" s="2"/>
      <c r="K276" s="363"/>
      <c r="L276" s="11"/>
    </row>
    <row r="277" spans="1:12" s="23" customFormat="1" ht="53.25">
      <c r="A277" s="7"/>
      <c r="B277" s="8"/>
      <c r="C277" s="9"/>
      <c r="D277" s="10"/>
      <c r="E277" s="2"/>
      <c r="F277" s="2"/>
      <c r="G277" s="369"/>
      <c r="H277" s="2"/>
      <c r="I277" s="2"/>
      <c r="J277" s="2"/>
      <c r="K277" s="363"/>
      <c r="L277" s="11"/>
    </row>
    <row r="278" spans="1:12" s="23" customFormat="1" ht="53.25">
      <c r="A278" s="7"/>
      <c r="B278" s="8"/>
      <c r="C278" s="9"/>
      <c r="D278" s="10"/>
      <c r="E278" s="2"/>
      <c r="F278" s="2"/>
      <c r="G278" s="369"/>
      <c r="H278" s="2"/>
      <c r="I278" s="2"/>
      <c r="J278" s="2"/>
      <c r="K278" s="363"/>
      <c r="L278" s="11"/>
    </row>
    <row r="279" spans="1:12" s="23" customFormat="1" ht="53.25">
      <c r="A279" s="7"/>
      <c r="B279" s="8"/>
      <c r="C279" s="9"/>
      <c r="D279" s="10"/>
      <c r="E279" s="2"/>
      <c r="F279" s="2"/>
      <c r="G279" s="369"/>
      <c r="H279" s="2"/>
      <c r="I279" s="2"/>
      <c r="J279" s="2"/>
      <c r="K279" s="363"/>
      <c r="L279" s="11"/>
    </row>
    <row r="280" spans="1:12" s="23" customFormat="1" ht="53.25">
      <c r="A280" s="7"/>
      <c r="B280" s="8"/>
      <c r="C280" s="9"/>
      <c r="D280" s="10"/>
      <c r="E280" s="2"/>
      <c r="F280" s="2"/>
      <c r="G280" s="369"/>
      <c r="H280" s="2"/>
      <c r="I280" s="2"/>
      <c r="J280" s="2"/>
      <c r="K280" s="363"/>
      <c r="L280" s="11"/>
    </row>
    <row r="281" spans="1:12" s="23" customFormat="1" ht="53.25">
      <c r="A281" s="7"/>
      <c r="B281" s="8"/>
      <c r="C281" s="9"/>
      <c r="D281" s="10"/>
      <c r="E281" s="2"/>
      <c r="F281" s="2"/>
      <c r="G281" s="369"/>
      <c r="H281" s="2"/>
      <c r="I281" s="2"/>
      <c r="J281" s="2"/>
      <c r="K281" s="363"/>
      <c r="L281" s="11"/>
    </row>
    <row r="282" spans="1:12" s="23" customFormat="1" ht="53.25">
      <c r="A282" s="7"/>
      <c r="B282" s="8"/>
      <c r="C282" s="9"/>
      <c r="D282" s="10"/>
      <c r="E282" s="2"/>
      <c r="F282" s="2"/>
      <c r="G282" s="369"/>
      <c r="H282" s="2"/>
      <c r="I282" s="2"/>
      <c r="J282" s="2"/>
      <c r="K282" s="363"/>
      <c r="L282" s="11"/>
    </row>
    <row r="283" spans="1:12" s="23" customFormat="1" ht="53.25">
      <c r="A283" s="7"/>
      <c r="B283" s="8"/>
      <c r="C283" s="9"/>
      <c r="D283" s="10"/>
      <c r="E283" s="2"/>
      <c r="F283" s="2"/>
      <c r="G283" s="369"/>
      <c r="H283" s="2"/>
      <c r="I283" s="2"/>
      <c r="J283" s="2"/>
      <c r="K283" s="363"/>
      <c r="L283" s="11"/>
    </row>
    <row r="284" spans="1:12" s="23" customFormat="1" ht="53.25">
      <c r="A284" s="7"/>
      <c r="B284" s="8"/>
      <c r="C284" s="9"/>
      <c r="D284" s="10"/>
      <c r="E284" s="2"/>
      <c r="F284" s="2"/>
      <c r="G284" s="369"/>
      <c r="H284" s="2"/>
      <c r="I284" s="2"/>
      <c r="J284" s="2"/>
      <c r="K284" s="363"/>
      <c r="L284" s="11"/>
    </row>
    <row r="285" spans="1:12" s="23" customFormat="1" ht="53.25">
      <c r="A285" s="7"/>
      <c r="B285" s="8"/>
      <c r="C285" s="9"/>
      <c r="D285" s="10"/>
      <c r="E285" s="2"/>
      <c r="F285" s="2"/>
      <c r="G285" s="369"/>
      <c r="H285" s="2"/>
      <c r="I285" s="2"/>
      <c r="J285" s="2"/>
      <c r="K285" s="363"/>
      <c r="L285" s="11"/>
    </row>
    <row r="286" spans="1:12" s="23" customFormat="1" ht="53.25">
      <c r="A286" s="7"/>
      <c r="B286" s="8"/>
      <c r="C286" s="9"/>
      <c r="D286" s="10"/>
      <c r="E286" s="2"/>
      <c r="F286" s="2"/>
      <c r="G286" s="369"/>
      <c r="H286" s="2"/>
      <c r="I286" s="2"/>
      <c r="J286" s="2"/>
      <c r="K286" s="363"/>
      <c r="L286" s="11"/>
    </row>
  </sheetData>
  <mergeCells count="128">
    <mergeCell ref="K191:K198"/>
    <mergeCell ref="L191:L198"/>
    <mergeCell ref="A191:A198"/>
    <mergeCell ref="B191:B198"/>
    <mergeCell ref="C191:C198"/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I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2" man="1"/>
    <brk id="38" max="12" man="1"/>
    <brk id="54" max="12" man="1"/>
    <brk id="70" max="12" man="1"/>
    <brk id="86" max="12" man="1"/>
    <brk id="102" max="12" man="1"/>
    <brk id="118" max="12" man="1"/>
    <brk id="134" max="12" man="1"/>
    <brk id="150" max="12" man="1"/>
    <brk id="166" max="12" man="1"/>
    <brk id="18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>
      <c r="L1" s="5"/>
      <c r="M1" s="6"/>
      <c r="N1" s="6"/>
      <c r="O1" s="6"/>
    </row>
    <row r="2" spans="1:27" ht="74.25" customHeight="1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6"/>
      <c r="N2" s="6"/>
      <c r="O2" s="6"/>
    </row>
    <row r="3" spans="1:27" ht="54" customHeight="1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>
      <c r="A4" s="407" t="s">
        <v>1</v>
      </c>
      <c r="B4" s="407" t="s">
        <v>2</v>
      </c>
      <c r="C4" s="407" t="s">
        <v>3</v>
      </c>
      <c r="D4" s="407" t="s">
        <v>4</v>
      </c>
      <c r="E4" s="417" t="s">
        <v>75</v>
      </c>
      <c r="F4" s="417"/>
      <c r="G4" s="417"/>
      <c r="H4" s="417"/>
      <c r="I4" s="417"/>
      <c r="J4" s="417"/>
      <c r="K4" s="392" t="s">
        <v>5</v>
      </c>
      <c r="L4" s="407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>
      <c r="A5" s="407"/>
      <c r="B5" s="407"/>
      <c r="C5" s="407"/>
      <c r="D5" s="407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92"/>
      <c r="L5" s="407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>
      <c r="A6" s="249">
        <v>1</v>
      </c>
      <c r="B6" s="249">
        <v>2</v>
      </c>
      <c r="C6" s="249">
        <v>3</v>
      </c>
      <c r="D6" s="249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249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>
      <c r="A7" s="407"/>
      <c r="B7" s="409" t="s">
        <v>63</v>
      </c>
      <c r="C7" s="410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412">
        <f>K15+K23+K31+K39+K47+K55+K63+K71+K79+K87+K95+K103+K111+K119+K127+K135+K143+K151+K159+K167+K175+K183</f>
        <v>150</v>
      </c>
      <c r="L7" s="414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>
      <c r="A8" s="407"/>
      <c r="B8" s="409"/>
      <c r="C8" s="411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413"/>
      <c r="L8" s="415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>
      <c r="A9" s="407"/>
      <c r="B9" s="409"/>
      <c r="C9" s="411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413"/>
      <c r="L9" s="415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>
      <c r="A10" s="407"/>
      <c r="B10" s="409"/>
      <c r="C10" s="411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413"/>
      <c r="L10" s="415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>
      <c r="A11" s="407"/>
      <c r="B11" s="409"/>
      <c r="C11" s="411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413"/>
      <c r="L11" s="415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>
      <c r="A12" s="407"/>
      <c r="B12" s="409"/>
      <c r="C12" s="411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413"/>
      <c r="L12" s="415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>
      <c r="A13" s="407"/>
      <c r="B13" s="409"/>
      <c r="C13" s="411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413"/>
      <c r="L13" s="415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>
      <c r="A14" s="407"/>
      <c r="B14" s="409"/>
      <c r="C14" s="411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413"/>
      <c r="L14" s="416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>
      <c r="A15" s="405">
        <v>1</v>
      </c>
      <c r="B15" s="385" t="s">
        <v>25</v>
      </c>
      <c r="C15" s="386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92">
        <v>17</v>
      </c>
      <c r="L15" s="403" t="s">
        <v>26</v>
      </c>
      <c r="M15" s="20"/>
      <c r="N15" s="20"/>
      <c r="O15" s="20"/>
    </row>
    <row r="16" spans="1:27" s="8" customFormat="1" ht="172.5" customHeight="1">
      <c r="A16" s="405"/>
      <c r="B16" s="385"/>
      <c r="C16" s="386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92"/>
      <c r="L16" s="404"/>
      <c r="M16" s="20"/>
      <c r="N16" s="20"/>
      <c r="O16" s="20"/>
    </row>
    <row r="17" spans="1:15" s="8" customFormat="1" ht="164.25" customHeight="1">
      <c r="A17" s="405"/>
      <c r="B17" s="385"/>
      <c r="C17" s="386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92"/>
      <c r="L17" s="404"/>
      <c r="M17" s="20"/>
      <c r="N17" s="20"/>
      <c r="O17" s="20"/>
    </row>
    <row r="18" spans="1:15" s="8" customFormat="1" ht="168.75" customHeight="1">
      <c r="A18" s="405"/>
      <c r="B18" s="385"/>
      <c r="C18" s="386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92"/>
      <c r="L18" s="404"/>
      <c r="M18" s="20"/>
      <c r="N18" s="20"/>
      <c r="O18" s="20"/>
    </row>
    <row r="19" spans="1:15" s="8" customFormat="1" ht="195" customHeight="1">
      <c r="A19" s="405"/>
      <c r="B19" s="385"/>
      <c r="C19" s="386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92"/>
      <c r="L19" s="404"/>
      <c r="M19" s="20"/>
      <c r="N19" s="20"/>
      <c r="O19" s="20"/>
    </row>
    <row r="20" spans="1:15" s="8" customFormat="1" ht="159.75" customHeight="1">
      <c r="A20" s="405"/>
      <c r="B20" s="385"/>
      <c r="C20" s="386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92"/>
      <c r="L20" s="404"/>
      <c r="M20" s="20"/>
      <c r="N20" s="20"/>
      <c r="O20" s="20"/>
    </row>
    <row r="21" spans="1:15" s="8" customFormat="1" ht="144" customHeight="1">
      <c r="A21" s="405"/>
      <c r="B21" s="385"/>
      <c r="C21" s="386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92"/>
      <c r="L21" s="404"/>
      <c r="M21" s="20"/>
      <c r="N21" s="20"/>
      <c r="O21" s="20"/>
    </row>
    <row r="22" spans="1:15" s="8" customFormat="1" ht="124.5" customHeight="1">
      <c r="A22" s="405"/>
      <c r="B22" s="385"/>
      <c r="C22" s="386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92"/>
      <c r="L22" s="404"/>
      <c r="M22" s="20"/>
      <c r="N22" s="20"/>
      <c r="O22" s="20"/>
    </row>
    <row r="23" spans="1:15" s="8" customFormat="1" ht="203.25" customHeight="1">
      <c r="A23" s="405">
        <v>2</v>
      </c>
      <c r="B23" s="385" t="s">
        <v>27</v>
      </c>
      <c r="C23" s="386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92">
        <v>4</v>
      </c>
      <c r="L23" s="393" t="s">
        <v>62</v>
      </c>
      <c r="M23" s="20"/>
      <c r="N23" s="20"/>
      <c r="O23" s="20"/>
    </row>
    <row r="24" spans="1:15" s="8" customFormat="1" ht="132" customHeight="1">
      <c r="A24" s="405"/>
      <c r="B24" s="385"/>
      <c r="C24" s="386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92"/>
      <c r="L24" s="394"/>
      <c r="M24" s="20"/>
      <c r="N24" s="20"/>
      <c r="O24" s="20"/>
    </row>
    <row r="25" spans="1:15" s="8" customFormat="1" ht="132" customHeight="1">
      <c r="A25" s="405"/>
      <c r="B25" s="385"/>
      <c r="C25" s="386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92"/>
      <c r="L25" s="394"/>
      <c r="M25" s="20"/>
      <c r="N25" s="20"/>
      <c r="O25" s="20"/>
    </row>
    <row r="26" spans="1:15" s="8" customFormat="1" ht="185.25" customHeight="1">
      <c r="A26" s="405"/>
      <c r="B26" s="385"/>
      <c r="C26" s="386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92"/>
      <c r="L26" s="394"/>
      <c r="M26" s="20"/>
      <c r="N26" s="20"/>
      <c r="O26" s="20"/>
    </row>
    <row r="27" spans="1:15" s="8" customFormat="1" ht="248.25" customHeight="1">
      <c r="A27" s="405"/>
      <c r="B27" s="385"/>
      <c r="C27" s="386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92"/>
      <c r="L27" s="394"/>
      <c r="M27" s="20"/>
      <c r="N27" s="20"/>
      <c r="O27" s="20"/>
    </row>
    <row r="28" spans="1:15" s="8" customFormat="1" ht="177" customHeight="1">
      <c r="A28" s="405"/>
      <c r="B28" s="385"/>
      <c r="C28" s="386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92"/>
      <c r="L28" s="394"/>
      <c r="M28" s="20"/>
      <c r="N28" s="20"/>
      <c r="O28" s="20"/>
    </row>
    <row r="29" spans="1:15" s="8" customFormat="1" ht="132" customHeight="1">
      <c r="A29" s="405"/>
      <c r="B29" s="385"/>
      <c r="C29" s="386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92"/>
      <c r="L29" s="394"/>
      <c r="M29" s="20"/>
      <c r="N29" s="20"/>
      <c r="O29" s="20"/>
    </row>
    <row r="30" spans="1:15" s="8" customFormat="1" ht="132" customHeight="1">
      <c r="A30" s="405"/>
      <c r="B30" s="385"/>
      <c r="C30" s="386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92"/>
      <c r="L30" s="394"/>
      <c r="M30" s="20"/>
      <c r="N30" s="20"/>
      <c r="O30" s="20"/>
    </row>
    <row r="31" spans="1:15" s="8" customFormat="1" ht="188.25" customHeight="1">
      <c r="A31" s="405">
        <v>3</v>
      </c>
      <c r="B31" s="385" t="s">
        <v>28</v>
      </c>
      <c r="C31" s="386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92">
        <v>6</v>
      </c>
      <c r="L31" s="388" t="s">
        <v>29</v>
      </c>
      <c r="M31" s="20"/>
      <c r="N31" s="20"/>
      <c r="O31" s="20"/>
    </row>
    <row r="32" spans="1:15" s="8" customFormat="1" ht="171.75" customHeight="1">
      <c r="A32" s="405"/>
      <c r="B32" s="385"/>
      <c r="C32" s="386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92"/>
      <c r="L32" s="389"/>
      <c r="M32" s="20"/>
      <c r="N32" s="20"/>
      <c r="O32" s="20"/>
    </row>
    <row r="33" spans="1:15" s="8" customFormat="1" ht="186.75" customHeight="1">
      <c r="A33" s="405"/>
      <c r="B33" s="385"/>
      <c r="C33" s="386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92"/>
      <c r="L33" s="389"/>
      <c r="M33" s="20"/>
      <c r="N33" s="20"/>
      <c r="O33" s="20"/>
    </row>
    <row r="34" spans="1:15" s="8" customFormat="1" ht="174" customHeight="1">
      <c r="A34" s="405"/>
      <c r="B34" s="385"/>
      <c r="C34" s="386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92"/>
      <c r="L34" s="389"/>
      <c r="M34" s="20"/>
      <c r="N34" s="20"/>
      <c r="O34" s="20"/>
    </row>
    <row r="35" spans="1:15" s="8" customFormat="1" ht="246" customHeight="1">
      <c r="A35" s="405"/>
      <c r="B35" s="385"/>
      <c r="C35" s="386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92"/>
      <c r="L35" s="389"/>
      <c r="M35" s="20"/>
      <c r="N35" s="20"/>
      <c r="O35" s="20"/>
    </row>
    <row r="36" spans="1:15" s="8" customFormat="1" ht="171.75" customHeight="1">
      <c r="A36" s="405"/>
      <c r="B36" s="385"/>
      <c r="C36" s="386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92"/>
      <c r="L36" s="389"/>
      <c r="M36" s="20"/>
      <c r="N36" s="20"/>
      <c r="O36" s="20"/>
    </row>
    <row r="37" spans="1:15" s="8" customFormat="1" ht="132" customHeight="1">
      <c r="A37" s="405"/>
      <c r="B37" s="385"/>
      <c r="C37" s="386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92"/>
      <c r="L37" s="389"/>
      <c r="M37" s="20"/>
      <c r="N37" s="20"/>
      <c r="O37" s="20"/>
    </row>
    <row r="38" spans="1:15" s="8" customFormat="1" ht="132" customHeight="1">
      <c r="A38" s="405"/>
      <c r="B38" s="385"/>
      <c r="C38" s="386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92"/>
      <c r="L38" s="389"/>
      <c r="M38" s="20"/>
      <c r="N38" s="20"/>
      <c r="O38" s="20"/>
    </row>
    <row r="39" spans="1:15" s="8" customFormat="1" ht="188.25" customHeight="1">
      <c r="A39" s="384">
        <v>4</v>
      </c>
      <c r="B39" s="385" t="s">
        <v>74</v>
      </c>
      <c r="C39" s="386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92">
        <v>4</v>
      </c>
      <c r="L39" s="388" t="s">
        <v>30</v>
      </c>
      <c r="M39" s="20"/>
      <c r="N39" s="20"/>
      <c r="O39" s="20"/>
    </row>
    <row r="40" spans="1:15" s="8" customFormat="1" ht="162.75" customHeight="1">
      <c r="A40" s="384"/>
      <c r="B40" s="385"/>
      <c r="C40" s="386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92"/>
      <c r="L40" s="389"/>
      <c r="M40" s="20"/>
      <c r="N40" s="20"/>
      <c r="O40" s="20"/>
    </row>
    <row r="41" spans="1:15" s="8" customFormat="1" ht="167.25" customHeight="1">
      <c r="A41" s="384"/>
      <c r="B41" s="385"/>
      <c r="C41" s="386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92"/>
      <c r="L41" s="389"/>
      <c r="M41" s="20"/>
      <c r="N41" s="20"/>
      <c r="O41" s="20"/>
    </row>
    <row r="42" spans="1:15" s="8" customFormat="1" ht="185.25" customHeight="1">
      <c r="A42" s="384"/>
      <c r="B42" s="385"/>
      <c r="C42" s="386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92"/>
      <c r="L42" s="389"/>
      <c r="M42" s="20"/>
      <c r="N42" s="20"/>
      <c r="O42" s="20"/>
    </row>
    <row r="43" spans="1:15" s="8" customFormat="1" ht="232.5" customHeight="1">
      <c r="A43" s="384"/>
      <c r="B43" s="385"/>
      <c r="C43" s="386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92"/>
      <c r="L43" s="389"/>
      <c r="M43" s="20"/>
      <c r="N43" s="20"/>
      <c r="O43" s="20"/>
    </row>
    <row r="44" spans="1:15" s="8" customFormat="1" ht="169.5" customHeight="1">
      <c r="A44" s="384"/>
      <c r="B44" s="385"/>
      <c r="C44" s="386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92"/>
      <c r="L44" s="389"/>
      <c r="M44" s="20"/>
      <c r="N44" s="20"/>
      <c r="O44" s="20"/>
    </row>
    <row r="45" spans="1:15" s="8" customFormat="1" ht="132" customHeight="1">
      <c r="A45" s="384"/>
      <c r="B45" s="385"/>
      <c r="C45" s="386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92"/>
      <c r="L45" s="389"/>
      <c r="M45" s="20"/>
      <c r="N45" s="20"/>
      <c r="O45" s="20"/>
    </row>
    <row r="46" spans="1:15" s="8" customFormat="1" ht="132" customHeight="1">
      <c r="A46" s="384"/>
      <c r="B46" s="385"/>
      <c r="C46" s="386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92"/>
      <c r="L46" s="389"/>
      <c r="M46" s="20"/>
      <c r="N46" s="20"/>
      <c r="O46" s="20"/>
    </row>
    <row r="47" spans="1:15" s="8" customFormat="1" ht="188.25" customHeight="1">
      <c r="A47" s="384">
        <v>5</v>
      </c>
      <c r="B47" s="385" t="s">
        <v>31</v>
      </c>
      <c r="C47" s="386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92">
        <v>9</v>
      </c>
      <c r="L47" s="403" t="s">
        <v>65</v>
      </c>
      <c r="M47" s="20"/>
      <c r="N47" s="20"/>
      <c r="O47" s="20"/>
    </row>
    <row r="48" spans="1:15" s="8" customFormat="1" ht="132" customHeight="1">
      <c r="A48" s="384"/>
      <c r="B48" s="385"/>
      <c r="C48" s="386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92"/>
      <c r="L48" s="404"/>
      <c r="M48" s="20"/>
      <c r="N48" s="20"/>
      <c r="O48" s="20"/>
    </row>
    <row r="49" spans="1:15" s="8" customFormat="1" ht="193.5" customHeight="1">
      <c r="A49" s="384"/>
      <c r="B49" s="385"/>
      <c r="C49" s="386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92"/>
      <c r="L49" s="404"/>
      <c r="M49" s="20"/>
      <c r="N49" s="20"/>
      <c r="O49" s="20"/>
    </row>
    <row r="50" spans="1:15" s="8" customFormat="1" ht="193.5" customHeight="1">
      <c r="A50" s="384"/>
      <c r="B50" s="385"/>
      <c r="C50" s="386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92"/>
      <c r="L50" s="404"/>
      <c r="M50" s="20"/>
      <c r="N50" s="20"/>
      <c r="O50" s="20"/>
    </row>
    <row r="51" spans="1:15" s="8" customFormat="1" ht="261.75" customHeight="1">
      <c r="A51" s="384"/>
      <c r="B51" s="385"/>
      <c r="C51" s="386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92"/>
      <c r="L51" s="404"/>
      <c r="M51" s="20"/>
      <c r="N51" s="20"/>
      <c r="O51" s="20"/>
    </row>
    <row r="52" spans="1:15" s="8" customFormat="1" ht="162.75" customHeight="1">
      <c r="A52" s="384"/>
      <c r="B52" s="385"/>
      <c r="C52" s="386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92"/>
      <c r="L52" s="404"/>
      <c r="M52" s="20"/>
      <c r="N52" s="20"/>
      <c r="O52" s="20"/>
    </row>
    <row r="53" spans="1:15" s="8" customFormat="1" ht="132" customHeight="1">
      <c r="A53" s="384"/>
      <c r="B53" s="385"/>
      <c r="C53" s="386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92"/>
      <c r="L53" s="404"/>
      <c r="M53" s="20"/>
      <c r="N53" s="20"/>
      <c r="O53" s="20"/>
    </row>
    <row r="54" spans="1:15" s="8" customFormat="1" ht="132" customHeight="1">
      <c r="A54" s="384"/>
      <c r="B54" s="385"/>
      <c r="C54" s="386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92"/>
      <c r="L54" s="404"/>
      <c r="M54" s="20"/>
      <c r="N54" s="20"/>
      <c r="O54" s="20"/>
    </row>
    <row r="55" spans="1:15" s="8" customFormat="1" ht="193.5" customHeight="1">
      <c r="A55" s="384">
        <v>6</v>
      </c>
      <c r="B55" s="385" t="s">
        <v>32</v>
      </c>
      <c r="C55" s="386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92">
        <v>11</v>
      </c>
      <c r="L55" s="403" t="s">
        <v>33</v>
      </c>
      <c r="M55" s="20"/>
      <c r="N55" s="20"/>
      <c r="O55" s="20"/>
    </row>
    <row r="56" spans="1:15" s="8" customFormat="1" ht="171" customHeight="1">
      <c r="A56" s="384"/>
      <c r="B56" s="385"/>
      <c r="C56" s="386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92"/>
      <c r="L56" s="404"/>
      <c r="M56" s="20"/>
      <c r="N56" s="20"/>
      <c r="O56" s="20"/>
    </row>
    <row r="57" spans="1:15" s="8" customFormat="1" ht="171" customHeight="1">
      <c r="A57" s="384"/>
      <c r="B57" s="385"/>
      <c r="C57" s="386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92"/>
      <c r="L57" s="404"/>
      <c r="M57" s="20"/>
      <c r="N57" s="20"/>
      <c r="O57" s="20"/>
    </row>
    <row r="58" spans="1:15" s="8" customFormat="1" ht="157.5" customHeight="1">
      <c r="A58" s="384"/>
      <c r="B58" s="385"/>
      <c r="C58" s="386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92"/>
      <c r="L58" s="404"/>
      <c r="M58" s="20"/>
      <c r="N58" s="20"/>
      <c r="O58" s="20"/>
    </row>
    <row r="59" spans="1:15" s="8" customFormat="1" ht="225.75" customHeight="1">
      <c r="A59" s="384"/>
      <c r="B59" s="385"/>
      <c r="C59" s="386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92"/>
      <c r="L59" s="404"/>
      <c r="M59" s="20"/>
      <c r="N59" s="20"/>
      <c r="O59" s="20"/>
    </row>
    <row r="60" spans="1:15" s="8" customFormat="1" ht="178.5" customHeight="1">
      <c r="A60" s="384"/>
      <c r="B60" s="385"/>
      <c r="C60" s="386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92"/>
      <c r="L60" s="404"/>
      <c r="M60" s="20"/>
      <c r="N60" s="20"/>
      <c r="O60" s="20"/>
    </row>
    <row r="61" spans="1:15" s="8" customFormat="1" ht="162" customHeight="1">
      <c r="A61" s="384"/>
      <c r="B61" s="385"/>
      <c r="C61" s="386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92"/>
      <c r="L61" s="404"/>
      <c r="M61" s="20"/>
      <c r="N61" s="20"/>
      <c r="O61" s="20"/>
    </row>
    <row r="62" spans="1:15" s="8" customFormat="1" ht="131.25" customHeight="1">
      <c r="A62" s="384"/>
      <c r="B62" s="385"/>
      <c r="C62" s="386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92"/>
      <c r="L62" s="404"/>
      <c r="M62" s="20"/>
      <c r="N62" s="20"/>
      <c r="O62" s="20"/>
    </row>
    <row r="63" spans="1:15" s="8" customFormat="1" ht="170.25" customHeight="1">
      <c r="A63" s="384">
        <v>7</v>
      </c>
      <c r="B63" s="385" t="s">
        <v>73</v>
      </c>
      <c r="C63" s="386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402">
        <v>2</v>
      </c>
      <c r="L63" s="400" t="s">
        <v>34</v>
      </c>
      <c r="M63" s="20"/>
      <c r="N63" s="20"/>
      <c r="O63" s="20"/>
    </row>
    <row r="64" spans="1:15" s="8" customFormat="1" ht="184.5" customHeight="1">
      <c r="A64" s="384"/>
      <c r="B64" s="385"/>
      <c r="C64" s="386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402"/>
      <c r="L64" s="401"/>
      <c r="M64" s="20"/>
      <c r="N64" s="20"/>
      <c r="O64" s="20"/>
    </row>
    <row r="65" spans="1:15" s="8" customFormat="1" ht="180" customHeight="1">
      <c r="A65" s="384"/>
      <c r="B65" s="385"/>
      <c r="C65" s="386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402"/>
      <c r="L65" s="401"/>
      <c r="M65" s="20"/>
      <c r="N65" s="20"/>
      <c r="O65" s="20"/>
    </row>
    <row r="66" spans="1:15" s="8" customFormat="1" ht="171" customHeight="1">
      <c r="A66" s="384"/>
      <c r="B66" s="385"/>
      <c r="C66" s="386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402"/>
      <c r="L66" s="401"/>
      <c r="M66" s="20"/>
      <c r="N66" s="20"/>
      <c r="O66" s="20"/>
    </row>
    <row r="67" spans="1:15" s="8" customFormat="1" ht="216.75" customHeight="1">
      <c r="A67" s="384"/>
      <c r="B67" s="385"/>
      <c r="C67" s="386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402"/>
      <c r="L67" s="401"/>
      <c r="M67" s="20"/>
      <c r="N67" s="20"/>
      <c r="O67" s="20"/>
    </row>
    <row r="68" spans="1:15" s="8" customFormat="1" ht="198.75" customHeight="1">
      <c r="A68" s="384"/>
      <c r="B68" s="385"/>
      <c r="C68" s="386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402"/>
      <c r="L68" s="401"/>
      <c r="M68" s="20"/>
      <c r="N68" s="20"/>
      <c r="O68" s="20"/>
    </row>
    <row r="69" spans="1:15" s="8" customFormat="1" ht="156" customHeight="1">
      <c r="A69" s="384"/>
      <c r="B69" s="385"/>
      <c r="C69" s="386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402"/>
      <c r="L69" s="401"/>
      <c r="M69" s="20"/>
      <c r="N69" s="20"/>
      <c r="O69" s="20"/>
    </row>
    <row r="70" spans="1:15" s="8" customFormat="1" ht="131.25" customHeight="1">
      <c r="A70" s="384"/>
      <c r="B70" s="385"/>
      <c r="C70" s="386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402"/>
      <c r="L70" s="401"/>
      <c r="M70" s="20"/>
      <c r="N70" s="20"/>
      <c r="O70" s="20"/>
    </row>
    <row r="71" spans="1:15" s="8" customFormat="1" ht="212.25" customHeight="1">
      <c r="A71" s="384">
        <v>8</v>
      </c>
      <c r="B71" s="385" t="s">
        <v>35</v>
      </c>
      <c r="C71" s="386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92">
        <v>6</v>
      </c>
      <c r="L71" s="388" t="s">
        <v>61</v>
      </c>
      <c r="M71" s="20"/>
      <c r="N71" s="20"/>
      <c r="O71" s="20"/>
    </row>
    <row r="72" spans="1:15" s="8" customFormat="1" ht="174" customHeight="1">
      <c r="A72" s="384"/>
      <c r="B72" s="385"/>
      <c r="C72" s="386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92"/>
      <c r="L72" s="389"/>
      <c r="M72" s="20"/>
      <c r="N72" s="20"/>
      <c r="O72" s="20"/>
    </row>
    <row r="73" spans="1:15" s="8" customFormat="1" ht="177.75" customHeight="1">
      <c r="A73" s="384"/>
      <c r="B73" s="385"/>
      <c r="C73" s="386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92"/>
      <c r="L73" s="389"/>
      <c r="M73" s="20"/>
      <c r="N73" s="20"/>
      <c r="O73" s="20"/>
    </row>
    <row r="74" spans="1:15" s="8" customFormat="1" ht="195" customHeight="1">
      <c r="A74" s="384"/>
      <c r="B74" s="385"/>
      <c r="C74" s="386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92"/>
      <c r="L74" s="389"/>
      <c r="M74" s="20"/>
      <c r="N74" s="20"/>
      <c r="O74" s="20"/>
    </row>
    <row r="75" spans="1:15" s="8" customFormat="1" ht="248.25" customHeight="1">
      <c r="A75" s="384"/>
      <c r="B75" s="385"/>
      <c r="C75" s="386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92"/>
      <c r="L75" s="389"/>
      <c r="M75" s="20"/>
      <c r="N75" s="20"/>
      <c r="O75" s="20"/>
    </row>
    <row r="76" spans="1:15" s="8" customFormat="1" ht="168.75" customHeight="1">
      <c r="A76" s="384"/>
      <c r="B76" s="385"/>
      <c r="C76" s="386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92"/>
      <c r="L76" s="389"/>
      <c r="M76" s="20"/>
      <c r="N76" s="20"/>
      <c r="O76" s="20"/>
    </row>
    <row r="77" spans="1:15" s="8" customFormat="1" ht="155.25" customHeight="1">
      <c r="A77" s="384"/>
      <c r="B77" s="385"/>
      <c r="C77" s="386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92"/>
      <c r="L77" s="389"/>
      <c r="M77" s="20"/>
      <c r="N77" s="20"/>
      <c r="O77" s="20"/>
    </row>
    <row r="78" spans="1:15" s="8" customFormat="1" ht="133.5" customHeight="1">
      <c r="A78" s="384"/>
      <c r="B78" s="385"/>
      <c r="C78" s="386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92"/>
      <c r="L78" s="389"/>
      <c r="M78" s="20"/>
      <c r="N78" s="20"/>
      <c r="O78" s="20"/>
    </row>
    <row r="79" spans="1:15" s="8" customFormat="1" ht="181.5" customHeight="1">
      <c r="A79" s="384">
        <v>9</v>
      </c>
      <c r="B79" s="385" t="s">
        <v>36</v>
      </c>
      <c r="C79" s="386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87">
        <v>14</v>
      </c>
      <c r="L79" s="388" t="s">
        <v>37</v>
      </c>
      <c r="M79" s="20"/>
      <c r="N79" s="20"/>
      <c r="O79" s="20"/>
    </row>
    <row r="80" spans="1:15" s="8" customFormat="1" ht="155.25" customHeight="1">
      <c r="A80" s="384"/>
      <c r="B80" s="385"/>
      <c r="C80" s="386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87"/>
      <c r="L80" s="389"/>
      <c r="M80" s="21"/>
      <c r="N80" s="20"/>
      <c r="O80" s="20"/>
    </row>
    <row r="81" spans="1:15" s="8" customFormat="1" ht="173.25" customHeight="1">
      <c r="A81" s="384"/>
      <c r="B81" s="385"/>
      <c r="C81" s="386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87"/>
      <c r="L81" s="389"/>
      <c r="M81" s="20"/>
      <c r="N81" s="20"/>
      <c r="O81" s="20"/>
    </row>
    <row r="82" spans="1:15" s="8" customFormat="1" ht="173.25" customHeight="1">
      <c r="A82" s="384"/>
      <c r="B82" s="385"/>
      <c r="C82" s="386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87"/>
      <c r="L82" s="389"/>
      <c r="M82" s="20"/>
      <c r="N82" s="20"/>
      <c r="O82" s="20"/>
    </row>
    <row r="83" spans="1:15" s="8" customFormat="1" ht="207.75" customHeight="1">
      <c r="A83" s="384"/>
      <c r="B83" s="385"/>
      <c r="C83" s="386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87"/>
      <c r="L83" s="389"/>
      <c r="M83" s="20"/>
      <c r="N83" s="20"/>
      <c r="O83" s="20"/>
    </row>
    <row r="84" spans="1:15" s="8" customFormat="1" ht="188.25" customHeight="1">
      <c r="A84" s="384"/>
      <c r="B84" s="385"/>
      <c r="C84" s="386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87"/>
      <c r="L84" s="389"/>
      <c r="M84" s="20"/>
      <c r="N84" s="20"/>
      <c r="O84" s="20"/>
    </row>
    <row r="85" spans="1:15" s="8" customFormat="1" ht="186.75" customHeight="1">
      <c r="A85" s="384"/>
      <c r="B85" s="385"/>
      <c r="C85" s="386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87"/>
      <c r="L85" s="389"/>
      <c r="M85" s="20"/>
      <c r="N85" s="20"/>
      <c r="O85" s="20"/>
    </row>
    <row r="86" spans="1:15" s="8" customFormat="1" ht="133.5" customHeight="1">
      <c r="A86" s="384"/>
      <c r="B86" s="385"/>
      <c r="C86" s="386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87"/>
      <c r="L86" s="389"/>
      <c r="M86" s="20"/>
      <c r="N86" s="20"/>
      <c r="O86" s="20"/>
    </row>
    <row r="87" spans="1:15" s="8" customFormat="1" ht="186" customHeight="1">
      <c r="A87" s="384">
        <v>10</v>
      </c>
      <c r="B87" s="397" t="s">
        <v>38</v>
      </c>
      <c r="C87" s="398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87">
        <v>5</v>
      </c>
      <c r="L87" s="388" t="s">
        <v>39</v>
      </c>
      <c r="M87" s="20"/>
      <c r="N87" s="20"/>
      <c r="O87" s="20"/>
    </row>
    <row r="88" spans="1:15" s="8" customFormat="1" ht="194.25" customHeight="1">
      <c r="A88" s="384"/>
      <c r="B88" s="397"/>
      <c r="C88" s="398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87"/>
      <c r="L88" s="389"/>
      <c r="M88" s="20"/>
      <c r="N88" s="20"/>
      <c r="O88" s="20"/>
    </row>
    <row r="89" spans="1:15" s="8" customFormat="1" ht="194.25" customHeight="1">
      <c r="A89" s="384"/>
      <c r="B89" s="397"/>
      <c r="C89" s="398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87"/>
      <c r="L89" s="389"/>
      <c r="M89" s="20"/>
      <c r="N89" s="20"/>
      <c r="O89" s="20"/>
    </row>
    <row r="90" spans="1:15" s="8" customFormat="1" ht="159" customHeight="1">
      <c r="A90" s="384"/>
      <c r="B90" s="397"/>
      <c r="C90" s="398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87"/>
      <c r="L90" s="389"/>
      <c r="M90" s="20"/>
      <c r="N90" s="20"/>
      <c r="O90" s="20"/>
    </row>
    <row r="91" spans="1:15" s="8" customFormat="1" ht="228.75" customHeight="1">
      <c r="A91" s="384"/>
      <c r="B91" s="397"/>
      <c r="C91" s="398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87"/>
      <c r="L91" s="389"/>
      <c r="M91" s="20"/>
      <c r="N91" s="20"/>
      <c r="O91" s="20"/>
    </row>
    <row r="92" spans="1:15" s="8" customFormat="1" ht="232.5" customHeight="1">
      <c r="A92" s="384"/>
      <c r="B92" s="397"/>
      <c r="C92" s="398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87"/>
      <c r="L92" s="389"/>
      <c r="M92" s="20"/>
      <c r="N92" s="20"/>
      <c r="O92" s="20"/>
    </row>
    <row r="93" spans="1:15" s="8" customFormat="1" ht="128.25" customHeight="1">
      <c r="A93" s="384"/>
      <c r="B93" s="397"/>
      <c r="C93" s="398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87"/>
      <c r="L93" s="389"/>
      <c r="M93" s="20"/>
      <c r="N93" s="20"/>
      <c r="O93" s="20"/>
    </row>
    <row r="94" spans="1:15" s="8" customFormat="1" ht="128.25" customHeight="1">
      <c r="A94" s="384"/>
      <c r="B94" s="397"/>
      <c r="C94" s="398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87"/>
      <c r="L94" s="389"/>
      <c r="M94" s="20"/>
      <c r="N94" s="20"/>
      <c r="O94" s="20"/>
    </row>
    <row r="95" spans="1:15" s="8" customFormat="1" ht="177.75" customHeight="1">
      <c r="A95" s="384">
        <v>11</v>
      </c>
      <c r="B95" s="397" t="s">
        <v>40</v>
      </c>
      <c r="C95" s="398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87">
        <v>6</v>
      </c>
      <c r="L95" s="399" t="s">
        <v>66</v>
      </c>
      <c r="M95" s="20"/>
      <c r="N95" s="20"/>
      <c r="O95" s="20"/>
    </row>
    <row r="96" spans="1:15" s="8" customFormat="1" ht="163.5" customHeight="1">
      <c r="A96" s="384"/>
      <c r="B96" s="397"/>
      <c r="C96" s="398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87"/>
      <c r="L96" s="399"/>
      <c r="M96" s="20"/>
      <c r="N96" s="20"/>
      <c r="O96" s="20"/>
    </row>
    <row r="97" spans="1:15" s="8" customFormat="1" ht="154.5" customHeight="1">
      <c r="A97" s="384"/>
      <c r="B97" s="397"/>
      <c r="C97" s="398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87"/>
      <c r="L97" s="399"/>
      <c r="M97" s="20"/>
      <c r="N97" s="20"/>
      <c r="O97" s="20"/>
    </row>
    <row r="98" spans="1:15" s="8" customFormat="1" ht="172.5" customHeight="1">
      <c r="A98" s="384"/>
      <c r="B98" s="397"/>
      <c r="C98" s="398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87"/>
      <c r="L98" s="399"/>
      <c r="M98" s="20"/>
      <c r="N98" s="20"/>
      <c r="O98" s="20"/>
    </row>
    <row r="99" spans="1:15" s="8" customFormat="1" ht="249.75" customHeight="1">
      <c r="A99" s="384"/>
      <c r="B99" s="397"/>
      <c r="C99" s="398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87"/>
      <c r="L99" s="399"/>
      <c r="M99" s="20"/>
      <c r="N99" s="20"/>
      <c r="O99" s="20"/>
    </row>
    <row r="100" spans="1:15" s="8" customFormat="1" ht="173.25" customHeight="1">
      <c r="A100" s="384"/>
      <c r="B100" s="397"/>
      <c r="C100" s="398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87"/>
      <c r="L100" s="399"/>
      <c r="M100" s="20"/>
      <c r="N100" s="20"/>
      <c r="O100" s="20"/>
    </row>
    <row r="101" spans="1:15" s="8" customFormat="1" ht="143.25" customHeight="1">
      <c r="A101" s="384"/>
      <c r="B101" s="397"/>
      <c r="C101" s="398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87"/>
      <c r="L101" s="399"/>
      <c r="M101" s="20"/>
      <c r="N101" s="20"/>
      <c r="O101" s="20"/>
    </row>
    <row r="102" spans="1:15" s="8" customFormat="1" ht="177" customHeight="1">
      <c r="A102" s="384"/>
      <c r="B102" s="397"/>
      <c r="C102" s="398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87"/>
      <c r="L102" s="399"/>
      <c r="M102" s="20"/>
      <c r="N102" s="20"/>
      <c r="O102" s="20"/>
    </row>
    <row r="103" spans="1:15" s="8" customFormat="1" ht="197.25" customHeight="1">
      <c r="A103" s="384">
        <v>12</v>
      </c>
      <c r="B103" s="385" t="s">
        <v>56</v>
      </c>
      <c r="C103" s="386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87">
        <v>7</v>
      </c>
      <c r="L103" s="400" t="s">
        <v>34</v>
      </c>
      <c r="M103" s="20"/>
      <c r="N103" s="20"/>
      <c r="O103" s="20"/>
    </row>
    <row r="104" spans="1:15" s="8" customFormat="1" ht="130.5" customHeight="1">
      <c r="A104" s="384"/>
      <c r="B104" s="385"/>
      <c r="C104" s="386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87"/>
      <c r="L104" s="401"/>
      <c r="M104" s="20"/>
      <c r="N104" s="20"/>
      <c r="O104" s="20"/>
    </row>
    <row r="105" spans="1:15" s="8" customFormat="1" ht="183.75" customHeight="1">
      <c r="A105" s="384"/>
      <c r="B105" s="385"/>
      <c r="C105" s="386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87"/>
      <c r="L105" s="401"/>
      <c r="M105" s="20"/>
      <c r="N105" s="20"/>
      <c r="O105" s="20"/>
    </row>
    <row r="106" spans="1:15" s="8" customFormat="1" ht="165.75" customHeight="1">
      <c r="A106" s="384"/>
      <c r="B106" s="385"/>
      <c r="C106" s="386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87"/>
      <c r="L106" s="401"/>
      <c r="M106" s="20"/>
      <c r="N106" s="20"/>
      <c r="O106" s="20"/>
    </row>
    <row r="107" spans="1:15" s="8" customFormat="1" ht="234.75" customHeight="1">
      <c r="A107" s="384"/>
      <c r="B107" s="385"/>
      <c r="C107" s="386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87"/>
      <c r="L107" s="401"/>
      <c r="M107" s="20"/>
      <c r="N107" s="20"/>
      <c r="O107" s="20"/>
    </row>
    <row r="108" spans="1:15" s="8" customFormat="1" ht="174.75" customHeight="1">
      <c r="A108" s="384"/>
      <c r="B108" s="385"/>
      <c r="C108" s="386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87"/>
      <c r="L108" s="401"/>
      <c r="M108" s="20"/>
      <c r="N108" s="20"/>
      <c r="O108" s="20"/>
    </row>
    <row r="109" spans="1:15" s="8" customFormat="1" ht="192.75" customHeight="1">
      <c r="A109" s="384"/>
      <c r="B109" s="385"/>
      <c r="C109" s="386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87"/>
      <c r="L109" s="401"/>
      <c r="M109" s="38"/>
      <c r="N109" s="20"/>
      <c r="O109" s="20"/>
    </row>
    <row r="110" spans="1:15" s="8" customFormat="1" ht="130.5" customHeight="1">
      <c r="A110" s="384"/>
      <c r="B110" s="385"/>
      <c r="C110" s="386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87"/>
      <c r="L110" s="401"/>
      <c r="M110" s="20"/>
      <c r="N110" s="20"/>
      <c r="O110" s="20"/>
    </row>
    <row r="111" spans="1:15" s="8" customFormat="1" ht="230.25" customHeight="1">
      <c r="A111" s="384">
        <v>13</v>
      </c>
      <c r="B111" s="385" t="s">
        <v>41</v>
      </c>
      <c r="C111" s="386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87">
        <v>4</v>
      </c>
      <c r="L111" s="396" t="s">
        <v>42</v>
      </c>
      <c r="M111" s="20"/>
      <c r="N111" s="20"/>
      <c r="O111" s="20"/>
    </row>
    <row r="112" spans="1:15" s="8" customFormat="1" ht="174.75" customHeight="1">
      <c r="A112" s="384"/>
      <c r="B112" s="385"/>
      <c r="C112" s="386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87"/>
      <c r="L112" s="396"/>
      <c r="M112" s="20"/>
      <c r="N112" s="20"/>
      <c r="O112" s="20"/>
    </row>
    <row r="113" spans="1:15" s="8" customFormat="1" ht="170.25" customHeight="1">
      <c r="A113" s="384"/>
      <c r="B113" s="385"/>
      <c r="C113" s="386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87"/>
      <c r="L113" s="396"/>
      <c r="M113" s="20"/>
      <c r="N113" s="20"/>
      <c r="O113" s="20"/>
    </row>
    <row r="114" spans="1:15" s="8" customFormat="1" ht="179.25" customHeight="1">
      <c r="A114" s="384"/>
      <c r="B114" s="385"/>
      <c r="C114" s="386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87"/>
      <c r="L114" s="396"/>
      <c r="M114" s="20"/>
      <c r="N114" s="20"/>
      <c r="O114" s="20"/>
    </row>
    <row r="115" spans="1:15" s="8" customFormat="1" ht="183" customHeight="1">
      <c r="A115" s="384"/>
      <c r="B115" s="385"/>
      <c r="C115" s="386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87"/>
      <c r="L115" s="396"/>
      <c r="M115" s="20"/>
      <c r="N115" s="20"/>
      <c r="O115" s="20"/>
    </row>
    <row r="116" spans="1:15" s="8" customFormat="1" ht="165.75" customHeight="1">
      <c r="A116" s="384"/>
      <c r="B116" s="385"/>
      <c r="C116" s="386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87"/>
      <c r="L116" s="396"/>
      <c r="M116" s="20"/>
      <c r="N116" s="20"/>
      <c r="O116" s="20"/>
    </row>
    <row r="117" spans="1:15" s="8" customFormat="1" ht="130.5" customHeight="1">
      <c r="A117" s="384"/>
      <c r="B117" s="385"/>
      <c r="C117" s="386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87"/>
      <c r="L117" s="396"/>
      <c r="M117" s="20"/>
      <c r="N117" s="20"/>
      <c r="O117" s="20"/>
    </row>
    <row r="118" spans="1:15" s="8" customFormat="1" ht="213" customHeight="1">
      <c r="A118" s="384"/>
      <c r="B118" s="385"/>
      <c r="C118" s="386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87"/>
      <c r="L118" s="396"/>
      <c r="M118" s="20"/>
      <c r="N118" s="20"/>
      <c r="O118" s="20"/>
    </row>
    <row r="119" spans="1:15" s="8" customFormat="1" ht="228" customHeight="1">
      <c r="A119" s="384">
        <v>14</v>
      </c>
      <c r="B119" s="385" t="s">
        <v>43</v>
      </c>
      <c r="C119" s="386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87">
        <v>6</v>
      </c>
      <c r="L119" s="388" t="s">
        <v>44</v>
      </c>
      <c r="M119" s="20"/>
      <c r="N119" s="20"/>
      <c r="O119" s="20"/>
    </row>
    <row r="120" spans="1:15" s="8" customFormat="1" ht="147" customHeight="1">
      <c r="A120" s="384"/>
      <c r="B120" s="385"/>
      <c r="C120" s="386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87"/>
      <c r="L120" s="389"/>
      <c r="M120" s="20"/>
      <c r="N120" s="20"/>
      <c r="O120" s="20"/>
    </row>
    <row r="121" spans="1:15" s="8" customFormat="1" ht="169.5" customHeight="1">
      <c r="A121" s="384"/>
      <c r="B121" s="385"/>
      <c r="C121" s="386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87"/>
      <c r="L121" s="389"/>
      <c r="M121" s="20"/>
      <c r="N121" s="20"/>
      <c r="O121" s="20"/>
    </row>
    <row r="122" spans="1:15" s="8" customFormat="1" ht="169.5" customHeight="1">
      <c r="A122" s="384"/>
      <c r="B122" s="385"/>
      <c r="C122" s="386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87"/>
      <c r="L122" s="389"/>
      <c r="M122" s="20"/>
      <c r="N122" s="20"/>
      <c r="O122" s="20"/>
    </row>
    <row r="123" spans="1:15" s="8" customFormat="1" ht="231" customHeight="1">
      <c r="A123" s="384"/>
      <c r="B123" s="385"/>
      <c r="C123" s="386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87"/>
      <c r="L123" s="389"/>
      <c r="M123" s="20"/>
      <c r="N123" s="20"/>
      <c r="O123" s="20"/>
    </row>
    <row r="124" spans="1:15" s="8" customFormat="1" ht="198" customHeight="1">
      <c r="A124" s="384"/>
      <c r="B124" s="385"/>
      <c r="C124" s="386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87"/>
      <c r="L124" s="389"/>
      <c r="M124" s="20"/>
      <c r="N124" s="20"/>
      <c r="O124" s="20"/>
    </row>
    <row r="125" spans="1:15" s="8" customFormat="1" ht="128.25" customHeight="1">
      <c r="A125" s="384"/>
      <c r="B125" s="385"/>
      <c r="C125" s="386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87"/>
      <c r="L125" s="389"/>
      <c r="M125" s="20"/>
      <c r="N125" s="20"/>
      <c r="O125" s="20"/>
    </row>
    <row r="126" spans="1:15" s="8" customFormat="1" ht="128.25" customHeight="1">
      <c r="A126" s="384"/>
      <c r="B126" s="385"/>
      <c r="C126" s="386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87"/>
      <c r="L126" s="389"/>
      <c r="M126" s="20"/>
      <c r="N126" s="20"/>
      <c r="O126" s="20"/>
    </row>
    <row r="127" spans="1:15" s="8" customFormat="1" ht="219.75" customHeight="1">
      <c r="A127" s="384">
        <v>15</v>
      </c>
      <c r="B127" s="385" t="s">
        <v>45</v>
      </c>
      <c r="C127" s="386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87">
        <v>7</v>
      </c>
      <c r="L127" s="390" t="s">
        <v>58</v>
      </c>
      <c r="M127" s="20"/>
      <c r="N127" s="20"/>
      <c r="O127" s="20"/>
    </row>
    <row r="128" spans="1:15" s="8" customFormat="1" ht="128.25" customHeight="1">
      <c r="A128" s="384"/>
      <c r="B128" s="385"/>
      <c r="C128" s="386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87"/>
      <c r="L128" s="391"/>
      <c r="M128" s="20"/>
      <c r="N128" s="20"/>
      <c r="O128" s="20"/>
    </row>
    <row r="129" spans="1:15" s="8" customFormat="1" ht="159" customHeight="1">
      <c r="A129" s="384"/>
      <c r="B129" s="385"/>
      <c r="C129" s="386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87"/>
      <c r="L129" s="391"/>
      <c r="M129" s="20"/>
      <c r="N129" s="20"/>
      <c r="O129" s="20"/>
    </row>
    <row r="130" spans="1:15" s="8" customFormat="1" ht="177" customHeight="1">
      <c r="A130" s="384"/>
      <c r="B130" s="385"/>
      <c r="C130" s="386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87"/>
      <c r="L130" s="391"/>
      <c r="M130" s="20"/>
      <c r="N130" s="20"/>
      <c r="O130" s="20"/>
    </row>
    <row r="131" spans="1:15" s="8" customFormat="1" ht="263.25" customHeight="1">
      <c r="A131" s="384"/>
      <c r="B131" s="385"/>
      <c r="C131" s="386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87"/>
      <c r="L131" s="391"/>
      <c r="M131" s="20"/>
      <c r="N131" s="20"/>
      <c r="O131" s="20"/>
    </row>
    <row r="132" spans="1:15" s="8" customFormat="1" ht="201.75" customHeight="1">
      <c r="A132" s="384"/>
      <c r="B132" s="385"/>
      <c r="C132" s="386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87"/>
      <c r="L132" s="391"/>
      <c r="M132" s="20"/>
      <c r="N132" s="20"/>
      <c r="O132" s="20"/>
    </row>
    <row r="133" spans="1:15" s="8" customFormat="1" ht="172.5" customHeight="1">
      <c r="A133" s="384"/>
      <c r="B133" s="385"/>
      <c r="C133" s="386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87"/>
      <c r="L133" s="391"/>
      <c r="M133" s="20"/>
      <c r="N133" s="20"/>
      <c r="O133" s="20"/>
    </row>
    <row r="134" spans="1:15" s="8" customFormat="1" ht="128.25" customHeight="1">
      <c r="A134" s="384"/>
      <c r="B134" s="385"/>
      <c r="C134" s="386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87"/>
      <c r="L134" s="391"/>
      <c r="M134" s="20"/>
      <c r="N134" s="20"/>
      <c r="O134" s="20"/>
    </row>
    <row r="135" spans="1:15" s="8" customFormat="1" ht="280.5" customHeight="1">
      <c r="A135" s="384">
        <v>16</v>
      </c>
      <c r="B135" s="385" t="s">
        <v>46</v>
      </c>
      <c r="C135" s="386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87">
        <v>7</v>
      </c>
      <c r="L135" s="395" t="s">
        <v>59</v>
      </c>
      <c r="M135" s="20"/>
      <c r="N135" s="20"/>
      <c r="O135" s="20"/>
    </row>
    <row r="136" spans="1:15" s="8" customFormat="1" ht="196.5" customHeight="1">
      <c r="A136" s="384"/>
      <c r="B136" s="385"/>
      <c r="C136" s="386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87"/>
      <c r="L136" s="395"/>
      <c r="M136" s="20"/>
      <c r="N136" s="20"/>
      <c r="O136" s="20"/>
    </row>
    <row r="137" spans="1:15" s="8" customFormat="1" ht="170.25" customHeight="1">
      <c r="A137" s="384"/>
      <c r="B137" s="385"/>
      <c r="C137" s="386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87"/>
      <c r="L137" s="395"/>
      <c r="M137" s="20"/>
      <c r="N137" s="20"/>
      <c r="O137" s="20"/>
    </row>
    <row r="138" spans="1:15" s="8" customFormat="1" ht="201" customHeight="1">
      <c r="A138" s="384"/>
      <c r="B138" s="385"/>
      <c r="C138" s="386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87"/>
      <c r="L138" s="395"/>
      <c r="M138" s="20"/>
      <c r="N138" s="20"/>
      <c r="O138" s="20"/>
    </row>
    <row r="139" spans="1:15" s="8" customFormat="1" ht="217.5" customHeight="1">
      <c r="A139" s="384"/>
      <c r="B139" s="385"/>
      <c r="C139" s="386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87"/>
      <c r="L139" s="395"/>
      <c r="M139" s="20"/>
      <c r="N139" s="20"/>
      <c r="O139" s="20"/>
    </row>
    <row r="140" spans="1:15" s="8" customFormat="1" ht="174.75" customHeight="1">
      <c r="A140" s="384"/>
      <c r="B140" s="385"/>
      <c r="C140" s="386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87"/>
      <c r="L140" s="395"/>
      <c r="M140" s="20"/>
      <c r="N140" s="20"/>
      <c r="O140" s="20"/>
    </row>
    <row r="141" spans="1:15" s="8" customFormat="1" ht="130.5" customHeight="1">
      <c r="A141" s="384"/>
      <c r="B141" s="385"/>
      <c r="C141" s="386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87"/>
      <c r="L141" s="395"/>
      <c r="M141" s="20"/>
      <c r="N141" s="20"/>
      <c r="O141" s="20"/>
    </row>
    <row r="142" spans="1:15" s="8" customFormat="1" ht="130.5" customHeight="1">
      <c r="A142" s="384"/>
      <c r="B142" s="385"/>
      <c r="C142" s="386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87"/>
      <c r="L142" s="395"/>
      <c r="M142" s="20"/>
      <c r="N142" s="20"/>
      <c r="O142" s="20"/>
    </row>
    <row r="143" spans="1:15" s="8" customFormat="1" ht="160.5" customHeight="1">
      <c r="A143" s="384">
        <v>17</v>
      </c>
      <c r="B143" s="392" t="s">
        <v>55</v>
      </c>
      <c r="C143" s="386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87">
        <v>10</v>
      </c>
      <c r="L143" s="388" t="s">
        <v>47</v>
      </c>
      <c r="M143" s="20"/>
      <c r="N143" s="20"/>
      <c r="O143" s="20"/>
    </row>
    <row r="144" spans="1:15" s="8" customFormat="1" ht="130.5" customHeight="1">
      <c r="A144" s="384"/>
      <c r="B144" s="392"/>
      <c r="C144" s="386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87"/>
      <c r="L144" s="389"/>
      <c r="M144" s="20"/>
      <c r="N144" s="20"/>
      <c r="O144" s="20"/>
    </row>
    <row r="145" spans="1:15" s="8" customFormat="1" ht="205.5" customHeight="1">
      <c r="A145" s="384"/>
      <c r="B145" s="392"/>
      <c r="C145" s="386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87"/>
      <c r="L145" s="389"/>
      <c r="M145" s="20"/>
      <c r="N145" s="20"/>
      <c r="O145" s="20"/>
    </row>
    <row r="146" spans="1:15" s="8" customFormat="1" ht="179.25" customHeight="1">
      <c r="A146" s="384"/>
      <c r="B146" s="392"/>
      <c r="C146" s="386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87"/>
      <c r="L146" s="389"/>
      <c r="M146" s="20"/>
      <c r="N146" s="20"/>
      <c r="O146" s="20"/>
    </row>
    <row r="147" spans="1:15" s="8" customFormat="1" ht="221.25" customHeight="1">
      <c r="A147" s="384"/>
      <c r="B147" s="392"/>
      <c r="C147" s="386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87"/>
      <c r="L147" s="389"/>
      <c r="M147" s="20"/>
      <c r="N147" s="20"/>
      <c r="O147" s="20"/>
    </row>
    <row r="148" spans="1:15" s="8" customFormat="1" ht="195.75" customHeight="1">
      <c r="A148" s="384"/>
      <c r="B148" s="392"/>
      <c r="C148" s="386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87"/>
      <c r="L148" s="389"/>
      <c r="M148" s="20"/>
      <c r="N148" s="20"/>
      <c r="O148" s="20"/>
    </row>
    <row r="149" spans="1:15" s="8" customFormat="1" ht="130.5" customHeight="1">
      <c r="A149" s="384"/>
      <c r="B149" s="392"/>
      <c r="C149" s="386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87"/>
      <c r="L149" s="389"/>
      <c r="M149" s="20"/>
      <c r="N149" s="20"/>
      <c r="O149" s="20"/>
    </row>
    <row r="150" spans="1:15" s="8" customFormat="1" ht="130.5" customHeight="1">
      <c r="A150" s="384"/>
      <c r="B150" s="392"/>
      <c r="C150" s="386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87"/>
      <c r="L150" s="389"/>
      <c r="M150" s="20"/>
      <c r="N150" s="20"/>
      <c r="O150" s="20"/>
    </row>
    <row r="151" spans="1:15" s="8" customFormat="1" ht="204.75" customHeight="1">
      <c r="A151" s="384">
        <v>18</v>
      </c>
      <c r="B151" s="385" t="s">
        <v>48</v>
      </c>
      <c r="C151" s="386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87">
        <v>4</v>
      </c>
      <c r="L151" s="393" t="s">
        <v>60</v>
      </c>
      <c r="M151" s="20"/>
      <c r="N151" s="20"/>
      <c r="O151" s="20"/>
    </row>
    <row r="152" spans="1:15" s="8" customFormat="1" ht="149.25" customHeight="1">
      <c r="A152" s="384"/>
      <c r="B152" s="385"/>
      <c r="C152" s="386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87"/>
      <c r="L152" s="394"/>
      <c r="M152" s="20"/>
      <c r="N152" s="20"/>
      <c r="O152" s="20"/>
    </row>
    <row r="153" spans="1:15" s="8" customFormat="1" ht="157.5" customHeight="1">
      <c r="A153" s="384"/>
      <c r="B153" s="385"/>
      <c r="C153" s="386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87"/>
      <c r="L153" s="394"/>
      <c r="M153" s="20"/>
      <c r="N153" s="20"/>
      <c r="O153" s="20"/>
    </row>
    <row r="154" spans="1:15" s="8" customFormat="1" ht="138.75" customHeight="1">
      <c r="A154" s="384"/>
      <c r="B154" s="385"/>
      <c r="C154" s="386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87"/>
      <c r="L154" s="394"/>
      <c r="M154" s="20"/>
      <c r="N154" s="20"/>
      <c r="O154" s="20"/>
    </row>
    <row r="155" spans="1:15" s="8" customFormat="1" ht="234" customHeight="1">
      <c r="A155" s="384"/>
      <c r="B155" s="385"/>
      <c r="C155" s="386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87"/>
      <c r="L155" s="394"/>
      <c r="M155" s="20"/>
      <c r="N155" s="20"/>
      <c r="O155" s="20"/>
    </row>
    <row r="156" spans="1:15" s="8" customFormat="1" ht="204" customHeight="1">
      <c r="A156" s="384"/>
      <c r="B156" s="385"/>
      <c r="C156" s="386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87"/>
      <c r="L156" s="394"/>
      <c r="M156" s="20"/>
      <c r="N156" s="20"/>
      <c r="O156" s="20"/>
    </row>
    <row r="157" spans="1:15" s="8" customFormat="1" ht="157.5" customHeight="1">
      <c r="A157" s="384"/>
      <c r="B157" s="385"/>
      <c r="C157" s="386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87"/>
      <c r="L157" s="394"/>
      <c r="M157" s="20"/>
      <c r="N157" s="20"/>
      <c r="O157" s="20"/>
    </row>
    <row r="158" spans="1:15" s="8" customFormat="1" ht="131.25" customHeight="1">
      <c r="A158" s="384"/>
      <c r="B158" s="385"/>
      <c r="C158" s="386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87"/>
      <c r="L158" s="394"/>
      <c r="M158" s="20"/>
      <c r="N158" s="20"/>
      <c r="O158" s="20"/>
    </row>
    <row r="159" spans="1:15" s="8" customFormat="1" ht="176.25" customHeight="1">
      <c r="A159" s="384">
        <v>19</v>
      </c>
      <c r="B159" s="385" t="s">
        <v>49</v>
      </c>
      <c r="C159" s="386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87">
        <v>4</v>
      </c>
      <c r="L159" s="388" t="s">
        <v>50</v>
      </c>
      <c r="M159" s="20"/>
      <c r="N159" s="20"/>
      <c r="O159" s="20"/>
    </row>
    <row r="160" spans="1:15" s="8" customFormat="1" ht="165" customHeight="1">
      <c r="A160" s="384"/>
      <c r="B160" s="385"/>
      <c r="C160" s="386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87"/>
      <c r="L160" s="389"/>
      <c r="M160" s="20"/>
      <c r="N160" s="20"/>
      <c r="O160" s="20"/>
    </row>
    <row r="161" spans="1:15" s="8" customFormat="1" ht="162" customHeight="1">
      <c r="A161" s="384"/>
      <c r="B161" s="385"/>
      <c r="C161" s="386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87"/>
      <c r="L161" s="389"/>
      <c r="M161" s="20"/>
      <c r="N161" s="20"/>
      <c r="O161" s="20"/>
    </row>
    <row r="162" spans="1:15" s="8" customFormat="1" ht="131.25" customHeight="1">
      <c r="A162" s="384"/>
      <c r="B162" s="385"/>
      <c r="C162" s="386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87"/>
      <c r="L162" s="389"/>
      <c r="M162" s="20"/>
      <c r="N162" s="20"/>
      <c r="O162" s="20"/>
    </row>
    <row r="163" spans="1:15" s="8" customFormat="1" ht="245.25" customHeight="1">
      <c r="A163" s="384"/>
      <c r="B163" s="385"/>
      <c r="C163" s="386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87"/>
      <c r="L163" s="389"/>
      <c r="M163" s="20"/>
      <c r="N163" s="20"/>
      <c r="O163" s="20"/>
    </row>
    <row r="164" spans="1:15" s="8" customFormat="1" ht="191.25" customHeight="1">
      <c r="A164" s="384"/>
      <c r="B164" s="385"/>
      <c r="C164" s="386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87"/>
      <c r="L164" s="389"/>
      <c r="M164" s="20"/>
      <c r="N164" s="20"/>
      <c r="O164" s="20"/>
    </row>
    <row r="165" spans="1:15" s="8" customFormat="1" ht="131.25" customHeight="1">
      <c r="A165" s="384"/>
      <c r="B165" s="385"/>
      <c r="C165" s="386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87"/>
      <c r="L165" s="389"/>
      <c r="M165" s="20"/>
      <c r="N165" s="20"/>
      <c r="O165" s="20"/>
    </row>
    <row r="166" spans="1:15" s="8" customFormat="1" ht="131.25" customHeight="1">
      <c r="A166" s="384"/>
      <c r="B166" s="385"/>
      <c r="C166" s="386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87"/>
      <c r="L166" s="389"/>
      <c r="M166" s="20"/>
      <c r="N166" s="20"/>
      <c r="O166" s="20"/>
    </row>
    <row r="167" spans="1:15" s="8" customFormat="1" ht="222.75" customHeight="1">
      <c r="A167" s="384">
        <v>20</v>
      </c>
      <c r="B167" s="385" t="s">
        <v>51</v>
      </c>
      <c r="C167" s="386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87">
        <v>11</v>
      </c>
      <c r="L167" s="388" t="s">
        <v>64</v>
      </c>
      <c r="M167" s="20"/>
      <c r="N167" s="20"/>
      <c r="O167" s="20"/>
    </row>
    <row r="168" spans="1:15" s="8" customFormat="1" ht="172.5" customHeight="1">
      <c r="A168" s="384"/>
      <c r="B168" s="385"/>
      <c r="C168" s="386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87"/>
      <c r="L168" s="389"/>
      <c r="M168" s="20"/>
      <c r="N168" s="20"/>
      <c r="O168" s="20"/>
    </row>
    <row r="169" spans="1:15" s="8" customFormat="1" ht="146.25" customHeight="1">
      <c r="A169" s="384"/>
      <c r="B169" s="385"/>
      <c r="C169" s="386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87"/>
      <c r="L169" s="389"/>
      <c r="M169" s="20"/>
      <c r="N169" s="20"/>
      <c r="O169" s="20"/>
    </row>
    <row r="170" spans="1:15" s="8" customFormat="1" ht="159" customHeight="1">
      <c r="A170" s="384"/>
      <c r="B170" s="385"/>
      <c r="C170" s="386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87"/>
      <c r="L170" s="389"/>
      <c r="M170" s="20"/>
      <c r="N170" s="20"/>
      <c r="O170" s="20"/>
    </row>
    <row r="171" spans="1:15" s="8" customFormat="1" ht="166.5" customHeight="1">
      <c r="A171" s="384"/>
      <c r="B171" s="385"/>
      <c r="C171" s="386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87"/>
      <c r="L171" s="389"/>
      <c r="M171" s="20"/>
      <c r="N171" s="20"/>
      <c r="O171" s="20"/>
    </row>
    <row r="172" spans="1:15" s="8" customFormat="1" ht="215.25" customHeight="1">
      <c r="A172" s="384"/>
      <c r="B172" s="385"/>
      <c r="C172" s="386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87"/>
      <c r="L172" s="389"/>
      <c r="M172" s="20"/>
      <c r="N172" s="20"/>
      <c r="O172" s="20"/>
    </row>
    <row r="173" spans="1:15" s="8" customFormat="1" ht="141.75" customHeight="1">
      <c r="A173" s="384"/>
      <c r="B173" s="385"/>
      <c r="C173" s="386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87"/>
      <c r="L173" s="389"/>
      <c r="M173" s="20"/>
      <c r="N173" s="20"/>
      <c r="O173" s="20"/>
    </row>
    <row r="174" spans="1:15" s="8" customFormat="1" ht="128.25" customHeight="1">
      <c r="A174" s="384"/>
      <c r="B174" s="385"/>
      <c r="C174" s="386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87"/>
      <c r="L174" s="389"/>
      <c r="M174" s="20"/>
      <c r="N174" s="20"/>
      <c r="O174" s="20"/>
    </row>
    <row r="175" spans="1:15" s="8" customFormat="1" ht="210.75" customHeight="1">
      <c r="A175" s="384">
        <v>21</v>
      </c>
      <c r="B175" s="385" t="s">
        <v>52</v>
      </c>
      <c r="C175" s="386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87">
        <v>3</v>
      </c>
      <c r="L175" s="390" t="s">
        <v>53</v>
      </c>
      <c r="M175" s="20"/>
      <c r="N175" s="20"/>
      <c r="O175" s="20"/>
    </row>
    <row r="176" spans="1:15" s="8" customFormat="1" ht="169.5" customHeight="1">
      <c r="A176" s="384"/>
      <c r="B176" s="385"/>
      <c r="C176" s="386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87"/>
      <c r="L176" s="391"/>
      <c r="M176" s="20"/>
      <c r="N176" s="20"/>
      <c r="O176" s="20"/>
    </row>
    <row r="177" spans="1:15" s="8" customFormat="1" ht="154.5" customHeight="1">
      <c r="A177" s="384"/>
      <c r="B177" s="385"/>
      <c r="C177" s="386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87"/>
      <c r="L177" s="391"/>
      <c r="M177" s="20"/>
      <c r="N177" s="20"/>
      <c r="O177" s="20"/>
    </row>
    <row r="178" spans="1:15" s="8" customFormat="1" ht="184.5" customHeight="1">
      <c r="A178" s="384"/>
      <c r="B178" s="385"/>
      <c r="C178" s="386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87"/>
      <c r="L178" s="391"/>
      <c r="M178" s="20"/>
      <c r="N178" s="20"/>
      <c r="O178" s="20"/>
    </row>
    <row r="179" spans="1:15" s="8" customFormat="1" ht="232.5" customHeight="1">
      <c r="A179" s="384"/>
      <c r="B179" s="385"/>
      <c r="C179" s="386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87"/>
      <c r="L179" s="391"/>
      <c r="M179" s="20"/>
      <c r="N179" s="20"/>
      <c r="O179" s="20"/>
    </row>
    <row r="180" spans="1:15" s="8" customFormat="1" ht="183" customHeight="1">
      <c r="A180" s="384"/>
      <c r="B180" s="385"/>
      <c r="C180" s="386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87"/>
      <c r="L180" s="391"/>
      <c r="M180" s="20"/>
      <c r="N180" s="20"/>
      <c r="O180" s="20"/>
    </row>
    <row r="181" spans="1:15" s="8" customFormat="1" ht="191.25" customHeight="1">
      <c r="A181" s="384"/>
      <c r="B181" s="385"/>
      <c r="C181" s="386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87"/>
      <c r="L181" s="391"/>
      <c r="M181" s="20"/>
      <c r="N181" s="20"/>
      <c r="O181" s="20"/>
    </row>
    <row r="182" spans="1:15" s="8" customFormat="1" ht="173.25" customHeight="1">
      <c r="A182" s="384"/>
      <c r="B182" s="385"/>
      <c r="C182" s="386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87"/>
      <c r="L182" s="391"/>
      <c r="M182" s="20"/>
      <c r="N182" s="20"/>
      <c r="O182" s="20"/>
    </row>
    <row r="183" spans="1:15" s="8" customFormat="1" ht="210.75" customHeight="1">
      <c r="A183" s="384">
        <v>22</v>
      </c>
      <c r="B183" s="385" t="s">
        <v>54</v>
      </c>
      <c r="C183" s="386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87">
        <v>3</v>
      </c>
      <c r="L183" s="390" t="s">
        <v>57</v>
      </c>
      <c r="M183" s="20"/>
      <c r="N183" s="20"/>
      <c r="O183" s="20"/>
    </row>
    <row r="184" spans="1:15" s="8" customFormat="1" ht="169.5" customHeight="1">
      <c r="A184" s="384"/>
      <c r="B184" s="385"/>
      <c r="C184" s="386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87"/>
      <c r="L184" s="391"/>
      <c r="M184" s="20"/>
      <c r="N184" s="20"/>
      <c r="O184" s="20"/>
    </row>
    <row r="185" spans="1:15" s="8" customFormat="1" ht="154.5" customHeight="1">
      <c r="A185" s="384"/>
      <c r="B185" s="385"/>
      <c r="C185" s="386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87"/>
      <c r="L185" s="391"/>
      <c r="M185" s="20"/>
      <c r="N185" s="20"/>
      <c r="O185" s="20"/>
    </row>
    <row r="186" spans="1:15" s="8" customFormat="1" ht="184.5" customHeight="1">
      <c r="A186" s="384"/>
      <c r="B186" s="385"/>
      <c r="C186" s="386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87"/>
      <c r="L186" s="391"/>
      <c r="M186" s="20"/>
      <c r="N186" s="20"/>
      <c r="O186" s="20"/>
    </row>
    <row r="187" spans="1:15" s="8" customFormat="1" ht="236.25" customHeight="1">
      <c r="A187" s="384"/>
      <c r="B187" s="385"/>
      <c r="C187" s="386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87"/>
      <c r="L187" s="391"/>
      <c r="M187" s="20"/>
      <c r="N187" s="20"/>
      <c r="O187" s="20"/>
    </row>
    <row r="188" spans="1:15" s="8" customFormat="1" ht="183" customHeight="1">
      <c r="A188" s="384"/>
      <c r="B188" s="385"/>
      <c r="C188" s="386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87"/>
      <c r="L188" s="391"/>
      <c r="M188" s="20"/>
      <c r="N188" s="20"/>
      <c r="O188" s="20"/>
    </row>
    <row r="189" spans="1:15" s="8" customFormat="1" ht="128.25" customHeight="1">
      <c r="A189" s="384"/>
      <c r="B189" s="385"/>
      <c r="C189" s="386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87"/>
      <c r="L189" s="391"/>
      <c r="M189" s="20"/>
      <c r="N189" s="20"/>
      <c r="O189" s="20"/>
    </row>
    <row r="190" spans="1:15" s="8" customFormat="1" ht="128.25" customHeight="1">
      <c r="A190" s="384"/>
      <c r="B190" s="385"/>
      <c r="C190" s="386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87"/>
      <c r="L190" s="391"/>
      <c r="M190" s="20"/>
      <c r="N190" s="20"/>
      <c r="O190" s="20"/>
    </row>
    <row r="191" spans="1:15" ht="53.25">
      <c r="K191" s="22"/>
    </row>
    <row r="192" spans="1:15" ht="53.25">
      <c r="K192" s="22"/>
    </row>
    <row r="193" spans="1:11" s="23" customFormat="1" ht="53.2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>
      <c r="N1" s="5"/>
      <c r="O1" s="6"/>
      <c r="P1" s="6"/>
      <c r="Q1" s="6"/>
    </row>
    <row r="2" spans="1:29" ht="74.25" customHeight="1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6"/>
      <c r="P2" s="6"/>
      <c r="Q2" s="6"/>
    </row>
    <row r="3" spans="1:29" ht="54" customHeight="1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>
      <c r="A4" s="433" t="s">
        <v>1</v>
      </c>
      <c r="B4" s="433" t="s">
        <v>2</v>
      </c>
      <c r="C4" s="433" t="s">
        <v>3</v>
      </c>
      <c r="D4" s="433" t="s">
        <v>4</v>
      </c>
      <c r="E4" s="408" t="s">
        <v>70</v>
      </c>
      <c r="F4" s="408"/>
      <c r="G4" s="408"/>
      <c r="H4" s="408"/>
      <c r="I4" s="408"/>
      <c r="J4" s="408"/>
      <c r="K4" s="408"/>
      <c r="L4" s="408"/>
      <c r="M4" s="422" t="s">
        <v>5</v>
      </c>
      <c r="N4" s="433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>
      <c r="A5" s="433"/>
      <c r="B5" s="433"/>
      <c r="C5" s="433"/>
      <c r="D5" s="433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22"/>
      <c r="N5" s="433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>
      <c r="A7" s="433"/>
      <c r="B7" s="434" t="s">
        <v>63</v>
      </c>
      <c r="C7" s="435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37">
        <f>M15+M23+M31+M39+M47+M55+M63+M71+M79+M87+M95+M103+M111+M119+M127+M135+M143+M151+M159+M167+M175+M183</f>
        <v>150</v>
      </c>
      <c r="N7" s="439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>
      <c r="A8" s="433"/>
      <c r="B8" s="434"/>
      <c r="C8" s="436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38"/>
      <c r="N8" s="440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>
      <c r="A9" s="433"/>
      <c r="B9" s="434"/>
      <c r="C9" s="436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38"/>
      <c r="N9" s="440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>
      <c r="A10" s="433"/>
      <c r="B10" s="434"/>
      <c r="C10" s="436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38"/>
      <c r="N10" s="440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>
      <c r="A11" s="433"/>
      <c r="B11" s="434"/>
      <c r="C11" s="436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38"/>
      <c r="N11" s="440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>
      <c r="A12" s="433"/>
      <c r="B12" s="434"/>
      <c r="C12" s="436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38"/>
      <c r="N12" s="440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>
      <c r="A13" s="433"/>
      <c r="B13" s="434"/>
      <c r="C13" s="436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38"/>
      <c r="N13" s="440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>
      <c r="A14" s="433"/>
      <c r="B14" s="434"/>
      <c r="C14" s="436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38"/>
      <c r="N14" s="441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>
      <c r="A15" s="432">
        <v>1</v>
      </c>
      <c r="B15" s="418" t="s">
        <v>25</v>
      </c>
      <c r="C15" s="419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22">
        <v>17</v>
      </c>
      <c r="N15" s="403" t="s">
        <v>26</v>
      </c>
      <c r="O15" s="20"/>
      <c r="P15" s="20"/>
      <c r="Q15" s="20"/>
    </row>
    <row r="16" spans="1:29" s="8" customFormat="1" ht="172.5" customHeight="1">
      <c r="A16" s="432"/>
      <c r="B16" s="418"/>
      <c r="C16" s="419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22"/>
      <c r="N16" s="404"/>
      <c r="O16" s="20"/>
      <c r="P16" s="20"/>
      <c r="Q16" s="20"/>
    </row>
    <row r="17" spans="1:17" s="8" customFormat="1" ht="164.25" customHeight="1">
      <c r="A17" s="432"/>
      <c r="B17" s="418"/>
      <c r="C17" s="419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22"/>
      <c r="N17" s="404"/>
      <c r="O17" s="20"/>
      <c r="P17" s="20"/>
      <c r="Q17" s="20"/>
    </row>
    <row r="18" spans="1:17" s="8" customFormat="1" ht="168.75" customHeight="1">
      <c r="A18" s="432"/>
      <c r="B18" s="418"/>
      <c r="C18" s="419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22"/>
      <c r="N18" s="404"/>
      <c r="O18" s="20"/>
      <c r="P18" s="20"/>
      <c r="Q18" s="20"/>
    </row>
    <row r="19" spans="1:17" s="8" customFormat="1" ht="195" customHeight="1">
      <c r="A19" s="432"/>
      <c r="B19" s="418"/>
      <c r="C19" s="419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22"/>
      <c r="N19" s="404"/>
      <c r="O19" s="20"/>
      <c r="P19" s="20"/>
      <c r="Q19" s="20"/>
    </row>
    <row r="20" spans="1:17" s="8" customFormat="1" ht="159.75" customHeight="1">
      <c r="A20" s="432"/>
      <c r="B20" s="418"/>
      <c r="C20" s="419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22"/>
      <c r="N20" s="404"/>
      <c r="O20" s="20"/>
      <c r="P20" s="20"/>
      <c r="Q20" s="20"/>
    </row>
    <row r="21" spans="1:17" s="8" customFormat="1" ht="144" customHeight="1">
      <c r="A21" s="432"/>
      <c r="B21" s="418"/>
      <c r="C21" s="419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22"/>
      <c r="N21" s="404"/>
      <c r="O21" s="20"/>
      <c r="P21" s="20"/>
      <c r="Q21" s="20"/>
    </row>
    <row r="22" spans="1:17" s="8" customFormat="1" ht="124.5" customHeight="1">
      <c r="A22" s="432"/>
      <c r="B22" s="418"/>
      <c r="C22" s="419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22"/>
      <c r="N22" s="404"/>
      <c r="O22" s="20"/>
      <c r="P22" s="20"/>
      <c r="Q22" s="20"/>
    </row>
    <row r="23" spans="1:17" s="8" customFormat="1" ht="203.25" customHeight="1">
      <c r="A23" s="432">
        <v>2</v>
      </c>
      <c r="B23" s="418" t="s">
        <v>27</v>
      </c>
      <c r="C23" s="419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22">
        <v>4</v>
      </c>
      <c r="N23" s="423" t="s">
        <v>62</v>
      </c>
      <c r="O23" s="20"/>
      <c r="P23" s="20"/>
      <c r="Q23" s="20"/>
    </row>
    <row r="24" spans="1:17" s="8" customFormat="1" ht="132" customHeight="1">
      <c r="A24" s="432"/>
      <c r="B24" s="418"/>
      <c r="C24" s="419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22"/>
      <c r="N24" s="424"/>
      <c r="O24" s="20"/>
      <c r="P24" s="20"/>
      <c r="Q24" s="20"/>
    </row>
    <row r="25" spans="1:17" s="8" customFormat="1" ht="132" customHeight="1">
      <c r="A25" s="432"/>
      <c r="B25" s="418"/>
      <c r="C25" s="419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22"/>
      <c r="N25" s="424"/>
      <c r="O25" s="20"/>
      <c r="P25" s="20"/>
      <c r="Q25" s="20"/>
    </row>
    <row r="26" spans="1:17" s="8" customFormat="1" ht="185.25" customHeight="1">
      <c r="A26" s="432"/>
      <c r="B26" s="418"/>
      <c r="C26" s="419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22"/>
      <c r="N26" s="424"/>
      <c r="O26" s="20"/>
      <c r="P26" s="20"/>
      <c r="Q26" s="20"/>
    </row>
    <row r="27" spans="1:17" s="8" customFormat="1" ht="248.25" customHeight="1">
      <c r="A27" s="432"/>
      <c r="B27" s="418"/>
      <c r="C27" s="419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22"/>
      <c r="N27" s="424"/>
      <c r="O27" s="20"/>
      <c r="P27" s="20"/>
      <c r="Q27" s="20"/>
    </row>
    <row r="28" spans="1:17" s="8" customFormat="1" ht="177" customHeight="1">
      <c r="A28" s="432"/>
      <c r="B28" s="418"/>
      <c r="C28" s="419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22"/>
      <c r="N28" s="424"/>
      <c r="O28" s="20"/>
      <c r="P28" s="20"/>
      <c r="Q28" s="20"/>
    </row>
    <row r="29" spans="1:17" s="8" customFormat="1" ht="132" customHeight="1">
      <c r="A29" s="432"/>
      <c r="B29" s="418"/>
      <c r="C29" s="419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22"/>
      <c r="N29" s="424"/>
      <c r="O29" s="20"/>
      <c r="P29" s="20"/>
      <c r="Q29" s="20"/>
    </row>
    <row r="30" spans="1:17" s="8" customFormat="1" ht="132" customHeight="1">
      <c r="A30" s="432"/>
      <c r="B30" s="418"/>
      <c r="C30" s="419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22"/>
      <c r="N30" s="424"/>
      <c r="O30" s="20"/>
      <c r="P30" s="20"/>
      <c r="Q30" s="20"/>
    </row>
    <row r="31" spans="1:17" s="8" customFormat="1" ht="188.25" customHeight="1">
      <c r="A31" s="432">
        <v>3</v>
      </c>
      <c r="B31" s="418" t="s">
        <v>28</v>
      </c>
      <c r="C31" s="419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22">
        <v>6</v>
      </c>
      <c r="N31" s="420" t="s">
        <v>29</v>
      </c>
      <c r="O31" s="20"/>
      <c r="P31" s="20"/>
      <c r="Q31" s="20"/>
    </row>
    <row r="32" spans="1:17" s="8" customFormat="1" ht="171.75" customHeight="1">
      <c r="A32" s="432"/>
      <c r="B32" s="418"/>
      <c r="C32" s="419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22"/>
      <c r="N32" s="421"/>
      <c r="O32" s="20"/>
      <c r="P32" s="20"/>
      <c r="Q32" s="20"/>
    </row>
    <row r="33" spans="1:17" s="8" customFormat="1" ht="186.75" customHeight="1">
      <c r="A33" s="432"/>
      <c r="B33" s="418"/>
      <c r="C33" s="419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22"/>
      <c r="N33" s="421"/>
      <c r="O33" s="20"/>
      <c r="P33" s="20"/>
      <c r="Q33" s="20"/>
    </row>
    <row r="34" spans="1:17" s="8" customFormat="1" ht="174" customHeight="1">
      <c r="A34" s="432"/>
      <c r="B34" s="418"/>
      <c r="C34" s="419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22"/>
      <c r="N34" s="421"/>
      <c r="O34" s="20"/>
      <c r="P34" s="20"/>
      <c r="Q34" s="20"/>
    </row>
    <row r="35" spans="1:17" s="8" customFormat="1" ht="246" customHeight="1">
      <c r="A35" s="432"/>
      <c r="B35" s="418"/>
      <c r="C35" s="419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22"/>
      <c r="N35" s="421"/>
      <c r="O35" s="20"/>
      <c r="P35" s="20"/>
      <c r="Q35" s="20"/>
    </row>
    <row r="36" spans="1:17" s="8" customFormat="1" ht="171.75" customHeight="1">
      <c r="A36" s="432"/>
      <c r="B36" s="418"/>
      <c r="C36" s="419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22"/>
      <c r="N36" s="421"/>
      <c r="O36" s="20"/>
      <c r="P36" s="20"/>
      <c r="Q36" s="20"/>
    </row>
    <row r="37" spans="1:17" s="8" customFormat="1" ht="132" customHeight="1">
      <c r="A37" s="432"/>
      <c r="B37" s="418"/>
      <c r="C37" s="419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22"/>
      <c r="N37" s="421"/>
      <c r="O37" s="20"/>
      <c r="P37" s="20"/>
      <c r="Q37" s="20"/>
    </row>
    <row r="38" spans="1:17" s="8" customFormat="1" ht="132" customHeight="1">
      <c r="A38" s="432"/>
      <c r="B38" s="418"/>
      <c r="C38" s="419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22"/>
      <c r="N38" s="421"/>
      <c r="O38" s="20"/>
      <c r="P38" s="20"/>
      <c r="Q38" s="20"/>
    </row>
    <row r="39" spans="1:17" s="8" customFormat="1" ht="188.25" customHeight="1">
      <c r="A39" s="384">
        <v>4</v>
      </c>
      <c r="B39" s="418" t="s">
        <v>74</v>
      </c>
      <c r="C39" s="419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22">
        <v>4</v>
      </c>
      <c r="N39" s="420" t="s">
        <v>30</v>
      </c>
      <c r="O39" s="20"/>
      <c r="P39" s="20"/>
      <c r="Q39" s="20"/>
    </row>
    <row r="40" spans="1:17" s="8" customFormat="1" ht="162.75" customHeight="1">
      <c r="A40" s="384"/>
      <c r="B40" s="418"/>
      <c r="C40" s="419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22"/>
      <c r="N40" s="421"/>
      <c r="O40" s="20"/>
      <c r="P40" s="20"/>
      <c r="Q40" s="20"/>
    </row>
    <row r="41" spans="1:17" s="8" customFormat="1" ht="167.25" customHeight="1">
      <c r="A41" s="384"/>
      <c r="B41" s="418"/>
      <c r="C41" s="419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22"/>
      <c r="N41" s="421"/>
      <c r="O41" s="20"/>
      <c r="P41" s="20"/>
      <c r="Q41" s="20"/>
    </row>
    <row r="42" spans="1:17" s="8" customFormat="1" ht="185.25" customHeight="1">
      <c r="A42" s="384"/>
      <c r="B42" s="418"/>
      <c r="C42" s="419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22"/>
      <c r="N42" s="421"/>
      <c r="O42" s="20"/>
      <c r="P42" s="20"/>
      <c r="Q42" s="20"/>
    </row>
    <row r="43" spans="1:17" s="8" customFormat="1" ht="232.5" customHeight="1">
      <c r="A43" s="384"/>
      <c r="B43" s="418"/>
      <c r="C43" s="419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22"/>
      <c r="N43" s="421"/>
      <c r="O43" s="20"/>
      <c r="P43" s="20"/>
      <c r="Q43" s="20"/>
    </row>
    <row r="44" spans="1:17" s="8" customFormat="1" ht="169.5" customHeight="1">
      <c r="A44" s="384"/>
      <c r="B44" s="418"/>
      <c r="C44" s="419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22"/>
      <c r="N44" s="421"/>
      <c r="O44" s="20"/>
      <c r="P44" s="20"/>
      <c r="Q44" s="20"/>
    </row>
    <row r="45" spans="1:17" s="8" customFormat="1" ht="132" customHeight="1">
      <c r="A45" s="384"/>
      <c r="B45" s="418"/>
      <c r="C45" s="419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22"/>
      <c r="N45" s="421"/>
      <c r="O45" s="20"/>
      <c r="P45" s="20"/>
      <c r="Q45" s="20"/>
    </row>
    <row r="46" spans="1:17" s="8" customFormat="1" ht="132" customHeight="1">
      <c r="A46" s="384"/>
      <c r="B46" s="418"/>
      <c r="C46" s="419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22"/>
      <c r="N46" s="421"/>
      <c r="O46" s="20"/>
      <c r="P46" s="20"/>
      <c r="Q46" s="20"/>
    </row>
    <row r="47" spans="1:17" s="8" customFormat="1" ht="188.25" customHeight="1">
      <c r="A47" s="384">
        <v>5</v>
      </c>
      <c r="B47" s="418" t="s">
        <v>31</v>
      </c>
      <c r="C47" s="419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22">
        <v>9</v>
      </c>
      <c r="N47" s="403" t="s">
        <v>65</v>
      </c>
      <c r="O47" s="20"/>
      <c r="P47" s="20"/>
      <c r="Q47" s="20"/>
    </row>
    <row r="48" spans="1:17" s="8" customFormat="1" ht="132" customHeight="1">
      <c r="A48" s="384"/>
      <c r="B48" s="418"/>
      <c r="C48" s="419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22"/>
      <c r="N48" s="404"/>
      <c r="O48" s="20"/>
      <c r="P48" s="20"/>
      <c r="Q48" s="20"/>
    </row>
    <row r="49" spans="1:17" s="8" customFormat="1" ht="193.5" customHeight="1">
      <c r="A49" s="384"/>
      <c r="B49" s="418"/>
      <c r="C49" s="419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22"/>
      <c r="N49" s="404"/>
      <c r="O49" s="20"/>
      <c r="P49" s="20"/>
      <c r="Q49" s="20"/>
    </row>
    <row r="50" spans="1:17" s="8" customFormat="1" ht="193.5" customHeight="1">
      <c r="A50" s="384"/>
      <c r="B50" s="418"/>
      <c r="C50" s="419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22"/>
      <c r="N50" s="404"/>
      <c r="O50" s="20"/>
      <c r="P50" s="20"/>
      <c r="Q50" s="20"/>
    </row>
    <row r="51" spans="1:17" s="8" customFormat="1" ht="261.75" customHeight="1">
      <c r="A51" s="384"/>
      <c r="B51" s="418"/>
      <c r="C51" s="419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22"/>
      <c r="N51" s="404"/>
      <c r="O51" s="20"/>
      <c r="P51" s="20"/>
      <c r="Q51" s="20"/>
    </row>
    <row r="52" spans="1:17" s="8" customFormat="1" ht="162.75" customHeight="1">
      <c r="A52" s="384"/>
      <c r="B52" s="418"/>
      <c r="C52" s="419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22"/>
      <c r="N52" s="404"/>
      <c r="O52" s="20"/>
      <c r="P52" s="20"/>
      <c r="Q52" s="20"/>
    </row>
    <row r="53" spans="1:17" s="8" customFormat="1" ht="132" customHeight="1">
      <c r="A53" s="384"/>
      <c r="B53" s="418"/>
      <c r="C53" s="419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22"/>
      <c r="N53" s="404"/>
      <c r="O53" s="20"/>
      <c r="P53" s="20"/>
      <c r="Q53" s="20"/>
    </row>
    <row r="54" spans="1:17" s="8" customFormat="1" ht="132" customHeight="1">
      <c r="A54" s="384"/>
      <c r="B54" s="418"/>
      <c r="C54" s="419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22"/>
      <c r="N54" s="404"/>
      <c r="O54" s="20"/>
      <c r="P54" s="20"/>
      <c r="Q54" s="20"/>
    </row>
    <row r="55" spans="1:17" s="8" customFormat="1" ht="193.5" customHeight="1">
      <c r="A55" s="384">
        <v>6</v>
      </c>
      <c r="B55" s="418" t="s">
        <v>32</v>
      </c>
      <c r="C55" s="419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22">
        <v>11</v>
      </c>
      <c r="N55" s="403" t="s">
        <v>33</v>
      </c>
      <c r="O55" s="20"/>
      <c r="P55" s="20"/>
      <c r="Q55" s="20"/>
    </row>
    <row r="56" spans="1:17" s="8" customFormat="1" ht="171" customHeight="1">
      <c r="A56" s="384"/>
      <c r="B56" s="418"/>
      <c r="C56" s="419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22"/>
      <c r="N56" s="404"/>
      <c r="O56" s="20"/>
      <c r="P56" s="20"/>
      <c r="Q56" s="20"/>
    </row>
    <row r="57" spans="1:17" s="8" customFormat="1" ht="171" customHeight="1">
      <c r="A57" s="384"/>
      <c r="B57" s="418"/>
      <c r="C57" s="419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22"/>
      <c r="N57" s="404"/>
      <c r="O57" s="20"/>
      <c r="P57" s="20"/>
      <c r="Q57" s="20"/>
    </row>
    <row r="58" spans="1:17" s="8" customFormat="1" ht="157.5" customHeight="1">
      <c r="A58" s="384"/>
      <c r="B58" s="418"/>
      <c r="C58" s="419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22"/>
      <c r="N58" s="404"/>
      <c r="O58" s="20"/>
      <c r="P58" s="20"/>
      <c r="Q58" s="20"/>
    </row>
    <row r="59" spans="1:17" s="8" customFormat="1" ht="225.75" customHeight="1">
      <c r="A59" s="384"/>
      <c r="B59" s="418"/>
      <c r="C59" s="419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22"/>
      <c r="N59" s="404"/>
      <c r="O59" s="20"/>
      <c r="P59" s="20"/>
      <c r="Q59" s="20"/>
    </row>
    <row r="60" spans="1:17" s="8" customFormat="1" ht="178.5" customHeight="1">
      <c r="A60" s="384"/>
      <c r="B60" s="418"/>
      <c r="C60" s="419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22"/>
      <c r="N60" s="404"/>
      <c r="O60" s="20"/>
      <c r="P60" s="20"/>
      <c r="Q60" s="20"/>
    </row>
    <row r="61" spans="1:17" s="8" customFormat="1" ht="162" customHeight="1">
      <c r="A61" s="384"/>
      <c r="B61" s="418"/>
      <c r="C61" s="419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22"/>
      <c r="N61" s="404"/>
      <c r="O61" s="20"/>
      <c r="P61" s="20"/>
      <c r="Q61" s="20"/>
    </row>
    <row r="62" spans="1:17" s="8" customFormat="1" ht="131.25" customHeight="1">
      <c r="A62" s="384"/>
      <c r="B62" s="418"/>
      <c r="C62" s="419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22"/>
      <c r="N62" s="404"/>
      <c r="O62" s="20"/>
      <c r="P62" s="20"/>
      <c r="Q62" s="20"/>
    </row>
    <row r="63" spans="1:17" s="8" customFormat="1" ht="170.25" customHeight="1">
      <c r="A63" s="384">
        <v>7</v>
      </c>
      <c r="B63" s="418" t="s">
        <v>73</v>
      </c>
      <c r="C63" s="419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31">
        <v>2</v>
      </c>
      <c r="N63" s="429" t="s">
        <v>34</v>
      </c>
      <c r="O63" s="20"/>
      <c r="P63" s="20"/>
      <c r="Q63" s="20"/>
    </row>
    <row r="64" spans="1:17" s="8" customFormat="1" ht="184.5" customHeight="1">
      <c r="A64" s="384"/>
      <c r="B64" s="418"/>
      <c r="C64" s="419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31"/>
      <c r="N64" s="430"/>
      <c r="O64" s="20"/>
      <c r="P64" s="20"/>
      <c r="Q64" s="20"/>
    </row>
    <row r="65" spans="1:17" s="8" customFormat="1" ht="180" customHeight="1">
      <c r="A65" s="384"/>
      <c r="B65" s="418"/>
      <c r="C65" s="419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31"/>
      <c r="N65" s="430"/>
      <c r="O65" s="20"/>
      <c r="P65" s="20"/>
      <c r="Q65" s="20"/>
    </row>
    <row r="66" spans="1:17" s="8" customFormat="1" ht="171" customHeight="1">
      <c r="A66" s="384"/>
      <c r="B66" s="418"/>
      <c r="C66" s="419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31"/>
      <c r="N66" s="430"/>
      <c r="O66" s="20"/>
      <c r="P66" s="20"/>
      <c r="Q66" s="20"/>
    </row>
    <row r="67" spans="1:17" s="8" customFormat="1" ht="216.75" customHeight="1">
      <c r="A67" s="384"/>
      <c r="B67" s="418"/>
      <c r="C67" s="419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31"/>
      <c r="N67" s="430"/>
      <c r="O67" s="20"/>
      <c r="P67" s="20"/>
      <c r="Q67" s="20"/>
    </row>
    <row r="68" spans="1:17" s="8" customFormat="1" ht="198.75" customHeight="1">
      <c r="A68" s="384"/>
      <c r="B68" s="418"/>
      <c r="C68" s="419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31"/>
      <c r="N68" s="430"/>
      <c r="O68" s="20"/>
      <c r="P68" s="20"/>
      <c r="Q68" s="20"/>
    </row>
    <row r="69" spans="1:17" s="8" customFormat="1" ht="156" customHeight="1">
      <c r="A69" s="384"/>
      <c r="B69" s="418"/>
      <c r="C69" s="419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31"/>
      <c r="N69" s="430"/>
      <c r="O69" s="20"/>
      <c r="P69" s="20"/>
      <c r="Q69" s="20"/>
    </row>
    <row r="70" spans="1:17" s="8" customFormat="1" ht="131.25" customHeight="1">
      <c r="A70" s="384"/>
      <c r="B70" s="418"/>
      <c r="C70" s="419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31"/>
      <c r="N70" s="430"/>
      <c r="O70" s="20"/>
      <c r="P70" s="20"/>
      <c r="Q70" s="20"/>
    </row>
    <row r="71" spans="1:17" s="8" customFormat="1" ht="212.25" customHeight="1">
      <c r="A71" s="384">
        <v>8</v>
      </c>
      <c r="B71" s="418" t="s">
        <v>35</v>
      </c>
      <c r="C71" s="419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22">
        <v>6</v>
      </c>
      <c r="N71" s="420" t="s">
        <v>61</v>
      </c>
      <c r="O71" s="20"/>
      <c r="P71" s="20"/>
      <c r="Q71" s="20"/>
    </row>
    <row r="72" spans="1:17" s="8" customFormat="1" ht="174" customHeight="1">
      <c r="A72" s="384"/>
      <c r="B72" s="418"/>
      <c r="C72" s="419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22"/>
      <c r="N72" s="421"/>
      <c r="O72" s="20"/>
      <c r="P72" s="20"/>
      <c r="Q72" s="20"/>
    </row>
    <row r="73" spans="1:17" s="8" customFormat="1" ht="177.75" customHeight="1">
      <c r="A73" s="384"/>
      <c r="B73" s="418"/>
      <c r="C73" s="419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22"/>
      <c r="N73" s="421"/>
      <c r="O73" s="20"/>
      <c r="P73" s="20"/>
      <c r="Q73" s="20"/>
    </row>
    <row r="74" spans="1:17" s="8" customFormat="1" ht="195" customHeight="1">
      <c r="A74" s="384"/>
      <c r="B74" s="418"/>
      <c r="C74" s="419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22"/>
      <c r="N74" s="421"/>
      <c r="O74" s="20"/>
      <c r="P74" s="20"/>
      <c r="Q74" s="20"/>
    </row>
    <row r="75" spans="1:17" s="8" customFormat="1" ht="248.25" customHeight="1">
      <c r="A75" s="384"/>
      <c r="B75" s="418"/>
      <c r="C75" s="419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22"/>
      <c r="N75" s="421"/>
      <c r="O75" s="20"/>
      <c r="P75" s="20"/>
      <c r="Q75" s="20"/>
    </row>
    <row r="76" spans="1:17" s="8" customFormat="1" ht="168.75" customHeight="1">
      <c r="A76" s="384"/>
      <c r="B76" s="418"/>
      <c r="C76" s="419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22"/>
      <c r="N76" s="421"/>
      <c r="O76" s="20"/>
      <c r="P76" s="20"/>
      <c r="Q76" s="20"/>
    </row>
    <row r="77" spans="1:17" s="8" customFormat="1" ht="155.25" customHeight="1">
      <c r="A77" s="384"/>
      <c r="B77" s="418"/>
      <c r="C77" s="419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22"/>
      <c r="N77" s="421"/>
      <c r="O77" s="20"/>
      <c r="P77" s="20"/>
      <c r="Q77" s="20"/>
    </row>
    <row r="78" spans="1:17" s="8" customFormat="1" ht="133.5" customHeight="1">
      <c r="A78" s="384"/>
      <c r="B78" s="418"/>
      <c r="C78" s="419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22"/>
      <c r="N78" s="421"/>
      <c r="O78" s="20"/>
      <c r="P78" s="20"/>
      <c r="Q78" s="20"/>
    </row>
    <row r="79" spans="1:17" s="8" customFormat="1" ht="181.5" customHeight="1">
      <c r="A79" s="384">
        <v>9</v>
      </c>
      <c r="B79" s="418" t="s">
        <v>36</v>
      </c>
      <c r="C79" s="419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87">
        <v>14</v>
      </c>
      <c r="N79" s="420" t="s">
        <v>37</v>
      </c>
      <c r="O79" s="20"/>
      <c r="P79" s="20"/>
      <c r="Q79" s="20"/>
    </row>
    <row r="80" spans="1:17" s="8" customFormat="1" ht="155.25" customHeight="1">
      <c r="A80" s="384"/>
      <c r="B80" s="418"/>
      <c r="C80" s="419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87"/>
      <c r="N80" s="421"/>
      <c r="O80" s="21"/>
      <c r="P80" s="20"/>
      <c r="Q80" s="20"/>
    </row>
    <row r="81" spans="1:17" s="8" customFormat="1" ht="173.25" customHeight="1">
      <c r="A81" s="384"/>
      <c r="B81" s="418"/>
      <c r="C81" s="419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87"/>
      <c r="N81" s="421"/>
      <c r="O81" s="20"/>
      <c r="P81" s="20"/>
      <c r="Q81" s="20"/>
    </row>
    <row r="82" spans="1:17" s="8" customFormat="1" ht="173.25" customHeight="1">
      <c r="A82" s="384"/>
      <c r="B82" s="418"/>
      <c r="C82" s="419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87"/>
      <c r="N82" s="421"/>
      <c r="O82" s="20"/>
      <c r="P82" s="20"/>
      <c r="Q82" s="20"/>
    </row>
    <row r="83" spans="1:17" s="8" customFormat="1" ht="207.75" customHeight="1">
      <c r="A83" s="384"/>
      <c r="B83" s="418"/>
      <c r="C83" s="419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87"/>
      <c r="N83" s="421"/>
      <c r="O83" s="20"/>
      <c r="P83" s="20"/>
      <c r="Q83" s="20"/>
    </row>
    <row r="84" spans="1:17" s="8" customFormat="1" ht="188.25" customHeight="1">
      <c r="A84" s="384"/>
      <c r="B84" s="418"/>
      <c r="C84" s="419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87"/>
      <c r="N84" s="421"/>
      <c r="O84" s="20"/>
      <c r="P84" s="20"/>
      <c r="Q84" s="20"/>
    </row>
    <row r="85" spans="1:17" s="8" customFormat="1" ht="186.75" customHeight="1">
      <c r="A85" s="384"/>
      <c r="B85" s="418"/>
      <c r="C85" s="419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87"/>
      <c r="N85" s="421"/>
      <c r="O85" s="20"/>
      <c r="P85" s="20"/>
      <c r="Q85" s="20"/>
    </row>
    <row r="86" spans="1:17" s="8" customFormat="1" ht="133.5" customHeight="1">
      <c r="A86" s="384"/>
      <c r="B86" s="418"/>
      <c r="C86" s="419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87"/>
      <c r="N86" s="421"/>
      <c r="O86" s="20"/>
      <c r="P86" s="20"/>
      <c r="Q86" s="20"/>
    </row>
    <row r="87" spans="1:17" s="8" customFormat="1" ht="186" customHeight="1">
      <c r="A87" s="384">
        <v>10</v>
      </c>
      <c r="B87" s="427" t="s">
        <v>38</v>
      </c>
      <c r="C87" s="428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87">
        <v>5</v>
      </c>
      <c r="N87" s="420" t="s">
        <v>39</v>
      </c>
      <c r="O87" s="20"/>
      <c r="P87" s="20"/>
      <c r="Q87" s="20"/>
    </row>
    <row r="88" spans="1:17" s="8" customFormat="1" ht="194.25" customHeight="1">
      <c r="A88" s="384"/>
      <c r="B88" s="427"/>
      <c r="C88" s="428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87"/>
      <c r="N88" s="421"/>
      <c r="O88" s="20"/>
      <c r="P88" s="20"/>
      <c r="Q88" s="20"/>
    </row>
    <row r="89" spans="1:17" s="8" customFormat="1" ht="194.25" customHeight="1">
      <c r="A89" s="384"/>
      <c r="B89" s="427"/>
      <c r="C89" s="428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87"/>
      <c r="N89" s="421"/>
      <c r="O89" s="20"/>
      <c r="P89" s="20"/>
      <c r="Q89" s="20"/>
    </row>
    <row r="90" spans="1:17" s="8" customFormat="1" ht="159" customHeight="1">
      <c r="A90" s="384"/>
      <c r="B90" s="427"/>
      <c r="C90" s="428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87"/>
      <c r="N90" s="421"/>
      <c r="O90" s="20"/>
      <c r="P90" s="20"/>
      <c r="Q90" s="20"/>
    </row>
    <row r="91" spans="1:17" s="8" customFormat="1" ht="228.75" customHeight="1">
      <c r="A91" s="384"/>
      <c r="B91" s="427"/>
      <c r="C91" s="428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87"/>
      <c r="N91" s="421"/>
      <c r="O91" s="20"/>
      <c r="P91" s="20"/>
      <c r="Q91" s="20"/>
    </row>
    <row r="92" spans="1:17" s="8" customFormat="1" ht="232.5" customHeight="1">
      <c r="A92" s="384"/>
      <c r="B92" s="427"/>
      <c r="C92" s="428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87"/>
      <c r="N92" s="421"/>
      <c r="O92" s="20"/>
      <c r="P92" s="20"/>
      <c r="Q92" s="20"/>
    </row>
    <row r="93" spans="1:17" s="8" customFormat="1" ht="128.25" customHeight="1">
      <c r="A93" s="384"/>
      <c r="B93" s="427"/>
      <c r="C93" s="428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87"/>
      <c r="N93" s="421"/>
      <c r="O93" s="20"/>
      <c r="P93" s="20"/>
      <c r="Q93" s="20"/>
    </row>
    <row r="94" spans="1:17" s="8" customFormat="1" ht="128.25" customHeight="1">
      <c r="A94" s="384"/>
      <c r="B94" s="427"/>
      <c r="C94" s="428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87"/>
      <c r="N94" s="421"/>
      <c r="O94" s="20"/>
      <c r="P94" s="20"/>
      <c r="Q94" s="20"/>
    </row>
    <row r="95" spans="1:17" s="8" customFormat="1" ht="177.75" customHeight="1">
      <c r="A95" s="384">
        <v>11</v>
      </c>
      <c r="B95" s="427" t="s">
        <v>40</v>
      </c>
      <c r="C95" s="428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87">
        <v>6</v>
      </c>
      <c r="N95" s="399" t="s">
        <v>66</v>
      </c>
      <c r="O95" s="20"/>
      <c r="P95" s="20"/>
      <c r="Q95" s="20"/>
    </row>
    <row r="96" spans="1:17" s="8" customFormat="1" ht="163.5" customHeight="1">
      <c r="A96" s="384"/>
      <c r="B96" s="427"/>
      <c r="C96" s="428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87"/>
      <c r="N96" s="399"/>
      <c r="O96" s="20"/>
      <c r="P96" s="20"/>
      <c r="Q96" s="20"/>
    </row>
    <row r="97" spans="1:17" s="8" customFormat="1" ht="154.5" customHeight="1">
      <c r="A97" s="384"/>
      <c r="B97" s="427"/>
      <c r="C97" s="428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87"/>
      <c r="N97" s="399"/>
      <c r="O97" s="20"/>
      <c r="P97" s="20"/>
      <c r="Q97" s="20"/>
    </row>
    <row r="98" spans="1:17" s="8" customFormat="1" ht="172.5" customHeight="1">
      <c r="A98" s="384"/>
      <c r="B98" s="427"/>
      <c r="C98" s="428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87"/>
      <c r="N98" s="399"/>
      <c r="O98" s="20"/>
      <c r="P98" s="20"/>
      <c r="Q98" s="20"/>
    </row>
    <row r="99" spans="1:17" s="8" customFormat="1" ht="249.75" customHeight="1">
      <c r="A99" s="384"/>
      <c r="B99" s="427"/>
      <c r="C99" s="428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87"/>
      <c r="N99" s="399"/>
      <c r="O99" s="20"/>
      <c r="P99" s="20"/>
      <c r="Q99" s="20"/>
    </row>
    <row r="100" spans="1:17" s="8" customFormat="1" ht="173.25" customHeight="1">
      <c r="A100" s="384"/>
      <c r="B100" s="427"/>
      <c r="C100" s="428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87"/>
      <c r="N100" s="399"/>
      <c r="O100" s="20"/>
      <c r="P100" s="20"/>
      <c r="Q100" s="20"/>
    </row>
    <row r="101" spans="1:17" s="8" customFormat="1" ht="143.25" customHeight="1">
      <c r="A101" s="384"/>
      <c r="B101" s="427"/>
      <c r="C101" s="428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87"/>
      <c r="N101" s="399"/>
      <c r="O101" s="20"/>
      <c r="P101" s="20"/>
      <c r="Q101" s="20"/>
    </row>
    <row r="102" spans="1:17" s="8" customFormat="1" ht="177" customHeight="1">
      <c r="A102" s="384"/>
      <c r="B102" s="427"/>
      <c r="C102" s="428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87"/>
      <c r="N102" s="399"/>
      <c r="O102" s="20"/>
      <c r="P102" s="20"/>
      <c r="Q102" s="20"/>
    </row>
    <row r="103" spans="1:17" s="8" customFormat="1" ht="197.25" customHeight="1">
      <c r="A103" s="384">
        <v>12</v>
      </c>
      <c r="B103" s="418" t="s">
        <v>56</v>
      </c>
      <c r="C103" s="419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87">
        <v>7</v>
      </c>
      <c r="N103" s="429" t="s">
        <v>34</v>
      </c>
      <c r="O103" s="20"/>
      <c r="P103" s="20"/>
      <c r="Q103" s="20"/>
    </row>
    <row r="104" spans="1:17" s="8" customFormat="1" ht="130.5" customHeight="1">
      <c r="A104" s="384"/>
      <c r="B104" s="418"/>
      <c r="C104" s="419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87"/>
      <c r="N104" s="430"/>
      <c r="O104" s="20"/>
      <c r="P104" s="20"/>
      <c r="Q104" s="20"/>
    </row>
    <row r="105" spans="1:17" s="8" customFormat="1" ht="183.75" customHeight="1">
      <c r="A105" s="384"/>
      <c r="B105" s="418"/>
      <c r="C105" s="419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87"/>
      <c r="N105" s="430"/>
      <c r="O105" s="20"/>
      <c r="P105" s="20"/>
      <c r="Q105" s="20"/>
    </row>
    <row r="106" spans="1:17" s="8" customFormat="1" ht="165.75" customHeight="1">
      <c r="A106" s="384"/>
      <c r="B106" s="418"/>
      <c r="C106" s="419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87"/>
      <c r="N106" s="430"/>
      <c r="O106" s="20"/>
      <c r="P106" s="20"/>
      <c r="Q106" s="20"/>
    </row>
    <row r="107" spans="1:17" s="8" customFormat="1" ht="234.75" customHeight="1">
      <c r="A107" s="384"/>
      <c r="B107" s="418"/>
      <c r="C107" s="419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87"/>
      <c r="N107" s="430"/>
      <c r="O107" s="20"/>
      <c r="P107" s="20"/>
      <c r="Q107" s="20"/>
    </row>
    <row r="108" spans="1:17" s="8" customFormat="1" ht="174.75" customHeight="1">
      <c r="A108" s="384"/>
      <c r="B108" s="418"/>
      <c r="C108" s="419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87"/>
      <c r="N108" s="430"/>
      <c r="O108" s="20"/>
      <c r="P108" s="20"/>
      <c r="Q108" s="20"/>
    </row>
    <row r="109" spans="1:17" s="8" customFormat="1" ht="192.75" customHeight="1">
      <c r="A109" s="384"/>
      <c r="B109" s="418"/>
      <c r="C109" s="419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87"/>
      <c r="N109" s="430"/>
      <c r="O109" s="38"/>
      <c r="P109" s="20"/>
      <c r="Q109" s="20"/>
    </row>
    <row r="110" spans="1:17" s="8" customFormat="1" ht="130.5" customHeight="1">
      <c r="A110" s="384"/>
      <c r="B110" s="418"/>
      <c r="C110" s="419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87"/>
      <c r="N110" s="430"/>
      <c r="O110" s="20"/>
      <c r="P110" s="20"/>
      <c r="Q110" s="20"/>
    </row>
    <row r="111" spans="1:17" s="8" customFormat="1" ht="230.25" customHeight="1">
      <c r="A111" s="384">
        <v>13</v>
      </c>
      <c r="B111" s="418" t="s">
        <v>41</v>
      </c>
      <c r="C111" s="419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87">
        <v>4</v>
      </c>
      <c r="N111" s="426" t="s">
        <v>42</v>
      </c>
      <c r="O111" s="20"/>
      <c r="P111" s="20"/>
      <c r="Q111" s="20"/>
    </row>
    <row r="112" spans="1:17" s="8" customFormat="1" ht="174.75" customHeight="1">
      <c r="A112" s="384"/>
      <c r="B112" s="418"/>
      <c r="C112" s="419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87"/>
      <c r="N112" s="426"/>
      <c r="O112" s="20"/>
      <c r="P112" s="20"/>
      <c r="Q112" s="20"/>
    </row>
    <row r="113" spans="1:17" s="8" customFormat="1" ht="170.25" customHeight="1">
      <c r="A113" s="384"/>
      <c r="B113" s="418"/>
      <c r="C113" s="419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87"/>
      <c r="N113" s="426"/>
      <c r="O113" s="20"/>
      <c r="P113" s="20"/>
      <c r="Q113" s="20"/>
    </row>
    <row r="114" spans="1:17" s="8" customFormat="1" ht="179.25" customHeight="1">
      <c r="A114" s="384"/>
      <c r="B114" s="418"/>
      <c r="C114" s="419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87"/>
      <c r="N114" s="426"/>
      <c r="O114" s="20"/>
      <c r="P114" s="20"/>
      <c r="Q114" s="20"/>
    </row>
    <row r="115" spans="1:17" s="8" customFormat="1" ht="183" customHeight="1">
      <c r="A115" s="384"/>
      <c r="B115" s="418"/>
      <c r="C115" s="419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87"/>
      <c r="N115" s="426"/>
      <c r="O115" s="20"/>
      <c r="P115" s="20"/>
      <c r="Q115" s="20"/>
    </row>
    <row r="116" spans="1:17" s="8" customFormat="1" ht="165.75" customHeight="1">
      <c r="A116" s="384"/>
      <c r="B116" s="418"/>
      <c r="C116" s="419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87"/>
      <c r="N116" s="426"/>
      <c r="O116" s="20"/>
      <c r="P116" s="20"/>
      <c r="Q116" s="20"/>
    </row>
    <row r="117" spans="1:17" s="8" customFormat="1" ht="130.5" customHeight="1">
      <c r="A117" s="384"/>
      <c r="B117" s="418"/>
      <c r="C117" s="419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87"/>
      <c r="N117" s="426"/>
      <c r="O117" s="20"/>
      <c r="P117" s="20"/>
      <c r="Q117" s="20"/>
    </row>
    <row r="118" spans="1:17" s="8" customFormat="1" ht="213" customHeight="1">
      <c r="A118" s="384"/>
      <c r="B118" s="418"/>
      <c r="C118" s="419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87"/>
      <c r="N118" s="426"/>
      <c r="O118" s="20"/>
      <c r="P118" s="20"/>
      <c r="Q118" s="20"/>
    </row>
    <row r="119" spans="1:17" s="8" customFormat="1" ht="228" customHeight="1">
      <c r="A119" s="384">
        <v>14</v>
      </c>
      <c r="B119" s="418" t="s">
        <v>43</v>
      </c>
      <c r="C119" s="419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87">
        <v>6</v>
      </c>
      <c r="N119" s="420" t="s">
        <v>44</v>
      </c>
      <c r="O119" s="20"/>
      <c r="P119" s="20"/>
      <c r="Q119" s="20"/>
    </row>
    <row r="120" spans="1:17" s="8" customFormat="1" ht="147" customHeight="1">
      <c r="A120" s="384"/>
      <c r="B120" s="418"/>
      <c r="C120" s="419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87"/>
      <c r="N120" s="421"/>
      <c r="O120" s="20"/>
      <c r="P120" s="20"/>
      <c r="Q120" s="20"/>
    </row>
    <row r="121" spans="1:17" s="8" customFormat="1" ht="169.5" customHeight="1">
      <c r="A121" s="384"/>
      <c r="B121" s="418"/>
      <c r="C121" s="419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87"/>
      <c r="N121" s="421"/>
      <c r="O121" s="20"/>
      <c r="P121" s="20"/>
      <c r="Q121" s="20"/>
    </row>
    <row r="122" spans="1:17" s="8" customFormat="1" ht="169.5" customHeight="1">
      <c r="A122" s="384"/>
      <c r="B122" s="418"/>
      <c r="C122" s="419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87"/>
      <c r="N122" s="421"/>
      <c r="O122" s="20"/>
      <c r="P122" s="20"/>
      <c r="Q122" s="20"/>
    </row>
    <row r="123" spans="1:17" s="8" customFormat="1" ht="231" customHeight="1">
      <c r="A123" s="384"/>
      <c r="B123" s="418"/>
      <c r="C123" s="419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87"/>
      <c r="N123" s="421"/>
      <c r="O123" s="20"/>
      <c r="P123" s="20"/>
      <c r="Q123" s="20"/>
    </row>
    <row r="124" spans="1:17" s="8" customFormat="1" ht="198" customHeight="1">
      <c r="A124" s="384"/>
      <c r="B124" s="418"/>
      <c r="C124" s="419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87"/>
      <c r="N124" s="421"/>
      <c r="O124" s="20"/>
      <c r="P124" s="20"/>
      <c r="Q124" s="20"/>
    </row>
    <row r="125" spans="1:17" s="8" customFormat="1" ht="128.25" customHeight="1">
      <c r="A125" s="384"/>
      <c r="B125" s="418"/>
      <c r="C125" s="419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87"/>
      <c r="N125" s="421"/>
      <c r="O125" s="20"/>
      <c r="P125" s="20"/>
      <c r="Q125" s="20"/>
    </row>
    <row r="126" spans="1:17" s="8" customFormat="1" ht="128.25" customHeight="1">
      <c r="A126" s="384"/>
      <c r="B126" s="418"/>
      <c r="C126" s="419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87"/>
      <c r="N126" s="421"/>
      <c r="O126" s="20"/>
      <c r="P126" s="20"/>
      <c r="Q126" s="20"/>
    </row>
    <row r="127" spans="1:17" s="8" customFormat="1" ht="219.75" customHeight="1">
      <c r="A127" s="384">
        <v>15</v>
      </c>
      <c r="B127" s="418" t="s">
        <v>45</v>
      </c>
      <c r="C127" s="419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87">
        <v>7</v>
      </c>
      <c r="N127" s="390" t="s">
        <v>58</v>
      </c>
      <c r="O127" s="20"/>
      <c r="P127" s="20"/>
      <c r="Q127" s="20"/>
    </row>
    <row r="128" spans="1:17" s="8" customFormat="1" ht="128.25" customHeight="1">
      <c r="A128" s="384"/>
      <c r="B128" s="418"/>
      <c r="C128" s="419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87"/>
      <c r="N128" s="391"/>
      <c r="O128" s="20"/>
      <c r="P128" s="20"/>
      <c r="Q128" s="20"/>
    </row>
    <row r="129" spans="1:17" s="8" customFormat="1" ht="159" customHeight="1">
      <c r="A129" s="384"/>
      <c r="B129" s="418"/>
      <c r="C129" s="419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87"/>
      <c r="N129" s="391"/>
      <c r="O129" s="20"/>
      <c r="P129" s="20"/>
      <c r="Q129" s="20"/>
    </row>
    <row r="130" spans="1:17" s="8" customFormat="1" ht="177" customHeight="1">
      <c r="A130" s="384"/>
      <c r="B130" s="418"/>
      <c r="C130" s="419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87"/>
      <c r="N130" s="391"/>
      <c r="O130" s="20"/>
      <c r="P130" s="20"/>
      <c r="Q130" s="20"/>
    </row>
    <row r="131" spans="1:17" s="8" customFormat="1" ht="263.25" customHeight="1">
      <c r="A131" s="384"/>
      <c r="B131" s="418"/>
      <c r="C131" s="419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87"/>
      <c r="N131" s="391"/>
      <c r="O131" s="20"/>
      <c r="P131" s="20"/>
      <c r="Q131" s="20"/>
    </row>
    <row r="132" spans="1:17" s="8" customFormat="1" ht="201.75" customHeight="1">
      <c r="A132" s="384"/>
      <c r="B132" s="418"/>
      <c r="C132" s="419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87"/>
      <c r="N132" s="391"/>
      <c r="O132" s="20"/>
      <c r="P132" s="20"/>
      <c r="Q132" s="20"/>
    </row>
    <row r="133" spans="1:17" s="8" customFormat="1" ht="172.5" customHeight="1">
      <c r="A133" s="384"/>
      <c r="B133" s="418"/>
      <c r="C133" s="419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87"/>
      <c r="N133" s="391"/>
      <c r="O133" s="20"/>
      <c r="P133" s="20"/>
      <c r="Q133" s="20"/>
    </row>
    <row r="134" spans="1:17" s="8" customFormat="1" ht="128.25" customHeight="1">
      <c r="A134" s="384"/>
      <c r="B134" s="418"/>
      <c r="C134" s="419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87"/>
      <c r="N134" s="391"/>
      <c r="O134" s="20"/>
      <c r="P134" s="20"/>
      <c r="Q134" s="20"/>
    </row>
    <row r="135" spans="1:17" s="8" customFormat="1" ht="280.5" customHeight="1">
      <c r="A135" s="384">
        <v>16</v>
      </c>
      <c r="B135" s="418" t="s">
        <v>46</v>
      </c>
      <c r="C135" s="419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87">
        <v>7</v>
      </c>
      <c r="N135" s="425" t="s">
        <v>59</v>
      </c>
      <c r="O135" s="20"/>
      <c r="P135" s="20"/>
      <c r="Q135" s="20"/>
    </row>
    <row r="136" spans="1:17" s="8" customFormat="1" ht="196.5" customHeight="1">
      <c r="A136" s="384"/>
      <c r="B136" s="418"/>
      <c r="C136" s="419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87"/>
      <c r="N136" s="425"/>
      <c r="O136" s="20"/>
      <c r="P136" s="20"/>
      <c r="Q136" s="20"/>
    </row>
    <row r="137" spans="1:17" s="8" customFormat="1" ht="170.25" customHeight="1">
      <c r="A137" s="384"/>
      <c r="B137" s="418"/>
      <c r="C137" s="419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87"/>
      <c r="N137" s="425"/>
      <c r="O137" s="20"/>
      <c r="P137" s="20"/>
      <c r="Q137" s="20"/>
    </row>
    <row r="138" spans="1:17" s="8" customFormat="1" ht="201" customHeight="1">
      <c r="A138" s="384"/>
      <c r="B138" s="418"/>
      <c r="C138" s="419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87"/>
      <c r="N138" s="425"/>
      <c r="O138" s="20"/>
      <c r="P138" s="20"/>
      <c r="Q138" s="20"/>
    </row>
    <row r="139" spans="1:17" s="8" customFormat="1" ht="217.5" customHeight="1">
      <c r="A139" s="384"/>
      <c r="B139" s="418"/>
      <c r="C139" s="419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87"/>
      <c r="N139" s="425"/>
      <c r="O139" s="20"/>
      <c r="P139" s="20"/>
      <c r="Q139" s="20"/>
    </row>
    <row r="140" spans="1:17" s="8" customFormat="1" ht="174.75" customHeight="1">
      <c r="A140" s="384"/>
      <c r="B140" s="418"/>
      <c r="C140" s="419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87"/>
      <c r="N140" s="425"/>
      <c r="O140" s="20"/>
      <c r="P140" s="20"/>
      <c r="Q140" s="20"/>
    </row>
    <row r="141" spans="1:17" s="8" customFormat="1" ht="130.5" customHeight="1">
      <c r="A141" s="384"/>
      <c r="B141" s="418"/>
      <c r="C141" s="419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87"/>
      <c r="N141" s="425"/>
      <c r="O141" s="20"/>
      <c r="P141" s="20"/>
      <c r="Q141" s="20"/>
    </row>
    <row r="142" spans="1:17" s="8" customFormat="1" ht="130.5" customHeight="1">
      <c r="A142" s="384"/>
      <c r="B142" s="418"/>
      <c r="C142" s="419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87"/>
      <c r="N142" s="425"/>
      <c r="O142" s="20"/>
      <c r="P142" s="20"/>
      <c r="Q142" s="20"/>
    </row>
    <row r="143" spans="1:17" s="8" customFormat="1" ht="160.5" customHeight="1">
      <c r="A143" s="384">
        <v>17</v>
      </c>
      <c r="B143" s="422" t="s">
        <v>55</v>
      </c>
      <c r="C143" s="419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87">
        <v>10</v>
      </c>
      <c r="N143" s="420" t="s">
        <v>47</v>
      </c>
      <c r="O143" s="20"/>
      <c r="P143" s="20"/>
      <c r="Q143" s="20"/>
    </row>
    <row r="144" spans="1:17" s="8" customFormat="1" ht="130.5" customHeight="1">
      <c r="A144" s="384"/>
      <c r="B144" s="422"/>
      <c r="C144" s="419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87"/>
      <c r="N144" s="421"/>
      <c r="O144" s="20"/>
      <c r="P144" s="20"/>
      <c r="Q144" s="20"/>
    </row>
    <row r="145" spans="1:17" s="8" customFormat="1" ht="205.5" customHeight="1">
      <c r="A145" s="384"/>
      <c r="B145" s="422"/>
      <c r="C145" s="419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87"/>
      <c r="N145" s="421"/>
      <c r="O145" s="20"/>
      <c r="P145" s="20"/>
      <c r="Q145" s="20"/>
    </row>
    <row r="146" spans="1:17" s="8" customFormat="1" ht="179.25" customHeight="1">
      <c r="A146" s="384"/>
      <c r="B146" s="422"/>
      <c r="C146" s="419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87"/>
      <c r="N146" s="421"/>
      <c r="O146" s="20"/>
      <c r="P146" s="20"/>
      <c r="Q146" s="20"/>
    </row>
    <row r="147" spans="1:17" s="8" customFormat="1" ht="221.25" customHeight="1">
      <c r="A147" s="384"/>
      <c r="B147" s="422"/>
      <c r="C147" s="419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87"/>
      <c r="N147" s="421"/>
      <c r="O147" s="20"/>
      <c r="P147" s="20"/>
      <c r="Q147" s="20"/>
    </row>
    <row r="148" spans="1:17" s="8" customFormat="1" ht="195.75" customHeight="1">
      <c r="A148" s="384"/>
      <c r="B148" s="422"/>
      <c r="C148" s="419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87"/>
      <c r="N148" s="421"/>
      <c r="O148" s="20"/>
      <c r="P148" s="20"/>
      <c r="Q148" s="20"/>
    </row>
    <row r="149" spans="1:17" s="8" customFormat="1" ht="130.5" customHeight="1">
      <c r="A149" s="384"/>
      <c r="B149" s="422"/>
      <c r="C149" s="419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87"/>
      <c r="N149" s="421"/>
      <c r="O149" s="20"/>
      <c r="P149" s="20"/>
      <c r="Q149" s="20"/>
    </row>
    <row r="150" spans="1:17" s="8" customFormat="1" ht="130.5" customHeight="1">
      <c r="A150" s="384"/>
      <c r="B150" s="422"/>
      <c r="C150" s="419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87"/>
      <c r="N150" s="421"/>
      <c r="O150" s="20"/>
      <c r="P150" s="20"/>
      <c r="Q150" s="20"/>
    </row>
    <row r="151" spans="1:17" s="8" customFormat="1" ht="204.75" customHeight="1">
      <c r="A151" s="384">
        <v>18</v>
      </c>
      <c r="B151" s="418" t="s">
        <v>48</v>
      </c>
      <c r="C151" s="419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87">
        <v>4</v>
      </c>
      <c r="N151" s="423" t="s">
        <v>60</v>
      </c>
      <c r="O151" s="20"/>
      <c r="P151" s="20"/>
      <c r="Q151" s="20"/>
    </row>
    <row r="152" spans="1:17" s="8" customFormat="1" ht="149.25" customHeight="1">
      <c r="A152" s="384"/>
      <c r="B152" s="418"/>
      <c r="C152" s="419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87"/>
      <c r="N152" s="424"/>
      <c r="O152" s="20"/>
      <c r="P152" s="20"/>
      <c r="Q152" s="20"/>
    </row>
    <row r="153" spans="1:17" s="8" customFormat="1" ht="157.5" customHeight="1">
      <c r="A153" s="384"/>
      <c r="B153" s="418"/>
      <c r="C153" s="419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87"/>
      <c r="N153" s="424"/>
      <c r="O153" s="20"/>
      <c r="P153" s="20"/>
      <c r="Q153" s="20"/>
    </row>
    <row r="154" spans="1:17" s="8" customFormat="1" ht="138.75" customHeight="1">
      <c r="A154" s="384"/>
      <c r="B154" s="418"/>
      <c r="C154" s="419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87"/>
      <c r="N154" s="424"/>
      <c r="O154" s="20"/>
      <c r="P154" s="20"/>
      <c r="Q154" s="20"/>
    </row>
    <row r="155" spans="1:17" s="8" customFormat="1" ht="234" customHeight="1">
      <c r="A155" s="384"/>
      <c r="B155" s="418"/>
      <c r="C155" s="419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87"/>
      <c r="N155" s="424"/>
      <c r="O155" s="20"/>
      <c r="P155" s="20"/>
      <c r="Q155" s="20"/>
    </row>
    <row r="156" spans="1:17" s="8" customFormat="1" ht="204" customHeight="1">
      <c r="A156" s="384"/>
      <c r="B156" s="418"/>
      <c r="C156" s="419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87"/>
      <c r="N156" s="424"/>
      <c r="O156" s="20"/>
      <c r="P156" s="20"/>
      <c r="Q156" s="20"/>
    </row>
    <row r="157" spans="1:17" s="8" customFormat="1" ht="157.5" customHeight="1">
      <c r="A157" s="384"/>
      <c r="B157" s="418"/>
      <c r="C157" s="419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87"/>
      <c r="N157" s="424"/>
      <c r="O157" s="20"/>
      <c r="P157" s="20"/>
      <c r="Q157" s="20"/>
    </row>
    <row r="158" spans="1:17" s="8" customFormat="1" ht="131.25" customHeight="1">
      <c r="A158" s="384"/>
      <c r="B158" s="418"/>
      <c r="C158" s="419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87"/>
      <c r="N158" s="424"/>
      <c r="O158" s="20"/>
      <c r="P158" s="20"/>
      <c r="Q158" s="20"/>
    </row>
    <row r="159" spans="1:17" s="8" customFormat="1" ht="176.25" customHeight="1">
      <c r="A159" s="384">
        <v>19</v>
      </c>
      <c r="B159" s="418" t="s">
        <v>49</v>
      </c>
      <c r="C159" s="419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87">
        <v>4</v>
      </c>
      <c r="N159" s="420" t="s">
        <v>50</v>
      </c>
      <c r="O159" s="20"/>
      <c r="P159" s="20"/>
      <c r="Q159" s="20"/>
    </row>
    <row r="160" spans="1:17" s="8" customFormat="1" ht="165" customHeight="1">
      <c r="A160" s="384"/>
      <c r="B160" s="418"/>
      <c r="C160" s="419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87"/>
      <c r="N160" s="421"/>
      <c r="O160" s="20"/>
      <c r="P160" s="20"/>
      <c r="Q160" s="20"/>
    </row>
    <row r="161" spans="1:17" s="8" customFormat="1" ht="162" customHeight="1">
      <c r="A161" s="384"/>
      <c r="B161" s="418"/>
      <c r="C161" s="419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87"/>
      <c r="N161" s="421"/>
      <c r="O161" s="20"/>
      <c r="P161" s="20"/>
      <c r="Q161" s="20"/>
    </row>
    <row r="162" spans="1:17" s="8" customFormat="1" ht="131.25" customHeight="1">
      <c r="A162" s="384"/>
      <c r="B162" s="418"/>
      <c r="C162" s="419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87"/>
      <c r="N162" s="421"/>
      <c r="O162" s="20"/>
      <c r="P162" s="20"/>
      <c r="Q162" s="20"/>
    </row>
    <row r="163" spans="1:17" s="8" customFormat="1" ht="245.25" customHeight="1">
      <c r="A163" s="384"/>
      <c r="B163" s="418"/>
      <c r="C163" s="419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87"/>
      <c r="N163" s="421"/>
      <c r="O163" s="20"/>
      <c r="P163" s="20"/>
      <c r="Q163" s="20"/>
    </row>
    <row r="164" spans="1:17" s="8" customFormat="1" ht="191.25" customHeight="1">
      <c r="A164" s="384"/>
      <c r="B164" s="418"/>
      <c r="C164" s="419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87"/>
      <c r="N164" s="421"/>
      <c r="O164" s="20"/>
      <c r="P164" s="20"/>
      <c r="Q164" s="20"/>
    </row>
    <row r="165" spans="1:17" s="8" customFormat="1" ht="131.25" customHeight="1">
      <c r="A165" s="384"/>
      <c r="B165" s="418"/>
      <c r="C165" s="419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87"/>
      <c r="N165" s="421"/>
      <c r="O165" s="20"/>
      <c r="P165" s="20"/>
      <c r="Q165" s="20"/>
    </row>
    <row r="166" spans="1:17" s="8" customFormat="1" ht="131.25" customHeight="1">
      <c r="A166" s="384"/>
      <c r="B166" s="418"/>
      <c r="C166" s="419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87"/>
      <c r="N166" s="421"/>
      <c r="O166" s="20"/>
      <c r="P166" s="20"/>
      <c r="Q166" s="20"/>
    </row>
    <row r="167" spans="1:17" s="8" customFormat="1" ht="222.75" customHeight="1">
      <c r="A167" s="384">
        <v>20</v>
      </c>
      <c r="B167" s="418" t="s">
        <v>51</v>
      </c>
      <c r="C167" s="419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87">
        <v>11</v>
      </c>
      <c r="N167" s="420" t="s">
        <v>64</v>
      </c>
      <c r="O167" s="20"/>
      <c r="P167" s="20"/>
      <c r="Q167" s="20"/>
    </row>
    <row r="168" spans="1:17" s="8" customFormat="1" ht="172.5" customHeight="1">
      <c r="A168" s="384"/>
      <c r="B168" s="418"/>
      <c r="C168" s="419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87"/>
      <c r="N168" s="421"/>
      <c r="O168" s="20"/>
      <c r="P168" s="20"/>
      <c r="Q168" s="20"/>
    </row>
    <row r="169" spans="1:17" s="8" customFormat="1" ht="146.25" customHeight="1">
      <c r="A169" s="384"/>
      <c r="B169" s="418"/>
      <c r="C169" s="419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87"/>
      <c r="N169" s="421"/>
      <c r="O169" s="20"/>
      <c r="P169" s="20"/>
      <c r="Q169" s="20"/>
    </row>
    <row r="170" spans="1:17" s="8" customFormat="1" ht="159" customHeight="1">
      <c r="A170" s="384"/>
      <c r="B170" s="418"/>
      <c r="C170" s="419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87"/>
      <c r="N170" s="421"/>
      <c r="O170" s="20"/>
      <c r="P170" s="20"/>
      <c r="Q170" s="20"/>
    </row>
    <row r="171" spans="1:17" s="8" customFormat="1" ht="166.5" customHeight="1">
      <c r="A171" s="384"/>
      <c r="B171" s="418"/>
      <c r="C171" s="419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87"/>
      <c r="N171" s="421"/>
      <c r="O171" s="20"/>
      <c r="P171" s="20"/>
      <c r="Q171" s="20"/>
    </row>
    <row r="172" spans="1:17" s="8" customFormat="1" ht="215.25" customHeight="1">
      <c r="A172" s="384"/>
      <c r="B172" s="418"/>
      <c r="C172" s="419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87"/>
      <c r="N172" s="421"/>
      <c r="O172" s="20"/>
      <c r="P172" s="20"/>
      <c r="Q172" s="20"/>
    </row>
    <row r="173" spans="1:17" s="8" customFormat="1" ht="141.75" customHeight="1">
      <c r="A173" s="384"/>
      <c r="B173" s="418"/>
      <c r="C173" s="419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87"/>
      <c r="N173" s="421"/>
      <c r="O173" s="20"/>
      <c r="P173" s="20"/>
      <c r="Q173" s="20"/>
    </row>
    <row r="174" spans="1:17" s="8" customFormat="1" ht="128.25" customHeight="1">
      <c r="A174" s="384"/>
      <c r="B174" s="418"/>
      <c r="C174" s="419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87"/>
      <c r="N174" s="421"/>
      <c r="O174" s="20"/>
      <c r="P174" s="20"/>
      <c r="Q174" s="20"/>
    </row>
    <row r="175" spans="1:17" s="8" customFormat="1" ht="210.75" customHeight="1">
      <c r="A175" s="384">
        <v>21</v>
      </c>
      <c r="B175" s="418" t="s">
        <v>52</v>
      </c>
      <c r="C175" s="419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87">
        <v>3</v>
      </c>
      <c r="N175" s="390" t="s">
        <v>53</v>
      </c>
      <c r="O175" s="20"/>
      <c r="P175" s="20"/>
      <c r="Q175" s="20"/>
    </row>
    <row r="176" spans="1:17" s="8" customFormat="1" ht="169.5" customHeight="1">
      <c r="A176" s="384"/>
      <c r="B176" s="418"/>
      <c r="C176" s="419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87"/>
      <c r="N176" s="391"/>
      <c r="O176" s="20"/>
      <c r="P176" s="20"/>
      <c r="Q176" s="20"/>
    </row>
    <row r="177" spans="1:17" s="8" customFormat="1" ht="154.5" customHeight="1">
      <c r="A177" s="384"/>
      <c r="B177" s="418"/>
      <c r="C177" s="419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87"/>
      <c r="N177" s="391"/>
      <c r="O177" s="20"/>
      <c r="P177" s="20"/>
      <c r="Q177" s="20"/>
    </row>
    <row r="178" spans="1:17" s="8" customFormat="1" ht="184.5" customHeight="1">
      <c r="A178" s="384"/>
      <c r="B178" s="418"/>
      <c r="C178" s="419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87"/>
      <c r="N178" s="391"/>
      <c r="O178" s="20"/>
      <c r="P178" s="20"/>
      <c r="Q178" s="20"/>
    </row>
    <row r="179" spans="1:17" s="8" customFormat="1" ht="232.5" customHeight="1">
      <c r="A179" s="384"/>
      <c r="B179" s="418"/>
      <c r="C179" s="419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87"/>
      <c r="N179" s="391"/>
      <c r="O179" s="20"/>
      <c r="P179" s="20"/>
      <c r="Q179" s="20"/>
    </row>
    <row r="180" spans="1:17" s="8" customFormat="1" ht="183" customHeight="1">
      <c r="A180" s="384"/>
      <c r="B180" s="418"/>
      <c r="C180" s="419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87"/>
      <c r="N180" s="391"/>
      <c r="O180" s="20"/>
      <c r="P180" s="20"/>
      <c r="Q180" s="20"/>
    </row>
    <row r="181" spans="1:17" s="8" customFormat="1" ht="191.25" customHeight="1">
      <c r="A181" s="384"/>
      <c r="B181" s="418"/>
      <c r="C181" s="419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87"/>
      <c r="N181" s="391"/>
      <c r="O181" s="20"/>
      <c r="P181" s="20"/>
      <c r="Q181" s="20"/>
    </row>
    <row r="182" spans="1:17" s="8" customFormat="1" ht="173.25" customHeight="1">
      <c r="A182" s="384"/>
      <c r="B182" s="418"/>
      <c r="C182" s="419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87"/>
      <c r="N182" s="391"/>
      <c r="O182" s="20"/>
      <c r="P182" s="20"/>
      <c r="Q182" s="20"/>
    </row>
    <row r="183" spans="1:17" s="8" customFormat="1" ht="210.75" customHeight="1">
      <c r="A183" s="384">
        <v>22</v>
      </c>
      <c r="B183" s="418" t="s">
        <v>54</v>
      </c>
      <c r="C183" s="419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87">
        <v>3</v>
      </c>
      <c r="N183" s="390" t="s">
        <v>57</v>
      </c>
      <c r="O183" s="20"/>
      <c r="P183" s="20"/>
      <c r="Q183" s="20"/>
    </row>
    <row r="184" spans="1:17" s="8" customFormat="1" ht="169.5" customHeight="1">
      <c r="A184" s="384"/>
      <c r="B184" s="418"/>
      <c r="C184" s="419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87"/>
      <c r="N184" s="391"/>
      <c r="O184" s="20"/>
      <c r="P184" s="20"/>
      <c r="Q184" s="20"/>
    </row>
    <row r="185" spans="1:17" s="8" customFormat="1" ht="154.5" customHeight="1">
      <c r="A185" s="384"/>
      <c r="B185" s="418"/>
      <c r="C185" s="419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87"/>
      <c r="N185" s="391"/>
      <c r="O185" s="20"/>
      <c r="P185" s="20"/>
      <c r="Q185" s="20"/>
    </row>
    <row r="186" spans="1:17" s="8" customFormat="1" ht="184.5" customHeight="1">
      <c r="A186" s="384"/>
      <c r="B186" s="418"/>
      <c r="C186" s="419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87"/>
      <c r="N186" s="391"/>
      <c r="O186" s="20"/>
      <c r="P186" s="20"/>
      <c r="Q186" s="20"/>
    </row>
    <row r="187" spans="1:17" s="8" customFormat="1" ht="236.25" customHeight="1">
      <c r="A187" s="384"/>
      <c r="B187" s="418"/>
      <c r="C187" s="419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87"/>
      <c r="N187" s="391"/>
      <c r="O187" s="20"/>
      <c r="P187" s="20"/>
      <c r="Q187" s="20"/>
    </row>
    <row r="188" spans="1:17" s="8" customFormat="1" ht="183" customHeight="1">
      <c r="A188" s="384"/>
      <c r="B188" s="418"/>
      <c r="C188" s="419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87"/>
      <c r="N188" s="391"/>
      <c r="O188" s="20"/>
      <c r="P188" s="20"/>
      <c r="Q188" s="20"/>
    </row>
    <row r="189" spans="1:17" s="8" customFormat="1" ht="128.25" customHeight="1">
      <c r="A189" s="384"/>
      <c r="B189" s="418"/>
      <c r="C189" s="419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87"/>
      <c r="N189" s="391"/>
      <c r="O189" s="20"/>
      <c r="P189" s="20"/>
      <c r="Q189" s="20"/>
    </row>
    <row r="190" spans="1:17" s="8" customFormat="1" ht="128.25" customHeight="1">
      <c r="A190" s="384"/>
      <c r="B190" s="418"/>
      <c r="C190" s="419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87"/>
      <c r="N190" s="391"/>
      <c r="O190" s="20"/>
      <c r="P190" s="20"/>
      <c r="Q190" s="20"/>
    </row>
    <row r="191" spans="1:17" ht="53.25">
      <c r="M191" s="22"/>
    </row>
    <row r="192" spans="1:17" ht="53.25">
      <c r="M192" s="22"/>
    </row>
    <row r="193" spans="1:13" s="23" customFormat="1" ht="53.2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СВОД (на 31.03.2022)</vt:lpstr>
      <vt:lpstr>СВОД (на 01.07.2021)  (2)</vt:lpstr>
      <vt:lpstr>СВОД (март2021)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'СВОД (на 31.03.2022)'!Заголовки_для_печати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  <vt:lpstr>'СВОД (на 31.03.2022)'!Область_печати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2022-04-08T05:32:33Z</dcterms:modified>
</cp:coreProperties>
</file>