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26355" windowHeight="12060" activeTab="5"/>
  </bookViews>
  <sheets>
    <sheet name="Экология" sheetId="1" r:id="rId1"/>
    <sheet name="Жилье и гор.среда" sheetId="2" r:id="rId2"/>
    <sheet name="Культура" sheetId="6" r:id="rId3"/>
    <sheet name="Демография" sheetId="3" r:id="rId4"/>
    <sheet name="Образование" sheetId="4" r:id="rId5"/>
    <sheet name="МСП" sheetId="5" r:id="rId6"/>
  </sheets>
  <calcPr calcId="145621"/>
</workbook>
</file>

<file path=xl/calcChain.xml><?xml version="1.0" encoding="utf-8"?>
<calcChain xmlns="http://schemas.openxmlformats.org/spreadsheetml/2006/main">
  <c r="G32" i="4" l="1"/>
  <c r="I32" i="4" s="1"/>
  <c r="H27" i="4"/>
  <c r="G26" i="4"/>
  <c r="I26" i="4" s="1"/>
  <c r="H22" i="4"/>
  <c r="G16" i="4"/>
  <c r="I16" i="4" s="1"/>
  <c r="G15" i="4"/>
  <c r="I15" i="4" s="1"/>
  <c r="E14" i="4"/>
  <c r="H12" i="4"/>
  <c r="H11" i="4"/>
  <c r="G11" i="4"/>
  <c r="H10" i="4"/>
  <c r="G10" i="4"/>
  <c r="H9" i="4"/>
  <c r="G9" i="4"/>
  <c r="G7" i="4" s="1"/>
  <c r="H7" i="4" l="1"/>
  <c r="I7" i="4" s="1"/>
  <c r="G27" i="4"/>
  <c r="I27" i="4" s="1"/>
  <c r="I10" i="4"/>
  <c r="G12" i="4"/>
  <c r="I12" i="4" s="1"/>
  <c r="I9" i="4"/>
  <c r="I11" i="4"/>
  <c r="G22" i="4"/>
  <c r="I22" i="4" s="1"/>
  <c r="H7" i="3" l="1"/>
  <c r="G7" i="3"/>
</calcChain>
</file>

<file path=xl/sharedStrings.xml><?xml version="1.0" encoding="utf-8"?>
<sst xmlns="http://schemas.openxmlformats.org/spreadsheetml/2006/main" count="455" uniqueCount="129">
  <si>
    <t>№
п/п</t>
  </si>
  <si>
    <t xml:space="preserve">Наименование регионального проекта </t>
  </si>
  <si>
    <t>Исполнение целевых показателей</t>
  </si>
  <si>
    <t>Источники финансирования</t>
  </si>
  <si>
    <t>Исполнение финансовых показателей</t>
  </si>
  <si>
    <t>Краткий отчет о проделанной работе</t>
  </si>
  <si>
    <t xml:space="preserve">Заместитель главы
(куратор) 
по  направлению деятельности </t>
  </si>
  <si>
    <t>Ответственный исполнитель</t>
  </si>
  <si>
    <t>Наименование показателя</t>
  </si>
  <si>
    <t>Целевое значение на 2020 год</t>
  </si>
  <si>
    <t>% исполнения</t>
  </si>
  <si>
    <t>Национальный проект Российской Федерации «Экология»</t>
  </si>
  <si>
    <t xml:space="preserve"> "Чистая вода"</t>
  </si>
  <si>
    <t xml:space="preserve">показатель отсутсвует </t>
  </si>
  <si>
    <t xml:space="preserve">всего </t>
  </si>
  <si>
    <t>федеральный бюджет</t>
  </si>
  <si>
    <t>бюджет автономного округа</t>
  </si>
  <si>
    <t>местный бюджет</t>
  </si>
  <si>
    <t>иные источники</t>
  </si>
  <si>
    <t xml:space="preserve"> "Сохранение уникальных водных объектов"</t>
  </si>
  <si>
    <t>Национальный проект Российской Федерации «Демография»</t>
  </si>
  <si>
    <t xml:space="preserve">"Спорт - норма жизни"                                        </t>
  </si>
  <si>
    <t>"Старшее поколение"</t>
  </si>
  <si>
    <t>Не установлен</t>
  </si>
  <si>
    <t>План на 2020 год
(таблица 4), тыс.руб.</t>
  </si>
  <si>
    <t>Национальный проект Российской Федерации «Жилье и городская среда»</t>
  </si>
  <si>
    <t>2.Количество благоустроенных общественных территорий, ед</t>
  </si>
  <si>
    <t>1.Протяженность очищенной прибрежной полосы водных объектов (км.)</t>
  </si>
  <si>
    <t xml:space="preserve">2.Количество населения, вовлеченного в мероприятия по очистке берегов водных объектов, (нарастающим итогом), тыс. человек </t>
  </si>
  <si>
    <t xml:space="preserve">Уровень обеспеченности граждан спортивными сооружениями исходя из единовременной пропускной способности объектов спорта %         </t>
  </si>
  <si>
    <t>1. 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образования, присмотр и уход, человек</t>
  </si>
  <si>
    <t>2. Численность воспитанников в возрасте до трех лет, посещающих частные организации, осуществляющие образовательную деятельность по образовательным программам дошкольного образования, присмотр и уход, человек</t>
  </si>
  <si>
    <t>3. Доступность дошкольного образования для детей в возрасте от полутора до трех лет (%)</t>
  </si>
  <si>
    <t xml:space="preserve">Михалев Владлен Геннадьевич – заместитель главы
Нефтеюганского района </t>
  </si>
  <si>
    <t>Современная школа</t>
  </si>
  <si>
    <t>Успех каждого ребенка</t>
  </si>
  <si>
    <t>1. 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лет, %</t>
  </si>
  <si>
    <t>2. 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Федерации, тыс. человек, нарастающим итогом</t>
  </si>
  <si>
    <t>3. Число участников открытых онлайн-уроков, реализуемых с учетом опыта цикла открытых уроков "Проектория", "Уроки настоящего" или иных аналогичных по возможностям, функциям и результатам проектов, направленных на раннюю профориентацию, млн. человек, нарастающим итогом</t>
  </si>
  <si>
    <t>Цифровая образовательная среда</t>
  </si>
  <si>
    <t>1. Доля обучающихся, по программам общего образования, дополнительного образования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программам, процент</t>
  </si>
  <si>
    <t xml:space="preserve">В 100% общеобразовательных организациях  достигнут показатель по увеличению скорости интернет не менее 50 Мбит/с. Все школы района имеют доступ к отдельным элементам федеральной информационно-сервисной платфоме цифровой образовательной среды (ООО "Яндекс", ООО "Учи.ру", ООО "ЯКласс"). </t>
  </si>
  <si>
    <t>3. Доля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цифровая образовательная среда в Российской Федерации»), в общем числе педагогических работников общего образования, процент</t>
  </si>
  <si>
    <t>Учитель будущего</t>
  </si>
  <si>
    <t>Социальная активность</t>
  </si>
  <si>
    <t>Кривуля А.Н.– заместитель директора департамента образования и молодежной политики Нефтеюганского района,                                  Кофанова О.А. – заместитель директора департамента образования и молодежной политики Нефтеюганского района</t>
  </si>
  <si>
    <t>_</t>
  </si>
  <si>
    <t>Национальный проект Российской Федерации «Малое и среднее предпринимательство 
и поддержка индивидуальной предпринимательской инициативы»</t>
  </si>
  <si>
    <t xml:space="preserve">«Популяризация предпринимательства» </t>
  </si>
  <si>
    <t xml:space="preserve">не установлено </t>
  </si>
  <si>
    <t xml:space="preserve">Бузунова Мария Федоровна - директор департамента финансов –
заместитель главы района
</t>
  </si>
  <si>
    <t>Шумейко Ирина Михайловна - председатель комитета по экономической политике и предпринимательству</t>
  </si>
  <si>
    <t>«Расширение доступа субъектов МСП к финансовой поддержке, в том числе к льготному финансированию»</t>
  </si>
  <si>
    <t>«Обеспечение устойчивого сокращения непригодного для проживания жилищного фонда»</t>
  </si>
  <si>
    <t>«Жилье»</t>
  </si>
  <si>
    <t>Общий объем ввода жилья, млн. кв.м.</t>
  </si>
  <si>
    <t xml:space="preserve"> Бородкина Оксана Владимировна – директор департамента имущественных отношений Нефтеюганского района-заместитель главы Нефтеюганского района</t>
  </si>
  <si>
    <t>Гончаренко Т.Л.– начальник отдела  реализации жилищных программ департамента имущественных отношений Нефтеюганского района</t>
  </si>
  <si>
    <t>Фоминых А.В.–  заместитель председателя комитета по градостроительству администрации Нефтеюганского района</t>
  </si>
  <si>
    <t>"Формирование комфортной городской среды"</t>
  </si>
  <si>
    <t>Общее количество квадратных метров расселенного непригодного жилищного фонда, млн. кв.м.</t>
  </si>
  <si>
    <t>Кошаков Валенти Сергеевич - директор департамента строительства и жилищно-коммунального комплекса-заместитель главы Нефтеюганского района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</si>
  <si>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</si>
  <si>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"Культурная среда"</t>
  </si>
  <si>
    <t>Количество организаций культуры, получивших современное оборудование</t>
  </si>
  <si>
    <t>Национальный проект Российской Федерации «Культура»</t>
  </si>
  <si>
    <t>Содействие занятости женщин - создание условий дошкольного образования для детей в возрасте до трех лет</t>
  </si>
  <si>
    <t xml:space="preserve"> - </t>
  </si>
  <si>
    <t xml:space="preserve"> Количество специалистов, прошедших повышение квалификации на базе Центров непрерывного образования, единиц 
</t>
  </si>
  <si>
    <t>"Творческие люди"</t>
  </si>
  <si>
    <t>Доступность дошкольного образования для детей данной категории составляет 100%.
Показатель по численности воспитанников до 3 лет в 2020 году планируется достигнуть в результате создания 80 мест для детей до 3 лет и сохранить 100 процентную доступность дошкольного образования для детей до 3 лет:
- строительства комплекса «Школа - Детский сад» в п. Юганская Обь (в 2020 году будет создано 20 мест); 
- строительство и ввод в эксплутацию ДОУ Каркатеевы (в 2020 году  создано 20 мест); 
- перепрофилирования помещений ДОУ Родничок и Жемчужинка гп. Пойковский (в 2020 году будет создано 40 мест).</t>
  </si>
  <si>
    <t xml:space="preserve"> Моисеенко А. Е.  -              председатель     КФКиС </t>
  </si>
  <si>
    <t xml:space="preserve"> Моисеенко А. Е.  -              председатель           КФКиС </t>
  </si>
  <si>
    <t>Михалев Владлен Геннадьевич -заместитель Главы Нефтеюганского района</t>
  </si>
  <si>
    <t xml:space="preserve"> -</t>
  </si>
  <si>
    <t xml:space="preserve">Титова Т.В. -  главный специалист комитета по культуре </t>
  </si>
  <si>
    <t xml:space="preserve">Титова Т.В. -   главный специалист комитета по культуре </t>
  </si>
  <si>
    <t>План на 2020 год
(таблица 4) тыс.руб.</t>
  </si>
  <si>
    <t>План на 2020 год
(таблица 4)   тыс.руб.</t>
  </si>
  <si>
    <t>План на 2020 год
(таблица 4)           тыс.руб.</t>
  </si>
  <si>
    <t>Горячева О.К. -  начальник отдела развития коммунальной и жилищной инфраструктуры департамента строительства и жилищно-коммунального комплекса, 
исполнитель - администрация гп.Пойковский</t>
  </si>
  <si>
    <t>Информация о реализации региональных проектов, входящих в состав национальных проектов Российской
Федерации, реализуемых администрацией Нефтеюганского района за июль 2020 года</t>
  </si>
  <si>
    <t>Исполнение на 01.08.2020</t>
  </si>
  <si>
    <t>Исполнено на 
01.08.2020</t>
  </si>
  <si>
    <t>Информация о реализации региональных проектов, входящих в состав национальных проектов Российской
Федерации, реализуемых администрацией Нефтеюганского района за июль  2020 года</t>
  </si>
  <si>
    <t>Исполнено на 01.08.2020</t>
  </si>
  <si>
    <t xml:space="preserve">Исполнено на 01.08.2020
</t>
  </si>
  <si>
    <t xml:space="preserve">      Исполнение на 
    01.08.2020</t>
  </si>
  <si>
    <t>4</t>
  </si>
  <si>
    <t>По состоянию на 01.08.2020 года:
 4 специалиста завершили обучение  дистанционно в Санкт-Петербургском государственном институте культуры (СПбГИК), удостоверения о прохождении курсов еще не получены.
Также 3 специалиста заявлены для обучения в  СПбГИК и 1 специалист в Кемеровский государственный институт культуры (КемГИК),  обучение по заявленным курсам еще не начато.
 Плату за обучение производит Департамент культуры автономного округа самостоятельно.</t>
  </si>
  <si>
    <t xml:space="preserve">По состоянию на 01.08.2020 года прошло 54 спортивно-массовых мероприятия,с участием 2605 человек. Из них самые крупные мероприятия:                                                                                            1) Лыжня России-2020                  2) Дискотека на льду, приуроченная к «Дню влюбленных».                               3) Открытое Первенство городского поселения Пойковский по зимнему картингу.  </t>
  </si>
  <si>
    <t>2020 год:  Заключен МК №01873000017200000830001 от 13.05.2020 с ООО "НАУЧНО ПРОИЗВОДСТВЕННЫЙ ЦЕНТР ПРОМЫШЛЕННОЙ ОЧИСТКИ ВОДЫ" на выполнение проектно-изыскательских работ по реконструкции объекта: "Здание станции 2-го Подъема, ВОС-8000 м3". Цена контракта составляет 27 537,845 тыс.руб. Срок выполнения работ: 7 месяцев с даты начала выполнения работ. Работы ведутся. 22.07.2020 получены отчеты об инженерных изысканиях.</t>
  </si>
  <si>
    <t>0,0006</t>
  </si>
  <si>
    <t>1. Число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тыс. единиц нарастающим итогом к 2018 году</t>
  </si>
  <si>
    <t>2. Численность обучающихся, охваченных основными и дополнительными общеобразовательными программами цифрового, естественнонаучного и гуманитарного профилей, тыс. человек нарастающим итогом к 2018 году</t>
  </si>
  <si>
    <t>План на 2020 год
(таблица 4)</t>
  </si>
  <si>
    <t>Национальный проект Российской Федерации «Образование»</t>
  </si>
  <si>
    <t xml:space="preserve">Показатель будет достигнут к 01.10.2020 в связи с вводом в эксплуатацию "Точек роста"  в НРМОБУ «Чеускинская СОШ», НРМОБУ «Сентябрьская СОШ», НРМОБУ «Салымская СОШ № 1». </t>
  </si>
  <si>
    <t>В  2020 году  показатель «Доля детей в возрасте от 5 до 18 лет, охват дополнительным образованием будет сохранен на уровне 94,4%.</t>
  </si>
  <si>
    <t>2. 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 процент</t>
  </si>
  <si>
    <t>1. Численность обучающихся, вовлеченных в деятельность общественных объединений на базе общеобразовательных организаций, профессиональных образовательных организаций и образовательных организаций высшего образования, млн. человек накопительным итогом</t>
  </si>
  <si>
    <t>2. 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учреждений, в добровольческую (волонтерскую) деятельность, млн чел.</t>
  </si>
  <si>
    <t>3. Доля молодёжи, задействованной в мероприятиях по вовлечению в творческую деятельность, от общего числа молодёжи в муниципалитете,  %</t>
  </si>
  <si>
    <r>
      <t xml:space="preserve">Информация о реализации региональных проектов, входящих в состав национальных проектов Российской
Федерации, реализуемых администрацией Нефтеюганского района </t>
    </r>
    <r>
      <rPr>
        <b/>
        <u/>
        <sz val="16"/>
        <color theme="1"/>
        <rFont val="Times New Roman"/>
        <family val="1"/>
        <charset val="204"/>
      </rPr>
      <t>за июль 2020 года</t>
    </r>
  </si>
  <si>
    <t xml:space="preserve">Кошаков Валентин Сергеевич - директор департамента строительства и жилищно-коммунального комплекса Нефтеюганского района - заместитель главы района </t>
  </si>
  <si>
    <t>За реализацию объекта : 
- начальник отдела коммунальной и жилищной инфраструктуры департамента строительства и жилищно-коммунального комплекса Нефтеюганского района -  Горячева Ольга Константиновна; 
- директор МКУ «Управление капитального строительства и жилищно-коммунального комплекса Нефтеюганского района» - Бабин Сергей Михайлович.                                      За региональный проект: 
- специалист-эксперт комитета по делам народов Севера, охраны окружающей среды и водных ресурсов администрации Нефтеюганского района -  Заруднева Анастасия Сергеевна.</t>
  </si>
  <si>
    <t>За мероприятие: 
- заместитель председателя комитета по делам народов Севера, охраны окружающей среды и водных ресурсов администрации Нефтеюганского района -Чокан Татьяна Петровна. 
За региональный проект: 
- специалист-эксперт комитета по делам народов Севера, охраны окружающей среды и водных ресурсов администрации Нефтеюганского района - Заруднева Анастасия Сергеевна.</t>
  </si>
  <si>
    <t xml:space="preserve">По состоянию на 28.07.2020:                          в пг.Пойковский произведена выплата выкупной стоимости за изымаемое жилое помещение в полном объеме по 22 жилым помещениям, в сп.Сингапай произведена выплата выкупной стоимости за изымаемое жилое помещение в полном объеме по 5 жилым помещениям.                                                      Всего оплачено в сумме 24076,85;                                            ОБ - 21428,39, МБ - 2648,45.                                                В 3 квартале планируются к приобретению жилые помещения в сп.Юганская Обь, гп.Пойковский.                                      В 4 квартале планируется к приобретению жилые помещения в гп.Пойковский.                         </t>
  </si>
  <si>
    <t xml:space="preserve">К 01 сентября 2020 года для достижения показателя запланировано создать три Центра образования цифрового и гуманитарного профилей «Точка роста»на базе НРМОБУ «Салымская СОШ № 1», НРМОБУ «Чеускинская СОШ», НРМОБУ «Сентябрьская СОШ»).  В  рамках выделенного финансирования идут ремонтные работы по обустройству помещений с использованием фирменного стиля и оснащение помещений необходимым оборудованием в этих школах. 16 работников из трех общеобразовательных учреждений закончили обучение по "Точкам роста" и получили сертификаты.  Направлена заявка для обучения  ещё  9  человек.
Показатель будет достигнут с 01.10.2020 года.
</t>
  </si>
  <si>
    <t>Михалев Владлен Геннадьевич - заместительглавы Нефтеюганского района</t>
  </si>
  <si>
    <t xml:space="preserve">Пайвина С.Д. - заместитель директора департамента образования и молодежной политики Нефтеюганского района     </t>
  </si>
  <si>
    <t xml:space="preserve">В 2020 году запланировано создание детского технопарка «Кванториум» по модели Квантолаб в Сингапайской школе. При условии завершения строительства детского сада в сп.Сингапай, в осенний период в рамках выделенного финансирования пройдут ремонтные работы по обустройству помещений с использованием фирменного стиля, пройдут закупки необходимого оборудования. </t>
  </si>
  <si>
    <t xml:space="preserve">Министерство просвещения Российской Федерации совместно с порталом «ПроеКТОриЯ» организует цикл Всероссийских открытых уроков для обучающихся 8-11 классов. Число участников открытых онлайн-уроков, направленных на раннюю профориентацию, в Нефтеюганском районе составило 3947 обучающихся. </t>
  </si>
  <si>
    <t>Усманова Р.Р. - главный специалист МКУ "Центр бухгалтерского обслуживания и организационного обеспечения образования"</t>
  </si>
  <si>
    <t>Количество педагогических работников общеобразовательных учреждений Нефтеюганского района, зарегистрированных на информационном ресурсе "одного окна" ("Современная цифровая образовательная среда в РФ") составляет 152 человека,  48 педагогических работников общего образования начали прохождение курсов повышения квалификации, 31 из них прошли повышение квалификации в цифровой форме с использованием информационного ресурса "одного окна".</t>
  </si>
  <si>
    <t>Малиновская О.С. - начальник отдела по делам молодежи департамента образования и молодежной политики Нефтеюганского района</t>
  </si>
  <si>
    <t xml:space="preserve">В рамках работы по вовлечению молодежи в творческую социально активную деятельность в Нефтеюганском районе провели - муниципальный молодежный образовательный форум «М.И.Р. молодых», посвященный 40-летию Нефтеюганского района, в рамках которого были организованы ряд площадок  и мероприятий, позволяющих раскрыть творческий  потенциал молодежи и развить креативное мышление по технологии форум-театр, участники 50 человек. В июне в муниципалитете состоялся районный праздник «Счастье есть!», посвящённый  Дню молодёжи России,  в формате онлайн фестиваля творчества молодежи в социальной сети «Инстаграм». Участниками фестиваля  стали 24 молодых человека в возрасте 14-35 лет. Фестиваль набрал около 3000 просмотров, из них 615 уникальных  пользователей.
  </t>
  </si>
  <si>
    <t xml:space="preserve">Кривуля А.Н. - заместитель директора департамента образования и молодежной политики Нефтеюганского района,                           Кофанова О.А. -аместитель директора департамента образования и молодежной политики Нефтеюганского района          </t>
  </si>
  <si>
    <t>1.Заключен  МК от 08.06.2020г. № 135 с ООО ТРК "Сибирь" на оказание услуг по изготовлению и трансляции в телевизионном эфире и радиоэфире информационных материалов.
В рамках данного контракта направлены заявки на общую сумму 293,400 ты.руб., из них:
- на трансляцию видеоролика  "Содействие развитию малого и среднего предпринимательства на территории Нефтеюганского района";
- на информационную озвучку на радио, о начале этапа приема документов от СМСП для предоставления финансовой поддержки (грант для начинающих и действующих предпринимателей, приобретение оборудования стоимостью менее 20,0 тыс.руб.);
- на изготовление сюжета "Оказание финансовой поддержки субъектам малого и среднего предпринимательства Нефтеюганского района";
- на информационную озвучку на радио, о начале этапа приема документов от СМСП пострадавших в период CОVID;
- на изготовление сюжета "Оказание финансовой поддержки СМСП пострадавших от COVID";
Оплата по окончанию оказания услуг производится ежеквартально.
2. Окружная выставка - форум "Товары земли Югорской" проходит ежегодно в декабре месяце.</t>
  </si>
  <si>
    <t xml:space="preserve">По итогам I и II этапа приема документов финансовая поддержка предоставлена 16 СМСП на общую сумму 2 800,00 тыс.рублей, из них за счет средств МБ 672,00 тыс.рублей,             ОБ 2 128,00 тыс.рублей:
- возмещение части затрат на аренду (субаренду) нежилых помещений, поддержка предоставлена 3 СМСП на общую сумму 308,97 тыс.рублей, из них МБ 74,15 тыс.рублей, ОБ 234,82 тыс. рублей;
- возмещение части затрат на приобретение оборудования (основных средств) и лицензионных программных продуктов, поддержка предоставлена 13 СМСП на общую сумму 2 491,03 тыс.рублей, из них МБ 597,85 тыс. рублей, ОБ 1 893,18 тыс. рублей.
</t>
  </si>
  <si>
    <t xml:space="preserve">      _</t>
  </si>
  <si>
    <t>Согласно декомпозиции проекта для муниципального образования Нефтеюганский район с 2023 года определен показатель «Количество организаций культуры, получивших современное оборудование» 2 единицы: НРМБУ ДО «Детская музыкальная школа» (гп Пойковский) и НРМБУ ДО «Детская школа искусств им. Г.С. Райшева» (сп Салым). Согласно календарному плану проекта, реализация мероприятий запланированна в период с 01.09.2022 г. по 31.12.2023 г.</t>
  </si>
  <si>
    <t>Сформирован план о местах проведения мероприятий по очистке от мусора берегов и прибрежной акватории водных объектов на территории Нефтеюганского района на 2020 год. Мероприятия запланированы на август.</t>
  </si>
  <si>
    <t>Показатели регионального проекта  "Учитель будущего" на региональном и муниципальном уровнях "0", запрос на изменение в портфеле проектов "Образование" № 10 от 14.05.2020</t>
  </si>
  <si>
    <t>0</t>
  </si>
  <si>
    <t xml:space="preserve">По направлению «военно-патриотическое» задействовано 128 учреждений.
Проведен муниципальный грантовый конкурс  «Конкурс молодежных инициатив».  По решению экспертов среди  участников в возрасте 14-18 лет грантообладателями стали  8 молодых людей на общую сумму 72 000 рублей. Всего  участниками данной категории конкурса стали  17 человек.
Итоги районного этапа Всероссийского конкурса лидеров детских, молодёжных и волонтёрских объединений «Лидер XXI века», участниками которого стали 7 лидеров детских, молодежных и волонтерских объединений Нефтеюганского района. По итогам участия в региональном этапе Всероссийского проекта  «Ученическое самоуправление» победителями в номинации «Стартуем смело» стали: Чеускинская и Куть-Яхская школы. В онлайн формате состоялось мероприятие  по развитию деятельности детских, молодежных и волонтерских объединений муниципалитета – районный слет Российского движения школьников, в обучающих мероприятиях которого приняли участие 130 человек. В мае-июне 2020 года  во Всероссийском конкурсе «Большая перемена», направленном на развитие Российского движения школьников, зарегистрировались  в качестве участников 381 обучающийся района.
</t>
  </si>
  <si>
    <t xml:space="preserve">Проведено 33 урока, посвященных социальной активности и добровольчеству и  более 20 мероприятий, посвященных  информированию  обучающихся и населения о  единой информационной системе  в сфере развития добровольчества   «Доброволецроссии.рф».
70 добровольцев  из всех поселений муниципалитета, с апреля по июнь оказали помощь 452 заявителям. В мае  Волонтерами Победы района организовано 18 мероприятий и онлайн активностей, посвящённых, Дню Победы, Дню России, Дню памяти и скорби, Дню воссоединения Крыма с Россией, в которых в онлайн формате приняли участие более 500 человек.  В июне 2020 года рекордное количество заявок было подано для участия в  центральном событии в сфере волонтерства – на  Всероссийский конкурс «Доброволец России». В период с 17 по 20 июня  14 участников защитили 20 волонтерских проектов. Пять добровольцев  стали победителями регионального этапа.  В период май-июнь  активную деятельность вели семейные волонтеры  в рамках реализации проекта «Марафон семейного волонтёрства»  была организована семейная битва умов в  онлайн режиме, в которой  приняли участие 19 семей.   В семейном окружном онлайн-квизе «Наследники Победы», посвященном Дню защиты детей участниками стали 18 молодых семей.
</t>
  </si>
  <si>
    <t xml:space="preserve"> Заключен МК № 44 от 12.05.2020 года по  благоустройству общественной территории парк "Сердце Югры" в гп.Пойковский. Сроки выполнения работ с момента заключения МК по 15.08.2020 года.                                    МК № 50 от 09.06.2020 на выполнение работ по благоустройству общественной территории парка "Сердце Югры" (наружное освещение). Планируемый срок завершения работ 15.09.2020</t>
  </si>
  <si>
    <t>Ввод жилья:
На территории Нефтеюганского района введено в эксплуатацию 0,00618990 млн.кв.м.жилья в том числе:
- многоквартирные жилые дома – 0;
- индивидуальные жилые дома – 0,00618990 млн.кв.м.жилья (77 домов).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</si>
</sst>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0\ _₽_-;\-* #,##0.000\ _₽_-;_-* &quot;-&quot;??\ _₽_-;_-@_-"/>
    <numFmt numFmtId="166" formatCode="#,##0_ ;\-#,##0\ "/>
    <numFmt numFmtId="167" formatCode="_-* #,##0.0\ _₽_-;\-* #,##0.0\ _₽_-;_-* &quot;-&quot;??\ _₽_-;_-@_-"/>
    <numFmt numFmtId="168" formatCode="_-* #,##0.0000\ _₽_-;\-* #,##0.0000\ _₽_-;_-* &quot;-&quot;??\ _₽_-;_-@_-"/>
    <numFmt numFmtId="169" formatCode="_-* #,##0.000000\ _₽_-;\-* #,##0.000000\ _₽_-;_-* &quot;-&quot;??\ _₽_-;_-@_-"/>
    <numFmt numFmtId="170" formatCode="000000"/>
    <numFmt numFmtId="171" formatCode="#,##0.000_ ;\-#,##0.000\ "/>
    <numFmt numFmtId="172" formatCode="#,##0.00_ ;\-#,##0.00\ 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77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43" fontId="2" fillId="0" borderId="1" xfId="0" applyNumberFormat="1" applyFont="1" applyFill="1" applyBorder="1" applyAlignment="1">
      <alignment horizontal="left" vertical="top" wrapText="1"/>
    </xf>
    <xf numFmtId="0" fontId="1" fillId="0" borderId="0" xfId="0" applyFont="1"/>
    <xf numFmtId="0" fontId="2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3" fontId="2" fillId="0" borderId="7" xfId="0" applyNumberFormat="1" applyFont="1" applyFill="1" applyBorder="1" applyAlignment="1">
      <alignment horizontal="center" vertical="top" wrapText="1"/>
    </xf>
    <xf numFmtId="43" fontId="5" fillId="0" borderId="1" xfId="0" applyNumberFormat="1" applyFont="1" applyFill="1" applyBorder="1" applyAlignment="1">
      <alignment vertical="top" wrapText="1"/>
    </xf>
    <xf numFmtId="43" fontId="4" fillId="0" borderId="1" xfId="0" applyNumberFormat="1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top" wrapText="1"/>
    </xf>
    <xf numFmtId="172" fontId="2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5" fillId="0" borderId="7" xfId="0" applyNumberFormat="1" applyFont="1" applyFill="1" applyBorder="1" applyAlignment="1">
      <alignment horizontal="center" vertical="top" wrapText="1"/>
    </xf>
    <xf numFmtId="164" fontId="5" fillId="0" borderId="7" xfId="0" applyNumberFormat="1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43" fontId="8" fillId="0" borderId="7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3" fontId="5" fillId="0" borderId="1" xfId="0" applyNumberFormat="1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4" fillId="0" borderId="10" xfId="0" applyNumberFormat="1" applyFont="1" applyFill="1" applyBorder="1" applyAlignment="1">
      <alignment horizontal="center" vertical="top" wrapText="1"/>
    </xf>
    <xf numFmtId="43" fontId="2" fillId="0" borderId="15" xfId="0" applyNumberFormat="1" applyFont="1" applyFill="1" applyBorder="1" applyAlignment="1">
      <alignment horizontal="center" vertical="top" wrapText="1"/>
    </xf>
    <xf numFmtId="43" fontId="5" fillId="0" borderId="15" xfId="0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8" fillId="0" borderId="7" xfId="2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3" fontId="2" fillId="0" borderId="5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43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/>
    <xf numFmtId="0" fontId="12" fillId="0" borderId="0" xfId="0" applyFont="1" applyFill="1"/>
    <xf numFmtId="49" fontId="2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/>
    <xf numFmtId="43" fontId="2" fillId="0" borderId="0" xfId="0" applyNumberFormat="1" applyFont="1" applyFill="1"/>
    <xf numFmtId="43" fontId="12" fillId="0" borderId="0" xfId="0" applyNumberFormat="1" applyFont="1" applyFill="1"/>
    <xf numFmtId="4" fontId="2" fillId="0" borderId="0" xfId="0" applyNumberFormat="1" applyFont="1" applyFill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167" fontId="8" fillId="0" borderId="7" xfId="0" applyNumberFormat="1" applyFont="1" applyFill="1" applyBorder="1" applyAlignment="1">
      <alignment horizontal="center" vertical="top" wrapText="1"/>
    </xf>
    <xf numFmtId="167" fontId="5" fillId="0" borderId="1" xfId="0" applyNumberFormat="1" applyFont="1" applyFill="1" applyBorder="1" applyAlignment="1">
      <alignment horizontal="center" vertical="top" wrapText="1"/>
    </xf>
    <xf numFmtId="167" fontId="5" fillId="0" borderId="15" xfId="0" applyNumberFormat="1" applyFont="1" applyFill="1" applyBorder="1" applyAlignment="1">
      <alignment horizontal="center" vertical="top" wrapText="1"/>
    </xf>
    <xf numFmtId="167" fontId="5" fillId="0" borderId="7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49" fontId="5" fillId="0" borderId="7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6" fontId="8" fillId="0" borderId="7" xfId="0" applyNumberFormat="1" applyFont="1" applyFill="1" applyBorder="1" applyAlignment="1">
      <alignment horizontal="center" vertical="top" wrapText="1"/>
    </xf>
    <xf numFmtId="172" fontId="5" fillId="0" borderId="1" xfId="0" applyNumberFormat="1" applyFont="1" applyFill="1" applyBorder="1" applyAlignment="1">
      <alignment horizontal="center" vertical="top" wrapText="1"/>
    </xf>
    <xf numFmtId="166" fontId="5" fillId="0" borderId="7" xfId="0" applyNumberFormat="1" applyFont="1" applyFill="1" applyBorder="1" applyAlignment="1">
      <alignment horizontal="center" vertical="top" wrapText="1"/>
    </xf>
    <xf numFmtId="43" fontId="8" fillId="0" borderId="7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43" fontId="3" fillId="0" borderId="23" xfId="0" applyNumberFormat="1" applyFont="1" applyFill="1" applyBorder="1" applyAlignment="1">
      <alignment horizontal="center" vertical="top" wrapText="1"/>
    </xf>
    <xf numFmtId="1" fontId="3" fillId="0" borderId="23" xfId="0" applyNumberFormat="1" applyFont="1" applyFill="1" applyBorder="1" applyAlignment="1">
      <alignment horizontal="center" vertical="top" wrapText="1"/>
    </xf>
    <xf numFmtId="43" fontId="3" fillId="0" borderId="7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Fill="1" applyBorder="1" applyAlignment="1">
      <alignment horizontal="center" vertical="top" wrapText="1"/>
    </xf>
    <xf numFmtId="167" fontId="8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15" xfId="0" applyNumberFormat="1" applyFont="1" applyFill="1" applyBorder="1" applyAlignment="1">
      <alignment horizontal="center" vertical="top" wrapText="1"/>
    </xf>
    <xf numFmtId="43" fontId="5" fillId="0" borderId="5" xfId="0" applyNumberFormat="1" applyFont="1" applyFill="1" applyBorder="1" applyAlignment="1">
      <alignment horizontal="center" vertical="top" wrapText="1"/>
    </xf>
    <xf numFmtId="167" fontId="5" fillId="0" borderId="5" xfId="0" applyNumberFormat="1" applyFont="1" applyFill="1" applyBorder="1" applyAlignment="1">
      <alignment horizontal="center" vertical="top" wrapText="1"/>
    </xf>
    <xf numFmtId="167" fontId="5" fillId="0" borderId="16" xfId="0" applyNumberFormat="1" applyFont="1" applyFill="1" applyBorder="1" applyAlignment="1">
      <alignment horizontal="center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170" fontId="4" fillId="0" borderId="1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171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49" fontId="5" fillId="0" borderId="7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5" xfId="0" applyNumberFormat="1" applyFont="1" applyFill="1" applyBorder="1" applyAlignment="1">
      <alignment horizontal="center" vertical="top" wrapText="1"/>
    </xf>
    <xf numFmtId="164" fontId="5" fillId="0" borderId="7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15" xfId="0" applyNumberFormat="1" applyFont="1" applyFill="1" applyBorder="1" applyAlignment="1">
      <alignment horizontal="center" vertical="top" wrapText="1"/>
    </xf>
    <xf numFmtId="164" fontId="5" fillId="0" borderId="24" xfId="0" applyNumberFormat="1" applyFont="1" applyFill="1" applyBorder="1" applyAlignment="1">
      <alignment horizontal="center" vertical="top" wrapText="1"/>
    </xf>
    <xf numFmtId="164" fontId="5" fillId="0" borderId="25" xfId="0" applyNumberFormat="1" applyFont="1" applyFill="1" applyBorder="1" applyAlignment="1">
      <alignment horizontal="center" vertical="top" wrapText="1"/>
    </xf>
    <xf numFmtId="164" fontId="5" fillId="0" borderId="26" xfId="0" applyNumberFormat="1" applyFont="1" applyFill="1" applyBorder="1" applyAlignment="1">
      <alignment horizontal="center" vertical="top" wrapText="1"/>
    </xf>
    <xf numFmtId="43" fontId="5" fillId="0" borderId="5" xfId="0" applyNumberFormat="1" applyFont="1" applyFill="1" applyBorder="1" applyAlignment="1">
      <alignment horizontal="center" vertical="top" wrapText="1"/>
    </xf>
    <xf numFmtId="43" fontId="5" fillId="0" borderId="11" xfId="0" applyNumberFormat="1" applyFont="1" applyFill="1" applyBorder="1" applyAlignment="1">
      <alignment horizontal="center" vertical="top" wrapText="1"/>
    </xf>
    <xf numFmtId="43" fontId="5" fillId="0" borderId="16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164" fontId="5" fillId="0" borderId="11" xfId="0" applyNumberFormat="1" applyFont="1" applyFill="1" applyBorder="1" applyAlignment="1">
      <alignment horizontal="center" vertical="top" wrapText="1"/>
    </xf>
    <xf numFmtId="164" fontId="5" fillId="0" borderId="16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center" vertical="top" wrapText="1"/>
    </xf>
    <xf numFmtId="164" fontId="2" fillId="0" borderId="16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top" wrapText="1"/>
    </xf>
    <xf numFmtId="164" fontId="2" fillId="0" borderId="13" xfId="0" applyNumberFormat="1" applyFont="1" applyFill="1" applyBorder="1" applyAlignment="1">
      <alignment horizontal="center" vertical="top" wrapText="1"/>
    </xf>
    <xf numFmtId="164" fontId="2" fillId="0" borderId="17" xfId="0" applyNumberFormat="1" applyFont="1" applyFill="1" applyBorder="1" applyAlignment="1">
      <alignment horizontal="center" vertical="top" wrapText="1"/>
    </xf>
    <xf numFmtId="43" fontId="2" fillId="0" borderId="5" xfId="0" applyNumberFormat="1" applyFont="1" applyFill="1" applyBorder="1" applyAlignment="1">
      <alignment horizontal="center" vertical="top" wrapText="1"/>
    </xf>
    <xf numFmtId="43" fontId="2" fillId="0" borderId="11" xfId="0" applyNumberFormat="1" applyFont="1" applyFill="1" applyBorder="1" applyAlignment="1">
      <alignment horizontal="center" vertical="top" wrapText="1"/>
    </xf>
    <xf numFmtId="43" fontId="2" fillId="0" borderId="6" xfId="0" applyNumberFormat="1" applyFont="1" applyFill="1" applyBorder="1" applyAlignment="1">
      <alignment horizontal="center" vertical="top" wrapText="1"/>
    </xf>
    <xf numFmtId="43" fontId="2" fillId="0" borderId="4" xfId="0" applyNumberFormat="1" applyFont="1" applyFill="1" applyBorder="1" applyAlignment="1">
      <alignment horizontal="center" vertical="top" wrapText="1"/>
    </xf>
    <xf numFmtId="43" fontId="2" fillId="0" borderId="18" xfId="0" applyNumberFormat="1" applyFont="1" applyFill="1" applyBorder="1" applyAlignment="1">
      <alignment horizontal="center" vertical="top" wrapText="1"/>
    </xf>
    <xf numFmtId="43" fontId="2" fillId="0" borderId="20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19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164" fontId="2" fillId="0" borderId="22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3" fontId="2" fillId="0" borderId="8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Fill="1" applyBorder="1" applyAlignment="1">
      <alignment horizontal="center" vertical="top" wrapText="1"/>
    </xf>
    <xf numFmtId="167" fontId="2" fillId="0" borderId="5" xfId="0" applyNumberFormat="1" applyFont="1" applyFill="1" applyBorder="1" applyAlignment="1">
      <alignment vertical="top" wrapText="1"/>
    </xf>
    <xf numFmtId="167" fontId="2" fillId="0" borderId="11" xfId="0" applyNumberFormat="1" applyFont="1" applyFill="1" applyBorder="1" applyAlignment="1">
      <alignment vertical="top" wrapText="1"/>
    </xf>
    <xf numFmtId="167" fontId="2" fillId="0" borderId="6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5" fillId="0" borderId="33" xfId="0" applyFont="1" applyFill="1" applyBorder="1" applyAlignment="1">
      <alignment horizontal="center" vertical="top" wrapText="1"/>
    </xf>
    <xf numFmtId="0" fontId="5" fillId="0" borderId="34" xfId="0" applyFont="1" applyFill="1" applyBorder="1" applyAlignment="1">
      <alignment horizontal="center" vertical="top" wrapText="1"/>
    </xf>
    <xf numFmtId="0" fontId="5" fillId="0" borderId="3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5" fontId="5" fillId="0" borderId="8" xfId="0" applyNumberFormat="1" applyFont="1" applyFill="1" applyBorder="1" applyAlignment="1">
      <alignment horizontal="center" vertical="top" wrapText="1"/>
    </xf>
    <xf numFmtId="165" fontId="5" fillId="0" borderId="6" xfId="0" applyNumberFormat="1" applyFont="1" applyFill="1" applyBorder="1" applyAlignment="1">
      <alignment horizontal="center" vertical="top" wrapText="1"/>
    </xf>
    <xf numFmtId="43" fontId="5" fillId="0" borderId="8" xfId="0" applyNumberFormat="1" applyFont="1" applyFill="1" applyBorder="1" applyAlignment="1">
      <alignment horizontal="center" vertical="top" wrapText="1"/>
    </xf>
    <xf numFmtId="43" fontId="5" fillId="0" borderId="6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top" wrapText="1"/>
    </xf>
    <xf numFmtId="49" fontId="5" fillId="0" borderId="8" xfId="0" applyNumberFormat="1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49" fontId="5" fillId="0" borderId="11" xfId="0" applyNumberFormat="1" applyFont="1" applyFill="1" applyBorder="1" applyAlignment="1">
      <alignment horizontal="center" vertical="top" wrapText="1"/>
    </xf>
    <xf numFmtId="49" fontId="5" fillId="0" borderId="16" xfId="0" applyNumberFormat="1" applyFont="1" applyFill="1" applyBorder="1" applyAlignment="1">
      <alignment horizontal="center" vertical="top" wrapText="1"/>
    </xf>
    <xf numFmtId="165" fontId="5" fillId="0" borderId="5" xfId="0" applyNumberFormat="1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64" fontId="5" fillId="0" borderId="22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64" fontId="5" fillId="0" borderId="8" xfId="0" applyNumberFormat="1" applyFont="1" applyFill="1" applyBorder="1" applyAlignment="1">
      <alignment horizontal="center" vertical="top" wrapText="1"/>
    </xf>
    <xf numFmtId="164" fontId="5" fillId="0" borderId="13" xfId="0" applyNumberFormat="1" applyFont="1" applyFill="1" applyBorder="1" applyAlignment="1">
      <alignment horizontal="center" vertical="top" wrapText="1"/>
    </xf>
    <xf numFmtId="166" fontId="5" fillId="0" borderId="5" xfId="0" applyNumberFormat="1" applyFont="1" applyFill="1" applyBorder="1" applyAlignment="1">
      <alignment horizontal="center" vertical="top" wrapText="1"/>
    </xf>
    <xf numFmtId="166" fontId="5" fillId="0" borderId="11" xfId="0" applyNumberFormat="1" applyFont="1" applyFill="1" applyBorder="1" applyAlignment="1">
      <alignment horizontal="center" vertical="top" wrapText="1"/>
    </xf>
    <xf numFmtId="166" fontId="5" fillId="0" borderId="16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49" fontId="5" fillId="2" borderId="16" xfId="0" applyNumberFormat="1" applyFont="1" applyFill="1" applyBorder="1" applyAlignment="1">
      <alignment horizontal="center" vertical="top" wrapText="1"/>
    </xf>
    <xf numFmtId="168" fontId="5" fillId="0" borderId="5" xfId="0" applyNumberFormat="1" applyFont="1" applyFill="1" applyBorder="1" applyAlignment="1">
      <alignment horizontal="center" vertical="top" wrapText="1"/>
    </xf>
    <xf numFmtId="168" fontId="5" fillId="0" borderId="11" xfId="0" applyNumberFormat="1" applyFont="1" applyFill="1" applyBorder="1" applyAlignment="1">
      <alignment horizontal="center" vertical="top" wrapText="1"/>
    </xf>
    <xf numFmtId="168" fontId="5" fillId="0" borderId="16" xfId="0" applyNumberFormat="1" applyFont="1" applyFill="1" applyBorder="1" applyAlignment="1">
      <alignment horizontal="center" vertical="top" wrapText="1"/>
    </xf>
    <xf numFmtId="169" fontId="5" fillId="0" borderId="8" xfId="0" applyNumberFormat="1" applyFont="1" applyFill="1" applyBorder="1" applyAlignment="1">
      <alignment horizontal="center" vertical="top" wrapText="1"/>
    </xf>
    <xf numFmtId="169" fontId="5" fillId="0" borderId="6" xfId="0" applyNumberFormat="1" applyFont="1" applyFill="1" applyBorder="1" applyAlignment="1">
      <alignment horizontal="center" vertical="top" wrapText="1"/>
    </xf>
    <xf numFmtId="49" fontId="5" fillId="0" borderId="37" xfId="0" applyNumberFormat="1" applyFont="1" applyFill="1" applyBorder="1" applyAlignment="1">
      <alignment horizontal="center" vertical="top" wrapText="1"/>
    </xf>
    <xf numFmtId="49" fontId="5" fillId="0" borderId="18" xfId="0" applyNumberFormat="1" applyFont="1" applyFill="1" applyBorder="1" applyAlignment="1">
      <alignment horizontal="center" vertical="top" wrapText="1"/>
    </xf>
    <xf numFmtId="166" fontId="5" fillId="0" borderId="8" xfId="0" applyNumberFormat="1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11" xfId="0" applyNumberFormat="1" applyFont="1" applyFill="1" applyBorder="1" applyAlignment="1">
      <alignment horizontal="center" vertical="top" wrapText="1"/>
    </xf>
    <xf numFmtId="167" fontId="5" fillId="0" borderId="5" xfId="0" applyNumberFormat="1" applyFont="1" applyFill="1" applyBorder="1" applyAlignment="1">
      <alignment horizontal="center" vertical="top" wrapText="1"/>
    </xf>
    <xf numFmtId="167" fontId="5" fillId="0" borderId="6" xfId="0" applyNumberFormat="1" applyFont="1" applyFill="1" applyBorder="1" applyAlignment="1">
      <alignment horizontal="center" vertical="top" wrapText="1"/>
    </xf>
    <xf numFmtId="167" fontId="5" fillId="0" borderId="11" xfId="0" applyNumberFormat="1" applyFont="1" applyFill="1" applyBorder="1" applyAlignment="1">
      <alignment horizontal="center" vertical="top" wrapText="1"/>
    </xf>
    <xf numFmtId="167" fontId="5" fillId="0" borderId="1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43" fontId="8" fillId="0" borderId="8" xfId="0" applyNumberFormat="1" applyFont="1" applyFill="1" applyBorder="1" applyAlignment="1">
      <alignment horizontal="center" vertical="top" wrapText="1"/>
    </xf>
    <xf numFmtId="43" fontId="8" fillId="0" borderId="6" xfId="0" applyNumberFormat="1" applyFont="1" applyFill="1" applyBorder="1" applyAlignment="1">
      <alignment horizontal="center" vertical="top" wrapText="1"/>
    </xf>
    <xf numFmtId="167" fontId="8" fillId="0" borderId="8" xfId="0" applyNumberFormat="1" applyFont="1" applyFill="1" applyBorder="1" applyAlignment="1">
      <alignment horizontal="center" vertical="top" wrapText="1"/>
    </xf>
    <xf numFmtId="167" fontId="8" fillId="0" borderId="6" xfId="0" applyNumberFormat="1" applyFont="1" applyFill="1" applyBorder="1" applyAlignment="1">
      <alignment horizontal="center" vertical="top" wrapText="1"/>
    </xf>
    <xf numFmtId="169" fontId="5" fillId="0" borderId="5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  <xf numFmtId="43" fontId="2" fillId="0" borderId="16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center" vertical="top" wrapText="1"/>
    </xf>
    <xf numFmtId="49" fontId="2" fillId="0" borderId="16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43" fontId="5" fillId="0" borderId="4" xfId="0" applyNumberFormat="1" applyFont="1" applyFill="1" applyBorder="1" applyAlignment="1">
      <alignment horizontal="center" vertical="top" wrapText="1"/>
    </xf>
    <xf numFmtId="43" fontId="5" fillId="0" borderId="3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1" fontId="2" fillId="0" borderId="16" xfId="0" applyNumberFormat="1" applyFont="1" applyFill="1" applyBorder="1" applyAlignment="1">
      <alignment horizontal="center" vertical="top" wrapText="1"/>
    </xf>
    <xf numFmtId="170" fontId="5" fillId="0" borderId="5" xfId="0" applyNumberFormat="1" applyFont="1" applyFill="1" applyBorder="1" applyAlignment="1">
      <alignment horizontal="center" vertical="top" wrapText="1"/>
    </xf>
    <xf numFmtId="170" fontId="5" fillId="0" borderId="11" xfId="0" applyNumberFormat="1" applyFont="1" applyFill="1" applyBorder="1" applyAlignment="1">
      <alignment horizontal="center" vertical="top" wrapText="1"/>
    </xf>
    <xf numFmtId="170" fontId="5" fillId="0" borderId="16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B5" zoomScaleNormal="100" zoomScaleSheetLayoutView="64" zoomScalePageLayoutView="64" workbookViewId="0">
      <selection activeCell="K7" sqref="K7:K11"/>
    </sheetView>
  </sheetViews>
  <sheetFormatPr defaultRowHeight="15" x14ac:dyDescent="0.25"/>
  <cols>
    <col min="1" max="1" width="7.85546875" customWidth="1"/>
    <col min="2" max="2" width="23.7109375" customWidth="1"/>
    <col min="3" max="3" width="26.140625" customWidth="1"/>
    <col min="4" max="4" width="19.140625" customWidth="1"/>
    <col min="5" max="5" width="19.5703125" customWidth="1"/>
    <col min="6" max="6" width="29.28515625" customWidth="1"/>
    <col min="7" max="7" width="18.28515625" customWidth="1"/>
    <col min="8" max="8" width="17.5703125" customWidth="1"/>
    <col min="9" max="9" width="18.85546875" customWidth="1"/>
    <col min="10" max="10" width="39.42578125" customWidth="1"/>
    <col min="11" max="11" width="35" customWidth="1"/>
    <col min="12" max="12" width="43.140625" customWidth="1"/>
  </cols>
  <sheetData>
    <row r="1" spans="1:12" ht="44.25" customHeight="1" x14ac:dyDescent="0.25">
      <c r="A1" s="110" t="s">
        <v>81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.75" x14ac:dyDescent="0.25">
      <c r="A2" s="56"/>
      <c r="B2" s="55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47.25" customHeight="1" x14ac:dyDescent="0.25">
      <c r="A3" s="110" t="s">
        <v>0</v>
      </c>
      <c r="B3" s="110" t="s">
        <v>1</v>
      </c>
      <c r="C3" s="110" t="s">
        <v>2</v>
      </c>
      <c r="D3" s="110"/>
      <c r="E3" s="110"/>
      <c r="F3" s="110" t="s">
        <v>3</v>
      </c>
      <c r="G3" s="110" t="s">
        <v>4</v>
      </c>
      <c r="H3" s="110"/>
      <c r="I3" s="110"/>
      <c r="J3" s="110" t="s">
        <v>5</v>
      </c>
      <c r="K3" s="110" t="s">
        <v>6</v>
      </c>
      <c r="L3" s="110" t="s">
        <v>7</v>
      </c>
    </row>
    <row r="4" spans="1:12" ht="90.75" customHeight="1" x14ac:dyDescent="0.25">
      <c r="A4" s="110"/>
      <c r="B4" s="110"/>
      <c r="C4" s="53" t="s">
        <v>8</v>
      </c>
      <c r="D4" s="53" t="s">
        <v>9</v>
      </c>
      <c r="E4" s="53" t="s">
        <v>82</v>
      </c>
      <c r="F4" s="110"/>
      <c r="G4" s="53" t="s">
        <v>77</v>
      </c>
      <c r="H4" s="53" t="s">
        <v>83</v>
      </c>
      <c r="I4" s="53" t="s">
        <v>10</v>
      </c>
      <c r="J4" s="110"/>
      <c r="K4" s="110"/>
      <c r="L4" s="110"/>
    </row>
    <row r="5" spans="1:12" ht="20.25" x14ac:dyDescent="0.25">
      <c r="A5" s="50">
        <v>1</v>
      </c>
      <c r="B5" s="50">
        <v>2</v>
      </c>
      <c r="C5" s="50">
        <v>4</v>
      </c>
      <c r="D5" s="50">
        <v>5</v>
      </c>
      <c r="E5" s="50">
        <v>6</v>
      </c>
      <c r="F5" s="50"/>
      <c r="G5" s="50">
        <v>7</v>
      </c>
      <c r="H5" s="50">
        <v>8</v>
      </c>
      <c r="I5" s="50">
        <v>9</v>
      </c>
      <c r="J5" s="50"/>
      <c r="K5" s="50">
        <v>10</v>
      </c>
      <c r="L5" s="50">
        <v>11</v>
      </c>
    </row>
    <row r="6" spans="1:12" ht="27" customHeight="1" x14ac:dyDescent="0.25">
      <c r="A6" s="110" t="s">
        <v>11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2" ht="36.75" customHeight="1" x14ac:dyDescent="0.25">
      <c r="A7" s="112">
        <v>1</v>
      </c>
      <c r="B7" s="113" t="s">
        <v>12</v>
      </c>
      <c r="C7" s="116" t="s">
        <v>13</v>
      </c>
      <c r="D7" s="117" t="s">
        <v>46</v>
      </c>
      <c r="E7" s="117" t="s">
        <v>46</v>
      </c>
      <c r="F7" s="8" t="s">
        <v>14</v>
      </c>
      <c r="G7" s="13">
        <v>30266.94</v>
      </c>
      <c r="H7" s="49" t="s">
        <v>46</v>
      </c>
      <c r="I7" s="49" t="s">
        <v>46</v>
      </c>
      <c r="J7" s="118" t="s">
        <v>91</v>
      </c>
      <c r="K7" s="119" t="s">
        <v>104</v>
      </c>
      <c r="L7" s="120" t="s">
        <v>105</v>
      </c>
    </row>
    <row r="8" spans="1:12" ht="51" customHeight="1" x14ac:dyDescent="0.25">
      <c r="A8" s="112"/>
      <c r="B8" s="114"/>
      <c r="C8" s="116"/>
      <c r="D8" s="117"/>
      <c r="E8" s="117"/>
      <c r="F8" s="48" t="s">
        <v>15</v>
      </c>
      <c r="G8" s="47" t="s">
        <v>46</v>
      </c>
      <c r="H8" s="49" t="s">
        <v>46</v>
      </c>
      <c r="I8" s="49" t="s">
        <v>46</v>
      </c>
      <c r="J8" s="118"/>
      <c r="K8" s="119"/>
      <c r="L8" s="120"/>
    </row>
    <row r="9" spans="1:12" ht="51.75" customHeight="1" x14ac:dyDescent="0.25">
      <c r="A9" s="112"/>
      <c r="B9" s="114"/>
      <c r="C9" s="116"/>
      <c r="D9" s="117"/>
      <c r="E9" s="117"/>
      <c r="F9" s="48" t="s">
        <v>16</v>
      </c>
      <c r="G9" s="47" t="s">
        <v>46</v>
      </c>
      <c r="H9" s="49" t="s">
        <v>46</v>
      </c>
      <c r="I9" s="49" t="s">
        <v>46</v>
      </c>
      <c r="J9" s="118"/>
      <c r="K9" s="119"/>
      <c r="L9" s="120"/>
    </row>
    <row r="10" spans="1:12" ht="35.25" customHeight="1" x14ac:dyDescent="0.25">
      <c r="A10" s="112"/>
      <c r="B10" s="114"/>
      <c r="C10" s="116"/>
      <c r="D10" s="117"/>
      <c r="E10" s="117"/>
      <c r="F10" s="48" t="s">
        <v>17</v>
      </c>
      <c r="G10" s="47">
        <v>30266.943329999998</v>
      </c>
      <c r="H10" s="49" t="s">
        <v>46</v>
      </c>
      <c r="I10" s="49" t="s">
        <v>46</v>
      </c>
      <c r="J10" s="118"/>
      <c r="K10" s="119"/>
      <c r="L10" s="120"/>
    </row>
    <row r="11" spans="1:12" ht="312" customHeight="1" x14ac:dyDescent="0.25">
      <c r="A11" s="112"/>
      <c r="B11" s="115"/>
      <c r="C11" s="116"/>
      <c r="D11" s="117"/>
      <c r="E11" s="117"/>
      <c r="F11" s="48" t="s">
        <v>18</v>
      </c>
      <c r="G11" s="52" t="s">
        <v>46</v>
      </c>
      <c r="H11" s="49" t="s">
        <v>46</v>
      </c>
      <c r="I11" s="49" t="s">
        <v>46</v>
      </c>
      <c r="J11" s="118"/>
      <c r="K11" s="119"/>
      <c r="L11" s="120"/>
    </row>
    <row r="12" spans="1:12" ht="32.25" customHeight="1" x14ac:dyDescent="0.25">
      <c r="A12" s="112">
        <v>2</v>
      </c>
      <c r="B12" s="113" t="s">
        <v>19</v>
      </c>
      <c r="C12" s="116" t="s">
        <v>27</v>
      </c>
      <c r="D12" s="119">
        <v>7</v>
      </c>
      <c r="E12" s="116" t="s">
        <v>46</v>
      </c>
      <c r="F12" s="8" t="s">
        <v>14</v>
      </c>
      <c r="G12" s="49" t="s">
        <v>46</v>
      </c>
      <c r="H12" s="45" t="s">
        <v>46</v>
      </c>
      <c r="I12" s="45" t="s">
        <v>46</v>
      </c>
      <c r="J12" s="119" t="s">
        <v>122</v>
      </c>
      <c r="K12" s="119" t="s">
        <v>104</v>
      </c>
      <c r="L12" s="120" t="s">
        <v>106</v>
      </c>
    </row>
    <row r="13" spans="1:12" ht="51.75" customHeight="1" x14ac:dyDescent="0.25">
      <c r="A13" s="112"/>
      <c r="B13" s="114"/>
      <c r="C13" s="116"/>
      <c r="D13" s="119"/>
      <c r="E13" s="116"/>
      <c r="F13" s="48" t="s">
        <v>15</v>
      </c>
      <c r="G13" s="47" t="s">
        <v>46</v>
      </c>
      <c r="H13" s="45" t="s">
        <v>46</v>
      </c>
      <c r="I13" s="45" t="s">
        <v>46</v>
      </c>
      <c r="J13" s="119"/>
      <c r="K13" s="119"/>
      <c r="L13" s="120"/>
    </row>
    <row r="14" spans="1:12" ht="118.5" customHeight="1" x14ac:dyDescent="0.25">
      <c r="A14" s="112"/>
      <c r="B14" s="114"/>
      <c r="C14" s="116"/>
      <c r="D14" s="119"/>
      <c r="E14" s="116"/>
      <c r="F14" s="48" t="s">
        <v>16</v>
      </c>
      <c r="G14" s="47" t="s">
        <v>46</v>
      </c>
      <c r="H14" s="45" t="s">
        <v>46</v>
      </c>
      <c r="I14" s="45" t="s">
        <v>46</v>
      </c>
      <c r="J14" s="119"/>
      <c r="K14" s="119"/>
      <c r="L14" s="120"/>
    </row>
    <row r="15" spans="1:12" ht="54.75" customHeight="1" x14ac:dyDescent="0.25">
      <c r="A15" s="112"/>
      <c r="B15" s="114"/>
      <c r="C15" s="121" t="s">
        <v>28</v>
      </c>
      <c r="D15" s="122">
        <v>0.81</v>
      </c>
      <c r="E15" s="122" t="s">
        <v>46</v>
      </c>
      <c r="F15" s="48" t="s">
        <v>17</v>
      </c>
      <c r="G15" s="47" t="s">
        <v>46</v>
      </c>
      <c r="H15" s="49" t="s">
        <v>46</v>
      </c>
      <c r="I15" s="49" t="s">
        <v>46</v>
      </c>
      <c r="J15" s="119"/>
      <c r="K15" s="119"/>
      <c r="L15" s="120"/>
    </row>
    <row r="16" spans="1:12" ht="128.25" customHeight="1" x14ac:dyDescent="0.25">
      <c r="A16" s="112"/>
      <c r="B16" s="115"/>
      <c r="C16" s="121"/>
      <c r="D16" s="122"/>
      <c r="E16" s="122"/>
      <c r="F16" s="48" t="s">
        <v>18</v>
      </c>
      <c r="G16" s="52" t="s">
        <v>46</v>
      </c>
      <c r="H16" s="49" t="s">
        <v>46</v>
      </c>
      <c r="I16" s="49" t="s">
        <v>46</v>
      </c>
      <c r="J16" s="119"/>
      <c r="K16" s="119"/>
      <c r="L16" s="120"/>
    </row>
  </sheetData>
  <mergeCells count="29">
    <mergeCell ref="K12:K16"/>
    <mergeCell ref="L12:L16"/>
    <mergeCell ref="C15:C16"/>
    <mergeCell ref="D15:D16"/>
    <mergeCell ref="E15:E16"/>
    <mergeCell ref="J12:J16"/>
    <mergeCell ref="A12:A16"/>
    <mergeCell ref="B12:B16"/>
    <mergeCell ref="C12:C14"/>
    <mergeCell ref="D12:D14"/>
    <mergeCell ref="E12:E14"/>
    <mergeCell ref="A6:L6"/>
    <mergeCell ref="A7:A11"/>
    <mergeCell ref="B7:B11"/>
    <mergeCell ref="C7:C11"/>
    <mergeCell ref="D7:D11"/>
    <mergeCell ref="E7:E11"/>
    <mergeCell ref="J7:J11"/>
    <mergeCell ref="K7:K11"/>
    <mergeCell ref="L7:L11"/>
    <mergeCell ref="A1:L1"/>
    <mergeCell ref="A3:A4"/>
    <mergeCell ref="B3:B4"/>
    <mergeCell ref="C3:E3"/>
    <mergeCell ref="F3:F4"/>
    <mergeCell ref="G3:I3"/>
    <mergeCell ref="J3:J4"/>
    <mergeCell ref="K3:K4"/>
    <mergeCell ref="L3:L4"/>
  </mergeCells>
  <pageMargins left="0.23622047244094491" right="0.23622047244094491" top="0.43307086614173229" bottom="0.74803149606299213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3" zoomScale="57" zoomScaleNormal="57" zoomScalePageLayoutView="64" workbookViewId="0">
      <selection activeCell="K16" sqref="K16:K20"/>
    </sheetView>
  </sheetViews>
  <sheetFormatPr defaultColWidth="9.140625" defaultRowHeight="15.75" x14ac:dyDescent="0.25"/>
  <cols>
    <col min="1" max="1" width="8" style="2" customWidth="1"/>
    <col min="2" max="2" width="23.5703125" style="1" customWidth="1"/>
    <col min="3" max="3" width="31.42578125" style="2" customWidth="1"/>
    <col min="4" max="4" width="18.7109375" style="2" customWidth="1"/>
    <col min="5" max="5" width="20.5703125" style="2" customWidth="1"/>
    <col min="6" max="6" width="27.140625" style="2" customWidth="1"/>
    <col min="7" max="7" width="24.28515625" style="2" customWidth="1"/>
    <col min="8" max="8" width="17.5703125" style="2" bestFit="1" customWidth="1"/>
    <col min="9" max="9" width="20.7109375" style="2" customWidth="1"/>
    <col min="10" max="10" width="50.42578125" style="2" customWidth="1"/>
    <col min="11" max="11" width="33" style="2" customWidth="1"/>
    <col min="12" max="12" width="39" style="2" customWidth="1"/>
    <col min="13" max="16384" width="9.140625" style="4"/>
  </cols>
  <sheetData>
    <row r="1" spans="1:12" ht="44.25" customHeight="1" x14ac:dyDescent="0.25">
      <c r="A1" s="110" t="s">
        <v>81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36" customHeight="1" x14ac:dyDescent="0.25">
      <c r="A2" s="110" t="s">
        <v>0</v>
      </c>
      <c r="B2" s="110" t="s">
        <v>1</v>
      </c>
      <c r="C2" s="110" t="s">
        <v>2</v>
      </c>
      <c r="D2" s="110"/>
      <c r="E2" s="110"/>
      <c r="F2" s="110" t="s">
        <v>3</v>
      </c>
      <c r="G2" s="110" t="s">
        <v>4</v>
      </c>
      <c r="H2" s="110"/>
      <c r="I2" s="110"/>
      <c r="J2" s="110" t="s">
        <v>5</v>
      </c>
      <c r="K2" s="110" t="s">
        <v>6</v>
      </c>
      <c r="L2" s="123" t="s">
        <v>7</v>
      </c>
    </row>
    <row r="3" spans="1:12" ht="91.5" customHeight="1" x14ac:dyDescent="0.25">
      <c r="A3" s="110"/>
      <c r="B3" s="110"/>
      <c r="C3" s="50" t="s">
        <v>8</v>
      </c>
      <c r="D3" s="50" t="s">
        <v>9</v>
      </c>
      <c r="E3" s="50" t="s">
        <v>87</v>
      </c>
      <c r="F3" s="110"/>
      <c r="G3" s="53" t="s">
        <v>24</v>
      </c>
      <c r="H3" s="53" t="s">
        <v>83</v>
      </c>
      <c r="I3" s="53" t="s">
        <v>10</v>
      </c>
      <c r="J3" s="110"/>
      <c r="K3" s="110"/>
      <c r="L3" s="123"/>
    </row>
    <row r="4" spans="1:12" ht="20.25" x14ac:dyDescent="0.25">
      <c r="A4" s="27">
        <v>1</v>
      </c>
      <c r="B4" s="27">
        <v>2</v>
      </c>
      <c r="C4" s="50">
        <v>4</v>
      </c>
      <c r="D4" s="50">
        <v>5</v>
      </c>
      <c r="E4" s="50">
        <v>6</v>
      </c>
      <c r="F4" s="50"/>
      <c r="G4" s="50">
        <v>7</v>
      </c>
      <c r="H4" s="50">
        <v>8</v>
      </c>
      <c r="I4" s="50">
        <v>9</v>
      </c>
      <c r="J4" s="50"/>
      <c r="K4" s="50">
        <v>10</v>
      </c>
      <c r="L4" s="51">
        <v>11</v>
      </c>
    </row>
    <row r="5" spans="1:12" ht="27.75" customHeight="1" x14ac:dyDescent="0.25">
      <c r="A5" s="110" t="s">
        <v>25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ht="29.25" customHeight="1" x14ac:dyDescent="0.25">
      <c r="A6" s="112">
        <v>1</v>
      </c>
      <c r="B6" s="112" t="s">
        <v>59</v>
      </c>
      <c r="C6" s="125" t="s">
        <v>62</v>
      </c>
      <c r="D6" s="126">
        <v>12</v>
      </c>
      <c r="E6" s="116" t="s">
        <v>46</v>
      </c>
      <c r="F6" s="6" t="s">
        <v>14</v>
      </c>
      <c r="G6" s="13">
        <v>8685.2564300000013</v>
      </c>
      <c r="H6" s="45" t="s">
        <v>46</v>
      </c>
      <c r="I6" s="45" t="s">
        <v>46</v>
      </c>
      <c r="J6" s="127" t="s">
        <v>127</v>
      </c>
      <c r="K6" s="119" t="s">
        <v>61</v>
      </c>
      <c r="L6" s="119" t="s">
        <v>80</v>
      </c>
    </row>
    <row r="7" spans="1:12" ht="51.75" customHeight="1" x14ac:dyDescent="0.25">
      <c r="A7" s="112"/>
      <c r="B7" s="112"/>
      <c r="C7" s="125"/>
      <c r="D7" s="126"/>
      <c r="E7" s="116"/>
      <c r="F7" s="48" t="s">
        <v>15</v>
      </c>
      <c r="G7" s="47">
        <v>2709.8</v>
      </c>
      <c r="H7" s="45" t="s">
        <v>46</v>
      </c>
      <c r="I7" s="45" t="s">
        <v>46</v>
      </c>
      <c r="J7" s="127"/>
      <c r="K7" s="119"/>
      <c r="L7" s="119"/>
    </row>
    <row r="8" spans="1:12" ht="240.75" customHeight="1" x14ac:dyDescent="0.25">
      <c r="A8" s="112"/>
      <c r="B8" s="112"/>
      <c r="C8" s="125"/>
      <c r="D8" s="126"/>
      <c r="E8" s="116"/>
      <c r="F8" s="48" t="s">
        <v>16</v>
      </c>
      <c r="G8" s="47">
        <v>4238.4051300000001</v>
      </c>
      <c r="H8" s="45" t="s">
        <v>46</v>
      </c>
      <c r="I8" s="45" t="s">
        <v>46</v>
      </c>
      <c r="J8" s="127"/>
      <c r="K8" s="119"/>
      <c r="L8" s="119"/>
    </row>
    <row r="9" spans="1:12" ht="48" customHeight="1" x14ac:dyDescent="0.25">
      <c r="A9" s="112"/>
      <c r="B9" s="112"/>
      <c r="C9" s="121" t="s">
        <v>26</v>
      </c>
      <c r="D9" s="124">
        <v>1</v>
      </c>
      <c r="E9" s="121" t="s">
        <v>46</v>
      </c>
      <c r="F9" s="48" t="s">
        <v>17</v>
      </c>
      <c r="G9" s="47">
        <v>1737.0513000000001</v>
      </c>
      <c r="H9" s="49" t="s">
        <v>46</v>
      </c>
      <c r="I9" s="49" t="s">
        <v>46</v>
      </c>
      <c r="J9" s="127"/>
      <c r="K9" s="119"/>
      <c r="L9" s="119"/>
    </row>
    <row r="10" spans="1:12" ht="41.25" customHeight="1" x14ac:dyDescent="0.25">
      <c r="A10" s="112"/>
      <c r="B10" s="112"/>
      <c r="C10" s="121"/>
      <c r="D10" s="124"/>
      <c r="E10" s="121"/>
      <c r="F10" s="48" t="s">
        <v>18</v>
      </c>
      <c r="G10" s="52" t="s">
        <v>46</v>
      </c>
      <c r="H10" s="49" t="s">
        <v>46</v>
      </c>
      <c r="I10" s="49" t="s">
        <v>46</v>
      </c>
      <c r="J10" s="127"/>
      <c r="K10" s="119"/>
      <c r="L10" s="119"/>
    </row>
    <row r="11" spans="1:12" ht="29.25" customHeight="1" x14ac:dyDescent="0.25">
      <c r="A11" s="112">
        <v>2</v>
      </c>
      <c r="B11" s="133" t="s">
        <v>53</v>
      </c>
      <c r="C11" s="121" t="s">
        <v>60</v>
      </c>
      <c r="D11" s="132">
        <v>1.0999999999999999E-2</v>
      </c>
      <c r="E11" s="125" t="s">
        <v>92</v>
      </c>
      <c r="F11" s="6" t="s">
        <v>14</v>
      </c>
      <c r="G11" s="12">
        <v>1012029.0058299999</v>
      </c>
      <c r="H11" s="15">
        <v>24076.85</v>
      </c>
      <c r="I11" s="16">
        <v>2.4</v>
      </c>
      <c r="J11" s="128" t="s">
        <v>107</v>
      </c>
      <c r="K11" s="119" t="s">
        <v>56</v>
      </c>
      <c r="L11" s="119" t="s">
        <v>57</v>
      </c>
    </row>
    <row r="12" spans="1:12" ht="49.5" customHeight="1" x14ac:dyDescent="0.25">
      <c r="A12" s="112"/>
      <c r="B12" s="133"/>
      <c r="C12" s="121"/>
      <c r="D12" s="132"/>
      <c r="E12" s="125"/>
      <c r="F12" s="48" t="s">
        <v>15</v>
      </c>
      <c r="G12" s="45" t="s">
        <v>46</v>
      </c>
      <c r="H12" s="45" t="s">
        <v>46</v>
      </c>
      <c r="I12" s="46" t="s">
        <v>46</v>
      </c>
      <c r="J12" s="128"/>
      <c r="K12" s="119"/>
      <c r="L12" s="119"/>
    </row>
    <row r="13" spans="1:12" ht="66.75" customHeight="1" x14ac:dyDescent="0.25">
      <c r="A13" s="112"/>
      <c r="B13" s="133"/>
      <c r="C13" s="121"/>
      <c r="D13" s="132"/>
      <c r="E13" s="125"/>
      <c r="F13" s="48" t="s">
        <v>16</v>
      </c>
      <c r="G13" s="11">
        <v>800604</v>
      </c>
      <c r="H13" s="14">
        <v>21428.39</v>
      </c>
      <c r="I13" s="16">
        <v>2.7</v>
      </c>
      <c r="J13" s="128"/>
      <c r="K13" s="119"/>
      <c r="L13" s="119"/>
    </row>
    <row r="14" spans="1:12" ht="44.25" customHeight="1" x14ac:dyDescent="0.25">
      <c r="A14" s="112"/>
      <c r="B14" s="133"/>
      <c r="C14" s="121"/>
      <c r="D14" s="132"/>
      <c r="E14" s="125"/>
      <c r="F14" s="48" t="s">
        <v>17</v>
      </c>
      <c r="G14" s="11">
        <v>98951.06</v>
      </c>
      <c r="H14" s="17">
        <v>2648.45</v>
      </c>
      <c r="I14" s="16">
        <v>2.7</v>
      </c>
      <c r="J14" s="128"/>
      <c r="K14" s="119"/>
      <c r="L14" s="119"/>
    </row>
    <row r="15" spans="1:12" ht="188.25" customHeight="1" x14ac:dyDescent="0.25">
      <c r="A15" s="112"/>
      <c r="B15" s="133"/>
      <c r="C15" s="121"/>
      <c r="D15" s="132"/>
      <c r="E15" s="125"/>
      <c r="F15" s="48" t="s">
        <v>18</v>
      </c>
      <c r="G15" s="18">
        <v>112473.95</v>
      </c>
      <c r="H15" s="17" t="s">
        <v>46</v>
      </c>
      <c r="I15" s="32" t="s">
        <v>46</v>
      </c>
      <c r="J15" s="128"/>
      <c r="K15" s="119"/>
      <c r="L15" s="119"/>
    </row>
    <row r="16" spans="1:12" ht="55.5" customHeight="1" x14ac:dyDescent="0.25">
      <c r="A16" s="112">
        <v>3</v>
      </c>
      <c r="B16" s="129" t="s">
        <v>54</v>
      </c>
      <c r="C16" s="121" t="s">
        <v>55</v>
      </c>
      <c r="D16" s="132">
        <v>2.3E-2</v>
      </c>
      <c r="E16" s="132">
        <v>6.0000000000000001E-3</v>
      </c>
      <c r="F16" s="6" t="s">
        <v>14</v>
      </c>
      <c r="G16" s="45" t="s">
        <v>46</v>
      </c>
      <c r="H16" s="45" t="s">
        <v>46</v>
      </c>
      <c r="I16" s="45" t="s">
        <v>46</v>
      </c>
      <c r="J16" s="128" t="s">
        <v>128</v>
      </c>
      <c r="K16" s="119" t="s">
        <v>56</v>
      </c>
      <c r="L16" s="119" t="s">
        <v>58</v>
      </c>
    </row>
    <row r="17" spans="1:12" ht="69.75" customHeight="1" x14ac:dyDescent="0.25">
      <c r="A17" s="112"/>
      <c r="B17" s="130"/>
      <c r="C17" s="121"/>
      <c r="D17" s="132"/>
      <c r="E17" s="132"/>
      <c r="F17" s="48" t="s">
        <v>15</v>
      </c>
      <c r="G17" s="45" t="s">
        <v>46</v>
      </c>
      <c r="H17" s="45" t="s">
        <v>46</v>
      </c>
      <c r="I17" s="45" t="s">
        <v>46</v>
      </c>
      <c r="J17" s="128"/>
      <c r="K17" s="119"/>
      <c r="L17" s="119"/>
    </row>
    <row r="18" spans="1:12" ht="45" customHeight="1" x14ac:dyDescent="0.25">
      <c r="A18" s="112"/>
      <c r="B18" s="130"/>
      <c r="C18" s="121"/>
      <c r="D18" s="132"/>
      <c r="E18" s="132"/>
      <c r="F18" s="48" t="s">
        <v>16</v>
      </c>
      <c r="G18" s="45" t="s">
        <v>46</v>
      </c>
      <c r="H18" s="45" t="s">
        <v>46</v>
      </c>
      <c r="I18" s="45" t="s">
        <v>46</v>
      </c>
      <c r="J18" s="128"/>
      <c r="K18" s="119"/>
      <c r="L18" s="119"/>
    </row>
    <row r="19" spans="1:12" ht="48.75" customHeight="1" x14ac:dyDescent="0.25">
      <c r="A19" s="112"/>
      <c r="B19" s="130"/>
      <c r="C19" s="121"/>
      <c r="D19" s="132"/>
      <c r="E19" s="132"/>
      <c r="F19" s="48" t="s">
        <v>17</v>
      </c>
      <c r="G19" s="45" t="s">
        <v>46</v>
      </c>
      <c r="H19" s="49" t="s">
        <v>46</v>
      </c>
      <c r="I19" s="49" t="s">
        <v>46</v>
      </c>
      <c r="J19" s="128"/>
      <c r="K19" s="119"/>
      <c r="L19" s="119"/>
    </row>
    <row r="20" spans="1:12" ht="32.25" customHeight="1" x14ac:dyDescent="0.25">
      <c r="A20" s="112"/>
      <c r="B20" s="131"/>
      <c r="C20" s="121"/>
      <c r="D20" s="132"/>
      <c r="E20" s="132"/>
      <c r="F20" s="48" t="s">
        <v>18</v>
      </c>
      <c r="G20" s="52" t="s">
        <v>46</v>
      </c>
      <c r="H20" s="49" t="s">
        <v>46</v>
      </c>
      <c r="I20" s="49" t="s">
        <v>46</v>
      </c>
      <c r="J20" s="128"/>
      <c r="K20" s="119"/>
      <c r="L20" s="119"/>
    </row>
  </sheetData>
  <mergeCells count="37">
    <mergeCell ref="A16:A20"/>
    <mergeCell ref="K16:K20"/>
    <mergeCell ref="L16:L20"/>
    <mergeCell ref="J16:J20"/>
    <mergeCell ref="J11:J15"/>
    <mergeCell ref="B16:B20"/>
    <mergeCell ref="C16:C20"/>
    <mergeCell ref="D16:D20"/>
    <mergeCell ref="E16:E20"/>
    <mergeCell ref="B11:B15"/>
    <mergeCell ref="C11:C15"/>
    <mergeCell ref="D11:D15"/>
    <mergeCell ref="E11:E15"/>
    <mergeCell ref="K11:K15"/>
    <mergeCell ref="L11:L15"/>
    <mergeCell ref="A11:A15"/>
    <mergeCell ref="D9:D10"/>
    <mergeCell ref="E9:E10"/>
    <mergeCell ref="A5:L5"/>
    <mergeCell ref="A6:A10"/>
    <mergeCell ref="B6:B10"/>
    <mergeCell ref="C6:C8"/>
    <mergeCell ref="D6:D8"/>
    <mergeCell ref="E6:E8"/>
    <mergeCell ref="J6:J10"/>
    <mergeCell ref="K6:K10"/>
    <mergeCell ref="L6:L10"/>
    <mergeCell ref="C9:C10"/>
    <mergeCell ref="A1:L1"/>
    <mergeCell ref="A2:A3"/>
    <mergeCell ref="B2:B3"/>
    <mergeCell ref="C2:E2"/>
    <mergeCell ref="F2:F3"/>
    <mergeCell ref="G2:I2"/>
    <mergeCell ref="J2:J3"/>
    <mergeCell ref="K2:K3"/>
    <mergeCell ref="L2:L3"/>
  </mergeCells>
  <pageMargins left="0.11811023622047245" right="0.11811023622047245" top="0" bottom="0" header="0.31496062992125984" footer="0.31496062992125984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71" zoomScaleNormal="71" zoomScalePageLayoutView="68" workbookViewId="0">
      <selection activeCell="B12" sqref="B12:B16"/>
    </sheetView>
  </sheetViews>
  <sheetFormatPr defaultRowHeight="15" x14ac:dyDescent="0.25"/>
  <cols>
    <col min="1" max="1" width="6.28515625" customWidth="1"/>
    <col min="2" max="2" width="23.5703125" customWidth="1"/>
    <col min="3" max="3" width="25.5703125" customWidth="1"/>
    <col min="4" max="4" width="17.7109375" customWidth="1"/>
    <col min="5" max="5" width="20.42578125" customWidth="1"/>
    <col min="6" max="6" width="21" customWidth="1"/>
    <col min="7" max="7" width="18.42578125" customWidth="1"/>
    <col min="8" max="8" width="18.85546875" customWidth="1"/>
    <col min="9" max="9" width="20.140625" customWidth="1"/>
    <col min="10" max="10" width="53" customWidth="1"/>
    <col min="11" max="11" width="30.5703125" customWidth="1"/>
    <col min="12" max="12" width="33.7109375" customWidth="1"/>
  </cols>
  <sheetData>
    <row r="1" spans="1:12" ht="41.25" customHeight="1" x14ac:dyDescent="0.25">
      <c r="A1" s="110" t="s">
        <v>81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.75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4.5" customHeight="1" x14ac:dyDescent="0.25">
      <c r="A3" s="110" t="s">
        <v>0</v>
      </c>
      <c r="B3" s="110" t="s">
        <v>1</v>
      </c>
      <c r="C3" s="110" t="s">
        <v>2</v>
      </c>
      <c r="D3" s="110"/>
      <c r="E3" s="110"/>
      <c r="F3" s="110" t="s">
        <v>3</v>
      </c>
      <c r="G3" s="110" t="s">
        <v>4</v>
      </c>
      <c r="H3" s="110"/>
      <c r="I3" s="110"/>
      <c r="J3" s="110" t="s">
        <v>5</v>
      </c>
      <c r="K3" s="110" t="s">
        <v>6</v>
      </c>
      <c r="L3" s="110" t="s">
        <v>7</v>
      </c>
    </row>
    <row r="4" spans="1:12" ht="81" x14ac:dyDescent="0.25">
      <c r="A4" s="110"/>
      <c r="B4" s="110"/>
      <c r="C4" s="50" t="s">
        <v>8</v>
      </c>
      <c r="D4" s="50" t="s">
        <v>9</v>
      </c>
      <c r="E4" s="50" t="s">
        <v>82</v>
      </c>
      <c r="F4" s="110"/>
      <c r="G4" s="53" t="s">
        <v>78</v>
      </c>
      <c r="H4" s="53" t="s">
        <v>86</v>
      </c>
      <c r="I4" s="53" t="s">
        <v>10</v>
      </c>
      <c r="J4" s="110"/>
      <c r="K4" s="110"/>
      <c r="L4" s="110"/>
    </row>
    <row r="5" spans="1:12" ht="20.25" x14ac:dyDescent="0.25">
      <c r="A5" s="27">
        <v>1</v>
      </c>
      <c r="B5" s="27">
        <v>2</v>
      </c>
      <c r="C5" s="27">
        <v>4</v>
      </c>
      <c r="D5" s="27">
        <v>5</v>
      </c>
      <c r="E5" s="27">
        <v>6</v>
      </c>
      <c r="F5" s="27"/>
      <c r="G5" s="27">
        <v>7</v>
      </c>
      <c r="H5" s="27">
        <v>8</v>
      </c>
      <c r="I5" s="27">
        <v>9</v>
      </c>
      <c r="J5" s="27"/>
      <c r="K5" s="27">
        <v>10</v>
      </c>
      <c r="L5" s="27">
        <v>11</v>
      </c>
    </row>
    <row r="6" spans="1:12" ht="20.25" x14ac:dyDescent="0.25">
      <c r="A6" s="110" t="s">
        <v>65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2" ht="27" customHeight="1" x14ac:dyDescent="0.25">
      <c r="A7" s="112">
        <v>1</v>
      </c>
      <c r="B7" s="112" t="s">
        <v>63</v>
      </c>
      <c r="C7" s="116" t="s">
        <v>64</v>
      </c>
      <c r="D7" s="117">
        <v>0</v>
      </c>
      <c r="E7" s="117">
        <v>0</v>
      </c>
      <c r="F7" s="8" t="s">
        <v>14</v>
      </c>
      <c r="G7" s="3">
        <v>0</v>
      </c>
      <c r="H7" s="3">
        <v>0</v>
      </c>
      <c r="I7" s="3">
        <v>0</v>
      </c>
      <c r="J7" s="120" t="s">
        <v>121</v>
      </c>
      <c r="K7" s="119" t="s">
        <v>73</v>
      </c>
      <c r="L7" s="119" t="s">
        <v>76</v>
      </c>
    </row>
    <row r="8" spans="1:12" ht="40.5" x14ac:dyDescent="0.25">
      <c r="A8" s="112"/>
      <c r="B8" s="112"/>
      <c r="C8" s="116"/>
      <c r="D8" s="117"/>
      <c r="E8" s="117"/>
      <c r="F8" s="48" t="s">
        <v>15</v>
      </c>
      <c r="G8" s="3">
        <v>0</v>
      </c>
      <c r="H8" s="3">
        <v>0</v>
      </c>
      <c r="I8" s="3">
        <v>0</v>
      </c>
      <c r="J8" s="120"/>
      <c r="K8" s="119"/>
      <c r="L8" s="119"/>
    </row>
    <row r="9" spans="1:12" ht="66.75" customHeight="1" x14ac:dyDescent="0.25">
      <c r="A9" s="112"/>
      <c r="B9" s="112"/>
      <c r="C9" s="116"/>
      <c r="D9" s="117"/>
      <c r="E9" s="117"/>
      <c r="F9" s="48" t="s">
        <v>16</v>
      </c>
      <c r="G9" s="3">
        <v>0</v>
      </c>
      <c r="H9" s="3">
        <v>0</v>
      </c>
      <c r="I9" s="3">
        <v>0</v>
      </c>
      <c r="J9" s="120"/>
      <c r="K9" s="119"/>
      <c r="L9" s="119"/>
    </row>
    <row r="10" spans="1:12" ht="40.5" x14ac:dyDescent="0.25">
      <c r="A10" s="112"/>
      <c r="B10" s="112"/>
      <c r="C10" s="116"/>
      <c r="D10" s="117"/>
      <c r="E10" s="117"/>
      <c r="F10" s="48" t="s">
        <v>17</v>
      </c>
      <c r="G10" s="3">
        <v>0</v>
      </c>
      <c r="H10" s="3">
        <v>0</v>
      </c>
      <c r="I10" s="3">
        <v>0</v>
      </c>
      <c r="J10" s="120"/>
      <c r="K10" s="119"/>
      <c r="L10" s="119"/>
    </row>
    <row r="11" spans="1:12" ht="127.5" customHeight="1" x14ac:dyDescent="0.25">
      <c r="A11" s="112"/>
      <c r="B11" s="112"/>
      <c r="C11" s="116"/>
      <c r="D11" s="117"/>
      <c r="E11" s="117"/>
      <c r="F11" s="48" t="s">
        <v>18</v>
      </c>
      <c r="G11" s="3">
        <v>0</v>
      </c>
      <c r="H11" s="3">
        <v>0</v>
      </c>
      <c r="I11" s="3">
        <v>0</v>
      </c>
      <c r="J11" s="120"/>
      <c r="K11" s="119"/>
      <c r="L11" s="119"/>
    </row>
    <row r="12" spans="1:12" ht="28.5" customHeight="1" x14ac:dyDescent="0.25">
      <c r="A12" s="112">
        <v>2</v>
      </c>
      <c r="B12" s="113" t="s">
        <v>69</v>
      </c>
      <c r="C12" s="116" t="s">
        <v>68</v>
      </c>
      <c r="D12" s="134">
        <v>8</v>
      </c>
      <c r="E12" s="134" t="s">
        <v>88</v>
      </c>
      <c r="F12" s="58" t="s">
        <v>14</v>
      </c>
      <c r="G12" s="3">
        <v>0</v>
      </c>
      <c r="H12" s="3">
        <v>0</v>
      </c>
      <c r="I12" s="3">
        <v>0</v>
      </c>
      <c r="J12" s="120" t="s">
        <v>89</v>
      </c>
      <c r="K12" s="119" t="s">
        <v>73</v>
      </c>
      <c r="L12" s="119" t="s">
        <v>75</v>
      </c>
    </row>
    <row r="13" spans="1:12" ht="52.5" customHeight="1" x14ac:dyDescent="0.25">
      <c r="A13" s="112"/>
      <c r="B13" s="114"/>
      <c r="C13" s="116"/>
      <c r="D13" s="134"/>
      <c r="E13" s="134"/>
      <c r="F13" s="48" t="s">
        <v>15</v>
      </c>
      <c r="G13" s="3">
        <v>0</v>
      </c>
      <c r="H13" s="3">
        <v>0</v>
      </c>
      <c r="I13" s="3">
        <v>0</v>
      </c>
      <c r="J13" s="120"/>
      <c r="K13" s="119"/>
      <c r="L13" s="119"/>
    </row>
    <row r="14" spans="1:12" ht="74.25" customHeight="1" x14ac:dyDescent="0.25">
      <c r="A14" s="112"/>
      <c r="B14" s="114"/>
      <c r="C14" s="116"/>
      <c r="D14" s="134"/>
      <c r="E14" s="134"/>
      <c r="F14" s="48" t="s">
        <v>16</v>
      </c>
      <c r="G14" s="3">
        <v>0</v>
      </c>
      <c r="H14" s="3">
        <v>0</v>
      </c>
      <c r="I14" s="3">
        <v>0</v>
      </c>
      <c r="J14" s="120"/>
      <c r="K14" s="119"/>
      <c r="L14" s="119"/>
    </row>
    <row r="15" spans="1:12" ht="48.75" customHeight="1" x14ac:dyDescent="0.25">
      <c r="A15" s="112"/>
      <c r="B15" s="114"/>
      <c r="C15" s="116"/>
      <c r="D15" s="134"/>
      <c r="E15" s="134"/>
      <c r="F15" s="48" t="s">
        <v>17</v>
      </c>
      <c r="G15" s="3">
        <v>0</v>
      </c>
      <c r="H15" s="3">
        <v>0</v>
      </c>
      <c r="I15" s="3">
        <v>0</v>
      </c>
      <c r="J15" s="120"/>
      <c r="K15" s="119"/>
      <c r="L15" s="119"/>
    </row>
    <row r="16" spans="1:12" ht="144" customHeight="1" x14ac:dyDescent="0.25">
      <c r="A16" s="112"/>
      <c r="B16" s="115"/>
      <c r="C16" s="116"/>
      <c r="D16" s="134"/>
      <c r="E16" s="134"/>
      <c r="F16" s="48" t="s">
        <v>18</v>
      </c>
      <c r="G16" s="3">
        <v>0</v>
      </c>
      <c r="H16" s="3">
        <v>0</v>
      </c>
      <c r="I16" s="3">
        <v>0</v>
      </c>
      <c r="J16" s="120"/>
      <c r="K16" s="119"/>
      <c r="L16" s="119"/>
    </row>
  </sheetData>
  <mergeCells count="26">
    <mergeCell ref="J3:J4"/>
    <mergeCell ref="A1:L1"/>
    <mergeCell ref="A3:A4"/>
    <mergeCell ref="B7:B11"/>
    <mergeCell ref="B3:B4"/>
    <mergeCell ref="A7:A11"/>
    <mergeCell ref="C3:E3"/>
    <mergeCell ref="G3:I3"/>
    <mergeCell ref="K3:K4"/>
    <mergeCell ref="L3:L4"/>
    <mergeCell ref="K7:K11"/>
    <mergeCell ref="L7:L11"/>
    <mergeCell ref="A6:L6"/>
    <mergeCell ref="E7:E11"/>
    <mergeCell ref="J7:J11"/>
    <mergeCell ref="A12:A16"/>
    <mergeCell ref="B12:B16"/>
    <mergeCell ref="C12:C16"/>
    <mergeCell ref="D12:D16"/>
    <mergeCell ref="F3:F4"/>
    <mergeCell ref="E12:E16"/>
    <mergeCell ref="J12:J16"/>
    <mergeCell ref="K12:K16"/>
    <mergeCell ref="L12:L16"/>
    <mergeCell ref="C7:C11"/>
    <mergeCell ref="D7:D11"/>
  </mergeCells>
  <pageMargins left="0.11811023622047245" right="0.11811023622047245" top="0" bottom="0" header="0.31496062992125984" footer="0.31496062992125984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WhiteSpace="0" topLeftCell="A9" zoomScale="62" zoomScaleNormal="62" zoomScaleSheetLayoutView="50" zoomScalePageLayoutView="53" workbookViewId="0">
      <selection activeCell="D9" sqref="D9:D11"/>
    </sheetView>
  </sheetViews>
  <sheetFormatPr defaultColWidth="9.140625" defaultRowHeight="15.75" x14ac:dyDescent="0.25"/>
  <cols>
    <col min="1" max="1" width="7.28515625" style="2" customWidth="1"/>
    <col min="2" max="2" width="25.140625" style="1" customWidth="1"/>
    <col min="3" max="3" width="32.42578125" style="2" customWidth="1"/>
    <col min="4" max="4" width="20.7109375" style="2" customWidth="1"/>
    <col min="5" max="5" width="21.140625" style="2" customWidth="1"/>
    <col min="6" max="6" width="21.42578125" style="2" customWidth="1"/>
    <col min="7" max="7" width="21.140625" style="2" customWidth="1"/>
    <col min="8" max="8" width="22.28515625" style="2" customWidth="1"/>
    <col min="9" max="9" width="20" style="2" customWidth="1"/>
    <col min="10" max="10" width="50" style="2" customWidth="1"/>
    <col min="11" max="11" width="29.85546875" style="2" customWidth="1"/>
    <col min="12" max="12" width="32.7109375" style="2" customWidth="1"/>
    <col min="13" max="16384" width="9.140625" style="4"/>
  </cols>
  <sheetData>
    <row r="1" spans="1:13" ht="51.75" customHeight="1" x14ac:dyDescent="0.25">
      <c r="A1" s="135" t="s">
        <v>81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20.25" x14ac:dyDescent="0.3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3" ht="24.75" customHeight="1" x14ac:dyDescent="0.25">
      <c r="A3" s="110" t="s">
        <v>0</v>
      </c>
      <c r="B3" s="110" t="s">
        <v>1</v>
      </c>
      <c r="C3" s="137" t="s">
        <v>2</v>
      </c>
      <c r="D3" s="138"/>
      <c r="E3" s="139"/>
      <c r="F3" s="140" t="s">
        <v>3</v>
      </c>
      <c r="G3" s="110" t="s">
        <v>4</v>
      </c>
      <c r="H3" s="110"/>
      <c r="I3" s="110"/>
      <c r="J3" s="140" t="s">
        <v>5</v>
      </c>
      <c r="K3" s="140" t="s">
        <v>6</v>
      </c>
      <c r="L3" s="140" t="s">
        <v>7</v>
      </c>
    </row>
    <row r="4" spans="1:13" ht="95.25" customHeight="1" x14ac:dyDescent="0.25">
      <c r="A4" s="110"/>
      <c r="B4" s="110"/>
      <c r="C4" s="60" t="s">
        <v>8</v>
      </c>
      <c r="D4" s="60" t="s">
        <v>9</v>
      </c>
      <c r="E4" s="60" t="s">
        <v>82</v>
      </c>
      <c r="F4" s="141"/>
      <c r="G4" s="60" t="s">
        <v>79</v>
      </c>
      <c r="H4" s="65" t="s">
        <v>86</v>
      </c>
      <c r="I4" s="65" t="s">
        <v>10</v>
      </c>
      <c r="J4" s="141"/>
      <c r="K4" s="141"/>
      <c r="L4" s="141"/>
    </row>
    <row r="5" spans="1:13" ht="20.25" x14ac:dyDescent="0.25">
      <c r="A5" s="60">
        <v>1</v>
      </c>
      <c r="B5" s="60">
        <v>2</v>
      </c>
      <c r="C5" s="60">
        <v>4</v>
      </c>
      <c r="D5" s="60">
        <v>5</v>
      </c>
      <c r="E5" s="60">
        <v>6</v>
      </c>
      <c r="F5" s="60"/>
      <c r="G5" s="60">
        <v>7</v>
      </c>
      <c r="H5" s="60">
        <v>8</v>
      </c>
      <c r="I5" s="60">
        <v>9</v>
      </c>
      <c r="J5" s="60"/>
      <c r="K5" s="60">
        <v>10</v>
      </c>
      <c r="L5" s="60">
        <v>11</v>
      </c>
    </row>
    <row r="6" spans="1:13" ht="28.5" customHeight="1" thickBot="1" x14ac:dyDescent="0.3">
      <c r="A6" s="110" t="s">
        <v>20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3" ht="330" customHeight="1" x14ac:dyDescent="0.25">
      <c r="A7" s="142">
        <v>1</v>
      </c>
      <c r="B7" s="145" t="s">
        <v>66</v>
      </c>
      <c r="C7" s="19" t="s">
        <v>30</v>
      </c>
      <c r="D7" s="20">
        <v>428</v>
      </c>
      <c r="E7" s="20">
        <v>348</v>
      </c>
      <c r="F7" s="21" t="s">
        <v>14</v>
      </c>
      <c r="G7" s="22">
        <f>SUM(G8:G11)</f>
        <v>309575.16000000003</v>
      </c>
      <c r="H7" s="22">
        <f>SUM(H8:H11)</f>
        <v>127213.89</v>
      </c>
      <c r="I7" s="42">
        <v>41.09</v>
      </c>
      <c r="J7" s="148" t="s">
        <v>70</v>
      </c>
      <c r="K7" s="151" t="s">
        <v>33</v>
      </c>
      <c r="L7" s="154" t="s">
        <v>45</v>
      </c>
    </row>
    <row r="8" spans="1:13" ht="302.25" customHeight="1" x14ac:dyDescent="0.25">
      <c r="A8" s="143"/>
      <c r="B8" s="146"/>
      <c r="C8" s="64" t="s">
        <v>31</v>
      </c>
      <c r="D8" s="23">
        <v>60</v>
      </c>
      <c r="E8" s="63" t="s">
        <v>74</v>
      </c>
      <c r="F8" s="24" t="s">
        <v>15</v>
      </c>
      <c r="G8" s="64" t="s">
        <v>46</v>
      </c>
      <c r="H8" s="103" t="s">
        <v>46</v>
      </c>
      <c r="I8" s="43" t="s">
        <v>46</v>
      </c>
      <c r="J8" s="149"/>
      <c r="K8" s="152"/>
      <c r="L8" s="155"/>
    </row>
    <row r="9" spans="1:13" ht="66.75" customHeight="1" x14ac:dyDescent="0.25">
      <c r="A9" s="143"/>
      <c r="B9" s="146"/>
      <c r="C9" s="157" t="s">
        <v>32</v>
      </c>
      <c r="D9" s="160">
        <v>100</v>
      </c>
      <c r="E9" s="160">
        <v>100</v>
      </c>
      <c r="F9" s="24" t="s">
        <v>16</v>
      </c>
      <c r="G9" s="25">
        <v>294096.40000000002</v>
      </c>
      <c r="H9" s="10">
        <v>120853.2</v>
      </c>
      <c r="I9" s="43">
        <v>41.09</v>
      </c>
      <c r="J9" s="149"/>
      <c r="K9" s="152"/>
      <c r="L9" s="155"/>
    </row>
    <row r="10" spans="1:13" ht="42" customHeight="1" x14ac:dyDescent="0.25">
      <c r="A10" s="143"/>
      <c r="B10" s="146"/>
      <c r="C10" s="158"/>
      <c r="D10" s="161"/>
      <c r="E10" s="161"/>
      <c r="F10" s="24" t="s">
        <v>17</v>
      </c>
      <c r="G10" s="25">
        <v>15478.76</v>
      </c>
      <c r="H10" s="10">
        <v>6360.69</v>
      </c>
      <c r="I10" s="43">
        <v>41.09</v>
      </c>
      <c r="J10" s="149"/>
      <c r="K10" s="152"/>
      <c r="L10" s="155"/>
    </row>
    <row r="11" spans="1:13" ht="242.25" customHeight="1" thickBot="1" x14ac:dyDescent="0.3">
      <c r="A11" s="144"/>
      <c r="B11" s="147"/>
      <c r="C11" s="159"/>
      <c r="D11" s="162"/>
      <c r="E11" s="162"/>
      <c r="F11" s="26" t="s">
        <v>18</v>
      </c>
      <c r="G11" s="38" t="s">
        <v>46</v>
      </c>
      <c r="H11" s="104" t="s">
        <v>46</v>
      </c>
      <c r="I11" s="104" t="s">
        <v>46</v>
      </c>
      <c r="J11" s="150"/>
      <c r="K11" s="153"/>
      <c r="L11" s="156"/>
    </row>
    <row r="12" spans="1:13" ht="33" customHeight="1" x14ac:dyDescent="0.25">
      <c r="A12" s="114">
        <v>2</v>
      </c>
      <c r="B12" s="179" t="s">
        <v>21</v>
      </c>
      <c r="C12" s="180" t="s">
        <v>29</v>
      </c>
      <c r="D12" s="181">
        <v>50.4</v>
      </c>
      <c r="E12" s="182">
        <v>49.4</v>
      </c>
      <c r="F12" s="7" t="s">
        <v>14</v>
      </c>
      <c r="G12" s="9" t="s">
        <v>46</v>
      </c>
      <c r="H12" s="9" t="s">
        <v>46</v>
      </c>
      <c r="I12" s="9" t="s">
        <v>46</v>
      </c>
      <c r="J12" s="185" t="s">
        <v>90</v>
      </c>
      <c r="K12" s="163" t="s">
        <v>33</v>
      </c>
      <c r="L12" s="165" t="s">
        <v>71</v>
      </c>
      <c r="M12" s="2"/>
    </row>
    <row r="13" spans="1:13" ht="48" customHeight="1" x14ac:dyDescent="0.25">
      <c r="A13" s="114"/>
      <c r="B13" s="114"/>
      <c r="C13" s="169"/>
      <c r="D13" s="181"/>
      <c r="E13" s="183"/>
      <c r="F13" s="61" t="s">
        <v>15</v>
      </c>
      <c r="G13" s="59" t="s">
        <v>46</v>
      </c>
      <c r="H13" s="59" t="s">
        <v>46</v>
      </c>
      <c r="I13" s="59" t="s">
        <v>46</v>
      </c>
      <c r="J13" s="181"/>
      <c r="K13" s="163"/>
      <c r="L13" s="166"/>
      <c r="M13" s="2"/>
    </row>
    <row r="14" spans="1:13" ht="153.75" customHeight="1" x14ac:dyDescent="0.25">
      <c r="A14" s="114"/>
      <c r="B14" s="114"/>
      <c r="C14" s="169"/>
      <c r="D14" s="181"/>
      <c r="E14" s="183"/>
      <c r="F14" s="61" t="s">
        <v>16</v>
      </c>
      <c r="G14" s="59" t="s">
        <v>46</v>
      </c>
      <c r="H14" s="59" t="s">
        <v>46</v>
      </c>
      <c r="I14" s="59" t="s">
        <v>46</v>
      </c>
      <c r="J14" s="181"/>
      <c r="K14" s="163"/>
      <c r="L14" s="166"/>
      <c r="M14" s="2"/>
    </row>
    <row r="15" spans="1:13" ht="69" customHeight="1" x14ac:dyDescent="0.25">
      <c r="A15" s="114"/>
      <c r="B15" s="114"/>
      <c r="C15" s="169"/>
      <c r="D15" s="181"/>
      <c r="E15" s="183"/>
      <c r="F15" s="61" t="s">
        <v>17</v>
      </c>
      <c r="G15" s="59" t="s">
        <v>46</v>
      </c>
      <c r="H15" s="59" t="s">
        <v>46</v>
      </c>
      <c r="I15" s="59" t="s">
        <v>46</v>
      </c>
      <c r="J15" s="181"/>
      <c r="K15" s="163"/>
      <c r="L15" s="166"/>
      <c r="M15" s="2"/>
    </row>
    <row r="16" spans="1:13" ht="78.75" customHeight="1" thickBot="1" x14ac:dyDescent="0.3">
      <c r="A16" s="114"/>
      <c r="B16" s="115"/>
      <c r="C16" s="169"/>
      <c r="D16" s="181"/>
      <c r="E16" s="184"/>
      <c r="F16" s="5" t="s">
        <v>18</v>
      </c>
      <c r="G16" s="62" t="s">
        <v>46</v>
      </c>
      <c r="H16" s="62" t="s">
        <v>46</v>
      </c>
      <c r="I16" s="62" t="s">
        <v>46</v>
      </c>
      <c r="J16" s="186"/>
      <c r="K16" s="164"/>
      <c r="L16" s="167"/>
      <c r="M16" s="2"/>
    </row>
    <row r="17" spans="1:13" ht="33.75" customHeight="1" x14ac:dyDescent="0.25">
      <c r="A17" s="113">
        <v>3</v>
      </c>
      <c r="B17" s="113" t="s">
        <v>22</v>
      </c>
      <c r="C17" s="168" t="s">
        <v>23</v>
      </c>
      <c r="D17" s="168" t="s">
        <v>46</v>
      </c>
      <c r="E17" s="171" t="s">
        <v>46</v>
      </c>
      <c r="F17" s="8" t="s">
        <v>14</v>
      </c>
      <c r="G17" s="59" t="s">
        <v>46</v>
      </c>
      <c r="H17" s="59" t="s">
        <v>46</v>
      </c>
      <c r="I17" s="59" t="s">
        <v>46</v>
      </c>
      <c r="J17" s="174"/>
      <c r="K17" s="163" t="s">
        <v>33</v>
      </c>
      <c r="L17" s="165" t="s">
        <v>72</v>
      </c>
      <c r="M17" s="2"/>
    </row>
    <row r="18" spans="1:13" ht="49.5" customHeight="1" x14ac:dyDescent="0.25">
      <c r="A18" s="114"/>
      <c r="B18" s="114"/>
      <c r="C18" s="169"/>
      <c r="D18" s="169"/>
      <c r="E18" s="172"/>
      <c r="F18" s="61" t="s">
        <v>15</v>
      </c>
      <c r="G18" s="59" t="s">
        <v>46</v>
      </c>
      <c r="H18" s="59" t="s">
        <v>46</v>
      </c>
      <c r="I18" s="59" t="s">
        <v>46</v>
      </c>
      <c r="J18" s="175"/>
      <c r="K18" s="163"/>
      <c r="L18" s="166"/>
    </row>
    <row r="19" spans="1:13" ht="65.25" customHeight="1" x14ac:dyDescent="0.25">
      <c r="A19" s="114"/>
      <c r="B19" s="114"/>
      <c r="C19" s="169"/>
      <c r="D19" s="169"/>
      <c r="E19" s="172"/>
      <c r="F19" s="61" t="s">
        <v>16</v>
      </c>
      <c r="G19" s="59" t="s">
        <v>46</v>
      </c>
      <c r="H19" s="59" t="s">
        <v>46</v>
      </c>
      <c r="I19" s="59" t="s">
        <v>46</v>
      </c>
      <c r="J19" s="175"/>
      <c r="K19" s="163"/>
      <c r="L19" s="166"/>
    </row>
    <row r="20" spans="1:13" ht="44.25" customHeight="1" x14ac:dyDescent="0.25">
      <c r="A20" s="114"/>
      <c r="B20" s="114"/>
      <c r="C20" s="169"/>
      <c r="D20" s="169"/>
      <c r="E20" s="172"/>
      <c r="F20" s="61" t="s">
        <v>17</v>
      </c>
      <c r="G20" s="59" t="s">
        <v>46</v>
      </c>
      <c r="H20" s="59" t="s">
        <v>46</v>
      </c>
      <c r="I20" s="59" t="s">
        <v>46</v>
      </c>
      <c r="J20" s="175"/>
      <c r="K20" s="163"/>
      <c r="L20" s="166"/>
    </row>
    <row r="21" spans="1:13" ht="54" customHeight="1" x14ac:dyDescent="0.25">
      <c r="A21" s="115"/>
      <c r="B21" s="115"/>
      <c r="C21" s="170"/>
      <c r="D21" s="170"/>
      <c r="E21" s="173"/>
      <c r="F21" s="61" t="s">
        <v>18</v>
      </c>
      <c r="G21" s="59" t="s">
        <v>46</v>
      </c>
      <c r="H21" s="59" t="s">
        <v>46</v>
      </c>
      <c r="I21" s="59" t="s">
        <v>46</v>
      </c>
      <c r="J21" s="176"/>
      <c r="K21" s="177"/>
      <c r="L21" s="178"/>
    </row>
    <row r="22" spans="1:13" ht="20.25" x14ac:dyDescent="0.3">
      <c r="A22" s="31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</row>
  </sheetData>
  <mergeCells count="34">
    <mergeCell ref="K12:K16"/>
    <mergeCell ref="L12:L16"/>
    <mergeCell ref="A17:A21"/>
    <mergeCell ref="B17:B21"/>
    <mergeCell ref="C17:C21"/>
    <mergeCell ref="D17:D21"/>
    <mergeCell ref="E17:E21"/>
    <mergeCell ref="J17:J21"/>
    <mergeCell ref="K17:K21"/>
    <mergeCell ref="L17:L21"/>
    <mergeCell ref="A12:A16"/>
    <mergeCell ref="B12:B16"/>
    <mergeCell ref="C12:C16"/>
    <mergeCell ref="D12:D16"/>
    <mergeCell ref="E12:E16"/>
    <mergeCell ref="J12:J16"/>
    <mergeCell ref="A6:L6"/>
    <mergeCell ref="A7:A11"/>
    <mergeCell ref="B7:B11"/>
    <mergeCell ref="J7:J11"/>
    <mergeCell ref="K7:K11"/>
    <mergeCell ref="L7:L11"/>
    <mergeCell ref="C9:C11"/>
    <mergeCell ref="D9:D11"/>
    <mergeCell ref="E9:E11"/>
    <mergeCell ref="A1:L1"/>
    <mergeCell ref="A3:A4"/>
    <mergeCell ref="B3:B4"/>
    <mergeCell ref="C3:E3"/>
    <mergeCell ref="F3:F4"/>
    <mergeCell ref="G3:I3"/>
    <mergeCell ref="J3:J4"/>
    <mergeCell ref="K3:K4"/>
    <mergeCell ref="L3:L4"/>
  </mergeCells>
  <pageMargins left="0.11811023622047245" right="0.11811023622047245" top="0" bottom="0" header="0.31496062992125984" footer="0.31496062992125984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WhiteSpace="0" topLeftCell="A2" zoomScale="58" zoomScaleNormal="58" zoomScaleSheetLayoutView="62" zoomScalePageLayoutView="50" workbookViewId="0">
      <selection activeCell="T21" sqref="T21"/>
    </sheetView>
  </sheetViews>
  <sheetFormatPr defaultColWidth="9.140625" defaultRowHeight="20.25" x14ac:dyDescent="0.3"/>
  <cols>
    <col min="1" max="1" width="7.42578125" style="31" customWidth="1"/>
    <col min="2" max="2" width="26.7109375" style="30" customWidth="1"/>
    <col min="3" max="3" width="38.28515625" style="31" customWidth="1"/>
    <col min="4" max="4" width="20.28515625" style="31" customWidth="1"/>
    <col min="5" max="5" width="20.7109375" style="31" customWidth="1"/>
    <col min="6" max="6" width="28.140625" style="31" customWidth="1"/>
    <col min="7" max="7" width="22.85546875" style="31" customWidth="1"/>
    <col min="8" max="8" width="24.42578125" style="70" customWidth="1"/>
    <col min="9" max="9" width="18.42578125" style="31" customWidth="1"/>
    <col min="10" max="10" width="63.85546875" style="71" customWidth="1"/>
    <col min="11" max="11" width="28.7109375" style="31" customWidth="1"/>
    <col min="12" max="12" width="28.5703125" style="31" customWidth="1"/>
    <col min="13" max="13" width="7.7109375" style="69" customWidth="1"/>
    <col min="14" max="16384" width="9.140625" style="69"/>
  </cols>
  <sheetData>
    <row r="1" spans="1:12" ht="44.25" customHeight="1" x14ac:dyDescent="0.3">
      <c r="A1" s="195" t="s">
        <v>103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16.5" customHeight="1" x14ac:dyDescent="0.3">
      <c r="A2" s="29"/>
    </row>
    <row r="3" spans="1:12" ht="33" customHeight="1" x14ac:dyDescent="0.3">
      <c r="A3" s="196" t="s">
        <v>0</v>
      </c>
      <c r="B3" s="196" t="s">
        <v>1</v>
      </c>
      <c r="C3" s="197" t="s">
        <v>2</v>
      </c>
      <c r="D3" s="198"/>
      <c r="E3" s="199"/>
      <c r="F3" s="204" t="s">
        <v>4</v>
      </c>
      <c r="G3" s="205"/>
      <c r="H3" s="205"/>
      <c r="I3" s="206"/>
      <c r="J3" s="200" t="s">
        <v>5</v>
      </c>
      <c r="K3" s="202" t="s">
        <v>6</v>
      </c>
      <c r="L3" s="202" t="s">
        <v>7</v>
      </c>
    </row>
    <row r="4" spans="1:12" ht="84.75" customHeight="1" x14ac:dyDescent="0.3">
      <c r="A4" s="196"/>
      <c r="B4" s="196"/>
      <c r="C4" s="72" t="s">
        <v>8</v>
      </c>
      <c r="D4" s="72" t="s">
        <v>9</v>
      </c>
      <c r="E4" s="72" t="s">
        <v>82</v>
      </c>
      <c r="F4" s="80" t="s">
        <v>3</v>
      </c>
      <c r="G4" s="72" t="s">
        <v>95</v>
      </c>
      <c r="H4" s="72" t="s">
        <v>83</v>
      </c>
      <c r="I4" s="72" t="s">
        <v>10</v>
      </c>
      <c r="J4" s="201"/>
      <c r="K4" s="203"/>
      <c r="L4" s="203"/>
    </row>
    <row r="5" spans="1:12" x14ac:dyDescent="0.3">
      <c r="A5" s="72">
        <v>1</v>
      </c>
      <c r="B5" s="72">
        <v>2</v>
      </c>
      <c r="C5" s="72">
        <v>4</v>
      </c>
      <c r="D5" s="72">
        <v>5</v>
      </c>
      <c r="E5" s="72">
        <v>6</v>
      </c>
      <c r="F5" s="72"/>
      <c r="G5" s="72">
        <v>7</v>
      </c>
      <c r="H5" s="72">
        <v>8</v>
      </c>
      <c r="I5" s="72">
        <v>9</v>
      </c>
      <c r="J5" s="73"/>
      <c r="K5" s="72">
        <v>10</v>
      </c>
      <c r="L5" s="72">
        <v>11</v>
      </c>
    </row>
    <row r="6" spans="1:12" s="31" customFormat="1" ht="28.5" customHeight="1" thickBot="1" x14ac:dyDescent="0.35">
      <c r="A6" s="208" t="s">
        <v>96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</row>
    <row r="7" spans="1:12" s="31" customFormat="1" ht="23.25" customHeight="1" x14ac:dyDescent="0.3">
      <c r="A7" s="209">
        <v>1</v>
      </c>
      <c r="B7" s="187" t="s">
        <v>34</v>
      </c>
      <c r="C7" s="212" t="s">
        <v>93</v>
      </c>
      <c r="D7" s="191">
        <v>3.0000000000000001E-3</v>
      </c>
      <c r="E7" s="193" t="s">
        <v>46</v>
      </c>
      <c r="F7" s="21" t="s">
        <v>14</v>
      </c>
      <c r="G7" s="92">
        <f>SUM(G8:G11)</f>
        <v>363741.99501000001</v>
      </c>
      <c r="H7" s="92">
        <f>SUM(H8:H11)</f>
        <v>128020.79999999999</v>
      </c>
      <c r="I7" s="81">
        <f>H7/G7*100</f>
        <v>35.195496191326612</v>
      </c>
      <c r="J7" s="179" t="s">
        <v>108</v>
      </c>
      <c r="K7" s="151" t="s">
        <v>109</v>
      </c>
      <c r="L7" s="154" t="s">
        <v>117</v>
      </c>
    </row>
    <row r="8" spans="1:12" s="31" customFormat="1" ht="385.5" customHeight="1" x14ac:dyDescent="0.3">
      <c r="A8" s="210"/>
      <c r="B8" s="188"/>
      <c r="C8" s="213"/>
      <c r="D8" s="192"/>
      <c r="E8" s="194"/>
      <c r="F8" s="24" t="s">
        <v>15</v>
      </c>
      <c r="G8" s="64" t="s">
        <v>46</v>
      </c>
      <c r="H8" s="103" t="s">
        <v>46</v>
      </c>
      <c r="I8" s="82" t="s">
        <v>46</v>
      </c>
      <c r="J8" s="115"/>
      <c r="K8" s="152"/>
      <c r="L8" s="155"/>
    </row>
    <row r="9" spans="1:12" s="31" customFormat="1" ht="69" customHeight="1" x14ac:dyDescent="0.3">
      <c r="A9" s="210"/>
      <c r="B9" s="188"/>
      <c r="C9" s="214" t="s">
        <v>94</v>
      </c>
      <c r="D9" s="217">
        <v>0.7</v>
      </c>
      <c r="E9" s="160" t="s">
        <v>46</v>
      </c>
      <c r="F9" s="24" t="s">
        <v>16</v>
      </c>
      <c r="G9" s="64">
        <f>230348.8+150+400</f>
        <v>230898.8</v>
      </c>
      <c r="H9" s="82">
        <f>150+68359.7</f>
        <v>68509.7</v>
      </c>
      <c r="I9" s="82">
        <f>H9/G9*100</f>
        <v>29.670877458003247</v>
      </c>
      <c r="J9" s="113" t="s">
        <v>97</v>
      </c>
      <c r="K9" s="152"/>
      <c r="L9" s="155"/>
    </row>
    <row r="10" spans="1:12" s="31" customFormat="1" ht="48" customHeight="1" x14ac:dyDescent="0.3">
      <c r="A10" s="210"/>
      <c r="B10" s="188"/>
      <c r="C10" s="215"/>
      <c r="D10" s="218"/>
      <c r="E10" s="218"/>
      <c r="F10" s="24" t="s">
        <v>17</v>
      </c>
      <c r="G10" s="64">
        <f>1074.4+15000+13500+5904.612+100380.87-20338.12+180+467.79901</f>
        <v>116169.56100999999</v>
      </c>
      <c r="H10" s="64">
        <f>847.6+17141.4+38095.7</f>
        <v>56084.7</v>
      </c>
      <c r="I10" s="82">
        <f t="shared" ref="I10:I16" si="0">H10/G10*100</f>
        <v>48.278309319919153</v>
      </c>
      <c r="J10" s="114"/>
      <c r="K10" s="152"/>
      <c r="L10" s="155"/>
    </row>
    <row r="11" spans="1:12" s="31" customFormat="1" ht="111" customHeight="1" thickBot="1" x14ac:dyDescent="0.35">
      <c r="A11" s="211"/>
      <c r="B11" s="189"/>
      <c r="C11" s="216"/>
      <c r="D11" s="219"/>
      <c r="E11" s="219"/>
      <c r="F11" s="26" t="s">
        <v>18</v>
      </c>
      <c r="G11" s="38">
        <f>35000+10396.436+150+4077.198+750+300-35000+1000</f>
        <v>16673.633999999998</v>
      </c>
      <c r="H11" s="38">
        <f>150+300+2976.4</f>
        <v>3426.4</v>
      </c>
      <c r="I11" s="83">
        <f t="shared" si="0"/>
        <v>20.549809357696112</v>
      </c>
      <c r="J11" s="115"/>
      <c r="K11" s="153"/>
      <c r="L11" s="156"/>
    </row>
    <row r="12" spans="1:12" ht="234.75" customHeight="1" x14ac:dyDescent="0.3">
      <c r="A12" s="187">
        <v>2</v>
      </c>
      <c r="B12" s="145" t="s">
        <v>35</v>
      </c>
      <c r="C12" s="86" t="s">
        <v>36</v>
      </c>
      <c r="D12" s="84">
        <v>92.7</v>
      </c>
      <c r="E12" s="84">
        <v>94.4</v>
      </c>
      <c r="F12" s="21" t="s">
        <v>14</v>
      </c>
      <c r="G12" s="92">
        <f>SUM(G13:G16)</f>
        <v>25435.03</v>
      </c>
      <c r="H12" s="92">
        <f>SUM(H13:H16)</f>
        <v>15524.2</v>
      </c>
      <c r="I12" s="89">
        <f t="shared" si="0"/>
        <v>61.034722585347858</v>
      </c>
      <c r="J12" s="87" t="s">
        <v>98</v>
      </c>
      <c r="K12" s="151" t="s">
        <v>109</v>
      </c>
      <c r="L12" s="154" t="s">
        <v>110</v>
      </c>
    </row>
    <row r="13" spans="1:12" ht="409.6" customHeight="1" x14ac:dyDescent="0.3">
      <c r="A13" s="188"/>
      <c r="B13" s="146"/>
      <c r="C13" s="87" t="s">
        <v>37</v>
      </c>
      <c r="D13" s="90">
        <v>1.25</v>
      </c>
      <c r="E13" s="90">
        <v>2.4809999999999999</v>
      </c>
      <c r="F13" s="88" t="s">
        <v>15</v>
      </c>
      <c r="G13" s="64" t="s">
        <v>46</v>
      </c>
      <c r="H13" s="103" t="s">
        <v>46</v>
      </c>
      <c r="I13" s="82" t="s">
        <v>46</v>
      </c>
      <c r="J13" s="87" t="s">
        <v>111</v>
      </c>
      <c r="K13" s="152"/>
      <c r="L13" s="155"/>
    </row>
    <row r="14" spans="1:12" ht="74.25" customHeight="1" x14ac:dyDescent="0.3">
      <c r="A14" s="188"/>
      <c r="B14" s="146"/>
      <c r="C14" s="214" t="s">
        <v>38</v>
      </c>
      <c r="D14" s="233">
        <v>2E-3</v>
      </c>
      <c r="E14" s="233">
        <f>0.011694+0.001262</f>
        <v>1.2955999999999999E-2</v>
      </c>
      <c r="F14" s="24" t="s">
        <v>16</v>
      </c>
      <c r="G14" s="64" t="s">
        <v>46</v>
      </c>
      <c r="H14" s="103" t="s">
        <v>46</v>
      </c>
      <c r="I14" s="82" t="s">
        <v>46</v>
      </c>
      <c r="J14" s="214" t="s">
        <v>112</v>
      </c>
      <c r="K14" s="152"/>
      <c r="L14" s="155"/>
    </row>
    <row r="15" spans="1:12" ht="51" customHeight="1" x14ac:dyDescent="0.3">
      <c r="A15" s="188"/>
      <c r="B15" s="146"/>
      <c r="C15" s="215"/>
      <c r="D15" s="234"/>
      <c r="E15" s="234"/>
      <c r="F15" s="24" t="s">
        <v>17</v>
      </c>
      <c r="G15" s="64">
        <f>18941.69-1763.13</f>
        <v>17178.559999999998</v>
      </c>
      <c r="H15" s="64">
        <v>15474.2</v>
      </c>
      <c r="I15" s="82">
        <f t="shared" si="0"/>
        <v>90.078563046029487</v>
      </c>
      <c r="J15" s="218"/>
      <c r="K15" s="152"/>
      <c r="L15" s="155"/>
    </row>
    <row r="16" spans="1:12" ht="155.25" customHeight="1" thickBot="1" x14ac:dyDescent="0.35">
      <c r="A16" s="189"/>
      <c r="B16" s="147"/>
      <c r="C16" s="216"/>
      <c r="D16" s="235"/>
      <c r="E16" s="235"/>
      <c r="F16" s="85" t="s">
        <v>18</v>
      </c>
      <c r="G16" s="105">
        <f>8206.47+50</f>
        <v>8256.4699999999993</v>
      </c>
      <c r="H16" s="105">
        <v>50</v>
      </c>
      <c r="I16" s="106">
        <f t="shared" si="0"/>
        <v>0.60558568007877456</v>
      </c>
      <c r="J16" s="247"/>
      <c r="K16" s="153"/>
      <c r="L16" s="207"/>
    </row>
    <row r="17" spans="1:12" s="31" customFormat="1" ht="368.25" customHeight="1" x14ac:dyDescent="0.3">
      <c r="A17" s="187">
        <v>3</v>
      </c>
      <c r="B17" s="145" t="s">
        <v>39</v>
      </c>
      <c r="C17" s="78" t="s">
        <v>40</v>
      </c>
      <c r="D17" s="91">
        <v>15</v>
      </c>
      <c r="E17" s="91">
        <v>5</v>
      </c>
      <c r="F17" s="21" t="s">
        <v>14</v>
      </c>
      <c r="G17" s="92" t="s">
        <v>46</v>
      </c>
      <c r="H17" s="92" t="s">
        <v>46</v>
      </c>
      <c r="I17" s="81" t="s">
        <v>46</v>
      </c>
      <c r="J17" s="214" t="s">
        <v>41</v>
      </c>
      <c r="K17" s="151" t="s">
        <v>109</v>
      </c>
      <c r="L17" s="154" t="s">
        <v>113</v>
      </c>
    </row>
    <row r="18" spans="1:12" s="31" customFormat="1" ht="381" customHeight="1" x14ac:dyDescent="0.3">
      <c r="A18" s="188"/>
      <c r="B18" s="146"/>
      <c r="C18" s="79" t="s">
        <v>99</v>
      </c>
      <c r="D18" s="93">
        <v>15</v>
      </c>
      <c r="E18" s="93">
        <v>10</v>
      </c>
      <c r="F18" s="24" t="s">
        <v>15</v>
      </c>
      <c r="G18" s="64" t="s">
        <v>46</v>
      </c>
      <c r="H18" s="103" t="s">
        <v>46</v>
      </c>
      <c r="I18" s="82" t="s">
        <v>46</v>
      </c>
      <c r="J18" s="213"/>
      <c r="K18" s="152"/>
      <c r="L18" s="155"/>
    </row>
    <row r="19" spans="1:12" s="74" customFormat="1" ht="69.75" customHeight="1" x14ac:dyDescent="0.3">
      <c r="A19" s="188"/>
      <c r="B19" s="146"/>
      <c r="C19" s="230" t="s">
        <v>42</v>
      </c>
      <c r="D19" s="227">
        <v>5</v>
      </c>
      <c r="E19" s="157">
        <v>3.77</v>
      </c>
      <c r="F19" s="24" t="s">
        <v>16</v>
      </c>
      <c r="G19" s="64" t="s">
        <v>46</v>
      </c>
      <c r="H19" s="103" t="s">
        <v>46</v>
      </c>
      <c r="I19" s="82" t="s">
        <v>46</v>
      </c>
      <c r="J19" s="214" t="s">
        <v>114</v>
      </c>
      <c r="K19" s="152"/>
      <c r="L19" s="155"/>
    </row>
    <row r="20" spans="1:12" s="31" customFormat="1" ht="48" customHeight="1" x14ac:dyDescent="0.3">
      <c r="A20" s="188"/>
      <c r="B20" s="146"/>
      <c r="C20" s="231"/>
      <c r="D20" s="228"/>
      <c r="E20" s="158"/>
      <c r="F20" s="24" t="s">
        <v>17</v>
      </c>
      <c r="G20" s="64" t="s">
        <v>46</v>
      </c>
      <c r="H20" s="64" t="s">
        <v>46</v>
      </c>
      <c r="I20" s="82" t="s">
        <v>46</v>
      </c>
      <c r="J20" s="215"/>
      <c r="K20" s="152"/>
      <c r="L20" s="155"/>
    </row>
    <row r="21" spans="1:12" s="31" customFormat="1" ht="207.75" customHeight="1" thickBot="1" x14ac:dyDescent="0.35">
      <c r="A21" s="189"/>
      <c r="B21" s="146"/>
      <c r="C21" s="232"/>
      <c r="D21" s="229"/>
      <c r="E21" s="159"/>
      <c r="F21" s="24" t="s">
        <v>18</v>
      </c>
      <c r="G21" s="64" t="s">
        <v>46</v>
      </c>
      <c r="H21" s="64" t="s">
        <v>46</v>
      </c>
      <c r="I21" s="82" t="s">
        <v>46</v>
      </c>
      <c r="J21" s="219"/>
      <c r="K21" s="153"/>
      <c r="L21" s="155"/>
    </row>
    <row r="22" spans="1:12" s="31" customFormat="1" ht="81" customHeight="1" x14ac:dyDescent="0.3">
      <c r="A22" s="187">
        <v>4</v>
      </c>
      <c r="B22" s="190" t="s">
        <v>43</v>
      </c>
      <c r="C22" s="238" t="s">
        <v>124</v>
      </c>
      <c r="D22" s="240" t="s">
        <v>46</v>
      </c>
      <c r="E22" s="241" t="s">
        <v>46</v>
      </c>
      <c r="F22" s="109" t="s">
        <v>14</v>
      </c>
      <c r="G22" s="108">
        <f>SUM(G25:G26)</f>
        <v>905.14</v>
      </c>
      <c r="H22" s="108">
        <f>SUM(H25:H26)</f>
        <v>641.9</v>
      </c>
      <c r="I22" s="102">
        <f>H22/G22*100</f>
        <v>70.91720617804981</v>
      </c>
      <c r="J22" s="223" t="s">
        <v>123</v>
      </c>
      <c r="K22" s="225" t="s">
        <v>109</v>
      </c>
      <c r="L22" s="207" t="s">
        <v>110</v>
      </c>
    </row>
    <row r="23" spans="1:12" s="31" customFormat="1" ht="59.25" customHeight="1" x14ac:dyDescent="0.3">
      <c r="A23" s="188"/>
      <c r="B23" s="190"/>
      <c r="C23" s="239"/>
      <c r="D23" s="228"/>
      <c r="E23" s="242"/>
      <c r="F23" s="24" t="s">
        <v>15</v>
      </c>
      <c r="G23" s="64" t="s">
        <v>120</v>
      </c>
      <c r="H23" s="64" t="s">
        <v>120</v>
      </c>
      <c r="I23" s="64" t="s">
        <v>120</v>
      </c>
      <c r="J23" s="224"/>
      <c r="K23" s="161"/>
      <c r="L23" s="226"/>
    </row>
    <row r="24" spans="1:12" s="31" customFormat="1" ht="63" customHeight="1" x14ac:dyDescent="0.3">
      <c r="A24" s="188"/>
      <c r="B24" s="190"/>
      <c r="C24" s="239"/>
      <c r="D24" s="228"/>
      <c r="E24" s="242"/>
      <c r="F24" s="24" t="s">
        <v>16</v>
      </c>
      <c r="G24" s="64" t="s">
        <v>120</v>
      </c>
      <c r="H24" s="64" t="s">
        <v>120</v>
      </c>
      <c r="I24" s="64" t="s">
        <v>120</v>
      </c>
      <c r="J24" s="224"/>
      <c r="K24" s="161"/>
      <c r="L24" s="226"/>
    </row>
    <row r="25" spans="1:12" s="31" customFormat="1" ht="64.5" customHeight="1" x14ac:dyDescent="0.3">
      <c r="A25" s="188"/>
      <c r="B25" s="190"/>
      <c r="C25" s="239"/>
      <c r="D25" s="228"/>
      <c r="E25" s="242"/>
      <c r="F25" s="24" t="s">
        <v>17</v>
      </c>
      <c r="G25" s="64" t="s">
        <v>46</v>
      </c>
      <c r="H25" s="103" t="s">
        <v>46</v>
      </c>
      <c r="I25" s="82" t="s">
        <v>46</v>
      </c>
      <c r="J25" s="224"/>
      <c r="K25" s="161"/>
      <c r="L25" s="226"/>
    </row>
    <row r="26" spans="1:12" ht="46.5" customHeight="1" thickBot="1" x14ac:dyDescent="0.35">
      <c r="A26" s="189"/>
      <c r="B26" s="190"/>
      <c r="C26" s="239"/>
      <c r="D26" s="228"/>
      <c r="E26" s="242"/>
      <c r="F26" s="24" t="s">
        <v>18</v>
      </c>
      <c r="G26" s="64">
        <f>1457.04-551.9</f>
        <v>905.14</v>
      </c>
      <c r="H26" s="64">
        <v>641.9</v>
      </c>
      <c r="I26" s="82">
        <f>H26/G26*100</f>
        <v>70.91720617804981</v>
      </c>
      <c r="J26" s="224"/>
      <c r="K26" s="161"/>
      <c r="L26" s="226"/>
    </row>
    <row r="27" spans="1:12" ht="409.5" customHeight="1" x14ac:dyDescent="0.3">
      <c r="A27" s="187">
        <v>5</v>
      </c>
      <c r="B27" s="146" t="s">
        <v>44</v>
      </c>
      <c r="C27" s="212" t="s">
        <v>100</v>
      </c>
      <c r="D27" s="236">
        <v>2.777E-3</v>
      </c>
      <c r="E27" s="236">
        <v>2.8189999999999999E-3</v>
      </c>
      <c r="F27" s="249" t="s">
        <v>14</v>
      </c>
      <c r="G27" s="251">
        <f>SUM(G29:G33)</f>
        <v>2295.08</v>
      </c>
      <c r="H27" s="251">
        <f>SUM(H29:H33)</f>
        <v>2118</v>
      </c>
      <c r="I27" s="253">
        <f>H27/G27*100</f>
        <v>92.284364815169837</v>
      </c>
      <c r="J27" s="212" t="s">
        <v>125</v>
      </c>
      <c r="K27" s="151" t="s">
        <v>109</v>
      </c>
      <c r="L27" s="154" t="s">
        <v>115</v>
      </c>
    </row>
    <row r="28" spans="1:12" ht="182.25" customHeight="1" x14ac:dyDescent="0.3">
      <c r="A28" s="188"/>
      <c r="B28" s="146"/>
      <c r="C28" s="213"/>
      <c r="D28" s="237"/>
      <c r="E28" s="237"/>
      <c r="F28" s="250"/>
      <c r="G28" s="252"/>
      <c r="H28" s="252"/>
      <c r="I28" s="254"/>
      <c r="J28" s="213"/>
      <c r="K28" s="222"/>
      <c r="L28" s="220"/>
    </row>
    <row r="29" spans="1:12" ht="394.5" customHeight="1" x14ac:dyDescent="0.3">
      <c r="A29" s="188"/>
      <c r="B29" s="146"/>
      <c r="C29" s="214" t="s">
        <v>101</v>
      </c>
      <c r="D29" s="255">
        <v>6.2500000000000001E-4</v>
      </c>
      <c r="E29" s="255">
        <v>6.6870000000000002E-3</v>
      </c>
      <c r="F29" s="221" t="s">
        <v>15</v>
      </c>
      <c r="G29" s="157" t="s">
        <v>46</v>
      </c>
      <c r="H29" s="160" t="s">
        <v>46</v>
      </c>
      <c r="I29" s="243" t="s">
        <v>46</v>
      </c>
      <c r="J29" s="221" t="s">
        <v>126</v>
      </c>
      <c r="K29" s="152"/>
      <c r="L29" s="155"/>
    </row>
    <row r="30" spans="1:12" ht="240.75" customHeight="1" x14ac:dyDescent="0.3">
      <c r="A30" s="188"/>
      <c r="B30" s="146"/>
      <c r="C30" s="213"/>
      <c r="D30" s="237"/>
      <c r="E30" s="237"/>
      <c r="F30" s="248"/>
      <c r="G30" s="194"/>
      <c r="H30" s="222"/>
      <c r="I30" s="244"/>
      <c r="J30" s="248"/>
      <c r="K30" s="152"/>
      <c r="L30" s="155"/>
    </row>
    <row r="31" spans="1:12" ht="63.75" hidden="1" customHeight="1" x14ac:dyDescent="0.3">
      <c r="A31" s="188"/>
      <c r="B31" s="146"/>
      <c r="C31" s="214" t="s">
        <v>102</v>
      </c>
      <c r="D31" s="227">
        <v>33</v>
      </c>
      <c r="E31" s="243">
        <v>33.6</v>
      </c>
      <c r="F31" s="24" t="s">
        <v>16</v>
      </c>
      <c r="G31" s="64">
        <v>100</v>
      </c>
      <c r="H31" s="64" t="s">
        <v>46</v>
      </c>
      <c r="I31" s="82" t="s">
        <v>46</v>
      </c>
      <c r="J31" s="221" t="s">
        <v>116</v>
      </c>
      <c r="K31" s="152"/>
      <c r="L31" s="155"/>
    </row>
    <row r="32" spans="1:12" ht="150" customHeight="1" x14ac:dyDescent="0.3">
      <c r="A32" s="188"/>
      <c r="B32" s="146"/>
      <c r="C32" s="215"/>
      <c r="D32" s="228"/>
      <c r="E32" s="245"/>
      <c r="F32" s="24" t="s">
        <v>17</v>
      </c>
      <c r="G32" s="64">
        <f>4626.58-1935.5-496</f>
        <v>2195.08</v>
      </c>
      <c r="H32" s="64">
        <v>2118</v>
      </c>
      <c r="I32" s="82">
        <f>H32/G32*100</f>
        <v>96.488510669315019</v>
      </c>
      <c r="J32" s="218"/>
      <c r="K32" s="152"/>
      <c r="L32" s="155"/>
    </row>
    <row r="33" spans="1:12" ht="298.5" customHeight="1" thickBot="1" x14ac:dyDescent="0.35">
      <c r="A33" s="189"/>
      <c r="B33" s="147"/>
      <c r="C33" s="216"/>
      <c r="D33" s="229"/>
      <c r="E33" s="246"/>
      <c r="F33" s="26" t="s">
        <v>18</v>
      </c>
      <c r="G33" s="38" t="s">
        <v>46</v>
      </c>
      <c r="H33" s="38" t="s">
        <v>46</v>
      </c>
      <c r="I33" s="107" t="s">
        <v>46</v>
      </c>
      <c r="J33" s="219"/>
      <c r="K33" s="153"/>
      <c r="L33" s="156"/>
    </row>
    <row r="34" spans="1:12" x14ac:dyDescent="0.3">
      <c r="G34" s="75"/>
      <c r="H34" s="76"/>
      <c r="I34" s="75"/>
      <c r="J34" s="77"/>
    </row>
    <row r="35" spans="1:12" x14ac:dyDescent="0.3">
      <c r="E35" s="75"/>
      <c r="G35" s="75"/>
      <c r="H35" s="76"/>
      <c r="I35" s="75"/>
      <c r="J35" s="77"/>
    </row>
    <row r="36" spans="1:12" x14ac:dyDescent="0.3">
      <c r="G36" s="75"/>
      <c r="H36" s="76"/>
      <c r="I36" s="75"/>
      <c r="J36" s="77"/>
    </row>
    <row r="37" spans="1:12" x14ac:dyDescent="0.3">
      <c r="G37" s="75"/>
      <c r="H37" s="76"/>
      <c r="I37" s="75"/>
      <c r="J37" s="77"/>
    </row>
    <row r="38" spans="1:12" x14ac:dyDescent="0.3">
      <c r="G38" s="75"/>
      <c r="H38" s="76"/>
      <c r="I38" s="75"/>
      <c r="J38" s="77"/>
    </row>
    <row r="39" spans="1:12" x14ac:dyDescent="0.3">
      <c r="G39" s="75"/>
      <c r="H39" s="76"/>
      <c r="I39" s="75"/>
      <c r="J39" s="77"/>
    </row>
    <row r="40" spans="1:12" x14ac:dyDescent="0.3">
      <c r="G40" s="75"/>
      <c r="H40" s="76"/>
      <c r="I40" s="75"/>
      <c r="J40" s="77"/>
    </row>
    <row r="41" spans="1:12" x14ac:dyDescent="0.3">
      <c r="G41" s="75"/>
      <c r="H41" s="76"/>
      <c r="I41" s="75"/>
      <c r="J41" s="77"/>
    </row>
    <row r="42" spans="1:12" x14ac:dyDescent="0.3">
      <c r="G42" s="75"/>
      <c r="H42" s="76"/>
      <c r="I42" s="75"/>
    </row>
    <row r="43" spans="1:12" x14ac:dyDescent="0.3">
      <c r="G43" s="75"/>
      <c r="H43" s="76"/>
      <c r="I43" s="75"/>
    </row>
    <row r="44" spans="1:12" x14ac:dyDescent="0.3">
      <c r="G44" s="75"/>
      <c r="H44" s="76"/>
      <c r="I44" s="75"/>
    </row>
    <row r="45" spans="1:12" x14ac:dyDescent="0.3">
      <c r="G45" s="75"/>
      <c r="H45" s="76"/>
      <c r="I45" s="75"/>
    </row>
  </sheetData>
  <mergeCells count="70">
    <mergeCell ref="I29:I30"/>
    <mergeCell ref="C31:C33"/>
    <mergeCell ref="D31:D33"/>
    <mergeCell ref="E31:E33"/>
    <mergeCell ref="J14:J16"/>
    <mergeCell ref="J29:J30"/>
    <mergeCell ref="F27:F28"/>
    <mergeCell ref="G27:G28"/>
    <mergeCell ref="H27:H28"/>
    <mergeCell ref="I27:I28"/>
    <mergeCell ref="J27:J28"/>
    <mergeCell ref="C29:C30"/>
    <mergeCell ref="D29:D30"/>
    <mergeCell ref="E29:E30"/>
    <mergeCell ref="F29:F30"/>
    <mergeCell ref="G29:G30"/>
    <mergeCell ref="H29:H30"/>
    <mergeCell ref="C27:C28"/>
    <mergeCell ref="D27:D28"/>
    <mergeCell ref="E27:E28"/>
    <mergeCell ref="C22:C26"/>
    <mergeCell ref="D22:D26"/>
    <mergeCell ref="E22:E26"/>
    <mergeCell ref="D19:D21"/>
    <mergeCell ref="E19:E21"/>
    <mergeCell ref="C19:C21"/>
    <mergeCell ref="E14:E16"/>
    <mergeCell ref="D14:D16"/>
    <mergeCell ref="C14:C16"/>
    <mergeCell ref="L27:L33"/>
    <mergeCell ref="J31:J33"/>
    <mergeCell ref="K17:K21"/>
    <mergeCell ref="L17:L21"/>
    <mergeCell ref="J19:J21"/>
    <mergeCell ref="J17:J18"/>
    <mergeCell ref="K27:K33"/>
    <mergeCell ref="J22:J26"/>
    <mergeCell ref="K22:K26"/>
    <mergeCell ref="L22:L26"/>
    <mergeCell ref="B7:B11"/>
    <mergeCell ref="C7:C8"/>
    <mergeCell ref="K7:K11"/>
    <mergeCell ref="L7:L11"/>
    <mergeCell ref="C9:C11"/>
    <mergeCell ref="J9:J11"/>
    <mergeCell ref="D9:D11"/>
    <mergeCell ref="J7:J8"/>
    <mergeCell ref="E9:E11"/>
    <mergeCell ref="B12:B16"/>
    <mergeCell ref="D7:D8"/>
    <mergeCell ref="E7:E8"/>
    <mergeCell ref="A1:L1"/>
    <mergeCell ref="A3:A4"/>
    <mergeCell ref="B3:B4"/>
    <mergeCell ref="C3:E3"/>
    <mergeCell ref="J3:J4"/>
    <mergeCell ref="K3:K4"/>
    <mergeCell ref="L3:L4"/>
    <mergeCell ref="F3:I3"/>
    <mergeCell ref="K12:K16"/>
    <mergeCell ref="L12:L16"/>
    <mergeCell ref="A6:L6"/>
    <mergeCell ref="A12:A16"/>
    <mergeCell ref="A7:A11"/>
    <mergeCell ref="A27:A33"/>
    <mergeCell ref="B27:B33"/>
    <mergeCell ref="A17:A21"/>
    <mergeCell ref="B17:B21"/>
    <mergeCell ref="B22:B26"/>
    <mergeCell ref="A22:A26"/>
  </mergeCells>
  <pageMargins left="0.11811023622047245" right="0.11811023622047245" top="0" bottom="0" header="0.19685039370078741" footer="0.19685039370078741"/>
  <pageSetup paperSize="9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78" zoomScaleNormal="78" zoomScaleSheetLayoutView="70" zoomScalePageLayoutView="62" workbookViewId="0">
      <selection activeCell="E7" sqref="E7:E12"/>
    </sheetView>
  </sheetViews>
  <sheetFormatPr defaultRowHeight="21" x14ac:dyDescent="0.35"/>
  <cols>
    <col min="1" max="1" width="6.140625" style="28" customWidth="1"/>
    <col min="2" max="2" width="32.85546875" style="28" customWidth="1"/>
    <col min="3" max="3" width="22.7109375" style="28" customWidth="1"/>
    <col min="4" max="4" width="19.42578125" style="28" customWidth="1"/>
    <col min="5" max="5" width="19.5703125" style="28" customWidth="1"/>
    <col min="6" max="6" width="25.5703125" style="28" customWidth="1"/>
    <col min="7" max="7" width="21.85546875" style="28" customWidth="1"/>
    <col min="8" max="8" width="18.28515625" style="28" customWidth="1"/>
    <col min="9" max="9" width="19.5703125" style="28" customWidth="1"/>
    <col min="10" max="10" width="53" style="28" customWidth="1"/>
    <col min="11" max="11" width="31.85546875" style="28" customWidth="1"/>
    <col min="12" max="12" width="33.7109375" style="28" customWidth="1"/>
    <col min="13" max="16384" width="9.140625" style="28"/>
  </cols>
  <sheetData>
    <row r="1" spans="1:12" ht="43.5" customHeight="1" x14ac:dyDescent="0.35">
      <c r="A1" s="195" t="s">
        <v>84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2" x14ac:dyDescent="0.35">
      <c r="A2" s="29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0.25" customHeight="1" x14ac:dyDescent="0.35">
      <c r="A3" s="110" t="s">
        <v>0</v>
      </c>
      <c r="B3" s="110" t="s">
        <v>1</v>
      </c>
      <c r="C3" s="137" t="s">
        <v>2</v>
      </c>
      <c r="D3" s="138"/>
      <c r="E3" s="139"/>
      <c r="F3" s="140" t="s">
        <v>3</v>
      </c>
      <c r="G3" s="110" t="s">
        <v>4</v>
      </c>
      <c r="H3" s="110"/>
      <c r="I3" s="110"/>
      <c r="J3" s="140" t="s">
        <v>5</v>
      </c>
      <c r="K3" s="140" t="s">
        <v>6</v>
      </c>
      <c r="L3" s="140" t="s">
        <v>7</v>
      </c>
    </row>
    <row r="4" spans="1:12" ht="81" x14ac:dyDescent="0.35">
      <c r="A4" s="110"/>
      <c r="B4" s="110"/>
      <c r="C4" s="40" t="s">
        <v>8</v>
      </c>
      <c r="D4" s="40" t="s">
        <v>9</v>
      </c>
      <c r="E4" s="40" t="s">
        <v>82</v>
      </c>
      <c r="F4" s="141"/>
      <c r="G4" s="41" t="s">
        <v>77</v>
      </c>
      <c r="H4" s="41" t="s">
        <v>85</v>
      </c>
      <c r="I4" s="41" t="s">
        <v>10</v>
      </c>
      <c r="J4" s="141"/>
      <c r="K4" s="141"/>
      <c r="L4" s="141"/>
    </row>
    <row r="5" spans="1:12" x14ac:dyDescent="0.35">
      <c r="A5" s="27">
        <v>1</v>
      </c>
      <c r="B5" s="27">
        <v>2</v>
      </c>
      <c r="C5" s="27">
        <v>4</v>
      </c>
      <c r="D5" s="27">
        <v>5</v>
      </c>
      <c r="E5" s="27">
        <v>6</v>
      </c>
      <c r="F5" s="27"/>
      <c r="G5" s="27">
        <v>7</v>
      </c>
      <c r="H5" s="27">
        <v>8</v>
      </c>
      <c r="I5" s="27">
        <v>9</v>
      </c>
      <c r="J5" s="27"/>
      <c r="K5" s="27">
        <v>10</v>
      </c>
      <c r="L5" s="27">
        <v>11</v>
      </c>
    </row>
    <row r="6" spans="1:12" ht="46.5" customHeight="1" x14ac:dyDescent="0.35">
      <c r="A6" s="261" t="s">
        <v>47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3"/>
    </row>
    <row r="7" spans="1:12" ht="27.75" customHeight="1" x14ac:dyDescent="0.35">
      <c r="A7" s="265">
        <v>1</v>
      </c>
      <c r="B7" s="113" t="s">
        <v>48</v>
      </c>
      <c r="C7" s="168" t="s">
        <v>49</v>
      </c>
      <c r="D7" s="168" t="s">
        <v>49</v>
      </c>
      <c r="E7" s="168" t="s">
        <v>67</v>
      </c>
      <c r="F7" s="7" t="s">
        <v>14</v>
      </c>
      <c r="G7" s="98">
        <v>460.13</v>
      </c>
      <c r="H7" s="98" t="s">
        <v>46</v>
      </c>
      <c r="I7" s="99" t="s">
        <v>46</v>
      </c>
      <c r="J7" s="272" t="s">
        <v>118</v>
      </c>
      <c r="K7" s="275" t="s">
        <v>50</v>
      </c>
      <c r="L7" s="275" t="s">
        <v>51</v>
      </c>
    </row>
    <row r="8" spans="1:12" ht="44.25" customHeight="1" x14ac:dyDescent="0.35">
      <c r="A8" s="266"/>
      <c r="B8" s="114"/>
      <c r="C8" s="169"/>
      <c r="D8" s="169"/>
      <c r="E8" s="169"/>
      <c r="F8" s="35" t="s">
        <v>15</v>
      </c>
      <c r="G8" s="36" t="s">
        <v>46</v>
      </c>
      <c r="H8" s="94" t="s">
        <v>46</v>
      </c>
      <c r="I8" s="95" t="s">
        <v>46</v>
      </c>
      <c r="J8" s="273"/>
      <c r="K8" s="163"/>
      <c r="L8" s="163"/>
    </row>
    <row r="9" spans="1:12" ht="64.5" customHeight="1" x14ac:dyDescent="0.35">
      <c r="A9" s="266"/>
      <c r="B9" s="114"/>
      <c r="C9" s="169"/>
      <c r="D9" s="169"/>
      <c r="E9" s="169"/>
      <c r="F9" s="35" t="s">
        <v>16</v>
      </c>
      <c r="G9" s="36">
        <v>349.7</v>
      </c>
      <c r="H9" s="96" t="s">
        <v>46</v>
      </c>
      <c r="I9" s="97" t="s">
        <v>46</v>
      </c>
      <c r="J9" s="273"/>
      <c r="K9" s="163"/>
      <c r="L9" s="163"/>
    </row>
    <row r="10" spans="1:12" ht="30.75" customHeight="1" x14ac:dyDescent="0.35">
      <c r="A10" s="266"/>
      <c r="B10" s="114"/>
      <c r="C10" s="169"/>
      <c r="D10" s="169"/>
      <c r="E10" s="169"/>
      <c r="F10" s="35" t="s">
        <v>17</v>
      </c>
      <c r="G10" s="36">
        <v>110.43158</v>
      </c>
      <c r="H10" s="96" t="s">
        <v>46</v>
      </c>
      <c r="I10" s="97" t="s">
        <v>46</v>
      </c>
      <c r="J10" s="273"/>
      <c r="K10" s="163"/>
      <c r="L10" s="163"/>
    </row>
    <row r="11" spans="1:12" ht="409.5" customHeight="1" x14ac:dyDescent="0.35">
      <c r="A11" s="266"/>
      <c r="B11" s="114"/>
      <c r="C11" s="169"/>
      <c r="D11" s="169"/>
      <c r="E11" s="169"/>
      <c r="F11" s="112" t="s">
        <v>18</v>
      </c>
      <c r="G11" s="268" t="s">
        <v>46</v>
      </c>
      <c r="H11" s="168" t="s">
        <v>46</v>
      </c>
      <c r="I11" s="270" t="s">
        <v>46</v>
      </c>
      <c r="J11" s="273"/>
      <c r="K11" s="163"/>
      <c r="L11" s="163"/>
    </row>
    <row r="12" spans="1:12" ht="234.75" customHeight="1" thickBot="1" x14ac:dyDescent="0.4">
      <c r="A12" s="267"/>
      <c r="B12" s="264"/>
      <c r="C12" s="257"/>
      <c r="D12" s="257"/>
      <c r="E12" s="257"/>
      <c r="F12" s="112"/>
      <c r="G12" s="269"/>
      <c r="H12" s="257"/>
      <c r="I12" s="271"/>
      <c r="J12" s="274"/>
      <c r="K12" s="164"/>
      <c r="L12" s="164"/>
    </row>
    <row r="13" spans="1:12" ht="28.5" customHeight="1" x14ac:dyDescent="0.35">
      <c r="A13" s="179">
        <v>2</v>
      </c>
      <c r="B13" s="179" t="s">
        <v>52</v>
      </c>
      <c r="C13" s="180" t="s">
        <v>49</v>
      </c>
      <c r="D13" s="180" t="s">
        <v>49</v>
      </c>
      <c r="E13" s="180" t="s">
        <v>67</v>
      </c>
      <c r="F13" s="7" t="s">
        <v>14</v>
      </c>
      <c r="G13" s="100">
        <v>2800</v>
      </c>
      <c r="H13" s="100">
        <v>2800</v>
      </c>
      <c r="I13" s="101">
        <v>100</v>
      </c>
      <c r="J13" s="258" t="s">
        <v>119</v>
      </c>
      <c r="K13" s="256" t="s">
        <v>50</v>
      </c>
      <c r="L13" s="256" t="s">
        <v>51</v>
      </c>
    </row>
    <row r="14" spans="1:12" ht="41.25" customHeight="1" x14ac:dyDescent="0.35">
      <c r="A14" s="114"/>
      <c r="B14" s="114"/>
      <c r="C14" s="169"/>
      <c r="D14" s="169"/>
      <c r="E14" s="169"/>
      <c r="F14" s="35" t="s">
        <v>15</v>
      </c>
      <c r="G14" s="34" t="s">
        <v>46</v>
      </c>
      <c r="H14" s="33" t="s">
        <v>46</v>
      </c>
      <c r="I14" s="33" t="s">
        <v>46</v>
      </c>
      <c r="J14" s="259"/>
      <c r="K14" s="163"/>
      <c r="L14" s="163"/>
    </row>
    <row r="15" spans="1:12" ht="64.5" customHeight="1" x14ac:dyDescent="0.35">
      <c r="A15" s="114"/>
      <c r="B15" s="114"/>
      <c r="C15" s="169"/>
      <c r="D15" s="169"/>
      <c r="E15" s="169"/>
      <c r="F15" s="35" t="s">
        <v>16</v>
      </c>
      <c r="G15" s="34">
        <v>2128</v>
      </c>
      <c r="H15" s="44">
        <v>2128</v>
      </c>
      <c r="I15" s="33">
        <v>100</v>
      </c>
      <c r="J15" s="259"/>
      <c r="K15" s="163"/>
      <c r="L15" s="163"/>
    </row>
    <row r="16" spans="1:12" ht="32.25" customHeight="1" x14ac:dyDescent="0.35">
      <c r="A16" s="114"/>
      <c r="B16" s="114"/>
      <c r="C16" s="169"/>
      <c r="D16" s="169"/>
      <c r="E16" s="169"/>
      <c r="F16" s="35" t="s">
        <v>17</v>
      </c>
      <c r="G16" s="34">
        <v>672</v>
      </c>
      <c r="H16" s="44">
        <v>672</v>
      </c>
      <c r="I16" s="33">
        <v>100</v>
      </c>
      <c r="J16" s="259"/>
      <c r="K16" s="163"/>
      <c r="L16" s="163"/>
    </row>
    <row r="17" spans="1:12" ht="257.25" customHeight="1" thickBot="1" x14ac:dyDescent="0.4">
      <c r="A17" s="115"/>
      <c r="B17" s="115"/>
      <c r="C17" s="257"/>
      <c r="D17" s="257"/>
      <c r="E17" s="257"/>
      <c r="F17" s="39" t="s">
        <v>18</v>
      </c>
      <c r="G17" s="38" t="s">
        <v>46</v>
      </c>
      <c r="H17" s="37" t="s">
        <v>46</v>
      </c>
      <c r="I17" s="37" t="s">
        <v>46</v>
      </c>
      <c r="J17" s="260"/>
      <c r="K17" s="164"/>
      <c r="L17" s="164"/>
    </row>
  </sheetData>
  <mergeCells count="30"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A6:L6"/>
    <mergeCell ref="B7:B12"/>
    <mergeCell ref="C7:C12"/>
    <mergeCell ref="D7:D12"/>
    <mergeCell ref="A7:A12"/>
    <mergeCell ref="E7:E12"/>
    <mergeCell ref="F11:F12"/>
    <mergeCell ref="G11:G12"/>
    <mergeCell ref="H11:H12"/>
    <mergeCell ref="I11:I12"/>
    <mergeCell ref="J7:J12"/>
    <mergeCell ref="K7:K12"/>
    <mergeCell ref="L7:L12"/>
    <mergeCell ref="K13:K17"/>
    <mergeCell ref="L13:L17"/>
    <mergeCell ref="A13:A17"/>
    <mergeCell ref="B13:B17"/>
    <mergeCell ref="C13:C17"/>
    <mergeCell ref="D13:D17"/>
    <mergeCell ref="E13:E17"/>
    <mergeCell ref="J13:J17"/>
  </mergeCells>
  <pageMargins left="0.11811023622047245" right="0.11811023622047245" top="0" bottom="0" header="0.11811023622047245" footer="0.11811023622047245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Экология</vt:lpstr>
      <vt:lpstr>Жилье и гор.среда</vt:lpstr>
      <vt:lpstr>Культура</vt:lpstr>
      <vt:lpstr>Демография</vt:lpstr>
      <vt:lpstr>Образование</vt:lpstr>
      <vt:lpstr>МСП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2020-08-07T05:25:43Z</dcterms:modified>
</cp:coreProperties>
</file>