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5" r:id="rId1"/>
    <sheet name="Лист1" sheetId="4" r:id="rId2"/>
  </sheets>
  <definedNames>
    <definedName name="_xlnm.Print_Area" localSheetId="0">'ПОЯСНИТЕЛЬНАЯ '!$A$1:$P$33</definedName>
  </definedNames>
  <calcPr calcId="162913"/>
</workbook>
</file>

<file path=xl/calcChain.xml><?xml version="1.0" encoding="utf-8"?>
<calcChain xmlns="http://schemas.openxmlformats.org/spreadsheetml/2006/main">
  <c r="F28" i="5" l="1"/>
  <c r="E16" i="5" l="1"/>
  <c r="E17" i="5" l="1"/>
  <c r="L13" i="5" l="1"/>
  <c r="I13" i="5"/>
  <c r="O24" i="5"/>
  <c r="L24" i="5"/>
  <c r="I24" i="5"/>
  <c r="L22" i="5"/>
  <c r="L21" i="5"/>
  <c r="I21" i="5"/>
  <c r="I22" i="5"/>
  <c r="O19" i="5"/>
  <c r="L19" i="5"/>
  <c r="I19" i="5"/>
  <c r="L15" i="5"/>
  <c r="L29" i="5" s="1"/>
  <c r="L14" i="5"/>
  <c r="L27" i="5" s="1"/>
  <c r="I15" i="5"/>
  <c r="I14" i="5"/>
  <c r="O16" i="5"/>
  <c r="L16" i="5"/>
  <c r="I16" i="5"/>
  <c r="D21" i="5"/>
  <c r="N29" i="5"/>
  <c r="M29" i="5"/>
  <c r="K29" i="5"/>
  <c r="J29" i="5"/>
  <c r="H29" i="5"/>
  <c r="G29" i="5"/>
  <c r="E29" i="5"/>
  <c r="D29" i="5"/>
  <c r="O28" i="5"/>
  <c r="N28" i="5"/>
  <c r="M28" i="5"/>
  <c r="M25" i="5" s="1"/>
  <c r="K28" i="5"/>
  <c r="J28" i="5"/>
  <c r="I28" i="5"/>
  <c r="H28" i="5"/>
  <c r="G28" i="5"/>
  <c r="O27" i="5"/>
  <c r="N27" i="5"/>
  <c r="M27" i="5"/>
  <c r="K27" i="5"/>
  <c r="J27" i="5"/>
  <c r="H27" i="5"/>
  <c r="G27" i="5"/>
  <c r="F27" i="5"/>
  <c r="E27" i="5"/>
  <c r="D27" i="5"/>
  <c r="N25" i="5"/>
  <c r="K25" i="5"/>
  <c r="H25" i="5"/>
  <c r="F24" i="5"/>
  <c r="F23" i="5"/>
  <c r="F22" i="5"/>
  <c r="D28" i="5"/>
  <c r="D25" i="5" s="1"/>
  <c r="O20" i="5"/>
  <c r="I20" i="5"/>
  <c r="F20" i="5"/>
  <c r="F19" i="5"/>
  <c r="O17" i="5"/>
  <c r="L17" i="5"/>
  <c r="I17" i="5"/>
  <c r="F17" i="5"/>
  <c r="F16" i="5"/>
  <c r="F15" i="5"/>
  <c r="F14" i="5"/>
  <c r="F13" i="5"/>
  <c r="O12" i="5"/>
  <c r="O29" i="5" s="1"/>
  <c r="L12" i="5"/>
  <c r="I12" i="5"/>
  <c r="I29" i="5" s="1"/>
  <c r="F12" i="5"/>
  <c r="F11" i="5"/>
  <c r="F10" i="5"/>
  <c r="E9" i="5"/>
  <c r="E28" i="5" s="1"/>
  <c r="F8" i="5"/>
  <c r="F7" i="5"/>
  <c r="F6" i="5"/>
  <c r="F29" i="5" l="1"/>
  <c r="E25" i="5"/>
  <c r="I27" i="5"/>
  <c r="L28" i="5"/>
  <c r="L25" i="5" s="1"/>
  <c r="J25" i="5"/>
  <c r="G25" i="5"/>
  <c r="O25" i="5"/>
  <c r="I25" i="5"/>
  <c r="F9" i="5"/>
  <c r="F21" i="5"/>
  <c r="F25" i="5" l="1"/>
</calcChain>
</file>

<file path=xl/comments1.xml><?xml version="1.0" encoding="utf-8"?>
<comments xmlns="http://schemas.openxmlformats.org/spreadsheetml/2006/main">
  <authors>
    <author>Автор</author>
  </authors>
  <commentList>
    <comment ref="A6" authorId="0" shapeId="0">
      <text>
        <r>
          <rPr>
            <sz val="9"/>
            <color indexed="81"/>
            <rFont val="Tahoma"/>
            <family val="2"/>
            <charset val="204"/>
          </rPr>
          <t>05.11Л.99990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05.11Ф.99990
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05.102.99990
</t>
        </r>
      </text>
    </comment>
    <comment ref="A13" authorId="0" shapeId="0">
      <text>
        <r>
          <rPr>
            <sz val="9"/>
            <color indexed="81"/>
            <rFont val="Tahoma"/>
            <family val="2"/>
            <charset val="204"/>
          </rPr>
          <t>05.106.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05.104.00590
05.104.99990
</t>
        </r>
      </text>
    </comment>
    <comment ref="A19" authorId="0" shapeId="0">
      <text>
        <r>
          <rPr>
            <sz val="9"/>
            <color indexed="81"/>
            <rFont val="Tahoma"/>
            <family val="2"/>
            <charset val="204"/>
          </rPr>
          <t>05.203.00590
05.203.99990</t>
        </r>
      </text>
    </comment>
    <comment ref="A21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05.204.82110
05.204.99990
05.204.S2110
</t>
        </r>
      </text>
    </comment>
    <comment ref="A24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05.301.
</t>
        </r>
      </text>
    </comment>
  </commentList>
</comments>
</file>

<file path=xl/sharedStrings.xml><?xml version="1.0" encoding="utf-8"?>
<sst xmlns="http://schemas.openxmlformats.org/spreadsheetml/2006/main" count="83" uniqueCount="39">
  <si>
    <t>Ответственный исполнитель</t>
  </si>
  <si>
    <t>Утверждено</t>
  </si>
  <si>
    <t>Вносимые изменения</t>
  </si>
  <si>
    <t>Сумма с учетом изменений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</si>
  <si>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</si>
  <si>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</si>
  <si>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</si>
  <si>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</si>
  <si>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</si>
  <si>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</si>
  <si>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</si>
  <si>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</si>
  <si>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</si>
  <si>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</si>
  <si>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 xml:space="preserve">2.1.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</si>
  <si>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>исполнитель: Н.В.Шорина</t>
  </si>
  <si>
    <t>Подпрограмма II «Развитие детско-юношеского спорта»</t>
  </si>
  <si>
    <t>1.6.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</si>
  <si>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t>т 316-414</t>
  </si>
  <si>
    <t xml:space="preserve">2.2. Основное мероприятие: «Укрепление материально-технической базы учреждений спорта» (показатель 2 табл.1; показатели 1,2,3,4 табл.8;)   </t>
  </si>
  <si>
    <t>2024 год, тыс. руб.</t>
  </si>
  <si>
    <t>2025 год, тыс. руб.</t>
  </si>
  <si>
    <t>2026 год, тыс. руб.</t>
  </si>
  <si>
    <t>Проект Нефтеюганского района «Крепкое здоровье-крепкий район.» (показатели 1,2 табл.1)</t>
  </si>
  <si>
    <t xml:space="preserve"> 1.5. Основное мероприятие:          «Укрепление материально-технической базы учреждений спорта» (показатель 2 табл.1; показатели 1,2,3,4 табл.8) </t>
  </si>
  <si>
    <t>1.7. Основное мероприятие  "Развитие сети шаговой доступности"</t>
  </si>
  <si>
    <t xml:space="preserve">3.1. Основное мероприятие   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</t>
  </si>
  <si>
    <t>без изменений</t>
  </si>
  <si>
    <t>Проект Нефтеюганского района «Лыжероллерная трасса сп. Каркатеевы»</t>
  </si>
  <si>
    <t>Департамент строительства и жилищно-коммунального комплекса Нефтеюганского района</t>
  </si>
  <si>
    <t>2027-2030 годы, тыс. руб.</t>
  </si>
  <si>
    <t xml:space="preserve">Сумма с учетом изменений 
</t>
  </si>
  <si>
    <r>
      <rPr>
        <b/>
        <sz val="14"/>
        <rFont val="Times New Roman"/>
        <family val="1"/>
        <charset val="204"/>
      </rPr>
      <t>Пояснительная записка</t>
    </r>
    <r>
      <rPr>
        <sz val="14"/>
        <rFont val="Times New Roman"/>
        <family val="1"/>
        <charset val="204"/>
      </rPr>
      <t xml:space="preserve">
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rFont val="Times New Roman"/>
        <family val="1"/>
        <charset val="204"/>
      </rPr>
      <t>(в редакции от 17.06.2024 № 988-па-нпа 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</si>
  <si>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2024 год</t>
    </r>
    <r>
      <rPr>
        <sz val="11"/>
        <rFont val="Times New Roman"/>
        <family val="1"/>
        <charset val="204"/>
      </rPr>
      <t xml:space="preserve">
Уменьшение иных источников на 18 326,2 тыс. руб.-дефицит бюджета, в том числе:
-13 564,2 тыс. -дефицит по содержанию
-4 762,0 тыс. - дефицит по мероприятим
</t>
    </r>
    <r>
      <rPr>
        <b/>
        <sz val="11"/>
        <rFont val="Times New Roman"/>
        <family val="1"/>
        <charset val="204"/>
      </rPr>
      <t>2025 год</t>
    </r>
    <r>
      <rPr>
        <sz val="11"/>
        <rFont val="Times New Roman"/>
        <family val="1"/>
        <charset val="204"/>
      </rPr>
      <t xml:space="preserve">
Уменьшение иных источников на 31 847,7 тыс. -дефицит бюджета
</t>
    </r>
    <r>
      <rPr>
        <b/>
        <sz val="11"/>
        <rFont val="Times New Roman"/>
        <family val="1"/>
        <charset val="204"/>
      </rPr>
      <t xml:space="preserve">2026 год
</t>
    </r>
    <r>
      <rPr>
        <sz val="11"/>
        <rFont val="Times New Roman"/>
        <family val="1"/>
        <charset val="204"/>
      </rPr>
      <t>Уменьшение иных источников на 31 847,7 тыс. -дефицит бюджета</t>
    </r>
    <r>
      <rPr>
        <b/>
        <sz val="11"/>
        <rFont val="Times New Roman"/>
        <family val="1"/>
        <charset val="204"/>
      </rPr>
      <t xml:space="preserve">
2027-2030 годы
</t>
    </r>
    <r>
      <rPr>
        <sz val="11"/>
        <rFont val="Times New Roman"/>
        <family val="1"/>
        <charset val="204"/>
      </rPr>
      <t>Уменьшение иных источников на 127 390,8 тыс. -дефицит бюджета</t>
    </r>
  </si>
  <si>
    <r>
      <rPr>
        <b/>
        <sz val="11"/>
        <rFont val="Times New Roman"/>
        <family val="1"/>
        <charset val="204"/>
      </rPr>
      <t xml:space="preserve">2024 год
Увеличение на 5 272,0  тыс. руб. </t>
    </r>
    <r>
      <rPr>
        <sz val="11"/>
        <rFont val="Times New Roman"/>
        <family val="1"/>
        <charset val="204"/>
      </rPr>
      <t xml:space="preserve">Внесение изменений в соответствии с Решение Думы Нефтеюганского района от 19.06.2024 №1047 «О внесении изменений в решение Думы Нефтеюганского района от 29.11.2023 № 964 «О бюджете Нефтеюганского района на 2024 год и плановый период 2025 и 2026 годов»
</t>
    </r>
    <r>
      <rPr>
        <b/>
        <sz val="11"/>
        <rFont val="Times New Roman"/>
        <family val="1"/>
        <charset val="204"/>
      </rPr>
      <t>2025,2026,2027-2030 годы без изменений</t>
    </r>
  </si>
  <si>
    <r>
      <rPr>
        <b/>
        <sz val="11"/>
        <rFont val="Times New Roman"/>
        <family val="1"/>
        <charset val="204"/>
      </rPr>
      <t>2024 год уменьшение иных источников на сумму дефицита бюджета 18 346,6079 тыс. руб.</t>
    </r>
    <r>
      <rPr>
        <sz val="11"/>
        <rFont val="Times New Roman"/>
        <family val="1"/>
        <charset val="204"/>
      </rPr>
      <t xml:space="preserve">
-15 000,0 тыс. на благоустройство ЛБ Пойковский;
- 3 346,6079 тыс. руб. дефицит МБТ поселений.
</t>
    </r>
    <r>
      <rPr>
        <b/>
        <sz val="11"/>
        <rFont val="Times New Roman"/>
        <family val="1"/>
        <charset val="204"/>
      </rPr>
      <t>2025,2026,2027-2030 годы без изменений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</si>
  <si>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2024 год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Уменьшение дефицита бюджета на  122 633,9281 тыс. руб., в том числе:</t>
    </r>
    <r>
      <rPr>
        <sz val="11"/>
        <rFont val="Times New Roman"/>
        <family val="1"/>
        <charset val="204"/>
      </rPr>
      <t xml:space="preserve">
-19 888,0тыс. дефицит по мероприят.бюдж.НР;
- 40 298,15344 тыс. - дефицит бюджет НР (БУ+техперс);
- 62 847,77466 тыс. - дефицит МТБ поселений 
- 300,00 тыс. руб. - уменьшение средства СПД по договору Пожертвования № MOS/24/0048, так как по допсоглашению от 19.06.2024 №3 с сп.Салым переданы на исполнение межбюджетными трансфериами;
+ 300,0 тыс. руб. - по Соглашению о сотрудничестве с АО "Горэлектросети" для проведения "Первенства Нефтеюганского района по гребле на обласах"
+400,0 тыс. руб. средства из резервного фонда Правительства Тюм.области выделенные Распоряжением от 31.05.2024 №509-рп для ЦСК на приобретение спортивного инвентаря
</t>
    </r>
    <r>
      <rPr>
        <b/>
        <sz val="11"/>
        <rFont val="Times New Roman"/>
        <family val="1"/>
        <charset val="204"/>
      </rPr>
      <t>2025 год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Уменьшение иных источников на 161 058,20845 тыс. руб., в том числе:</t>
    </r>
    <r>
      <rPr>
        <sz val="11"/>
        <rFont val="Times New Roman"/>
        <family val="1"/>
        <charset val="204"/>
      </rPr>
      <t xml:space="preserve">
- 15 888,0 тыс. дефицит по мероприят.бюдж.НР
- 62 661,42844 - дефицит бюджет НР (БУ+техперс)
- 82 508,78001 тыс. - дефицит МБТ поселений (содержание)
</t>
    </r>
    <r>
      <rPr>
        <b/>
        <sz val="11"/>
        <rFont val="Times New Roman"/>
        <family val="1"/>
        <charset val="204"/>
      </rPr>
      <t xml:space="preserve">2026 год
</t>
    </r>
    <r>
      <rPr>
        <sz val="11"/>
        <rFont val="Times New Roman"/>
        <family val="1"/>
        <charset val="204"/>
      </rPr>
      <t>Уменьшение иных источников на 160 719,87845 тыс. руб. - дефицит бюджета</t>
    </r>
    <r>
      <rPr>
        <b/>
        <sz val="11"/>
        <rFont val="Times New Roman"/>
        <family val="1"/>
        <charset val="204"/>
      </rPr>
      <t xml:space="preserve">
2027-2030 годы
</t>
    </r>
    <r>
      <rPr>
        <sz val="11"/>
        <rFont val="Times New Roman"/>
        <family val="1"/>
        <charset val="204"/>
      </rPr>
      <t>Уменьшение иных источников на 642 879,5138 тыс. руб. - дефицит бюджета</t>
    </r>
  </si>
  <si>
    <r>
      <t xml:space="preserve">2024 год.
Увеличение иных источников на 600,0 тыс. руб.- </t>
    </r>
    <r>
      <rPr>
        <sz val="11"/>
        <rFont val="Times New Roman"/>
        <family val="1"/>
        <charset val="204"/>
      </rPr>
      <t xml:space="preserve">средства из резервного фонда Правительства Тюм.области выделенные Распоряжением от 31.05.2024 №509-рп для НРБУ ДО СШ "Нептун" замена электропроводки и установка идентификационной системы установления личности 
</t>
    </r>
    <r>
      <rPr>
        <b/>
        <sz val="11"/>
        <rFont val="Times New Roman"/>
        <family val="1"/>
        <charset val="204"/>
      </rPr>
      <t>2025,2026,2027-2030 годы без изменений</t>
    </r>
  </si>
  <si>
    <r>
      <rPr>
        <b/>
        <sz val="11"/>
        <rFont val="Times New Roman"/>
        <family val="1"/>
        <charset val="204"/>
      </rPr>
      <t>2024 год
Увеличение на 23 656,914 тыс. руб.</t>
    </r>
    <r>
      <rPr>
        <sz val="11"/>
        <rFont val="Times New Roman"/>
        <family val="1"/>
        <charset val="204"/>
      </rPr>
      <t xml:space="preserve"> 
Внесение изменений в соответствии с Решение Думы Нефтеюганского района от 19.06.2024 №1047 «О внесении изменений в решение Думы Нефтеюганского района от 29.11.2023 № 964 «О бюджете Нефтеюганского района на 2024 год и плановый период 2025 и 2026 годов»; 
Увеличение на 2 111,514 тыс. руб. МБТ сп.Салым средства СПД (справка ДФ НР от 26.07.2024 №290)
Уменьшение на 800,000 тыс. руб. МБТ Куть-Ях;
Уменьшение на 325,00 тыс. рублей на муниципальную программу "Культурное пространство"
</t>
    </r>
    <r>
      <rPr>
        <b/>
        <sz val="11"/>
        <rFont val="Times New Roman"/>
        <family val="1"/>
        <charset val="204"/>
      </rPr>
      <t>2025,2026,2027-2030 годы без изменений</t>
    </r>
    <r>
      <rPr>
        <sz val="11"/>
        <rFont val="Times New Roman"/>
        <family val="1"/>
        <charset val="204"/>
      </rPr>
      <t xml:space="preserve">
 </t>
    </r>
    <r>
      <rPr>
        <b/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</si>
</sst>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000_ ;[Red]\-#,##0.00000\ "/>
    <numFmt numFmtId="166" formatCode="0.00000"/>
    <numFmt numFmtId="167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165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Alignment="1">
      <alignment horizontal="left"/>
    </xf>
    <xf numFmtId="165" fontId="5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T51"/>
  <sheetViews>
    <sheetView tabSelected="1" zoomScaleNormal="100" workbookViewId="0">
      <selection activeCell="B3" sqref="B3:B4"/>
    </sheetView>
  </sheetViews>
  <sheetFormatPr defaultRowHeight="15" x14ac:dyDescent="0.25"/>
  <cols>
    <col min="1" max="1" width="23.7109375" style="7" customWidth="1"/>
    <col min="2" max="2" width="17.140625" style="7" customWidth="1"/>
    <col min="3" max="3" width="12.28515625" style="7" customWidth="1"/>
    <col min="4" max="4" width="15.7109375" style="7" customWidth="1"/>
    <col min="5" max="5" width="18.140625" style="6" customWidth="1"/>
    <col min="6" max="7" width="15.7109375" style="6" customWidth="1"/>
    <col min="8" max="8" width="17.140625" style="6" customWidth="1"/>
    <col min="9" max="10" width="15.7109375" style="6" customWidth="1"/>
    <col min="11" max="11" width="17.5703125" style="6" customWidth="1"/>
    <col min="12" max="12" width="15.7109375" style="7" customWidth="1"/>
    <col min="13" max="13" width="17" style="7" customWidth="1"/>
    <col min="14" max="14" width="17.42578125" style="7" customWidth="1"/>
    <col min="15" max="15" width="17.28515625" style="7" customWidth="1"/>
    <col min="16" max="16" width="58.28515625" style="18" customWidth="1"/>
    <col min="17" max="17" width="18.140625" style="7" bestFit="1" customWidth="1"/>
    <col min="18" max="18" width="13.5703125" style="7" customWidth="1"/>
    <col min="19" max="19" width="9.140625" style="7"/>
    <col min="20" max="20" width="13.7109375" style="7" bestFit="1" customWidth="1"/>
    <col min="21" max="16384" width="9.140625" style="7"/>
  </cols>
  <sheetData>
    <row r="1" spans="1:20" ht="95.25" customHeight="1" x14ac:dyDescent="0.25">
      <c r="A1" s="46" t="s">
        <v>32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20" ht="17.25" customHeight="1" x14ac:dyDescent="0.25">
      <c r="D2" s="5"/>
    </row>
    <row r="3" spans="1:20" s="32" customFormat="1" ht="33" customHeight="1" x14ac:dyDescent="0.25">
      <c r="A3" s="47" t="s">
        <v>6</v>
      </c>
      <c r="B3" s="47" t="s">
        <v>0</v>
      </c>
      <c r="C3" s="47" t="s">
        <v>5</v>
      </c>
      <c r="D3" s="48" t="s">
        <v>20</v>
      </c>
      <c r="E3" s="49"/>
      <c r="F3" s="50"/>
      <c r="G3" s="48" t="s">
        <v>21</v>
      </c>
      <c r="H3" s="49"/>
      <c r="I3" s="50"/>
      <c r="J3" s="48" t="s">
        <v>22</v>
      </c>
      <c r="K3" s="49"/>
      <c r="L3" s="50"/>
      <c r="M3" s="48" t="s">
        <v>30</v>
      </c>
      <c r="N3" s="49"/>
      <c r="O3" s="50"/>
      <c r="P3" s="47" t="s">
        <v>4</v>
      </c>
    </row>
    <row r="4" spans="1:20" s="32" customFormat="1" ht="60" x14ac:dyDescent="0.25">
      <c r="A4" s="47"/>
      <c r="B4" s="47"/>
      <c r="C4" s="47"/>
      <c r="D4" s="45" t="s">
        <v>1</v>
      </c>
      <c r="E4" s="3" t="s">
        <v>2</v>
      </c>
      <c r="F4" s="33" t="s">
        <v>31</v>
      </c>
      <c r="G4" s="45" t="s">
        <v>1</v>
      </c>
      <c r="H4" s="3" t="s">
        <v>2</v>
      </c>
      <c r="I4" s="45" t="s">
        <v>3</v>
      </c>
      <c r="J4" s="45" t="s">
        <v>1</v>
      </c>
      <c r="K4" s="3" t="s">
        <v>2</v>
      </c>
      <c r="L4" s="45" t="s">
        <v>3</v>
      </c>
      <c r="M4" s="45" t="s">
        <v>1</v>
      </c>
      <c r="N4" s="3" t="s">
        <v>2</v>
      </c>
      <c r="O4" s="45" t="s">
        <v>3</v>
      </c>
      <c r="P4" s="47"/>
    </row>
    <row r="5" spans="1:20" x14ac:dyDescent="0.25">
      <c r="A5" s="54" t="s">
        <v>11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20" ht="73.5" customHeight="1" x14ac:dyDescent="0.25">
      <c r="A6" s="43" t="s">
        <v>28</v>
      </c>
      <c r="B6" s="43" t="s">
        <v>12</v>
      </c>
      <c r="C6" s="45" t="s">
        <v>7</v>
      </c>
      <c r="D6" s="34">
        <v>295</v>
      </c>
      <c r="E6" s="34">
        <v>0</v>
      </c>
      <c r="F6" s="34">
        <f>D6+E6</f>
        <v>295</v>
      </c>
      <c r="G6" s="35">
        <v>0</v>
      </c>
      <c r="H6" s="35">
        <v>0</v>
      </c>
      <c r="I6" s="35">
        <v>0</v>
      </c>
      <c r="J6" s="35">
        <v>0</v>
      </c>
      <c r="K6" s="35">
        <v>0</v>
      </c>
      <c r="L6" s="35">
        <v>0</v>
      </c>
      <c r="M6" s="35">
        <v>0</v>
      </c>
      <c r="N6" s="35">
        <v>0</v>
      </c>
      <c r="O6" s="35">
        <v>0</v>
      </c>
      <c r="P6" s="29" t="s">
        <v>27</v>
      </c>
    </row>
    <row r="7" spans="1:20" ht="58.5" customHeight="1" x14ac:dyDescent="0.25">
      <c r="A7" s="51" t="s">
        <v>23</v>
      </c>
      <c r="B7" s="51" t="s">
        <v>12</v>
      </c>
      <c r="C7" s="45" t="s">
        <v>7</v>
      </c>
      <c r="D7" s="3">
        <v>646.6</v>
      </c>
      <c r="E7" s="3">
        <v>0</v>
      </c>
      <c r="F7" s="3">
        <f>D7+E7</f>
        <v>646.6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23">
        <v>0</v>
      </c>
      <c r="M7" s="23">
        <v>0</v>
      </c>
      <c r="N7" s="23">
        <v>0</v>
      </c>
      <c r="O7" s="23">
        <v>0</v>
      </c>
      <c r="P7" s="29" t="s">
        <v>27</v>
      </c>
    </row>
    <row r="8" spans="1:20" ht="66" customHeight="1" x14ac:dyDescent="0.25">
      <c r="A8" s="53"/>
      <c r="B8" s="53"/>
      <c r="C8" s="45" t="s">
        <v>13</v>
      </c>
      <c r="D8" s="3">
        <v>0</v>
      </c>
      <c r="E8" s="3">
        <v>0</v>
      </c>
      <c r="F8" s="3">
        <f t="shared" ref="F8:F16" si="0">D8+E8</f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23">
        <v>0</v>
      </c>
      <c r="M8" s="23">
        <v>0</v>
      </c>
      <c r="N8" s="23">
        <v>0</v>
      </c>
      <c r="O8" s="23">
        <v>0</v>
      </c>
      <c r="P8" s="29" t="s">
        <v>27</v>
      </c>
    </row>
    <row r="9" spans="1:20" ht="63" customHeight="1" x14ac:dyDescent="0.25">
      <c r="A9" s="51" t="s">
        <v>24</v>
      </c>
      <c r="B9" s="51" t="s">
        <v>12</v>
      </c>
      <c r="C9" s="43" t="s">
        <v>7</v>
      </c>
      <c r="D9" s="9">
        <v>0</v>
      </c>
      <c r="E9" s="9">
        <f>295-295</f>
        <v>0</v>
      </c>
      <c r="F9" s="3">
        <f t="shared" si="0"/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24">
        <v>0</v>
      </c>
      <c r="M9" s="24">
        <v>0</v>
      </c>
      <c r="N9" s="24">
        <v>0</v>
      </c>
      <c r="O9" s="24">
        <v>0</v>
      </c>
      <c r="P9" s="36" t="s">
        <v>27</v>
      </c>
    </row>
    <row r="10" spans="1:20" ht="63" customHeight="1" x14ac:dyDescent="0.25">
      <c r="A10" s="52"/>
      <c r="B10" s="52"/>
      <c r="C10" s="43" t="s">
        <v>8</v>
      </c>
      <c r="D10" s="9">
        <v>3900</v>
      </c>
      <c r="E10" s="9">
        <v>0</v>
      </c>
      <c r="F10" s="3">
        <f>D10+E10</f>
        <v>3900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24">
        <v>0</v>
      </c>
      <c r="M10" s="24">
        <v>0</v>
      </c>
      <c r="N10" s="24">
        <v>0</v>
      </c>
      <c r="O10" s="24">
        <v>0</v>
      </c>
      <c r="P10" s="36" t="s">
        <v>27</v>
      </c>
    </row>
    <row r="11" spans="1:20" ht="87.75" customHeight="1" x14ac:dyDescent="0.25">
      <c r="A11" s="52"/>
      <c r="B11" s="52"/>
      <c r="C11" s="43" t="s">
        <v>13</v>
      </c>
      <c r="D11" s="9">
        <v>32901.223899999997</v>
      </c>
      <c r="E11" s="9">
        <v>-18346.607899999999</v>
      </c>
      <c r="F11" s="3">
        <f>D11+E11</f>
        <v>14554.615999999998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24">
        <v>0</v>
      </c>
      <c r="M11" s="24">
        <v>0</v>
      </c>
      <c r="N11" s="24">
        <v>0</v>
      </c>
      <c r="O11" s="24">
        <v>0</v>
      </c>
      <c r="P11" s="37" t="s">
        <v>35</v>
      </c>
    </row>
    <row r="12" spans="1:20" ht="108" customHeight="1" x14ac:dyDescent="0.25">
      <c r="A12" s="53"/>
      <c r="B12" s="45" t="s">
        <v>29</v>
      </c>
      <c r="C12" s="43" t="s">
        <v>13</v>
      </c>
      <c r="D12" s="9">
        <v>0</v>
      </c>
      <c r="E12" s="9">
        <v>0</v>
      </c>
      <c r="F12" s="3">
        <f t="shared" si="0"/>
        <v>0</v>
      </c>
      <c r="G12" s="9">
        <v>0</v>
      </c>
      <c r="H12" s="9">
        <v>0</v>
      </c>
      <c r="I12" s="9">
        <f t="shared" ref="I12:I17" si="1">G12+H12</f>
        <v>0</v>
      </c>
      <c r="J12" s="9">
        <v>0</v>
      </c>
      <c r="K12" s="9">
        <v>0</v>
      </c>
      <c r="L12" s="24">
        <f t="shared" ref="L12:L17" si="2">J12+K12</f>
        <v>0</v>
      </c>
      <c r="M12" s="38">
        <v>1080000</v>
      </c>
      <c r="N12" s="38">
        <v>0</v>
      </c>
      <c r="O12" s="38">
        <f>M12+N12</f>
        <v>1080000</v>
      </c>
      <c r="P12" s="39" t="s">
        <v>27</v>
      </c>
    </row>
    <row r="13" spans="1:20" ht="69.75" customHeight="1" x14ac:dyDescent="0.25">
      <c r="A13" s="47" t="s">
        <v>25</v>
      </c>
      <c r="B13" s="47" t="s">
        <v>12</v>
      </c>
      <c r="C13" s="45" t="s">
        <v>7</v>
      </c>
      <c r="D13" s="3">
        <v>303.17500000000001</v>
      </c>
      <c r="E13" s="3">
        <v>0</v>
      </c>
      <c r="F13" s="3">
        <f t="shared" si="0"/>
        <v>303.17500000000001</v>
      </c>
      <c r="G13" s="3">
        <v>606.35</v>
      </c>
      <c r="H13" s="3">
        <v>0</v>
      </c>
      <c r="I13" s="3">
        <f t="shared" si="1"/>
        <v>606.35</v>
      </c>
      <c r="J13" s="3">
        <v>606.35</v>
      </c>
      <c r="K13" s="3">
        <v>0</v>
      </c>
      <c r="L13" s="23">
        <f t="shared" si="2"/>
        <v>606.35</v>
      </c>
      <c r="M13" s="24">
        <v>0</v>
      </c>
      <c r="N13" s="24">
        <v>0</v>
      </c>
      <c r="O13" s="24">
        <v>0</v>
      </c>
      <c r="P13" s="39" t="s">
        <v>27</v>
      </c>
    </row>
    <row r="14" spans="1:20" ht="60" customHeight="1" x14ac:dyDescent="0.25">
      <c r="A14" s="47"/>
      <c r="B14" s="47"/>
      <c r="C14" s="45" t="s">
        <v>8</v>
      </c>
      <c r="D14" s="3">
        <v>1212.7</v>
      </c>
      <c r="E14" s="3">
        <v>0</v>
      </c>
      <c r="F14" s="3">
        <f t="shared" si="0"/>
        <v>1212.7</v>
      </c>
      <c r="G14" s="3">
        <v>2425.4</v>
      </c>
      <c r="H14" s="3">
        <v>0</v>
      </c>
      <c r="I14" s="3">
        <f t="shared" si="1"/>
        <v>2425.4</v>
      </c>
      <c r="J14" s="3">
        <v>2425.4</v>
      </c>
      <c r="K14" s="3">
        <v>0</v>
      </c>
      <c r="L14" s="23">
        <f t="shared" si="2"/>
        <v>2425.4</v>
      </c>
      <c r="M14" s="24">
        <v>0</v>
      </c>
      <c r="N14" s="24">
        <v>0</v>
      </c>
      <c r="O14" s="24">
        <v>0</v>
      </c>
      <c r="P14" s="39" t="s">
        <v>27</v>
      </c>
    </row>
    <row r="15" spans="1:20" ht="63.75" customHeight="1" x14ac:dyDescent="0.25">
      <c r="A15" s="47"/>
      <c r="B15" s="47"/>
      <c r="C15" s="45" t="s">
        <v>13</v>
      </c>
      <c r="D15" s="3">
        <v>0</v>
      </c>
      <c r="E15" s="3">
        <v>0</v>
      </c>
      <c r="F15" s="3">
        <f t="shared" si="0"/>
        <v>0</v>
      </c>
      <c r="G15" s="3">
        <v>0</v>
      </c>
      <c r="H15" s="3">
        <v>0</v>
      </c>
      <c r="I15" s="3">
        <f t="shared" si="1"/>
        <v>0</v>
      </c>
      <c r="J15" s="3">
        <v>0</v>
      </c>
      <c r="K15" s="3">
        <v>0</v>
      </c>
      <c r="L15" s="23">
        <f t="shared" si="2"/>
        <v>0</v>
      </c>
      <c r="M15" s="24">
        <v>0</v>
      </c>
      <c r="N15" s="24">
        <v>0</v>
      </c>
      <c r="O15" s="24">
        <v>0</v>
      </c>
      <c r="P15" s="39" t="s">
        <v>27</v>
      </c>
    </row>
    <row r="16" spans="1:20" ht="186" customHeight="1" x14ac:dyDescent="0.25">
      <c r="A16" s="51" t="s">
        <v>17</v>
      </c>
      <c r="B16" s="51" t="s">
        <v>12</v>
      </c>
      <c r="C16" s="45" t="s">
        <v>7</v>
      </c>
      <c r="D16" s="3">
        <v>144789.12643999999</v>
      </c>
      <c r="E16" s="3">
        <f>22670.4+2111.514-800-325</f>
        <v>23656.914000000001</v>
      </c>
      <c r="F16" s="3">
        <f t="shared" si="0"/>
        <v>168446.04043999998</v>
      </c>
      <c r="G16" s="3">
        <v>127059.67909000001</v>
      </c>
      <c r="H16" s="3">
        <v>0</v>
      </c>
      <c r="I16" s="12">
        <f t="shared" si="1"/>
        <v>127059.67909000001</v>
      </c>
      <c r="J16" s="12">
        <v>127398.00909000001</v>
      </c>
      <c r="K16" s="12">
        <v>0</v>
      </c>
      <c r="L16" s="40">
        <f t="shared" si="2"/>
        <v>127398.00909000001</v>
      </c>
      <c r="M16" s="38">
        <v>509592.03636000003</v>
      </c>
      <c r="N16" s="38">
        <v>0</v>
      </c>
      <c r="O16" s="38">
        <f>M16+N16</f>
        <v>509592.03636000003</v>
      </c>
      <c r="P16" s="11" t="s">
        <v>38</v>
      </c>
      <c r="Q16" s="6"/>
      <c r="R16" s="6"/>
      <c r="T16" s="6"/>
    </row>
    <row r="17" spans="1:20" ht="409.5" customHeight="1" x14ac:dyDescent="0.25">
      <c r="A17" s="53"/>
      <c r="B17" s="53"/>
      <c r="C17" s="45" t="s">
        <v>13</v>
      </c>
      <c r="D17" s="3">
        <v>123333.9281</v>
      </c>
      <c r="E17" s="3">
        <f>-123033.9281+-300+300+400</f>
        <v>-122633.9281</v>
      </c>
      <c r="F17" s="3">
        <f>D17+E17</f>
        <v>700</v>
      </c>
      <c r="G17" s="3">
        <v>161058.20845000001</v>
      </c>
      <c r="H17" s="3">
        <v>-161058.20845000001</v>
      </c>
      <c r="I17" s="3">
        <f t="shared" si="1"/>
        <v>0</v>
      </c>
      <c r="J17" s="3">
        <v>160719.87844999999</v>
      </c>
      <c r="K17" s="3">
        <v>-160719.87844999999</v>
      </c>
      <c r="L17" s="42">
        <f t="shared" si="2"/>
        <v>0</v>
      </c>
      <c r="M17" s="22">
        <v>642879.51379999996</v>
      </c>
      <c r="N17" s="22">
        <v>-642879.51379999996</v>
      </c>
      <c r="O17" s="22">
        <f>M17+N17</f>
        <v>0</v>
      </c>
      <c r="P17" s="11" t="s">
        <v>36</v>
      </c>
      <c r="Q17" s="6"/>
      <c r="R17" s="6"/>
      <c r="T17" s="6"/>
    </row>
    <row r="18" spans="1:20" ht="18.75" customHeight="1" x14ac:dyDescent="0.25">
      <c r="A18" s="54" t="s">
        <v>16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20" ht="123.75" customHeight="1" x14ac:dyDescent="0.25">
      <c r="A19" s="51" t="s">
        <v>14</v>
      </c>
      <c r="B19" s="51" t="s">
        <v>12</v>
      </c>
      <c r="C19" s="45" t="s">
        <v>7</v>
      </c>
      <c r="D19" s="12">
        <v>57230.15</v>
      </c>
      <c r="E19" s="3">
        <v>5272</v>
      </c>
      <c r="F19" s="12">
        <f>D19+E19</f>
        <v>62502.15</v>
      </c>
      <c r="G19" s="3">
        <v>47233.1</v>
      </c>
      <c r="H19" s="3">
        <v>0</v>
      </c>
      <c r="I19" s="3">
        <f>G19+H19</f>
        <v>47233.1</v>
      </c>
      <c r="J19" s="3">
        <v>47354.35</v>
      </c>
      <c r="K19" s="3">
        <v>0</v>
      </c>
      <c r="L19" s="30">
        <f>J19+K19</f>
        <v>47354.35</v>
      </c>
      <c r="M19" s="30">
        <v>189417.4</v>
      </c>
      <c r="N19" s="30">
        <v>0</v>
      </c>
      <c r="O19" s="30">
        <f>M19+N19</f>
        <v>189417.4</v>
      </c>
      <c r="P19" s="17" t="s">
        <v>34</v>
      </c>
      <c r="Q19" s="8"/>
    </row>
    <row r="20" spans="1:20" ht="216" customHeight="1" x14ac:dyDescent="0.25">
      <c r="A20" s="53"/>
      <c r="B20" s="53"/>
      <c r="C20" s="45" t="s">
        <v>13</v>
      </c>
      <c r="D20" s="12">
        <v>18326.2</v>
      </c>
      <c r="E20" s="3">
        <v>-18326.2</v>
      </c>
      <c r="F20" s="12">
        <f t="shared" ref="F20:F24" si="3">D20+E20</f>
        <v>0</v>
      </c>
      <c r="G20" s="3">
        <v>31847.7</v>
      </c>
      <c r="H20" s="3">
        <v>-31847.7</v>
      </c>
      <c r="I20" s="3">
        <f>G20+H20</f>
        <v>0</v>
      </c>
      <c r="J20" s="3">
        <v>31847.7</v>
      </c>
      <c r="K20" s="3">
        <v>-31847.7</v>
      </c>
      <c r="L20" s="23">
        <v>0</v>
      </c>
      <c r="M20" s="30">
        <v>127390.8</v>
      </c>
      <c r="N20" s="30">
        <v>-127390.8</v>
      </c>
      <c r="O20" s="30">
        <f>M20+N20</f>
        <v>0</v>
      </c>
      <c r="P20" s="11" t="s">
        <v>33</v>
      </c>
      <c r="Q20" s="8"/>
    </row>
    <row r="21" spans="1:20" ht="63" customHeight="1" x14ac:dyDescent="0.25">
      <c r="A21" s="51" t="s">
        <v>19</v>
      </c>
      <c r="B21" s="51" t="s">
        <v>12</v>
      </c>
      <c r="C21" s="45" t="s">
        <v>7</v>
      </c>
      <c r="D21" s="12">
        <f>600+1509.975</f>
        <v>2109.9749999999999</v>
      </c>
      <c r="E21" s="3">
        <v>0</v>
      </c>
      <c r="F21" s="12">
        <f t="shared" si="3"/>
        <v>2109.9749999999999</v>
      </c>
      <c r="G21" s="3">
        <v>2040.325</v>
      </c>
      <c r="H21" s="3">
        <v>0</v>
      </c>
      <c r="I21" s="3">
        <f>G21+H21</f>
        <v>2040.325</v>
      </c>
      <c r="J21" s="3">
        <v>2040.325</v>
      </c>
      <c r="K21" s="3">
        <v>0</v>
      </c>
      <c r="L21" s="23">
        <f>J21+K21</f>
        <v>2040.325</v>
      </c>
      <c r="M21" s="23">
        <v>0</v>
      </c>
      <c r="N21" s="23">
        <v>0</v>
      </c>
      <c r="O21" s="23">
        <v>0</v>
      </c>
      <c r="P21" s="10" t="s">
        <v>27</v>
      </c>
      <c r="Q21" s="8"/>
    </row>
    <row r="22" spans="1:20" ht="57" customHeight="1" x14ac:dyDescent="0.25">
      <c r="A22" s="52"/>
      <c r="B22" s="52"/>
      <c r="C22" s="45" t="s">
        <v>8</v>
      </c>
      <c r="D22" s="12">
        <v>6039.9</v>
      </c>
      <c r="E22" s="3">
        <v>0</v>
      </c>
      <c r="F22" s="12">
        <f t="shared" si="3"/>
        <v>6039.9</v>
      </c>
      <c r="G22" s="3">
        <v>8161.3</v>
      </c>
      <c r="H22" s="3">
        <v>0</v>
      </c>
      <c r="I22" s="3">
        <f>G22+H22</f>
        <v>8161.3</v>
      </c>
      <c r="J22" s="3">
        <v>8161.3</v>
      </c>
      <c r="K22" s="3">
        <v>0</v>
      </c>
      <c r="L22" s="23">
        <f>J22+K22</f>
        <v>8161.3</v>
      </c>
      <c r="M22" s="23">
        <v>0</v>
      </c>
      <c r="N22" s="23">
        <v>0</v>
      </c>
      <c r="O22" s="23">
        <v>0</v>
      </c>
      <c r="P22" s="10" t="s">
        <v>27</v>
      </c>
      <c r="Q22" s="8"/>
    </row>
    <row r="23" spans="1:20" ht="114" customHeight="1" x14ac:dyDescent="0.25">
      <c r="A23" s="53"/>
      <c r="B23" s="53"/>
      <c r="C23" s="45" t="s">
        <v>13</v>
      </c>
      <c r="D23" s="12">
        <v>500</v>
      </c>
      <c r="E23" s="3">
        <v>600</v>
      </c>
      <c r="F23" s="12">
        <f t="shared" si="3"/>
        <v>1100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23">
        <v>0</v>
      </c>
      <c r="M23" s="23">
        <v>0</v>
      </c>
      <c r="N23" s="23">
        <v>0</v>
      </c>
      <c r="O23" s="23">
        <v>0</v>
      </c>
      <c r="P23" s="10" t="s">
        <v>37</v>
      </c>
      <c r="Q23" s="8"/>
    </row>
    <row r="24" spans="1:20" ht="149.25" customHeight="1" x14ac:dyDescent="0.25">
      <c r="A24" s="44" t="s">
        <v>26</v>
      </c>
      <c r="B24" s="44" t="s">
        <v>12</v>
      </c>
      <c r="C24" s="45" t="s">
        <v>7</v>
      </c>
      <c r="D24" s="12">
        <v>180</v>
      </c>
      <c r="E24" s="3">
        <v>0</v>
      </c>
      <c r="F24" s="12">
        <f t="shared" si="3"/>
        <v>180</v>
      </c>
      <c r="G24" s="3">
        <v>180</v>
      </c>
      <c r="H24" s="3">
        <v>0</v>
      </c>
      <c r="I24" s="3">
        <f>G24+H24</f>
        <v>180</v>
      </c>
      <c r="J24" s="3">
        <v>180</v>
      </c>
      <c r="K24" s="3">
        <v>0</v>
      </c>
      <c r="L24" s="23">
        <f>J24+K24</f>
        <v>180</v>
      </c>
      <c r="M24" s="23">
        <v>720</v>
      </c>
      <c r="N24" s="23">
        <v>0</v>
      </c>
      <c r="O24" s="23">
        <f>M24+N24</f>
        <v>720</v>
      </c>
      <c r="P24" s="10" t="s">
        <v>27</v>
      </c>
      <c r="Q24" s="8"/>
    </row>
    <row r="25" spans="1:20" s="2" customFormat="1" ht="32.25" customHeight="1" x14ac:dyDescent="0.25">
      <c r="A25" s="13" t="s">
        <v>10</v>
      </c>
      <c r="B25" s="14"/>
      <c r="C25" s="13"/>
      <c r="D25" s="25">
        <f t="shared" ref="D25:O25" si="4">D27+D28+D29</f>
        <v>391767.97843999998</v>
      </c>
      <c r="E25" s="25">
        <f t="shared" si="4"/>
        <v>-129777.822</v>
      </c>
      <c r="F25" s="25">
        <f t="shared" si="4"/>
        <v>261990.15643999999</v>
      </c>
      <c r="G25" s="25">
        <f t="shared" si="4"/>
        <v>380612.06254000007</v>
      </c>
      <c r="H25" s="25">
        <f t="shared" si="4"/>
        <v>-192905.90845000002</v>
      </c>
      <c r="I25" s="25">
        <f t="shared" si="4"/>
        <v>187706.15409000003</v>
      </c>
      <c r="J25" s="25">
        <f t="shared" si="4"/>
        <v>380733.31254000007</v>
      </c>
      <c r="K25" s="25">
        <f t="shared" si="4"/>
        <v>-192567.57845</v>
      </c>
      <c r="L25" s="26">
        <f t="shared" si="4"/>
        <v>188165.73409000004</v>
      </c>
      <c r="M25" s="31">
        <f t="shared" si="4"/>
        <v>2549999.7501599998</v>
      </c>
      <c r="N25" s="31">
        <f t="shared" si="4"/>
        <v>-770270.3138</v>
      </c>
      <c r="O25" s="31">
        <f t="shared" si="4"/>
        <v>1779729.4363600002</v>
      </c>
      <c r="P25" s="10"/>
    </row>
    <row r="26" spans="1:20" s="2" customFormat="1" ht="21.75" customHeight="1" x14ac:dyDescent="0.25">
      <c r="A26" s="15" t="s">
        <v>9</v>
      </c>
      <c r="B26" s="16"/>
      <c r="C26" s="15"/>
      <c r="D26" s="27"/>
      <c r="E26" s="25"/>
      <c r="F26" s="25"/>
      <c r="G26" s="25"/>
      <c r="H26" s="25"/>
      <c r="I26" s="25"/>
      <c r="J26" s="25"/>
      <c r="K26" s="25"/>
      <c r="L26" s="27"/>
      <c r="M26" s="27"/>
      <c r="N26" s="27"/>
      <c r="O26" s="27"/>
      <c r="P26" s="1"/>
    </row>
    <row r="27" spans="1:20" s="2" customFormat="1" ht="29.25" customHeight="1" x14ac:dyDescent="0.25">
      <c r="A27" s="15" t="s">
        <v>8</v>
      </c>
      <c r="B27" s="16"/>
      <c r="C27" s="15"/>
      <c r="D27" s="27">
        <f>D14+D10+D22</f>
        <v>11152.599999999999</v>
      </c>
      <c r="E27" s="27">
        <f t="shared" ref="E27:O27" si="5">E14+E10+E22</f>
        <v>0</v>
      </c>
      <c r="F27" s="27">
        <f t="shared" si="5"/>
        <v>11152.599999999999</v>
      </c>
      <c r="G27" s="27">
        <f t="shared" si="5"/>
        <v>10586.7</v>
      </c>
      <c r="H27" s="27">
        <f t="shared" si="5"/>
        <v>0</v>
      </c>
      <c r="I27" s="27">
        <f t="shared" si="5"/>
        <v>10586.7</v>
      </c>
      <c r="J27" s="27">
        <f t="shared" si="5"/>
        <v>10586.7</v>
      </c>
      <c r="K27" s="27">
        <f t="shared" si="5"/>
        <v>0</v>
      </c>
      <c r="L27" s="27">
        <f t="shared" si="5"/>
        <v>10586.7</v>
      </c>
      <c r="M27" s="27">
        <f t="shared" si="5"/>
        <v>0</v>
      </c>
      <c r="N27" s="27">
        <f t="shared" si="5"/>
        <v>0</v>
      </c>
      <c r="O27" s="27">
        <f t="shared" si="5"/>
        <v>0</v>
      </c>
      <c r="P27" s="1"/>
    </row>
    <row r="28" spans="1:20" ht="21.75" customHeight="1" x14ac:dyDescent="0.25">
      <c r="A28" s="15" t="s">
        <v>7</v>
      </c>
      <c r="B28" s="16"/>
      <c r="C28" s="15"/>
      <c r="D28" s="27">
        <f>D6+D7+D9+D13+D16+D19+D21+D24</f>
        <v>205554.02643999999</v>
      </c>
      <c r="E28" s="27">
        <f>E6+E7+E9+E13+E16+E19+E21+E24</f>
        <v>28928.914000000001</v>
      </c>
      <c r="F28" s="27">
        <f>F6+F7+F9+F13+F16+F19+F21+F24</f>
        <v>234482.94043999998</v>
      </c>
      <c r="G28" s="27">
        <f t="shared" ref="G28:O28" si="6">G6+G7+G9+G13+G16+G19+G21+G24</f>
        <v>177119.45409000001</v>
      </c>
      <c r="H28" s="27">
        <f t="shared" si="6"/>
        <v>0</v>
      </c>
      <c r="I28" s="27">
        <f t="shared" si="6"/>
        <v>177119.45409000001</v>
      </c>
      <c r="J28" s="27">
        <f t="shared" si="6"/>
        <v>177579.03409000003</v>
      </c>
      <c r="K28" s="27">
        <f t="shared" si="6"/>
        <v>0</v>
      </c>
      <c r="L28" s="27">
        <f t="shared" si="6"/>
        <v>177579.03409000003</v>
      </c>
      <c r="M28" s="27">
        <f t="shared" si="6"/>
        <v>699729.43636000005</v>
      </c>
      <c r="N28" s="27">
        <f t="shared" si="6"/>
        <v>0</v>
      </c>
      <c r="O28" s="27">
        <f t="shared" si="6"/>
        <v>699729.43636000005</v>
      </c>
      <c r="P28" s="1"/>
    </row>
    <row r="29" spans="1:20" ht="21.75" customHeight="1" x14ac:dyDescent="0.25">
      <c r="A29" s="15" t="s">
        <v>13</v>
      </c>
      <c r="B29" s="16"/>
      <c r="C29" s="15"/>
      <c r="D29" s="27">
        <f>D8+D12+D15+D17+D20+D23+D11</f>
        <v>175061.35200000001</v>
      </c>
      <c r="E29" s="27">
        <f t="shared" ref="E29:O29" si="7">E8+E12+E15+E17+E20+E23+E11</f>
        <v>-158706.736</v>
      </c>
      <c r="F29" s="27">
        <f>F8+F12+F15+F17+F20+F23+F11</f>
        <v>16354.615999999998</v>
      </c>
      <c r="G29" s="27">
        <f t="shared" si="7"/>
        <v>192905.90845000002</v>
      </c>
      <c r="H29" s="27">
        <f t="shared" si="7"/>
        <v>-192905.90845000002</v>
      </c>
      <c r="I29" s="27">
        <f t="shared" si="7"/>
        <v>0</v>
      </c>
      <c r="J29" s="27">
        <f t="shared" si="7"/>
        <v>192567.57845</v>
      </c>
      <c r="K29" s="27">
        <f t="shared" si="7"/>
        <v>-192567.57845</v>
      </c>
      <c r="L29" s="27">
        <f t="shared" si="7"/>
        <v>0</v>
      </c>
      <c r="M29" s="27">
        <f t="shared" si="7"/>
        <v>1850270.3137999999</v>
      </c>
      <c r="N29" s="27">
        <f t="shared" si="7"/>
        <v>-770270.3138</v>
      </c>
      <c r="O29" s="27">
        <f t="shared" si="7"/>
        <v>1080000</v>
      </c>
      <c r="P29" s="1"/>
    </row>
    <row r="30" spans="1:20" ht="12.75" customHeight="1" x14ac:dyDescent="0.25">
      <c r="A30" s="19"/>
      <c r="B30" s="20"/>
      <c r="C30" s="19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1"/>
    </row>
    <row r="31" spans="1:20" ht="12.75" customHeight="1" x14ac:dyDescent="0.25">
      <c r="A31" s="7" t="s">
        <v>15</v>
      </c>
      <c r="B31" s="20"/>
      <c r="C31" s="19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1"/>
    </row>
    <row r="32" spans="1:20" x14ac:dyDescent="0.25">
      <c r="A32" s="7" t="s">
        <v>18</v>
      </c>
      <c r="D32" s="6"/>
    </row>
    <row r="33" spans="1:16" s="6" customFormat="1" x14ac:dyDescent="0.25">
      <c r="A33" s="41">
        <v>45476</v>
      </c>
      <c r="B33" s="7"/>
      <c r="C33" s="7"/>
      <c r="L33" s="7"/>
      <c r="M33" s="7"/>
      <c r="N33" s="7"/>
      <c r="O33" s="7"/>
      <c r="P33" s="18"/>
    </row>
    <row r="35" spans="1:16" s="6" customFormat="1" x14ac:dyDescent="0.25">
      <c r="A35" s="7"/>
      <c r="B35" s="7"/>
      <c r="C35" s="7"/>
      <c r="L35" s="7"/>
      <c r="M35" s="7"/>
      <c r="N35" s="7"/>
      <c r="O35" s="7"/>
      <c r="P35" s="18"/>
    </row>
    <row r="36" spans="1:16" s="6" customFormat="1" x14ac:dyDescent="0.25">
      <c r="A36" s="7"/>
      <c r="B36" s="5"/>
      <c r="C36" s="7"/>
      <c r="D36" s="7"/>
      <c r="L36" s="7"/>
      <c r="M36" s="7"/>
      <c r="N36" s="7"/>
      <c r="O36" s="7"/>
      <c r="P36" s="18"/>
    </row>
    <row r="51" ht="15" customHeight="1" x14ac:dyDescent="0.25"/>
  </sheetData>
  <mergeCells count="23">
    <mergeCell ref="A21:A23"/>
    <mergeCell ref="B21:B23"/>
    <mergeCell ref="A5:P5"/>
    <mergeCell ref="A7:A8"/>
    <mergeCell ref="B7:B8"/>
    <mergeCell ref="A9:A12"/>
    <mergeCell ref="B9:B11"/>
    <mergeCell ref="A13:A15"/>
    <mergeCell ref="B13:B15"/>
    <mergeCell ref="A16:A17"/>
    <mergeCell ref="B16:B17"/>
    <mergeCell ref="A18:P18"/>
    <mergeCell ref="A19:A20"/>
    <mergeCell ref="B19:B20"/>
    <mergeCell ref="A1:P1"/>
    <mergeCell ref="A3:A4"/>
    <mergeCell ref="B3:B4"/>
    <mergeCell ref="C3:C4"/>
    <mergeCell ref="D3:F3"/>
    <mergeCell ref="G3:I3"/>
    <mergeCell ref="J3:L3"/>
    <mergeCell ref="M3:O3"/>
    <mergeCell ref="P3:P4"/>
  </mergeCells>
  <pageMargins left="0.31496062992125984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2024-07-10T09:23:43Z</dcterms:modified>
</cp:coreProperties>
</file>