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rvkomfin\Общие_папки\Доходы\2023\Решения Думы\Внесение изменений\6. Декабрь\"/>
    </mc:Choice>
  </mc:AlternateContent>
  <xr:revisionPtr revIDLastSave="0" documentId="13_ncr:1_{6818722D-261A-4CAD-A966-04B52EF6FE0A}" xr6:coauthVersionLast="47" xr6:coauthVersionMax="47" xr10:uidLastSave="{00000000-0000-0000-0000-000000000000}"/>
  <bookViews>
    <workbookView xWindow="-120" yWindow="-120" windowWidth="29040" windowHeight="15840" xr2:uid="{00000000-000D-0000-FFFF-FFFF00000000}"/>
  </bookViews>
  <sheets>
    <sheet name="Приложение к пояснительной" sheetId="3" r:id="rId1"/>
    <sheet name="Лист1" sheetId="1" r:id="rId2"/>
  </sheets>
  <externalReferences>
    <externalReference r:id="rId3"/>
  </externalReferenc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5" i="3" l="1"/>
  <c r="K275" i="3" s="1"/>
  <c r="K273" i="3" s="1"/>
  <c r="K228" i="3" s="1"/>
  <c r="K227" i="3" s="1"/>
  <c r="I275" i="3"/>
  <c r="G275" i="3"/>
  <c r="G273" i="3" s="1"/>
  <c r="G228" i="3" s="1"/>
  <c r="F275" i="3"/>
  <c r="F273" i="3" s="1"/>
  <c r="E275" i="3"/>
  <c r="D275" i="3"/>
  <c r="C275" i="3"/>
  <c r="D274" i="3"/>
  <c r="C274" i="3"/>
  <c r="E274" i="3" s="1"/>
  <c r="J273" i="3"/>
  <c r="J228" i="3" s="1"/>
  <c r="J227" i="3" s="1"/>
  <c r="I273" i="3"/>
  <c r="I228" i="3" s="1"/>
  <c r="I227" i="3" s="1"/>
  <c r="D273" i="3"/>
  <c r="C273" i="3"/>
  <c r="E273" i="3" s="1"/>
  <c r="E272" i="3"/>
  <c r="D272" i="3"/>
  <c r="C272" i="3"/>
  <c r="D271" i="3"/>
  <c r="C271" i="3"/>
  <c r="E271" i="3" s="1"/>
  <c r="D270" i="3"/>
  <c r="C270" i="3"/>
  <c r="E270" i="3" s="1"/>
  <c r="E269" i="3"/>
  <c r="D269" i="3"/>
  <c r="C269" i="3"/>
  <c r="D268" i="3"/>
  <c r="C268" i="3"/>
  <c r="E268" i="3" s="1"/>
  <c r="E267" i="3"/>
  <c r="D267" i="3"/>
  <c r="D265" i="3" s="1"/>
  <c r="C267" i="3"/>
  <c r="C265" i="3" s="1"/>
  <c r="D264" i="3"/>
  <c r="C264" i="3"/>
  <c r="E264" i="3" s="1"/>
  <c r="E263" i="3"/>
  <c r="D263" i="3"/>
  <c r="C263" i="3"/>
  <c r="D262" i="3"/>
  <c r="C262" i="3"/>
  <c r="E262" i="3" s="1"/>
  <c r="D261" i="3"/>
  <c r="C261" i="3"/>
  <c r="E261" i="3" s="1"/>
  <c r="E260" i="3"/>
  <c r="D260" i="3"/>
  <c r="C260" i="3"/>
  <c r="D259" i="3"/>
  <c r="C259" i="3"/>
  <c r="E259" i="3" s="1"/>
  <c r="D258" i="3"/>
  <c r="C258" i="3"/>
  <c r="E257" i="3"/>
  <c r="D257" i="3"/>
  <c r="C257" i="3"/>
  <c r="D256" i="3"/>
  <c r="C256" i="3"/>
  <c r="E256" i="3" s="1"/>
  <c r="D255" i="3"/>
  <c r="E255" i="3" s="1"/>
  <c r="C255" i="3"/>
  <c r="D254" i="3"/>
  <c r="C254" i="3"/>
  <c r="E254" i="3" s="1"/>
  <c r="D253" i="3"/>
  <c r="C253" i="3"/>
  <c r="D252" i="3"/>
  <c r="C252" i="3"/>
  <c r="D251" i="3"/>
  <c r="C251" i="3"/>
  <c r="E251" i="3" s="1"/>
  <c r="D250" i="3"/>
  <c r="C250" i="3"/>
  <c r="E249" i="3"/>
  <c r="D249" i="3"/>
  <c r="C249" i="3"/>
  <c r="D248" i="3"/>
  <c r="C248" i="3"/>
  <c r="E248" i="3" s="1"/>
  <c r="D247" i="3"/>
  <c r="C247" i="3"/>
  <c r="E247" i="3" s="1"/>
  <c r="E246" i="3"/>
  <c r="D246" i="3"/>
  <c r="C246" i="3"/>
  <c r="D245" i="3"/>
  <c r="C245" i="3"/>
  <c r="E245" i="3" s="1"/>
  <c r="D244" i="3"/>
  <c r="E244" i="3" s="1"/>
  <c r="C244" i="3"/>
  <c r="D243" i="3"/>
  <c r="C243" i="3"/>
  <c r="E243" i="3" s="1"/>
  <c r="D242" i="3"/>
  <c r="C242" i="3"/>
  <c r="E242" i="3" s="1"/>
  <c r="E241" i="3"/>
  <c r="D241" i="3"/>
  <c r="C241" i="3"/>
  <c r="D240" i="3"/>
  <c r="C240" i="3"/>
  <c r="E240" i="3" s="1"/>
  <c r="D239" i="3"/>
  <c r="C239" i="3"/>
  <c r="E239" i="3" s="1"/>
  <c r="E238" i="3"/>
  <c r="D238" i="3"/>
  <c r="C238" i="3"/>
  <c r="D237" i="3"/>
  <c r="C237" i="3"/>
  <c r="D236" i="3"/>
  <c r="C236" i="3"/>
  <c r="D233" i="3"/>
  <c r="C233" i="3"/>
  <c r="E232" i="3"/>
  <c r="D232" i="3"/>
  <c r="C232" i="3"/>
  <c r="D231" i="3"/>
  <c r="C231" i="3"/>
  <c r="E231" i="3" s="1"/>
  <c r="D229" i="3"/>
  <c r="C229" i="3"/>
  <c r="F228" i="3"/>
  <c r="F227" i="3" s="1"/>
  <c r="G227" i="3"/>
  <c r="K226" i="3"/>
  <c r="H226" i="3"/>
  <c r="D226" i="3"/>
  <c r="E226" i="3" s="1"/>
  <c r="C226" i="3"/>
  <c r="K225" i="3"/>
  <c r="H225" i="3"/>
  <c r="D225" i="3"/>
  <c r="E225" i="3" s="1"/>
  <c r="C225" i="3"/>
  <c r="K224" i="3"/>
  <c r="H224" i="3"/>
  <c r="E224" i="3"/>
  <c r="D224" i="3"/>
  <c r="C224" i="3"/>
  <c r="K223" i="3"/>
  <c r="H223" i="3"/>
  <c r="D223" i="3"/>
  <c r="E223" i="3" s="1"/>
  <c r="C223" i="3"/>
  <c r="K222" i="3"/>
  <c r="H222" i="3"/>
  <c r="E222" i="3"/>
  <c r="D222" i="3"/>
  <c r="C222" i="3"/>
  <c r="K221" i="3"/>
  <c r="H221" i="3"/>
  <c r="D221" i="3"/>
  <c r="C221" i="3"/>
  <c r="E221" i="3" s="1"/>
  <c r="K220" i="3"/>
  <c r="H220" i="3"/>
  <c r="D220" i="3"/>
  <c r="E220" i="3" s="1"/>
  <c r="C220" i="3"/>
  <c r="K219" i="3"/>
  <c r="H219" i="3"/>
  <c r="E219" i="3"/>
  <c r="D219" i="3"/>
  <c r="C219" i="3"/>
  <c r="K218" i="3"/>
  <c r="H218" i="3"/>
  <c r="D218" i="3"/>
  <c r="E218" i="3" s="1"/>
  <c r="C218" i="3"/>
  <c r="K217" i="3"/>
  <c r="H217" i="3"/>
  <c r="D217" i="3"/>
  <c r="E217" i="3" s="1"/>
  <c r="C217" i="3"/>
  <c r="K216" i="3"/>
  <c r="H216" i="3"/>
  <c r="H213" i="3" s="1"/>
  <c r="E216" i="3"/>
  <c r="D216" i="3"/>
  <c r="C216" i="3"/>
  <c r="K215" i="3"/>
  <c r="H215" i="3"/>
  <c r="D215" i="3"/>
  <c r="C215" i="3"/>
  <c r="K214" i="3"/>
  <c r="K213" i="3" s="1"/>
  <c r="H214" i="3"/>
  <c r="E214" i="3"/>
  <c r="D214" i="3"/>
  <c r="C214" i="3"/>
  <c r="J213" i="3"/>
  <c r="I213" i="3"/>
  <c r="I210" i="3" s="1"/>
  <c r="G213" i="3"/>
  <c r="F213" i="3"/>
  <c r="J212" i="3"/>
  <c r="K212" i="3" s="1"/>
  <c r="I212" i="3"/>
  <c r="G212" i="3"/>
  <c r="H212" i="3" s="1"/>
  <c r="F212" i="3"/>
  <c r="D212" i="3"/>
  <c r="E212" i="3" s="1"/>
  <c r="C212" i="3"/>
  <c r="J211" i="3"/>
  <c r="K211" i="3" s="1"/>
  <c r="I211" i="3"/>
  <c r="H211" i="3"/>
  <c r="G211" i="3"/>
  <c r="F211" i="3"/>
  <c r="F210" i="3" s="1"/>
  <c r="D211" i="3"/>
  <c r="C211" i="3"/>
  <c r="E211" i="3" s="1"/>
  <c r="K210" i="3"/>
  <c r="J210" i="3"/>
  <c r="C210" i="3"/>
  <c r="D209" i="3"/>
  <c r="E209" i="3" s="1"/>
  <c r="C209" i="3"/>
  <c r="E208" i="3"/>
  <c r="D208" i="3"/>
  <c r="C208" i="3"/>
  <c r="D207" i="3"/>
  <c r="E207" i="3" s="1"/>
  <c r="C207" i="3"/>
  <c r="E206" i="3"/>
  <c r="D206" i="3"/>
  <c r="C206" i="3"/>
  <c r="D205" i="3"/>
  <c r="C205" i="3"/>
  <c r="E205" i="3" s="1"/>
  <c r="D204" i="3"/>
  <c r="E204" i="3" s="1"/>
  <c r="C204" i="3"/>
  <c r="E203" i="3"/>
  <c r="D203" i="3"/>
  <c r="C203" i="3"/>
  <c r="D202" i="3"/>
  <c r="C202" i="3"/>
  <c r="D201" i="3"/>
  <c r="E201" i="3" s="1"/>
  <c r="C201" i="3"/>
  <c r="E200" i="3"/>
  <c r="D200" i="3"/>
  <c r="C200" i="3"/>
  <c r="D199" i="3"/>
  <c r="C199" i="3"/>
  <c r="E198" i="3"/>
  <c r="D198" i="3"/>
  <c r="C198" i="3"/>
  <c r="D197" i="3"/>
  <c r="E197" i="3" s="1"/>
  <c r="C197" i="3"/>
  <c r="D196" i="3"/>
  <c r="E196" i="3" s="1"/>
  <c r="C196" i="3"/>
  <c r="E195" i="3"/>
  <c r="D195" i="3"/>
  <c r="C195" i="3"/>
  <c r="D194" i="3"/>
  <c r="C194" i="3"/>
  <c r="D193" i="3"/>
  <c r="E193" i="3" s="1"/>
  <c r="C193" i="3"/>
  <c r="E192" i="3"/>
  <c r="D192" i="3"/>
  <c r="C192" i="3"/>
  <c r="D191" i="3"/>
  <c r="C191" i="3"/>
  <c r="E190" i="3"/>
  <c r="D190" i="3"/>
  <c r="C190" i="3"/>
  <c r="D189" i="3"/>
  <c r="E189" i="3" s="1"/>
  <c r="C189" i="3"/>
  <c r="D188" i="3"/>
  <c r="C188" i="3"/>
  <c r="E188" i="3" s="1"/>
  <c r="E187" i="3"/>
  <c r="D187" i="3"/>
  <c r="C187" i="3"/>
  <c r="D186" i="3"/>
  <c r="E186" i="3" s="1"/>
  <c r="C186" i="3"/>
  <c r="E185" i="3"/>
  <c r="D185" i="3"/>
  <c r="C185" i="3"/>
  <c r="E184" i="3"/>
  <c r="D184" i="3"/>
  <c r="C184" i="3"/>
  <c r="D183" i="3"/>
  <c r="E183" i="3" s="1"/>
  <c r="C183" i="3"/>
  <c r="E182" i="3"/>
  <c r="D182" i="3"/>
  <c r="C182" i="3"/>
  <c r="D181" i="3"/>
  <c r="E181" i="3" s="1"/>
  <c r="C181" i="3"/>
  <c r="E180" i="3"/>
  <c r="D180" i="3"/>
  <c r="C180" i="3"/>
  <c r="E179" i="3"/>
  <c r="D179" i="3"/>
  <c r="C179" i="3"/>
  <c r="D178" i="3"/>
  <c r="C178" i="3"/>
  <c r="E177" i="3"/>
  <c r="D177" i="3"/>
  <c r="C177" i="3"/>
  <c r="E176" i="3"/>
  <c r="D176" i="3"/>
  <c r="C176" i="3"/>
  <c r="D175" i="3"/>
  <c r="C175" i="3"/>
  <c r="E174" i="3"/>
  <c r="D174" i="3"/>
  <c r="C174" i="3"/>
  <c r="D173" i="3"/>
  <c r="C173" i="3"/>
  <c r="E173" i="3" s="1"/>
  <c r="E172" i="3"/>
  <c r="D172" i="3"/>
  <c r="C172" i="3"/>
  <c r="E171" i="3"/>
  <c r="D171" i="3"/>
  <c r="C171" i="3"/>
  <c r="J170" i="3"/>
  <c r="K170" i="3" s="1"/>
  <c r="I170" i="3"/>
  <c r="H170" i="3"/>
  <c r="G170" i="3"/>
  <c r="F170" i="3"/>
  <c r="E170" i="3"/>
  <c r="D170" i="3"/>
  <c r="C170" i="3"/>
  <c r="J169" i="3"/>
  <c r="K169" i="3" s="1"/>
  <c r="I169" i="3"/>
  <c r="H169" i="3"/>
  <c r="G169" i="3"/>
  <c r="F169" i="3"/>
  <c r="D169" i="3"/>
  <c r="E169" i="3" s="1"/>
  <c r="C169" i="3"/>
  <c r="K168" i="3"/>
  <c r="H168" i="3"/>
  <c r="G168" i="3"/>
  <c r="F168" i="3"/>
  <c r="E168" i="3"/>
  <c r="D168" i="3"/>
  <c r="C168" i="3"/>
  <c r="J167" i="3"/>
  <c r="K167" i="3" s="1"/>
  <c r="I167" i="3"/>
  <c r="H167" i="3"/>
  <c r="G167" i="3"/>
  <c r="F167" i="3"/>
  <c r="D167" i="3"/>
  <c r="E167" i="3" s="1"/>
  <c r="C167" i="3"/>
  <c r="K166" i="3"/>
  <c r="J166" i="3"/>
  <c r="I166" i="3"/>
  <c r="G166" i="3"/>
  <c r="H166" i="3" s="1"/>
  <c r="F166" i="3"/>
  <c r="D166" i="3"/>
  <c r="E166" i="3" s="1"/>
  <c r="C166" i="3"/>
  <c r="J165" i="3"/>
  <c r="J120" i="3" s="1"/>
  <c r="I165" i="3"/>
  <c r="H165" i="3"/>
  <c r="G165" i="3"/>
  <c r="F165" i="3"/>
  <c r="D165" i="3"/>
  <c r="E165" i="3" s="1"/>
  <c r="C165" i="3"/>
  <c r="K164" i="3"/>
  <c r="J164" i="3"/>
  <c r="I164" i="3"/>
  <c r="I120" i="3" s="1"/>
  <c r="G164" i="3"/>
  <c r="H164" i="3" s="1"/>
  <c r="F164" i="3"/>
  <c r="D164" i="3"/>
  <c r="E164" i="3" s="1"/>
  <c r="C164" i="3"/>
  <c r="D163" i="3"/>
  <c r="E163" i="3" s="1"/>
  <c r="C163" i="3"/>
  <c r="D162" i="3"/>
  <c r="E162" i="3" s="1"/>
  <c r="C162" i="3"/>
  <c r="E161" i="3"/>
  <c r="D161" i="3"/>
  <c r="C161" i="3"/>
  <c r="E160" i="3"/>
  <c r="D160" i="3"/>
  <c r="C160" i="3"/>
  <c r="D159" i="3"/>
  <c r="E159" i="3" s="1"/>
  <c r="C159" i="3"/>
  <c r="D158" i="3"/>
  <c r="C158" i="3"/>
  <c r="E158" i="3" s="1"/>
  <c r="D157" i="3"/>
  <c r="E157" i="3" s="1"/>
  <c r="C157" i="3"/>
  <c r="E156" i="3"/>
  <c r="D156" i="3"/>
  <c r="C156" i="3"/>
  <c r="D155" i="3"/>
  <c r="E155" i="3" s="1"/>
  <c r="C155" i="3"/>
  <c r="D154" i="3"/>
  <c r="E154" i="3" s="1"/>
  <c r="C154" i="3"/>
  <c r="D153" i="3"/>
  <c r="E153" i="3" s="1"/>
  <c r="C153" i="3"/>
  <c r="E152" i="3"/>
  <c r="D152" i="3"/>
  <c r="C152" i="3"/>
  <c r="D151" i="3"/>
  <c r="E151" i="3" s="1"/>
  <c r="C151" i="3"/>
  <c r="E150" i="3"/>
  <c r="D150" i="3"/>
  <c r="C150" i="3"/>
  <c r="D149" i="3"/>
  <c r="E149" i="3" s="1"/>
  <c r="C149" i="3"/>
  <c r="D148" i="3"/>
  <c r="E148" i="3" s="1"/>
  <c r="C148" i="3"/>
  <c r="D147" i="3"/>
  <c r="E147" i="3" s="1"/>
  <c r="C147" i="3"/>
  <c r="D146" i="3"/>
  <c r="E146" i="3" s="1"/>
  <c r="C146" i="3"/>
  <c r="E145" i="3"/>
  <c r="D145" i="3"/>
  <c r="C145" i="3"/>
  <c r="E144" i="3"/>
  <c r="D144" i="3"/>
  <c r="C144" i="3"/>
  <c r="D143" i="3"/>
  <c r="E143" i="3" s="1"/>
  <c r="C143" i="3"/>
  <c r="D142" i="3"/>
  <c r="C142" i="3"/>
  <c r="E142" i="3" s="1"/>
  <c r="D141" i="3"/>
  <c r="E141" i="3" s="1"/>
  <c r="C141" i="3"/>
  <c r="E140" i="3"/>
  <c r="D140" i="3"/>
  <c r="C140" i="3"/>
  <c r="D139" i="3"/>
  <c r="E139" i="3" s="1"/>
  <c r="C139" i="3"/>
  <c r="D138" i="3"/>
  <c r="E138" i="3" s="1"/>
  <c r="C138" i="3"/>
  <c r="D137" i="3"/>
  <c r="E137" i="3" s="1"/>
  <c r="C137" i="3"/>
  <c r="E136" i="3"/>
  <c r="D136" i="3"/>
  <c r="C136" i="3"/>
  <c r="D135" i="3"/>
  <c r="E135" i="3" s="1"/>
  <c r="C135" i="3"/>
  <c r="E134" i="3"/>
  <c r="D134" i="3"/>
  <c r="C134" i="3"/>
  <c r="D133" i="3"/>
  <c r="E133" i="3" s="1"/>
  <c r="C133" i="3"/>
  <c r="D132" i="3"/>
  <c r="E132" i="3" s="1"/>
  <c r="C132" i="3"/>
  <c r="D131" i="3"/>
  <c r="E131" i="3" s="1"/>
  <c r="C131" i="3"/>
  <c r="D130" i="3"/>
  <c r="E130" i="3" s="1"/>
  <c r="C130" i="3"/>
  <c r="E129" i="3"/>
  <c r="D129" i="3"/>
  <c r="C129" i="3"/>
  <c r="E128" i="3"/>
  <c r="D128" i="3"/>
  <c r="C128" i="3"/>
  <c r="D127" i="3"/>
  <c r="E127" i="3" s="1"/>
  <c r="C127" i="3"/>
  <c r="D126" i="3"/>
  <c r="C126" i="3"/>
  <c r="C120" i="3" s="1"/>
  <c r="D125" i="3"/>
  <c r="E125" i="3" s="1"/>
  <c r="C125" i="3"/>
  <c r="E124" i="3"/>
  <c r="D124" i="3"/>
  <c r="C124" i="3"/>
  <c r="D123" i="3"/>
  <c r="E123" i="3" s="1"/>
  <c r="C123" i="3"/>
  <c r="D122" i="3"/>
  <c r="E122" i="3" s="1"/>
  <c r="C122" i="3"/>
  <c r="D121" i="3"/>
  <c r="D120" i="3" s="1"/>
  <c r="C121" i="3"/>
  <c r="G120" i="3"/>
  <c r="F120" i="3"/>
  <c r="K119" i="3"/>
  <c r="I119" i="3"/>
  <c r="G119" i="3"/>
  <c r="H119" i="3" s="1"/>
  <c r="F119" i="3"/>
  <c r="D119" i="3"/>
  <c r="C119" i="3"/>
  <c r="E119" i="3" s="1"/>
  <c r="D118" i="3"/>
  <c r="C118" i="3"/>
  <c r="E118" i="3" s="1"/>
  <c r="K117" i="3"/>
  <c r="I117" i="3"/>
  <c r="H117" i="3"/>
  <c r="G117" i="3"/>
  <c r="F117" i="3"/>
  <c r="D117" i="3"/>
  <c r="C117" i="3"/>
  <c r="E117" i="3" s="1"/>
  <c r="I116" i="3"/>
  <c r="K116" i="3" s="1"/>
  <c r="H116" i="3"/>
  <c r="G116" i="3"/>
  <c r="F116" i="3"/>
  <c r="D116" i="3"/>
  <c r="C116" i="3"/>
  <c r="E116" i="3" s="1"/>
  <c r="K115" i="3"/>
  <c r="I115" i="3"/>
  <c r="H115" i="3"/>
  <c r="G115" i="3"/>
  <c r="F115" i="3"/>
  <c r="D115" i="3"/>
  <c r="C115" i="3"/>
  <c r="E115" i="3" s="1"/>
  <c r="K114" i="3"/>
  <c r="I114" i="3"/>
  <c r="H114" i="3"/>
  <c r="G114" i="3"/>
  <c r="F114" i="3"/>
  <c r="D114" i="3"/>
  <c r="C114" i="3"/>
  <c r="E114" i="3" s="1"/>
  <c r="I113" i="3"/>
  <c r="K113" i="3" s="1"/>
  <c r="G113" i="3"/>
  <c r="F113" i="3"/>
  <c r="H113" i="3" s="1"/>
  <c r="D113" i="3"/>
  <c r="E113" i="3" s="1"/>
  <c r="C113" i="3"/>
  <c r="K112" i="3"/>
  <c r="I112" i="3"/>
  <c r="H112" i="3"/>
  <c r="G112" i="3"/>
  <c r="F112" i="3"/>
  <c r="D112" i="3"/>
  <c r="C112" i="3"/>
  <c r="E112" i="3" s="1"/>
  <c r="K111" i="3"/>
  <c r="I111" i="3"/>
  <c r="G111" i="3"/>
  <c r="F111" i="3"/>
  <c r="H111" i="3" s="1"/>
  <c r="D111" i="3"/>
  <c r="C111" i="3"/>
  <c r="E111" i="3" s="1"/>
  <c r="K110" i="3"/>
  <c r="I110" i="3"/>
  <c r="G110" i="3"/>
  <c r="F110" i="3"/>
  <c r="D110" i="3"/>
  <c r="E110" i="3" s="1"/>
  <c r="C110" i="3"/>
  <c r="K109" i="3"/>
  <c r="J109" i="3"/>
  <c r="I109" i="3"/>
  <c r="G109" i="3"/>
  <c r="F109" i="3"/>
  <c r="D109" i="3"/>
  <c r="E109" i="3" s="1"/>
  <c r="C109" i="3"/>
  <c r="C108" i="3" s="1"/>
  <c r="J108" i="3"/>
  <c r="D108" i="3"/>
  <c r="J107" i="3"/>
  <c r="I107" i="3"/>
  <c r="K107" i="3" s="1"/>
  <c r="G107" i="3"/>
  <c r="H107" i="3" s="1"/>
  <c r="F107" i="3"/>
  <c r="E107" i="3"/>
  <c r="D107" i="3"/>
  <c r="C107" i="3"/>
  <c r="J106" i="3"/>
  <c r="K106" i="3" s="1"/>
  <c r="I106" i="3"/>
  <c r="G106" i="3"/>
  <c r="H106" i="3" s="1"/>
  <c r="F106" i="3"/>
  <c r="E106" i="3"/>
  <c r="D106" i="3"/>
  <c r="C106" i="3"/>
  <c r="K105" i="3"/>
  <c r="J105" i="3"/>
  <c r="I105" i="3"/>
  <c r="G105" i="3"/>
  <c r="H105" i="3" s="1"/>
  <c r="F105" i="3"/>
  <c r="E105" i="3"/>
  <c r="D105" i="3"/>
  <c r="C105" i="3"/>
  <c r="J104" i="3"/>
  <c r="I104" i="3"/>
  <c r="K104" i="3" s="1"/>
  <c r="H104" i="3"/>
  <c r="G104" i="3"/>
  <c r="F104" i="3"/>
  <c r="D104" i="3"/>
  <c r="E104" i="3" s="1"/>
  <c r="C104" i="3"/>
  <c r="J103" i="3"/>
  <c r="K103" i="3" s="1"/>
  <c r="I103" i="3"/>
  <c r="G103" i="3"/>
  <c r="H103" i="3" s="1"/>
  <c r="F103" i="3"/>
  <c r="E103" i="3"/>
  <c r="D103" i="3"/>
  <c r="C103" i="3"/>
  <c r="J102" i="3"/>
  <c r="K102" i="3" s="1"/>
  <c r="I102" i="3"/>
  <c r="G102" i="3"/>
  <c r="F102" i="3"/>
  <c r="F96" i="3" s="1"/>
  <c r="D102" i="3"/>
  <c r="E102" i="3" s="1"/>
  <c r="C102" i="3"/>
  <c r="K101" i="3"/>
  <c r="J101" i="3"/>
  <c r="I101" i="3"/>
  <c r="G101" i="3"/>
  <c r="H101" i="3" s="1"/>
  <c r="F101" i="3"/>
  <c r="D101" i="3"/>
  <c r="E101" i="3" s="1"/>
  <c r="C101" i="3"/>
  <c r="K100" i="3"/>
  <c r="J100" i="3"/>
  <c r="I100" i="3"/>
  <c r="H100" i="3"/>
  <c r="G100" i="3"/>
  <c r="F100" i="3"/>
  <c r="D100" i="3"/>
  <c r="E100" i="3" s="1"/>
  <c r="C100" i="3"/>
  <c r="K99" i="3"/>
  <c r="J99" i="3"/>
  <c r="I99" i="3"/>
  <c r="G99" i="3"/>
  <c r="H99" i="3" s="1"/>
  <c r="F99" i="3"/>
  <c r="E99" i="3"/>
  <c r="D99" i="3"/>
  <c r="C99" i="3"/>
  <c r="J98" i="3"/>
  <c r="I98" i="3"/>
  <c r="G98" i="3"/>
  <c r="H98" i="3" s="1"/>
  <c r="F98" i="3"/>
  <c r="D98" i="3"/>
  <c r="D96" i="3" s="1"/>
  <c r="C98" i="3"/>
  <c r="K97" i="3"/>
  <c r="J97" i="3"/>
  <c r="I97" i="3"/>
  <c r="G97" i="3"/>
  <c r="H97" i="3" s="1"/>
  <c r="F97" i="3"/>
  <c r="D97" i="3"/>
  <c r="C97" i="3"/>
  <c r="C96" i="3" s="1"/>
  <c r="G96" i="3"/>
  <c r="J95" i="3"/>
  <c r="K95" i="3" s="1"/>
  <c r="I95" i="3"/>
  <c r="H95" i="3"/>
  <c r="G95" i="3"/>
  <c r="F95" i="3"/>
  <c r="E95" i="3"/>
  <c r="D95" i="3"/>
  <c r="C95" i="3"/>
  <c r="J94" i="3"/>
  <c r="K94" i="3" s="1"/>
  <c r="I94" i="3"/>
  <c r="H94" i="3"/>
  <c r="G94" i="3"/>
  <c r="F94" i="3"/>
  <c r="F89" i="3" s="1"/>
  <c r="D94" i="3"/>
  <c r="E94" i="3" s="1"/>
  <c r="C94" i="3"/>
  <c r="J93" i="3"/>
  <c r="K93" i="3" s="1"/>
  <c r="I93" i="3"/>
  <c r="G93" i="3"/>
  <c r="H93" i="3" s="1"/>
  <c r="F93" i="3"/>
  <c r="D93" i="3"/>
  <c r="C93" i="3"/>
  <c r="J92" i="3"/>
  <c r="K92" i="3" s="1"/>
  <c r="I92" i="3"/>
  <c r="H92" i="3"/>
  <c r="G92" i="3"/>
  <c r="F92" i="3"/>
  <c r="D92" i="3"/>
  <c r="C92" i="3"/>
  <c r="K91" i="3"/>
  <c r="J91" i="3"/>
  <c r="I91" i="3"/>
  <c r="I89" i="3" s="1"/>
  <c r="G91" i="3"/>
  <c r="H91" i="3" s="1"/>
  <c r="F91" i="3"/>
  <c r="D91" i="3"/>
  <c r="E91" i="3" s="1"/>
  <c r="C91" i="3"/>
  <c r="C89" i="3" s="1"/>
  <c r="J90" i="3"/>
  <c r="I90" i="3"/>
  <c r="G90" i="3"/>
  <c r="H90" i="3" s="1"/>
  <c r="F90" i="3"/>
  <c r="E90" i="3"/>
  <c r="D90" i="3"/>
  <c r="D89" i="3" s="1"/>
  <c r="C90" i="3"/>
  <c r="D88" i="3"/>
  <c r="E88" i="3" s="1"/>
  <c r="C88" i="3"/>
  <c r="J87" i="3"/>
  <c r="K87" i="3" s="1"/>
  <c r="I87" i="3"/>
  <c r="G87" i="3"/>
  <c r="H87" i="3" s="1"/>
  <c r="F87" i="3"/>
  <c r="D87" i="3"/>
  <c r="C87" i="3"/>
  <c r="K86" i="3"/>
  <c r="J86" i="3"/>
  <c r="I86" i="3"/>
  <c r="H86" i="3"/>
  <c r="G86" i="3"/>
  <c r="F86" i="3"/>
  <c r="D86" i="3"/>
  <c r="C86" i="3"/>
  <c r="J85" i="3"/>
  <c r="I85" i="3"/>
  <c r="K85" i="3" s="1"/>
  <c r="G85" i="3"/>
  <c r="H85" i="3" s="1"/>
  <c r="F85" i="3"/>
  <c r="D85" i="3"/>
  <c r="C85" i="3"/>
  <c r="E85" i="3" s="1"/>
  <c r="J84" i="3"/>
  <c r="K84" i="3" s="1"/>
  <c r="I84" i="3"/>
  <c r="G84" i="3"/>
  <c r="H84" i="3" s="1"/>
  <c r="F84" i="3"/>
  <c r="D84" i="3"/>
  <c r="E84" i="3" s="1"/>
  <c r="C84" i="3"/>
  <c r="K83" i="3"/>
  <c r="J83" i="3"/>
  <c r="I83" i="3"/>
  <c r="G83" i="3"/>
  <c r="H83" i="3" s="1"/>
  <c r="F83" i="3"/>
  <c r="E83" i="3"/>
  <c r="D83" i="3"/>
  <c r="C83" i="3"/>
  <c r="D82" i="3"/>
  <c r="E82" i="3" s="1"/>
  <c r="C82" i="3"/>
  <c r="J81" i="3"/>
  <c r="K81" i="3" s="1"/>
  <c r="I81" i="3"/>
  <c r="G81" i="3"/>
  <c r="H81" i="3" s="1"/>
  <c r="F81" i="3"/>
  <c r="D81" i="3"/>
  <c r="C81" i="3"/>
  <c r="K80" i="3"/>
  <c r="J80" i="3"/>
  <c r="I80" i="3"/>
  <c r="H80" i="3"/>
  <c r="G80" i="3"/>
  <c r="F80" i="3"/>
  <c r="D80" i="3"/>
  <c r="C80" i="3"/>
  <c r="J79" i="3"/>
  <c r="I79" i="3"/>
  <c r="K79" i="3" s="1"/>
  <c r="G79" i="3"/>
  <c r="H79" i="3" s="1"/>
  <c r="F79" i="3"/>
  <c r="D79" i="3"/>
  <c r="C79" i="3"/>
  <c r="E79" i="3" s="1"/>
  <c r="J78" i="3"/>
  <c r="K78" i="3" s="1"/>
  <c r="I78" i="3"/>
  <c r="G78" i="3"/>
  <c r="H78" i="3" s="1"/>
  <c r="F78" i="3"/>
  <c r="D78" i="3"/>
  <c r="E78" i="3" s="1"/>
  <c r="C78" i="3"/>
  <c r="K77" i="3"/>
  <c r="J77" i="3"/>
  <c r="I77" i="3"/>
  <c r="G77" i="3"/>
  <c r="H77" i="3" s="1"/>
  <c r="F77" i="3"/>
  <c r="E77" i="3"/>
  <c r="D77" i="3"/>
  <c r="C77" i="3"/>
  <c r="D76" i="3"/>
  <c r="E76" i="3" s="1"/>
  <c r="C76" i="3"/>
  <c r="J75" i="3"/>
  <c r="K75" i="3" s="1"/>
  <c r="I75" i="3"/>
  <c r="G75" i="3"/>
  <c r="H75" i="3" s="1"/>
  <c r="F75" i="3"/>
  <c r="D75" i="3"/>
  <c r="C75" i="3"/>
  <c r="K74" i="3"/>
  <c r="J74" i="3"/>
  <c r="I74" i="3"/>
  <c r="H74" i="3"/>
  <c r="G74" i="3"/>
  <c r="F74" i="3"/>
  <c r="D74" i="3"/>
  <c r="C74" i="3"/>
  <c r="J73" i="3"/>
  <c r="I73" i="3"/>
  <c r="I71" i="3" s="1"/>
  <c r="G73" i="3"/>
  <c r="H73" i="3" s="1"/>
  <c r="F73" i="3"/>
  <c r="D73" i="3"/>
  <c r="C73" i="3"/>
  <c r="C71" i="3" s="1"/>
  <c r="C14" i="3" s="1"/>
  <c r="J72" i="3"/>
  <c r="I72" i="3"/>
  <c r="G72" i="3"/>
  <c r="H72" i="3" s="1"/>
  <c r="H71" i="3" s="1"/>
  <c r="F72" i="3"/>
  <c r="D72" i="3"/>
  <c r="D71" i="3" s="1"/>
  <c r="C72" i="3"/>
  <c r="F71" i="3"/>
  <c r="J70" i="3"/>
  <c r="K70" i="3" s="1"/>
  <c r="I70" i="3"/>
  <c r="G70" i="3"/>
  <c r="H70" i="3" s="1"/>
  <c r="F70" i="3"/>
  <c r="D70" i="3"/>
  <c r="E70" i="3" s="1"/>
  <c r="C70" i="3"/>
  <c r="J69" i="3"/>
  <c r="K69" i="3" s="1"/>
  <c r="I69" i="3"/>
  <c r="H69" i="3"/>
  <c r="G69" i="3"/>
  <c r="F69" i="3"/>
  <c r="E69" i="3"/>
  <c r="D69" i="3"/>
  <c r="C69" i="3"/>
  <c r="J68" i="3"/>
  <c r="K68" i="3" s="1"/>
  <c r="I68" i="3"/>
  <c r="G68" i="3"/>
  <c r="F68" i="3"/>
  <c r="F65" i="3" s="1"/>
  <c r="D68" i="3"/>
  <c r="E68" i="3" s="1"/>
  <c r="C68" i="3"/>
  <c r="K67" i="3"/>
  <c r="J67" i="3"/>
  <c r="I67" i="3"/>
  <c r="G67" i="3"/>
  <c r="F67" i="3"/>
  <c r="D67" i="3"/>
  <c r="E67" i="3" s="1"/>
  <c r="C67" i="3"/>
  <c r="J66" i="3"/>
  <c r="J65" i="3" s="1"/>
  <c r="I66" i="3"/>
  <c r="H66" i="3"/>
  <c r="G66" i="3"/>
  <c r="F66" i="3"/>
  <c r="D66" i="3"/>
  <c r="E66" i="3" s="1"/>
  <c r="E65" i="3" s="1"/>
  <c r="C66" i="3"/>
  <c r="C65" i="3" s="1"/>
  <c r="I65" i="3"/>
  <c r="J64" i="3"/>
  <c r="K64" i="3" s="1"/>
  <c r="I64" i="3"/>
  <c r="G64" i="3"/>
  <c r="H64" i="3" s="1"/>
  <c r="F64" i="3"/>
  <c r="E64" i="3"/>
  <c r="D64" i="3"/>
  <c r="C64" i="3"/>
  <c r="K63" i="3"/>
  <c r="J63" i="3"/>
  <c r="I63" i="3"/>
  <c r="G63" i="3"/>
  <c r="H63" i="3" s="1"/>
  <c r="F63" i="3"/>
  <c r="E63" i="3"/>
  <c r="D63" i="3"/>
  <c r="C63" i="3"/>
  <c r="J62" i="3"/>
  <c r="K62" i="3" s="1"/>
  <c r="I62" i="3"/>
  <c r="H62" i="3"/>
  <c r="G62" i="3"/>
  <c r="F62" i="3"/>
  <c r="D62" i="3"/>
  <c r="E62" i="3" s="1"/>
  <c r="C62" i="3"/>
  <c r="J61" i="3"/>
  <c r="K61" i="3" s="1"/>
  <c r="I61" i="3"/>
  <c r="G61" i="3"/>
  <c r="H61" i="3" s="1"/>
  <c r="F61" i="3"/>
  <c r="E61" i="3"/>
  <c r="D61" i="3"/>
  <c r="C61" i="3"/>
  <c r="J60" i="3"/>
  <c r="K60" i="3" s="1"/>
  <c r="I60" i="3"/>
  <c r="G60" i="3"/>
  <c r="F60" i="3"/>
  <c r="F58" i="3" s="1"/>
  <c r="D60" i="3"/>
  <c r="E60" i="3" s="1"/>
  <c r="C60" i="3"/>
  <c r="K59" i="3"/>
  <c r="J59" i="3"/>
  <c r="I59" i="3"/>
  <c r="I58" i="3" s="1"/>
  <c r="G59" i="3"/>
  <c r="F59" i="3"/>
  <c r="D59" i="3"/>
  <c r="E59" i="3" s="1"/>
  <c r="C59" i="3"/>
  <c r="K58" i="3"/>
  <c r="J58" i="3"/>
  <c r="C58" i="3"/>
  <c r="K57" i="3"/>
  <c r="J57" i="3"/>
  <c r="I57" i="3"/>
  <c r="I55" i="3" s="1"/>
  <c r="G57" i="3"/>
  <c r="H57" i="3" s="1"/>
  <c r="F57" i="3"/>
  <c r="D57" i="3"/>
  <c r="E57" i="3" s="1"/>
  <c r="E55" i="3" s="1"/>
  <c r="C57" i="3"/>
  <c r="J56" i="3"/>
  <c r="I56" i="3"/>
  <c r="G56" i="3"/>
  <c r="F56" i="3"/>
  <c r="F55" i="3" s="1"/>
  <c r="E56" i="3"/>
  <c r="D56" i="3"/>
  <c r="D55" i="3" s="1"/>
  <c r="C56" i="3"/>
  <c r="G55" i="3"/>
  <c r="C55" i="3"/>
  <c r="J54" i="3"/>
  <c r="K54" i="3" s="1"/>
  <c r="I54" i="3"/>
  <c r="G54" i="3"/>
  <c r="F54" i="3"/>
  <c r="H54" i="3" s="1"/>
  <c r="D54" i="3"/>
  <c r="C54" i="3"/>
  <c r="J53" i="3"/>
  <c r="K53" i="3" s="1"/>
  <c r="I53" i="3"/>
  <c r="H53" i="3"/>
  <c r="G53" i="3"/>
  <c r="F53" i="3"/>
  <c r="E53" i="3"/>
  <c r="D53" i="3"/>
  <c r="C53" i="3"/>
  <c r="J52" i="3"/>
  <c r="K52" i="3" s="1"/>
  <c r="K51" i="3" s="1"/>
  <c r="I52" i="3"/>
  <c r="H52" i="3"/>
  <c r="G52" i="3"/>
  <c r="F52" i="3"/>
  <c r="D52" i="3"/>
  <c r="E52" i="3" s="1"/>
  <c r="C52" i="3"/>
  <c r="J51" i="3"/>
  <c r="I51" i="3"/>
  <c r="G51" i="3"/>
  <c r="C51" i="3"/>
  <c r="C50" i="3"/>
  <c r="K49" i="3"/>
  <c r="K48" i="3" s="1"/>
  <c r="J49" i="3"/>
  <c r="I49" i="3"/>
  <c r="I48" i="3" s="1"/>
  <c r="G49" i="3"/>
  <c r="H49" i="3" s="1"/>
  <c r="H48" i="3" s="1"/>
  <c r="F49" i="3"/>
  <c r="D49" i="3"/>
  <c r="C49" i="3"/>
  <c r="E49" i="3" s="1"/>
  <c r="E48" i="3" s="1"/>
  <c r="J48" i="3"/>
  <c r="G48" i="3"/>
  <c r="F48" i="3"/>
  <c r="D48" i="3"/>
  <c r="C48" i="3"/>
  <c r="E47" i="3"/>
  <c r="D47" i="3"/>
  <c r="C47" i="3"/>
  <c r="J46" i="3"/>
  <c r="K46" i="3" s="1"/>
  <c r="I46" i="3"/>
  <c r="G46" i="3"/>
  <c r="G45" i="3" s="1"/>
  <c r="F46" i="3"/>
  <c r="F45" i="3" s="1"/>
  <c r="D46" i="3"/>
  <c r="E46" i="3" s="1"/>
  <c r="E45" i="3" s="1"/>
  <c r="C46" i="3"/>
  <c r="K45" i="3"/>
  <c r="J45" i="3"/>
  <c r="I45" i="3"/>
  <c r="D45" i="3"/>
  <c r="C45" i="3"/>
  <c r="K44" i="3"/>
  <c r="H44" i="3"/>
  <c r="E44" i="3"/>
  <c r="C44" i="3"/>
  <c r="J43" i="3"/>
  <c r="I43" i="3"/>
  <c r="I42" i="3" s="1"/>
  <c r="G43" i="3"/>
  <c r="H43" i="3" s="1"/>
  <c r="H42" i="3" s="1"/>
  <c r="F43" i="3"/>
  <c r="E43" i="3"/>
  <c r="D43" i="3"/>
  <c r="D42" i="3" s="1"/>
  <c r="C43" i="3"/>
  <c r="J42" i="3"/>
  <c r="G42" i="3"/>
  <c r="F42" i="3"/>
  <c r="E42" i="3"/>
  <c r="C42" i="3"/>
  <c r="K41" i="3"/>
  <c r="H41" i="3"/>
  <c r="E41" i="3"/>
  <c r="C41" i="3"/>
  <c r="K40" i="3"/>
  <c r="H40" i="3"/>
  <c r="D40" i="3"/>
  <c r="E40" i="3" s="1"/>
  <c r="C40" i="3"/>
  <c r="J39" i="3"/>
  <c r="I39" i="3"/>
  <c r="I38" i="3" s="1"/>
  <c r="I34" i="3" s="1"/>
  <c r="I33" i="3" s="1"/>
  <c r="G39" i="3"/>
  <c r="G38" i="3" s="1"/>
  <c r="F39" i="3"/>
  <c r="D39" i="3"/>
  <c r="E39" i="3" s="1"/>
  <c r="C39" i="3"/>
  <c r="J38" i="3"/>
  <c r="F38" i="3"/>
  <c r="E38" i="3"/>
  <c r="D38" i="3"/>
  <c r="C38" i="3"/>
  <c r="K37" i="3"/>
  <c r="H37" i="3"/>
  <c r="E37" i="3"/>
  <c r="D37" i="3"/>
  <c r="C37" i="3"/>
  <c r="K36" i="3"/>
  <c r="J36" i="3"/>
  <c r="I36" i="3"/>
  <c r="G36" i="3"/>
  <c r="H36" i="3" s="1"/>
  <c r="H35" i="3" s="1"/>
  <c r="F36" i="3"/>
  <c r="F35" i="3" s="1"/>
  <c r="F34" i="3" s="1"/>
  <c r="F33" i="3" s="1"/>
  <c r="D36" i="3"/>
  <c r="C36" i="3"/>
  <c r="K35" i="3"/>
  <c r="J35" i="3"/>
  <c r="I35" i="3"/>
  <c r="G35" i="3"/>
  <c r="D35" i="3"/>
  <c r="D34" i="3" s="1"/>
  <c r="D33" i="3" s="1"/>
  <c r="C35" i="3"/>
  <c r="J34" i="3"/>
  <c r="J33" i="3" s="1"/>
  <c r="C34" i="3"/>
  <c r="C33" i="3" s="1"/>
  <c r="K32" i="3"/>
  <c r="J32" i="3"/>
  <c r="I32" i="3"/>
  <c r="G32" i="3"/>
  <c r="H32" i="3" s="1"/>
  <c r="F32" i="3"/>
  <c r="D32" i="3"/>
  <c r="E32" i="3" s="1"/>
  <c r="C32" i="3"/>
  <c r="K31" i="3"/>
  <c r="J31" i="3"/>
  <c r="I31" i="3"/>
  <c r="H31" i="3"/>
  <c r="G31" i="3"/>
  <c r="F31" i="3"/>
  <c r="D31" i="3"/>
  <c r="E31" i="3" s="1"/>
  <c r="C31" i="3"/>
  <c r="J30" i="3"/>
  <c r="I30" i="3"/>
  <c r="K30" i="3" s="1"/>
  <c r="H30" i="3"/>
  <c r="G30" i="3"/>
  <c r="F30" i="3"/>
  <c r="D30" i="3"/>
  <c r="E30" i="3" s="1"/>
  <c r="C30" i="3"/>
  <c r="J29" i="3"/>
  <c r="I29" i="3"/>
  <c r="H29" i="3"/>
  <c r="G29" i="3"/>
  <c r="F29" i="3"/>
  <c r="E29" i="3"/>
  <c r="D29" i="3"/>
  <c r="C29" i="3"/>
  <c r="J28" i="3"/>
  <c r="K28" i="3" s="1"/>
  <c r="I28" i="3"/>
  <c r="H28" i="3"/>
  <c r="G28" i="3"/>
  <c r="F28" i="3"/>
  <c r="D28" i="3"/>
  <c r="C28" i="3"/>
  <c r="J27" i="3"/>
  <c r="K27" i="3" s="1"/>
  <c r="I27" i="3"/>
  <c r="H27" i="3"/>
  <c r="G27" i="3"/>
  <c r="F27" i="3"/>
  <c r="D27" i="3"/>
  <c r="C27" i="3"/>
  <c r="J26" i="3"/>
  <c r="K26" i="3" s="1"/>
  <c r="I26" i="3"/>
  <c r="H26" i="3"/>
  <c r="G26" i="3"/>
  <c r="F26" i="3"/>
  <c r="D26" i="3"/>
  <c r="E26" i="3" s="1"/>
  <c r="C26" i="3"/>
  <c r="J25" i="3"/>
  <c r="J24" i="3" s="1"/>
  <c r="I25" i="3"/>
  <c r="G25" i="3"/>
  <c r="F25" i="3"/>
  <c r="D25" i="3"/>
  <c r="E25" i="3" s="1"/>
  <c r="C25" i="3"/>
  <c r="F24" i="3"/>
  <c r="C24" i="3"/>
  <c r="E23" i="3"/>
  <c r="D23" i="3"/>
  <c r="C23" i="3"/>
  <c r="E22" i="3"/>
  <c r="D22" i="3"/>
  <c r="C22" i="3"/>
  <c r="J21" i="3"/>
  <c r="K21" i="3" s="1"/>
  <c r="I21" i="3"/>
  <c r="G21" i="3"/>
  <c r="F21" i="3"/>
  <c r="F16" i="3" s="1"/>
  <c r="F15" i="3" s="1"/>
  <c r="E21" i="3"/>
  <c r="D21" i="3"/>
  <c r="C21" i="3"/>
  <c r="J20" i="3"/>
  <c r="K20" i="3" s="1"/>
  <c r="I20" i="3"/>
  <c r="G20" i="3"/>
  <c r="H20" i="3" s="1"/>
  <c r="F20" i="3"/>
  <c r="D20" i="3"/>
  <c r="E20" i="3" s="1"/>
  <c r="C20" i="3"/>
  <c r="K19" i="3"/>
  <c r="J19" i="3"/>
  <c r="I19" i="3"/>
  <c r="H19" i="3"/>
  <c r="G19" i="3"/>
  <c r="F19" i="3"/>
  <c r="D19" i="3"/>
  <c r="E19" i="3" s="1"/>
  <c r="C19" i="3"/>
  <c r="J18" i="3"/>
  <c r="I18" i="3"/>
  <c r="K18" i="3" s="1"/>
  <c r="H18" i="3"/>
  <c r="G18" i="3"/>
  <c r="F18" i="3"/>
  <c r="D18" i="3"/>
  <c r="E18" i="3" s="1"/>
  <c r="C18" i="3"/>
  <c r="J17" i="3"/>
  <c r="K17" i="3" s="1"/>
  <c r="K16" i="3" s="1"/>
  <c r="K15" i="3" s="1"/>
  <c r="I17" i="3"/>
  <c r="I16" i="3" s="1"/>
  <c r="I15" i="3" s="1"/>
  <c r="G17" i="3"/>
  <c r="H17" i="3" s="1"/>
  <c r="F17" i="3"/>
  <c r="E17" i="3"/>
  <c r="D17" i="3"/>
  <c r="D16" i="3" s="1"/>
  <c r="D15" i="3" s="1"/>
  <c r="C17" i="3"/>
  <c r="C16" i="3"/>
  <c r="C15" i="3" s="1"/>
  <c r="C13" i="3" l="1"/>
  <c r="C11" i="3"/>
  <c r="H34" i="3"/>
  <c r="E229" i="3"/>
  <c r="E16" i="3"/>
  <c r="E15" i="3" s="1"/>
  <c r="K108" i="3"/>
  <c r="E108" i="3"/>
  <c r="G16" i="3"/>
  <c r="G15" i="3" s="1"/>
  <c r="D24" i="3"/>
  <c r="E27" i="3"/>
  <c r="E24" i="3" s="1"/>
  <c r="E28" i="3"/>
  <c r="G34" i="3"/>
  <c r="G33" i="3" s="1"/>
  <c r="K43" i="3"/>
  <c r="K42" i="3" s="1"/>
  <c r="H46" i="3"/>
  <c r="H45" i="3" s="1"/>
  <c r="F51" i="3"/>
  <c r="F50" i="3" s="1"/>
  <c r="F11" i="3" s="1"/>
  <c r="F276" i="3" s="1"/>
  <c r="H59" i="3"/>
  <c r="H58" i="3" s="1"/>
  <c r="G58" i="3"/>
  <c r="G50" i="3" s="1"/>
  <c r="H60" i="3"/>
  <c r="E74" i="3"/>
  <c r="E75" i="3"/>
  <c r="E80" i="3"/>
  <c r="E81" i="3"/>
  <c r="E86" i="3"/>
  <c r="E87" i="3"/>
  <c r="E97" i="3"/>
  <c r="E96" i="3" s="1"/>
  <c r="E98" i="3"/>
  <c r="H102" i="3"/>
  <c r="H96" i="3" s="1"/>
  <c r="E191" i="3"/>
  <c r="E194" i="3"/>
  <c r="G210" i="3"/>
  <c r="E233" i="3"/>
  <c r="F108" i="3"/>
  <c r="F14" i="3" s="1"/>
  <c r="K39" i="3"/>
  <c r="K38" i="3" s="1"/>
  <c r="K34" i="3" s="1"/>
  <c r="K33" i="3" s="1"/>
  <c r="D58" i="3"/>
  <c r="H67" i="3"/>
  <c r="G65" i="3"/>
  <c r="H68" i="3"/>
  <c r="H65" i="3" s="1"/>
  <c r="E73" i="3"/>
  <c r="H89" i="3"/>
  <c r="H109" i="3"/>
  <c r="H108" i="3" s="1"/>
  <c r="G108" i="3"/>
  <c r="H110" i="3"/>
  <c r="E126" i="3"/>
  <c r="H210" i="3"/>
  <c r="E258" i="3"/>
  <c r="E252" i="3" s="1"/>
  <c r="K56" i="3"/>
  <c r="K55" i="3" s="1"/>
  <c r="K50" i="3" s="1"/>
  <c r="J55" i="3"/>
  <c r="J50" i="3" s="1"/>
  <c r="H25" i="3"/>
  <c r="H24" i="3" s="1"/>
  <c r="H51" i="3"/>
  <c r="D65" i="3"/>
  <c r="E72" i="3"/>
  <c r="I96" i="3"/>
  <c r="I14" i="3" s="1"/>
  <c r="I108" i="3"/>
  <c r="H120" i="3"/>
  <c r="J16" i="3"/>
  <c r="J15" i="3" s="1"/>
  <c r="G24" i="3"/>
  <c r="I24" i="3"/>
  <c r="I11" i="3" s="1"/>
  <c r="I276" i="3" s="1"/>
  <c r="I50" i="3"/>
  <c r="G89" i="3"/>
  <c r="K90" i="3"/>
  <c r="K89" i="3" s="1"/>
  <c r="J89" i="3"/>
  <c r="D234" i="3"/>
  <c r="D228" i="3" s="1"/>
  <c r="D227" i="3" s="1"/>
  <c r="E265" i="3"/>
  <c r="E236" i="3"/>
  <c r="K98" i="3"/>
  <c r="J96" i="3"/>
  <c r="H21" i="3"/>
  <c r="H16" i="3" s="1"/>
  <c r="H15" i="3" s="1"/>
  <c r="K25" i="3"/>
  <c r="H56" i="3"/>
  <c r="H55" i="3" s="1"/>
  <c r="K66" i="3"/>
  <c r="K65" i="3" s="1"/>
  <c r="E92" i="3"/>
  <c r="E89" i="3" s="1"/>
  <c r="E93" i="3"/>
  <c r="K96" i="3"/>
  <c r="E121" i="3"/>
  <c r="K165" i="3"/>
  <c r="K120" i="3" s="1"/>
  <c r="E199" i="3"/>
  <c r="E202" i="3"/>
  <c r="E237" i="3"/>
  <c r="C234" i="3"/>
  <c r="C228" i="3" s="1"/>
  <c r="C227" i="3" s="1"/>
  <c r="C276" i="3" s="1"/>
  <c r="K29" i="3"/>
  <c r="E36" i="3"/>
  <c r="E35" i="3" s="1"/>
  <c r="E34" i="3" s="1"/>
  <c r="E33" i="3" s="1"/>
  <c r="H39" i="3"/>
  <c r="H38" i="3" s="1"/>
  <c r="E54" i="3"/>
  <c r="E51" i="3" s="1"/>
  <c r="E50" i="3" s="1"/>
  <c r="D51" i="3"/>
  <c r="D50" i="3" s="1"/>
  <c r="D13" i="3" s="1"/>
  <c r="E58" i="3"/>
  <c r="G71" i="3"/>
  <c r="K72" i="3"/>
  <c r="K71" i="3" s="1"/>
  <c r="J71" i="3"/>
  <c r="J14" i="3" s="1"/>
  <c r="K73" i="3"/>
  <c r="E175" i="3"/>
  <c r="E178" i="3"/>
  <c r="D213" i="3"/>
  <c r="D210" i="3" s="1"/>
  <c r="D14" i="3" s="1"/>
  <c r="E250" i="3"/>
  <c r="H275" i="3"/>
  <c r="H273" i="3" s="1"/>
  <c r="H228" i="3" s="1"/>
  <c r="H227" i="3" s="1"/>
  <c r="E215" i="3"/>
  <c r="E213" i="3" s="1"/>
  <c r="E210" i="3" s="1"/>
  <c r="H13" i="3" l="1"/>
  <c r="K11" i="3"/>
  <c r="K276" i="3" s="1"/>
  <c r="K14" i="3"/>
  <c r="E234" i="3"/>
  <c r="I13" i="3"/>
  <c r="E13" i="3"/>
  <c r="E11" i="3"/>
  <c r="E276" i="3" s="1"/>
  <c r="G14" i="3"/>
  <c r="J11" i="3"/>
  <c r="J276" i="3" s="1"/>
  <c r="J13" i="3"/>
  <c r="H50" i="3"/>
  <c r="E228" i="3"/>
  <c r="E227" i="3" s="1"/>
  <c r="H33" i="3"/>
  <c r="H11" i="3" s="1"/>
  <c r="H276" i="3" s="1"/>
  <c r="D276" i="3"/>
  <c r="F13" i="3"/>
  <c r="D11" i="3"/>
  <c r="K24" i="3"/>
  <c r="K13" i="3" s="1"/>
  <c r="H14" i="3"/>
  <c r="G13" i="3"/>
  <c r="G11" i="3"/>
  <c r="G276" i="3" s="1"/>
  <c r="E120" i="3"/>
  <c r="E71" i="3"/>
  <c r="E14" i="3" s="1"/>
</calcChain>
</file>

<file path=xl/sharedStrings.xml><?xml version="1.0" encoding="utf-8"?>
<sst xmlns="http://schemas.openxmlformats.org/spreadsheetml/2006/main" count="553" uniqueCount="498">
  <si>
    <t>Приложение 1 к пояснительной записке</t>
  </si>
  <si>
    <t>Таблица изменений доходов бюджета Нефтеюганского района на 2023 год.</t>
  </si>
  <si>
    <t>тыс. рублей</t>
  </si>
  <si>
    <t>Код доходов</t>
  </si>
  <si>
    <t>ВИД ДОХОДОВ</t>
  </si>
  <si>
    <t>Сумма на 2023 год</t>
  </si>
  <si>
    <t>Сумма на 2024 год</t>
  </si>
  <si>
    <t>Сумма на 2025 год</t>
  </si>
  <si>
    <t>РД №951 от 24.10.2023</t>
  </si>
  <si>
    <t>изменения</t>
  </si>
  <si>
    <t xml:space="preserve">уточненный план </t>
  </si>
  <si>
    <t xml:space="preserve">утвержденный план по решению Думы от 31.11.2022 №830 </t>
  </si>
  <si>
    <t>1</t>
  </si>
  <si>
    <t>2</t>
  </si>
  <si>
    <t>3</t>
  </si>
  <si>
    <t>4</t>
  </si>
  <si>
    <t>5</t>
  </si>
  <si>
    <t>6</t>
  </si>
  <si>
    <t>7</t>
  </si>
  <si>
    <t>8</t>
  </si>
  <si>
    <t>9</t>
  </si>
  <si>
    <t>10</t>
  </si>
  <si>
    <t>11</t>
  </si>
  <si>
    <t>000  1  00  00000  00  0000  000</t>
  </si>
  <si>
    <t>НАЛОГОВЫЕ И НЕНАЛОГОВЫЕ ДОХОДЫ</t>
  </si>
  <si>
    <t>в том числе:</t>
  </si>
  <si>
    <t>НАЛОГОВЫЕ ДОХОДЫ</t>
  </si>
  <si>
    <t>НЕНАЛОГОВЫЕ ДОХОДЫ</t>
  </si>
  <si>
    <t>000  1  01  00000  00  0000  000</t>
  </si>
  <si>
    <t>НАЛОГИ НА ПРИБЫЛЬ, ДОХОДЫ</t>
  </si>
  <si>
    <t>000  1  01  02000  01  0000  110</t>
  </si>
  <si>
    <t>Налог на доходы физических лиц</t>
  </si>
  <si>
    <t>182 1 01 02010 01 0000 110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</si>
  <si>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</si>
  <si>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</si>
  <si>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</si>
  <si>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</si>
  <si>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</si>
  <si>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</si>
  <si>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</si>
  <si>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</si>
  <si>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</si>
  <si>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182 1 01 02130 01 0000 110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</si>
  <si>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</si>
  <si>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</si>
  <si>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</si>
  <si>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000 1 03 02000 01 0000 110</t>
  </si>
  <si>
    <t>Акцизы по подакцизным товарам (продукции), производимым на территории Российской Федерации</t>
  </si>
  <si>
    <t>100 1 03 02230 01 0000 110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</si>
  <si>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</si>
  <si>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</si>
  <si>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</si>
  <si>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</si>
  <si>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</si>
  <si>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</si>
  <si>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</si>
  <si>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182 1 03 02230 01 0000 110</t>
  </si>
  <si>
    <t>182 1 03 02240 01 0000 110</t>
  </si>
  <si>
    <t>182 1 03 02250 01 0000 110</t>
  </si>
  <si>
    <t>182 1 03 02260 01 0000 110</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</si>
  <si>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</si>
  <si>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</si>
  <si>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</si>
  <si>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</si>
  <si>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182 1 05 01010 01 0000 110</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</si>
  <si>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</si>
  <si>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</si>
  <si>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t>
  </si>
  <si>
    <t>182  1  05  01012  01  0000  110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</si>
  <si>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</si>
  <si>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182 1 05 01020 01 0000 110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</si>
  <si>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</si>
  <si>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</si>
  <si>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</si>
  <si>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</si>
  <si>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</si>
  <si>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182  1 05  01050   01  0000  110</t>
  </si>
  <si>
    <t>Минимальный налог, зачисляемый в бюджеты субъектов Российской Федерации (за налоговые периоды, истекшие до 1 января 2016 года)</t>
  </si>
  <si>
    <t>000 1 05 02000 02 0000 110</t>
  </si>
  <si>
    <t>Единый налог на вмененный доход для отдельных видов деятельности</t>
  </si>
  <si>
    <t>182  1  05  02010  02  0000  110</t>
  </si>
  <si>
    <t>182  1  05  02020  02  0000  110</t>
  </si>
  <si>
    <t>Единый налог на вмененный доход для отдельных видов деятельности (за налоговые периоды, истекшие до 1 января 2011 года)</t>
  </si>
  <si>
    <t>000 1 05 03000 01 0000 110</t>
  </si>
  <si>
    <t>Единый сельскохозяйственный налог</t>
  </si>
  <si>
    <t>182  1  05  03010  01  0000  110</t>
  </si>
  <si>
    <t>182  1  05  03020  01  0000  110</t>
  </si>
  <si>
    <t>Единый сельскохозяйственный налог (за налоговые периоды, истекшие до 1 января 2011 года)</t>
  </si>
  <si>
    <t>000 1 05  04000   02 0000  110</t>
  </si>
  <si>
    <t>Налог, взимаемый в связи с применением патентной системы налогообложения</t>
  </si>
  <si>
    <t>182  1 05  04020   02 0000  110</t>
  </si>
  <si>
    <t>Налог, взимаемый в связи с применением патентной системы налогообложения, зачисляемый в бюджеты муниципальных районов</t>
  </si>
  <si>
    <t>000 1  06  00000  00  0000  000</t>
  </si>
  <si>
    <t>НАЛОГИ НА ИМУЩЕСТВО</t>
  </si>
  <si>
    <t>000  1  06  01000  00  0000  110</t>
  </si>
  <si>
    <t>Налог на имущество физических лиц</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</si>
  <si>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</si>
  <si>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</si>
  <si>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182 1 06 01030 10 0000 110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</si>
  <si>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</si>
  <si>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182 1 06 01030 13 0000 110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</si>
  <si>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</si>
  <si>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000 1 06 04000 02 0000 110</t>
  </si>
  <si>
    <t>Транспортный налог</t>
  </si>
  <si>
    <t>182 1 06 04011 02 0000 110</t>
  </si>
  <si>
    <t>Транспортный налог с организаций</t>
  </si>
  <si>
    <t>182 1 06 04012 02 0000 110</t>
  </si>
  <si>
    <t>Транспортный налог с физических лиц</t>
  </si>
  <si>
    <t>000  1  06  06000  00  0000  110</t>
  </si>
  <si>
    <t>Земельный налог</t>
  </si>
  <si>
    <t>182 1 06 06033 05 0000 110</t>
  </si>
  <si>
    <t>Земельный налог с организаций, обладающих земельным участком, расположенным в границах межселенных территорий</t>
  </si>
  <si>
    <t>182 1 06 06033 10 0000 110</t>
  </si>
  <si>
    <t>Земельный налог с организаций, обладающих земельным участком, расположенным в границах сельских  поселений</t>
  </si>
  <si>
    <t>182 1 06 06033 13 0000 110</t>
  </si>
  <si>
    <t>Земельный налог с организаций, обладающих земельным участком, расположенным в границах городских  поселений</t>
  </si>
  <si>
    <t>182 1 06 06043 05 0000 110</t>
  </si>
  <si>
    <t>Земельный налог с физических лиц, обладающих земельным участком, расположенным в границах межселенных территорий</t>
  </si>
  <si>
    <t>182 1 06 06043 10 0000 110</t>
  </si>
  <si>
    <t>Земельный налог с физических лиц, обладающих земельным участком, расположенным в границах сельских поселений</t>
  </si>
  <si>
    <t>182 1 06 06043 13 0000 110</t>
  </si>
  <si>
    <t>Земельный налог с физических лиц, обладающих земельным участком, расположенным в границах городских поселений</t>
  </si>
  <si>
    <t>000  1  08  00000  00  0000  000</t>
  </si>
  <si>
    <t>ГОСУДАРСТВЕННАЯ ПОШЛИНА</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</si>
  <si>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</si>
  <si>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</si>
  <si>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650 1 08 04020 01 0000 110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</si>
  <si>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</si>
  <si>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040  1  08  07084  01  0000  110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</si>
  <si>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муниципальных районов</t>
  </si>
  <si>
    <t>070  1  08  07150  01  0000  110</t>
  </si>
  <si>
    <t>Государственная пошлина за выдачу разрешения на установку рекламной конструкции</t>
  </si>
  <si>
    <t>040 1 08 07150 01 0000 110</t>
  </si>
  <si>
    <t>000  1  11  00000  00  0000  000</t>
  </si>
  <si>
    <t>ДОХОДЫ ОТ ИСПОЛЬЗОВАНИЯ ИМУЩЕСТВА, НАХОДЯЩЕГОСЯ В ГОСУДАРСТВЕННОЙ И МУНИЦИПАЛЬНОЙ СОБСТВЕННОСТИ</t>
  </si>
  <si>
    <t>070 1 11 01050 05 0000 120</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</si>
  <si>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</si>
  <si>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040 1 11 05013 05 0000 120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</si>
  <si>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</si>
  <si>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650 1 11 05013 13 0000 120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</si>
  <si>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</si>
  <si>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040 1 11 05313 05 0000 120 </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</si>
  <si>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</si>
  <si>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040 1 11 05325 05 0000 120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</si>
  <si>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</si>
  <si>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040  1 11  05025  05  0000  120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</si>
  <si>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</si>
  <si>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650 1  11  05025  10  0000  120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</si>
  <si>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бюджетных и автономных учреждений)</t>
  </si>
  <si>
    <t>070 1 11 05075 05 0000 120</t>
  </si>
  <si>
    <t>Доходы от сдачи в аренду имущества,составляющего казну муниципальных районов ( за исключением земельных участков)</t>
  </si>
  <si>
    <t>650 1 11 05075 10 0000 120</t>
  </si>
  <si>
    <t>Доходы от сдачи в аренду имущества,составляющего казну сельских поселений ( за исключением земельных участков)</t>
  </si>
  <si>
    <t>650 1 11 05075 13 0000 120</t>
  </si>
  <si>
    <t xml:space="preserve">Доходы от сдачи в аренду имущества, составляющего казну городских поселений (за исключением земельных участков)  </t>
  </si>
  <si>
    <t>510 1 11 05430 05 0000 120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</si>
  <si>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</si>
  <si>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070 1 11 07015 05 0000 120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</si>
  <si>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</si>
  <si>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070 1 11 09045 05 0001 120</t>
  </si>
  <si>
    <t>Доходы по договорам социального найма жилого помещения муниципального жилищного фонда</t>
  </si>
  <si>
    <t>070 1 11 09045 05 0002 120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</si>
  <si>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</si>
  <si>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650 1 11 09045 10 0000 120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</si>
  <si>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</si>
  <si>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650 1 11 09045 13 0000 120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</si>
  <si>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</si>
  <si>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040 1 11 09080 05 0000 120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</si>
  <si>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</si>
  <si>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000  1  12  00000  00  0000  000</t>
  </si>
  <si>
    <t>ПЛАТЕЖИ ПРИ ПОЛЬЗОВАНИИ ПРИРОДНЫМИ РЕСУРСАМИ</t>
  </si>
  <si>
    <t>048 1 12 01010 01 0000 120</t>
  </si>
  <si>
    <t>Плата за выбросы загрязняющих веществ в атмосферный воздух стационарными объектами</t>
  </si>
  <si>
    <t>048 1 12 01020 01 0000 120</t>
  </si>
  <si>
    <t>Плата за выбросы загрязняющих веществ в атмосферный воздух передвижными объектами</t>
  </si>
  <si>
    <t>048 1 12 01030 01 0000 120</t>
  </si>
  <si>
    <t>Плата за выбросы загрязняющих веществ в водные объекты</t>
  </si>
  <si>
    <t>048 1 12 01041 01 0000 120</t>
  </si>
  <si>
    <t xml:space="preserve">Плата за размещение отходов производства
</t>
  </si>
  <si>
    <t>048 1 12 01042 01 0000 120</t>
  </si>
  <si>
    <t xml:space="preserve">Плата за размещение твердых коммунальных отходов </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</si>
  <si>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</si>
  <si>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</si>
  <si>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000  1  13  00000  00  0000  000</t>
  </si>
  <si>
    <t>ДОХОДЫ ОТ ОКАЗАНИЯ ПЛАТНЫХ УСЛУГ И КОМПЕНСАЦИИ ЗАТРАТ ГОСУДАРСТВА</t>
  </si>
  <si>
    <t>040  1  13  01995  05  0000  130</t>
  </si>
  <si>
    <t>Прочие доходы от оказания платных услуг (работ) получателями средств бюджетов муниципальных районов</t>
  </si>
  <si>
    <t>650  1  13  01995  13  0000  130</t>
  </si>
  <si>
    <t>Прочие доходы от оказания платных услуг (работ) получателями средств бюджетов городских  поселений</t>
  </si>
  <si>
    <t>011  1  13  02995  05  0000  130</t>
  </si>
  <si>
    <t>Прочие доходы от компенсации затрат  бюджетов муниципальных районов</t>
  </si>
  <si>
    <t>040  1  13  02995  05  0000  130</t>
  </si>
  <si>
    <t>050  1  13  02995  05  0000  130</t>
  </si>
  <si>
    <t>070  1  13  02995  05  0000  130</t>
  </si>
  <si>
    <t xml:space="preserve">231 1 13 02995 05 0000 130   </t>
  </si>
  <si>
    <t>Прочие доходы  от  компенсации  затрат  бюджетов муниципальных районов</t>
  </si>
  <si>
    <t xml:space="preserve">241 1 13 02995 05 0000 130   </t>
  </si>
  <si>
    <t xml:space="preserve">481 1 13 02995 05 0000 130   </t>
  </si>
  <si>
    <t xml:space="preserve">650 1 13 02995 10 0000 130   </t>
  </si>
  <si>
    <t>Прочие доходы  от  компенсации  затрат  бюджетов сельских поселений</t>
  </si>
  <si>
    <t xml:space="preserve">650 1 13 02995 13 0000 130   </t>
  </si>
  <si>
    <t>Прочие доходы  от  компенсации  затрат  бюджетов городских поселений</t>
  </si>
  <si>
    <t>000  1  14  00000  00  0000  000</t>
  </si>
  <si>
    <t>ДОХОДЫ ОТ ПРОДАЖИ МАТЕРИАЛЬНЫХ И НЕМАТЕРИАЛЬНЫХ АКТИВОВ</t>
  </si>
  <si>
    <t>070 1 14 01050 05 0000 410</t>
  </si>
  <si>
    <t>Доходы от продажи квартир, находящихся в собственности муниципальных районов</t>
  </si>
  <si>
    <t>650 1 14 01050 10 0000 410</t>
  </si>
  <si>
    <t xml:space="preserve">Доходы от продажи квартир, находящихся в собственности сельских поселений
</t>
  </si>
  <si>
    <t>650 1 14 01050 13 0000 410</t>
  </si>
  <si>
    <t>Доходы от продажи квартир, находящихся в собственности городских поселений</t>
  </si>
  <si>
    <t>070 1 14 02053 05 0000 410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</si>
  <si>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</si>
  <si>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</si>
  <si>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</si>
  <si>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650 1 14 02053 13 0000 410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</si>
  <si>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</si>
  <si>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</si>
  <si>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</si>
  <si>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</si>
  <si>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</si>
  <si>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040 1 14 06313 05 0000 430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</si>
  <si>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</si>
  <si>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040  1  14  06025  05  0000  430</t>
  </si>
  <si>
    <t>Доходы от продажи земельных участков, находящихся в собственности муниципальных рнайонов (за исключением земельных участков муниципальных бюджетных и автономных учреждений)</t>
  </si>
  <si>
    <t>650 1 14 06313 13 0000 430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</si>
  <si>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</si>
  <si>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000  1  16  00000  00  0000  000</t>
  </si>
  <si>
    <t>ШТРАФЫ, САНКЦИИ, ВОЗМЕЩЕНИЕ УЩЕРБА</t>
  </si>
  <si>
    <t>690  1  16  01053  01  0035  140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</si>
  <si>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</si>
  <si>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720  1  16  01053  01  0035  140</t>
  </si>
  <si>
    <t>420  1  16  01062  01  0024  140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</si>
  <si>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федеральным законом запрета курения табака на отдельных территориях, в помещениях и на объектах)</t>
  </si>
  <si>
    <t>690  1  16  01063  01  0009  140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</si>
  <si>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</si>
  <si>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720  1  16  01063  01  0009  140</t>
  </si>
  <si>
    <t>690  1  16  01063  01  0017  140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</si>
  <si>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</si>
  <si>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690  1  16  01063  01  0023  140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</si>
  <si>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</si>
  <si>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690  1  16  01063  01  0101  140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</si>
  <si>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</si>
  <si>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720  1  16  01063  01  0101  140</t>
  </si>
  <si>
    <t>690  1  16  01063  01  9000  140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</si>
  <si>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</si>
  <si>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720  1  16  01063  01  9000  140</t>
  </si>
  <si>
    <t>530  1  16  01072  01  0009  140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</si>
  <si>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</si>
  <si>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420  1  16  01072  01  9000  140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</si>
  <si>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</si>
  <si>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530  1  16  01072  01  9000  140</t>
  </si>
  <si>
    <t>690  1  16  01073  01  0017  140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</si>
  <si>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</si>
  <si>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690  1  16  01073  01  0027  140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</si>
  <si>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</si>
  <si>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040  1  16  01074  01  0027  140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</si>
  <si>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</si>
  <si>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530  1  16  01082  01  0025  140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</si>
  <si>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</si>
  <si>
    <t>530  1  16  01082  01  0028  140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</si>
  <si>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</si>
  <si>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530  1  16  01082  01  0031  140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</si>
  <si>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</si>
  <si>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530  1  16  01082  01  0032  140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</si>
  <si>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</si>
  <si>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530  1  16  01082  01  0037  140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</si>
  <si>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</si>
  <si>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530  1  16  01082  01  9000  140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</si>
  <si>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</si>
  <si>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040  1  16  01084  01  9000  140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</si>
  <si>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</si>
  <si>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170  1  16  01092  01  0003  140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</si>
  <si>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</si>
  <si>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420  1  16  01092  01  0004  140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</si>
  <si>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</si>
  <si>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420  1  16  01092  01  0005  140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</si>
  <si>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</si>
  <si>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690  1  16  01113  01  9000  140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</si>
  <si>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</si>
  <si>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690  1  16  01113  01  0021  140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</si>
  <si>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</si>
  <si>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690  1  16  01113  01  0022  140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</si>
  <si>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</si>
  <si>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420 1 16 01142 01 9000 140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</si>
  <si>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</si>
  <si>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690  1  16  01143  01  0002  140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</si>
  <si>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</si>
  <si>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690  1  16  01143  01  0016  140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</si>
  <si>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</si>
  <si>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690  1  16  01143  01  0171  140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</si>
  <si>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</si>
  <si>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690  1  16  01143  01  9000  140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</si>
  <si>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</si>
  <si>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720  1  16  01143  01  0002  140</t>
  </si>
  <si>
    <t>720  1  16  01143  01  9000  140</t>
  </si>
  <si>
    <t>690  1  16  01153  01  0006  140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</si>
  <si>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</si>
  <si>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690  1  16  01153  01  9000  140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</si>
  <si>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</si>
  <si>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690  1  16  01173  01  9000  140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</si>
  <si>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</si>
  <si>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120  1  16  01192  01  9000  140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</si>
  <si>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</si>
  <si>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170  1  16  01192  01  0022  140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</si>
  <si>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</si>
  <si>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600  1  16  01193  01  0005  140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</si>
  <si>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</si>
  <si>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420  1  16  01193  01  0005  140</t>
  </si>
  <si>
    <t>530  1  16  01193  01  0005  140</t>
  </si>
  <si>
    <t>690  1  16  01193  01  0005  140</t>
  </si>
  <si>
    <t>690  1  16  01193  01  0013  140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</si>
  <si>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</si>
  <si>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720  1  16  01193  01  0013  140</t>
  </si>
  <si>
    <t>690  1  16  01193  01  0029  140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</si>
  <si>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</si>
  <si>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720  1  16  01193  01  9000  140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</si>
  <si>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</si>
  <si>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410  1  16  01193  01  0030  140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</si>
  <si>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</si>
  <si>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420 116 01203 01 9000 140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</si>
  <si>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</si>
  <si>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690  1  16  01203  01  0021  140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</si>
  <si>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</si>
  <si>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370  1  16  01203  01  9000  140</t>
  </si>
  <si>
    <t>580  1  16  01203  01  9000  140</t>
  </si>
  <si>
    <t>690  1  16  01203  01  0006  140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</si>
  <si>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</si>
  <si>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690  1  16  01203  01  0008  140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</si>
  <si>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</si>
  <si>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530  1  16  01203  01  9000  140</t>
  </si>
  <si>
    <t>690  1  16  01203  01  9000  140</t>
  </si>
  <si>
    <t>720  1  16  01203  01  9000  140</t>
  </si>
  <si>
    <t>690  1  16  01333  01  0000  140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</si>
  <si>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</si>
  <si>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600 1 160 1332 01 0000 140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</si>
  <si>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</si>
  <si>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530  1  16  02010  02  0000  140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</si>
  <si>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</si>
  <si>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370  1  16  02010  02  0000  140</t>
  </si>
  <si>
    <t>040  1  16  07010  05  0000  140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</si>
  <si>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</si>
  <si>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231  1  16  07010  05  0000  140</t>
  </si>
  <si>
    <t>690  1  16  02010  02  0000  140</t>
  </si>
  <si>
    <t>481  1  16  07010  05  0000  140</t>
  </si>
  <si>
    <t>650  1  16  07010  13  0000  140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</si>
  <si>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</si>
  <si>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040  1  16  07090  05  0000  140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</si>
  <si>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</si>
  <si>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070  1  16  07090  05  0000  140</t>
  </si>
  <si>
    <t>650 1 16 07090 10 0000 140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</si>
  <si>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</si>
  <si>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650  1  16  07090  13  0000  140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</si>
  <si>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</si>
  <si>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040  1  16  10123  01  0051  140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</si>
  <si>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</si>
  <si>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048  1  16  10123  01  0051  140</t>
  </si>
  <si>
    <t>141  1  16  10123  01  0051  140</t>
  </si>
  <si>
    <t>170  1  16  10123  01  0051  140</t>
  </si>
  <si>
    <t>182  1  16  10123  01  0051  140</t>
  </si>
  <si>
    <t>188  1  16  10123  01  0051  140</t>
  </si>
  <si>
    <t>321  1  16  10123  01  0051  140</t>
  </si>
  <si>
    <t>182  1  16  10129  01  0000  140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</si>
  <si>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</si>
  <si>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182  1  16  10031  10  0000  140</t>
  </si>
  <si>
    <t>Возмещение ущерба при возникновении страховых случаев, когда выгодоприобретателями выступают получатели средств бюджета сельского поселения</t>
  </si>
  <si>
    <t>070  1  16  10081  05  0000  140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</si>
  <si>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</si>
  <si>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048  1  16  11050  01  0000  140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</si>
  <si>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</si>
  <si>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530  1  16  11050  01  0000  140</t>
  </si>
  <si>
    <t>481  1  16  11064  01  0000  140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</si>
  <si>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</si>
  <si>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650  1  16  11064  01  0000  140</t>
  </si>
  <si>
    <t>000  1  17  00000  00  0000  000</t>
  </si>
  <si>
    <t>ПРОЧИЕ НЕНАЛОГОВЫЕ ДОХОДЫ</t>
  </si>
  <si>
    <t>040 1 17 05050 05 0000 180</t>
  </si>
  <si>
    <t>Прочие неналоговые доходы бюджетов муниципальных районов</t>
  </si>
  <si>
    <t>070 1 17 05050 05 0000 180</t>
  </si>
  <si>
    <t>000 1 17 15000 00 0000 150</t>
  </si>
  <si>
    <t>Инициативные платежи, зачисляемые в бюджеты муниципальных районов</t>
  </si>
  <si>
    <t>241 1 17 15030 05 0736 150</t>
  </si>
  <si>
    <t>проект «Создание условий для функционирования дирекции и первого зала экспозиционной выставки «Музейный комплекс этнокультурной направленности «Священная кедровая роща»</t>
  </si>
  <si>
    <t>040 1 17 15030 05 0737 150</t>
  </si>
  <si>
    <t>проект «Ярмарочные домики»</t>
  </si>
  <si>
    <t>040 1 17 15030 05 0738 150</t>
  </si>
  <si>
    <t>проект «Плавучие ограждения зон купания»</t>
  </si>
  <si>
    <t>040 1 17 15030 05 0729 150</t>
  </si>
  <si>
    <t>проект «Серия арт-объектов «Памятные снимки»</t>
  </si>
  <si>
    <t>231 1 17 15030 05 0730 150</t>
  </si>
  <si>
    <t>проект «Студия «Живая глина»</t>
  </si>
  <si>
    <t>231 1 17 15030 05 0728 150</t>
  </si>
  <si>
    <t>проект «Островок психологической разгрузки «Relaxtime»</t>
  </si>
  <si>
    <t>231 1 17 15030 05 0732 150</t>
  </si>
  <si>
    <t>проект «ЧУМовой топиарий»</t>
  </si>
  <si>
    <t>231 1 17 15030 05 0731 150</t>
  </si>
  <si>
    <t>проект «3D-мастерская «Добро Дел»</t>
  </si>
  <si>
    <t>241 1 17 15030 05 0733 150</t>
  </si>
  <si>
    <t>проект «Модернизация тренажерного зала «Атлет» в с. Чеускино»</t>
  </si>
  <si>
    <t>241 1 17 15030 05 0734 150</t>
  </si>
  <si>
    <t>проект «Здоровое поколение - будущее Нефтеюганского района»</t>
  </si>
  <si>
    <t>241 1 17 15030 05 0735 150</t>
  </si>
  <si>
    <t>проект «Спорт - это жизнь»</t>
  </si>
  <si>
    <t>650 1 17 15030 10 0000 150</t>
  </si>
  <si>
    <t>Инициативные платежи, зачисляемые в бюджеты сельских поселений</t>
  </si>
  <si>
    <t>650 1 17 15030 13 0000 150</t>
  </si>
  <si>
    <t>Инициативные платежи, зачисляемые в бюджеты городских поселений</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</si>
  <si>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</si>
  <si>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</si>
  <si>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</si>
  <si>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</si>
  <si>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050 2 02 10000 00 0000 150</t>
  </si>
  <si>
    <t xml:space="preserve">Дотации бюджетам бюджетной системы Российской Федерации
</t>
  </si>
  <si>
    <t>050 2 02 15001 05 0000 150</t>
  </si>
  <si>
    <t>Дотации бюджетам муниципальных районов на выравнивание бюджетной обеспеченности</t>
  </si>
  <si>
    <t>050 2 02 15002 05 0000 150</t>
  </si>
  <si>
    <t>Дотации бюджетам муниципальных районов на поддержку мер по обеспечению сбалансированности бюджетов</t>
  </si>
  <si>
    <t>050 2 02 19999 05 0000 150</t>
  </si>
  <si>
    <t>Прочие дотации бюджетам муниципальных районов</t>
  </si>
  <si>
    <t>050 2 02 20000 00 0000 150</t>
  </si>
  <si>
    <t>Субсидии бюджетам бюджетной системы Российской Федерации (межбюджетные субсидии)</t>
  </si>
  <si>
    <t xml:space="preserve">050 2 02 20041 05 0000 150 </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</si>
  <si>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</si>
  <si>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050 2 02 20077 05 0000 150</t>
  </si>
  <si>
    <t>Субсидии бюджетам муниципальных районов на софинансирование капитальных вложений в объекты муниципальной собственности</t>
  </si>
  <si>
    <t>050 2 02 20300 05 0000 150</t>
  </si>
  <si>
    <t>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</si>
  <si>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050 2 02 20302 05 0000 150</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</si>
  <si>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</si>
  <si>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 xml:space="preserve">050 2 02 20303 05 0000 150 </t>
  </si>
  <si>
    <t>Субсидии бюджетам муниципальных районов на обеспечение мероприятий по модернизации систем коммунальной инфраструктуры за счет средств бюджетов</t>
  </si>
  <si>
    <t>050 2 02 20299 05 0000 150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</si>
  <si>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</si>
  <si>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050 2 02 25178 05 0000 150</t>
  </si>
  <si>
    <t>Субсидии бюджетам муниципальных районов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</si>
  <si>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050 2 02 25179 05 0000 150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</si>
  <si>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</si>
  <si>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050 2 02 25097 05 0000 150 </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</si>
  <si>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</si>
  <si>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050 2 02 25243 05 0000 150 </t>
  </si>
  <si>
    <t>Субсидии бюджетам городских округов на строительство и реконструкцию (модернизацию) объектов питьевого водоснабжения</t>
  </si>
  <si>
    <t>050 2 02 25304 05 0000 150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</si>
  <si>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</si>
  <si>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050 2 02 25497 05 0000 150</t>
  </si>
  <si>
    <t>Субсидии бюджетам муниципальных районов на реализацию мероприятий по обеспечению жильем молодых семей</t>
  </si>
  <si>
    <t>050 2 02 25519 05 0000 150</t>
  </si>
  <si>
    <t>Субсидии бюджетам муниципальных районов на поддержку отрасли культуры</t>
  </si>
  <si>
    <t>050 2 02 25555 05 0000 150</t>
  </si>
  <si>
    <t>Субсидии бюджетам муниципальных районов на реализацию программ формирования современной городской среды</t>
  </si>
  <si>
    <t>050 2 02 25576 05 0000 150</t>
  </si>
  <si>
    <t>Субсидии бюджетам муниципальных районов на обеспечение комплексного развития сельских территорий</t>
  </si>
  <si>
    <t>050 2 02 29999 05 0000 150</t>
  </si>
  <si>
    <t>Прочие субсидии бюджетам муниципальных районов</t>
  </si>
  <si>
    <t>050 2 02 30000 00 0000 150</t>
  </si>
  <si>
    <t>Субвенции бюджетам бюджетной системы Российской Федерации</t>
  </si>
  <si>
    <t>050 2 02 30024 05 0000 150</t>
  </si>
  <si>
    <t>Субвенции бюджетам муниципальных районов на выполнение передаваемых полномочий субъектов Российской Федерации</t>
  </si>
  <si>
    <t>050 2 02 30029 05 0000 150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</si>
  <si>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</si>
  <si>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050 2 02 35082 05 0000 150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</si>
  <si>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</si>
  <si>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050 2 02 35118 05 0000 150</t>
  </si>
  <si>
    <t>Субвенции бюджетам муниципальных районов на осуществление первичного воинского учета на территориях, где отсутствуют военные комиссариаты</t>
  </si>
  <si>
    <t>050 2 02 35120 05 0000 150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</si>
  <si>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</si>
  <si>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050 2 02 35134 05 0000 150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</si>
  <si>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</si>
  <si>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050 2 02 35135 05 0000 150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</si>
  <si>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</si>
  <si>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050 2 02 35176 05 0000 150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</si>
  <si>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</si>
  <si>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050 2 02 35469 05 0000 150</t>
  </si>
  <si>
    <t>Субвенции бюджетам муниципальных районов на проведение Всеросийской переписи населения 2020 года</t>
  </si>
  <si>
    <t>050 2 02 35930 05 0000 150</t>
  </si>
  <si>
    <t>Субвенции бюджетам муниципальных районов на государственную регистрацию актов гражданского состояния</t>
  </si>
  <si>
    <t>050 2 02 39999 05 0000 150</t>
  </si>
  <si>
    <t>Прочие субвенции бюджетам муниципальных районов</t>
  </si>
  <si>
    <t>050 2 02 40000 00 0000 150</t>
  </si>
  <si>
    <t>Иные межбюджетные трансферты</t>
  </si>
  <si>
    <t>000 2 02 40014 05 0000 150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</si>
  <si>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</si>
  <si>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050 2 02 45303 05 0000 150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</si>
  <si>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</si>
  <si>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050 2 02 45454 05 0000 150</t>
  </si>
  <si>
    <t>Межбюджетные трансферты, передаваемые бюджетам муниципальных районов на создание модельных муниципальных библиотек</t>
  </si>
  <si>
    <t>050 2 02 49999 05 0000 150</t>
  </si>
  <si>
    <t>Прочие межбюджетные трансферты, передаваемые бюджетам муниципальных районов</t>
  </si>
  <si>
    <t>000 2 03 05099 05 0000 150</t>
  </si>
  <si>
    <t>Прочие безвозмездные поступления от государственных (муниципальных) организаций в бюджеты муниципальных районов</t>
  </si>
  <si>
    <t>000 2 04 05099 05 0000 150</t>
  </si>
  <si>
    <t>Прочие безвозмездные поступления от негосударственных организаций в бюджеты муниципальных районов</t>
  </si>
  <si>
    <t>000 2 07 05030 10 0000 150</t>
  </si>
  <si>
    <t>Прочие безвозмездные поступления в бюджеты муниципальных районов</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</si>
  <si>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</si>
  <si>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</si>
  <si>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</si>
  <si>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</si>
  <si>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000 8 50 00000 00 0000 000</t>
  </si>
  <si>
    <t>ИТОГО ДОХОДОВ (c учетом межбюджетных трансфертов, передаваемых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</si>
</sst>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_-* #,##0.00_р_._-;\-* #,##0.00_р_._-;_-* &quot;-&quot;??_р_._-;_-@_-"/>
    <numFmt numFmtId="166" formatCode="_(* #,##0.00_);_(* \(#,##0.00\);_(* &quot;-&quot;??_);_(@_)"/>
  </numFmts>
  <fonts count="13" x14ac:knownFonts="1">
    <font>
      <sz val="11"/>
      <color theme="1"/>
      <name val="Calibri"/>
      <family val="2"/>
      <scheme val="minor"/>
    </font>
    <font>
      <sz val="10"/>
      <name val="Arial"/>
      <family val="2"/>
      <charset val="204"/>
    </font>
    <font>
      <sz val="12"/>
      <name val="Times New Roman"/>
      <family val="1"/>
      <charset val="204"/>
    </font>
    <font>
      <b/>
      <sz val="12"/>
      <name val="Times New Roman"/>
      <family val="1"/>
      <charset val="204"/>
    </font>
    <font>
      <b/>
      <sz val="12"/>
      <color theme="1"/>
      <name val="Times New Roman"/>
      <family val="1"/>
      <charset val="204"/>
    </font>
    <font>
      <sz val="10"/>
      <name val="Arial Cyr"/>
      <charset val="204"/>
    </font>
    <font>
      <b/>
      <sz val="10"/>
      <name val="Arial Cyr"/>
      <charset val="204"/>
    </font>
    <font>
      <sz val="12"/>
      <color theme="1"/>
      <name val="Times New Roman"/>
      <family val="1"/>
      <charset val="204"/>
    </font>
    <font>
      <sz val="8"/>
      <name val="Arial Cyr"/>
      <charset val="204"/>
    </font>
    <font>
      <sz val="10"/>
      <color indexed="62"/>
      <name val="Arial Cyr"/>
      <charset val="204"/>
    </font>
    <font>
      <i/>
      <sz val="12"/>
      <color theme="1"/>
      <name val="Times New Roman"/>
      <family val="1"/>
      <charset val="204"/>
    </font>
    <font>
      <i/>
      <sz val="12"/>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indexed="41"/>
      </patternFill>
    </fill>
    <fill>
      <patternFill patternType="solid">
        <fgColor indexed="43"/>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style="thin">
        <color indexed="8"/>
      </top>
      <bottom style="thin">
        <color indexed="8"/>
      </bottom>
      <diagonal/>
    </border>
  </borders>
  <cellStyleXfs count="12">
    <xf numFmtId="0" fontId="0" fillId="0" borderId="0"/>
    <xf numFmtId="0" fontId="1" fillId="0" borderId="0"/>
    <xf numFmtId="0" fontId="1" fillId="0" borderId="0"/>
    <xf numFmtId="165" fontId="5" fillId="0" borderId="0" applyFont="0" applyFill="0" applyBorder="0" applyAlignment="0" applyProtection="0"/>
    <xf numFmtId="49" fontId="6" fillId="0" borderId="3">
      <alignment horizontal="left" vertical="center"/>
    </xf>
    <xf numFmtId="0" fontId="8" fillId="0" borderId="0"/>
    <xf numFmtId="0" fontId="5" fillId="0" borderId="0"/>
    <xf numFmtId="0" fontId="5" fillId="2" borderId="9">
      <alignment horizontal="left" vertical="top" wrapText="1"/>
    </xf>
    <xf numFmtId="49" fontId="9" fillId="3" borderId="9">
      <alignment horizontal="left" vertical="top" wrapText="1"/>
    </xf>
    <xf numFmtId="166" fontId="1" fillId="0" borderId="0" applyFont="0" applyFill="0" applyBorder="0" applyAlignment="0" applyProtection="0"/>
    <xf numFmtId="0" fontId="5" fillId="0" borderId="0"/>
    <xf numFmtId="165" fontId="5" fillId="0" borderId="0" applyFont="0" applyFill="0" applyBorder="0" applyAlignment="0" applyProtection="0"/>
  </cellStyleXfs>
  <cellXfs count="94">
    <xf numFmtId="0" fontId="0" fillId="0" borderId="0" xfId="0"/>
    <xf numFmtId="0" fontId="2" fillId="0" borderId="0" xfId="1" applyFont="1"/>
    <xf numFmtId="0" fontId="3" fillId="0" borderId="0" xfId="1" applyFont="1" applyAlignment="1">
      <alignment horizontal="center" vertical="center"/>
    </xf>
    <xf numFmtId="164" fontId="3" fillId="0" borderId="0" xfId="1" applyNumberFormat="1" applyFont="1" applyAlignment="1">
      <alignment horizontal="center" vertical="center"/>
    </xf>
    <xf numFmtId="0" fontId="2" fillId="0" borderId="0" xfId="2" applyFont="1" applyAlignment="1" applyProtection="1">
      <alignment horizontal="right" vertical="center"/>
      <protection hidden="1"/>
    </xf>
    <xf numFmtId="49" fontId="3" fillId="0" borderId="8" xfId="4" applyFont="1" applyBorder="1" applyAlignment="1">
      <alignment horizontal="center" vertical="center" wrapText="1"/>
    </xf>
    <xf numFmtId="164" fontId="3" fillId="0" borderId="8" xfId="3" applyNumberFormat="1" applyFont="1" applyFill="1" applyBorder="1" applyAlignment="1" applyProtection="1">
      <alignment horizontal="center" vertical="center" wrapText="1"/>
      <protection hidden="1"/>
    </xf>
    <xf numFmtId="164" fontId="3" fillId="0" borderId="3" xfId="3" applyNumberFormat="1" applyFont="1" applyFill="1" applyBorder="1" applyAlignment="1" applyProtection="1">
      <alignment horizontal="center" vertical="center" wrapText="1"/>
      <protection hidden="1"/>
    </xf>
    <xf numFmtId="49" fontId="7" fillId="0" borderId="8" xfId="2" applyNumberFormat="1" applyFont="1" applyBorder="1" applyAlignment="1" applyProtection="1">
      <alignment horizontal="center" vertical="center" wrapText="1"/>
      <protection hidden="1"/>
    </xf>
    <xf numFmtId="164" fontId="2" fillId="0" borderId="0" xfId="1" applyNumberFormat="1" applyFont="1"/>
    <xf numFmtId="49" fontId="4" fillId="0" borderId="3" xfId="5" applyNumberFormat="1" applyFont="1" applyBorder="1" applyAlignment="1">
      <alignment horizontal="center" vertical="center"/>
    </xf>
    <xf numFmtId="0" fontId="4" fillId="0" borderId="3" xfId="6" applyFont="1" applyBorder="1" applyAlignment="1">
      <alignment horizontal="justify" wrapText="1"/>
    </xf>
    <xf numFmtId="164" fontId="3" fillId="0" borderId="3" xfId="6" applyNumberFormat="1" applyFont="1" applyBorder="1" applyAlignment="1">
      <alignment horizontal="center" vertical="center" wrapText="1"/>
    </xf>
    <xf numFmtId="0" fontId="2" fillId="0" borderId="3" xfId="1" applyFont="1" applyBorder="1"/>
    <xf numFmtId="49" fontId="4" fillId="0" borderId="3" xfId="5" applyNumberFormat="1" applyFont="1" applyBorder="1" applyAlignment="1">
      <alignment horizontal="left" vertical="center"/>
    </xf>
    <xf numFmtId="164" fontId="2" fillId="0" borderId="3" xfId="6" applyNumberFormat="1" applyFont="1" applyBorder="1" applyAlignment="1">
      <alignment horizontal="center" vertical="center" wrapText="1"/>
    </xf>
    <xf numFmtId="49" fontId="7" fillId="0" borderId="3" xfId="5" applyNumberFormat="1" applyFont="1" applyBorder="1" applyAlignment="1">
      <alignment horizontal="center" vertical="center"/>
    </xf>
    <xf numFmtId="0" fontId="7" fillId="0" borderId="3" xfId="6" applyFont="1" applyBorder="1" applyAlignment="1">
      <alignment horizontal="justify" wrapText="1"/>
    </xf>
    <xf numFmtId="49" fontId="7" fillId="0" borderId="3" xfId="2" applyNumberFormat="1" applyFont="1" applyBorder="1" applyAlignment="1" applyProtection="1">
      <alignment horizontal="center" vertical="center" wrapText="1"/>
      <protection hidden="1"/>
    </xf>
    <xf numFmtId="0" fontId="7" fillId="0" borderId="3" xfId="7" applyFont="1" applyFill="1" applyBorder="1" applyAlignment="1">
      <alignment horizontal="left" vertical="center" wrapText="1"/>
    </xf>
    <xf numFmtId="164" fontId="2" fillId="0" borderId="3" xfId="2" applyNumberFormat="1" applyFont="1" applyBorder="1" applyAlignment="1">
      <alignment horizontal="center" vertical="center"/>
    </xf>
    <xf numFmtId="0" fontId="7" fillId="0" borderId="3" xfId="7" applyFont="1" applyFill="1" applyBorder="1" applyAlignment="1">
      <alignment vertical="center" wrapText="1"/>
    </xf>
    <xf numFmtId="0" fontId="7" fillId="0" borderId="3" xfId="7" applyFont="1" applyFill="1" applyBorder="1">
      <alignment horizontal="left" vertical="top" wrapText="1"/>
    </xf>
    <xf numFmtId="49" fontId="4" fillId="0" borderId="3" xfId="2" applyNumberFormat="1" applyFont="1" applyBorder="1" applyAlignment="1" applyProtection="1">
      <alignment horizontal="center" vertical="center" wrapText="1"/>
      <protection hidden="1"/>
    </xf>
    <xf numFmtId="0" fontId="4" fillId="0" borderId="3" xfId="7" applyFont="1" applyFill="1" applyBorder="1">
      <alignment horizontal="left" vertical="top" wrapText="1"/>
    </xf>
    <xf numFmtId="164" fontId="3" fillId="0" borderId="3" xfId="2" applyNumberFormat="1" applyFont="1" applyBorder="1" applyAlignment="1">
      <alignment horizontal="center" vertical="center"/>
    </xf>
    <xf numFmtId="49" fontId="7" fillId="0" borderId="3" xfId="8" applyFont="1" applyFill="1" applyBorder="1" applyAlignment="1">
      <alignment horizontal="center" vertical="center" wrapText="1"/>
    </xf>
    <xf numFmtId="0" fontId="4" fillId="0" borderId="3" xfId="6" applyFont="1" applyBorder="1" applyAlignment="1">
      <alignment horizontal="justify" vertical="center" wrapText="1"/>
    </xf>
    <xf numFmtId="49" fontId="10" fillId="0" borderId="3" xfId="2" applyNumberFormat="1" applyFont="1" applyBorder="1" applyAlignment="1" applyProtection="1">
      <alignment horizontal="center" vertical="center" wrapText="1"/>
      <protection hidden="1"/>
    </xf>
    <xf numFmtId="0" fontId="10" fillId="0" borderId="3" xfId="6" applyFont="1" applyBorder="1" applyAlignment="1">
      <alignment horizontal="justify" vertical="center" wrapText="1"/>
    </xf>
    <xf numFmtId="164" fontId="11" fillId="0" borderId="3" xfId="2" applyNumberFormat="1" applyFont="1" applyBorder="1" applyAlignment="1">
      <alignment horizontal="center" vertical="center"/>
    </xf>
    <xf numFmtId="49" fontId="7" fillId="0" borderId="3" xfId="1" applyNumberFormat="1" applyFont="1" applyBorder="1" applyAlignment="1">
      <alignment horizontal="center" vertical="center"/>
    </xf>
    <xf numFmtId="0" fontId="7" fillId="0" borderId="3" xfId="2" applyFont="1" applyBorder="1" applyAlignment="1">
      <alignment horizontal="justify" vertical="center"/>
    </xf>
    <xf numFmtId="49" fontId="10" fillId="0" borderId="3" xfId="8" applyFont="1" applyFill="1" applyBorder="1" applyAlignment="1">
      <alignment horizontal="center" vertical="center" wrapText="1"/>
    </xf>
    <xf numFmtId="0" fontId="10" fillId="0" borderId="3" xfId="7" applyFont="1" applyFill="1" applyBorder="1" applyAlignment="1">
      <alignment horizontal="left" vertical="center" wrapText="1"/>
    </xf>
    <xf numFmtId="0" fontId="7" fillId="0" borderId="3" xfId="2" applyFont="1" applyBorder="1" applyAlignment="1" applyProtection="1">
      <alignment horizontal="justify" vertical="center" wrapText="1"/>
      <protection hidden="1"/>
    </xf>
    <xf numFmtId="164" fontId="2" fillId="0" borderId="3" xfId="9" applyNumberFormat="1" applyFont="1" applyFill="1" applyBorder="1" applyAlignment="1">
      <alignment horizontal="center" vertical="center"/>
    </xf>
    <xf numFmtId="0" fontId="7" fillId="0" borderId="3" xfId="6" applyFont="1" applyBorder="1" applyAlignment="1">
      <alignment horizontal="justify" vertical="center" wrapText="1"/>
    </xf>
    <xf numFmtId="166" fontId="7" fillId="0" borderId="3" xfId="9" applyFont="1" applyFill="1" applyBorder="1" applyAlignment="1" applyProtection="1">
      <alignment horizontal="center" vertical="center" wrapText="1"/>
      <protection hidden="1"/>
    </xf>
    <xf numFmtId="166" fontId="7" fillId="0" borderId="3" xfId="9" applyFont="1" applyFill="1" applyBorder="1" applyAlignment="1" applyProtection="1">
      <alignment horizontal="justify" vertical="center" wrapText="1"/>
      <protection hidden="1"/>
    </xf>
    <xf numFmtId="49" fontId="2" fillId="0" borderId="3" xfId="2" applyNumberFormat="1" applyFont="1" applyBorder="1" applyAlignment="1" applyProtection="1">
      <alignment horizontal="center" vertical="center" wrapText="1"/>
      <protection hidden="1"/>
    </xf>
    <xf numFmtId="0" fontId="2" fillId="0" borderId="3" xfId="6" applyFont="1" applyBorder="1" applyAlignment="1">
      <alignment horizontal="justify" vertical="center" wrapText="1"/>
    </xf>
    <xf numFmtId="49" fontId="2" fillId="0" borderId="3" xfId="5" applyNumberFormat="1" applyFont="1" applyBorder="1" applyAlignment="1">
      <alignment horizontal="center" vertical="center"/>
    </xf>
    <xf numFmtId="0" fontId="2" fillId="0" borderId="3" xfId="6" applyFont="1" applyBorder="1" applyAlignment="1">
      <alignment horizontal="justify" wrapText="1"/>
    </xf>
    <xf numFmtId="0" fontId="2" fillId="0" borderId="3" xfId="1" applyFont="1" applyBorder="1" applyAlignment="1">
      <alignment horizontal="center" vertical="center"/>
    </xf>
    <xf numFmtId="0" fontId="2" fillId="0" borderId="3" xfId="2" applyFont="1" applyBorder="1" applyAlignment="1" applyProtection="1">
      <alignment horizontal="justify" vertical="center" wrapText="1"/>
      <protection hidden="1"/>
    </xf>
    <xf numFmtId="49" fontId="2" fillId="4" borderId="3" xfId="2" applyNumberFormat="1" applyFont="1" applyFill="1" applyBorder="1" applyAlignment="1" applyProtection="1">
      <alignment horizontal="center" vertical="center" wrapText="1"/>
      <protection hidden="1"/>
    </xf>
    <xf numFmtId="0" fontId="2" fillId="4" borderId="3" xfId="2" applyFont="1" applyFill="1" applyBorder="1" applyAlignment="1" applyProtection="1">
      <alignment horizontal="justify" vertical="center" wrapText="1"/>
      <protection hidden="1"/>
    </xf>
    <xf numFmtId="49" fontId="7" fillId="4" borderId="3" xfId="2" applyNumberFormat="1" applyFont="1" applyFill="1" applyBorder="1" applyAlignment="1" applyProtection="1">
      <alignment horizontal="center" vertical="center" wrapText="1"/>
      <protection hidden="1"/>
    </xf>
    <xf numFmtId="0" fontId="7" fillId="4" borderId="3" xfId="2" applyFont="1" applyFill="1" applyBorder="1" applyAlignment="1" applyProtection="1">
      <alignment horizontal="justify" vertical="center" wrapText="1"/>
      <protection hidden="1"/>
    </xf>
    <xf numFmtId="0" fontId="7" fillId="4" borderId="3" xfId="6" applyFont="1" applyFill="1" applyBorder="1" applyAlignment="1">
      <alignment horizontal="justify" vertical="center" wrapText="1"/>
    </xf>
    <xf numFmtId="49" fontId="7" fillId="4" borderId="3" xfId="1" applyNumberFormat="1" applyFont="1" applyFill="1" applyBorder="1" applyAlignment="1">
      <alignment horizontal="center" vertical="center"/>
    </xf>
    <xf numFmtId="0" fontId="7" fillId="4" borderId="3" xfId="2" applyFont="1" applyFill="1" applyBorder="1" applyAlignment="1">
      <alignment horizontal="justify" vertical="center" wrapText="1"/>
    </xf>
    <xf numFmtId="0" fontId="7" fillId="0" borderId="3" xfId="2" applyFont="1" applyBorder="1" applyAlignment="1">
      <alignment horizontal="justify" vertical="center" wrapText="1"/>
    </xf>
    <xf numFmtId="49" fontId="2" fillId="4" borderId="3" xfId="1" applyNumberFormat="1" applyFont="1" applyFill="1" applyBorder="1" applyAlignment="1">
      <alignment horizontal="center" vertical="center"/>
    </xf>
    <xf numFmtId="0" fontId="2" fillId="4" borderId="3" xfId="2" applyFont="1" applyFill="1" applyBorder="1" applyAlignment="1">
      <alignment horizontal="justify" vertical="center" wrapText="1"/>
    </xf>
    <xf numFmtId="0" fontId="7" fillId="4" borderId="3" xfId="6" applyFont="1" applyFill="1" applyBorder="1" applyAlignment="1">
      <alignment horizontal="justify" vertical="top" wrapText="1"/>
    </xf>
    <xf numFmtId="0" fontId="2" fillId="4" borderId="3" xfId="6" applyFont="1" applyFill="1" applyBorder="1" applyAlignment="1">
      <alignment horizontal="justify" vertical="center" wrapText="1"/>
    </xf>
    <xf numFmtId="0" fontId="10" fillId="0" borderId="3" xfId="2" applyFont="1" applyBorder="1" applyAlignment="1">
      <alignment horizontal="justify" vertical="center"/>
    </xf>
    <xf numFmtId="49" fontId="4" fillId="0" borderId="3" xfId="5" applyNumberFormat="1" applyFont="1" applyBorder="1" applyAlignment="1">
      <alignment vertical="center" wrapText="1"/>
    </xf>
    <xf numFmtId="0" fontId="4" fillId="4" borderId="3" xfId="10" applyFont="1" applyFill="1" applyBorder="1" applyAlignment="1">
      <alignment horizontal="center" vertical="center" wrapText="1"/>
    </xf>
    <xf numFmtId="0" fontId="4" fillId="4" borderId="3" xfId="10" applyFont="1" applyFill="1" applyBorder="1" applyAlignment="1">
      <alignment horizontal="justify" vertical="center" wrapText="1"/>
    </xf>
    <xf numFmtId="0" fontId="7" fillId="4" borderId="3" xfId="10" applyFont="1" applyFill="1" applyBorder="1" applyAlignment="1">
      <alignment horizontal="center" vertical="center" wrapText="1"/>
    </xf>
    <xf numFmtId="0" fontId="7" fillId="4" borderId="3" xfId="10" applyFont="1" applyFill="1" applyBorder="1" applyAlignment="1">
      <alignment horizontal="justify" vertical="center" wrapText="1"/>
    </xf>
    <xf numFmtId="0" fontId="10" fillId="4" borderId="3" xfId="10" applyFont="1" applyFill="1" applyBorder="1" applyAlignment="1">
      <alignment horizontal="center" vertical="center" wrapText="1"/>
    </xf>
    <xf numFmtId="0" fontId="10" fillId="4" borderId="3" xfId="10" applyFont="1" applyFill="1" applyBorder="1" applyAlignment="1">
      <alignment vertical="center" wrapText="1"/>
    </xf>
    <xf numFmtId="0" fontId="4" fillId="4" borderId="3" xfId="10" applyFont="1" applyFill="1" applyBorder="1" applyAlignment="1">
      <alignment horizontal="left" vertical="center" wrapText="1"/>
    </xf>
    <xf numFmtId="0" fontId="7" fillId="4" borderId="3" xfId="10" applyFont="1" applyFill="1" applyBorder="1" applyAlignment="1">
      <alignment horizontal="left" vertical="center" wrapText="1"/>
    </xf>
    <xf numFmtId="0" fontId="10" fillId="0" borderId="3" xfId="10" applyFont="1" applyBorder="1" applyAlignment="1">
      <alignment horizontal="center" vertical="center" wrapText="1"/>
    </xf>
    <xf numFmtId="0" fontId="10" fillId="0" borderId="3" xfId="10" applyFont="1" applyBorder="1" applyAlignment="1">
      <alignment horizontal="left" vertical="center" wrapText="1"/>
    </xf>
    <xf numFmtId="2" fontId="10" fillId="0" borderId="3" xfId="10" applyNumberFormat="1" applyFont="1" applyBorder="1" applyAlignment="1">
      <alignment horizontal="center" vertical="center" wrapText="1"/>
    </xf>
    <xf numFmtId="0" fontId="10" fillId="0" borderId="3" xfId="10" applyFont="1" applyBorder="1" applyAlignment="1">
      <alignment horizontal="left" vertical="top" wrapText="1"/>
    </xf>
    <xf numFmtId="49" fontId="4" fillId="4" borderId="3" xfId="10" applyNumberFormat="1" applyFont="1" applyFill="1" applyBorder="1" applyAlignment="1">
      <alignment horizontal="justify" vertical="center" wrapText="1"/>
    </xf>
    <xf numFmtId="49" fontId="7" fillId="4" borderId="3" xfId="10" applyNumberFormat="1" applyFont="1" applyFill="1" applyBorder="1" applyAlignment="1">
      <alignment horizontal="justify" vertical="center" wrapText="1"/>
    </xf>
    <xf numFmtId="49" fontId="10" fillId="0" borderId="3" xfId="10" applyNumberFormat="1" applyFont="1" applyBorder="1" applyAlignment="1">
      <alignment horizontal="justify" vertical="center" wrapText="1"/>
    </xf>
    <xf numFmtId="49" fontId="10" fillId="4" borderId="3" xfId="10" applyNumberFormat="1" applyFont="1" applyFill="1" applyBorder="1" applyAlignment="1">
      <alignment horizontal="justify" vertical="top" wrapText="1"/>
    </xf>
    <xf numFmtId="49" fontId="10" fillId="4" borderId="3" xfId="10" applyNumberFormat="1" applyFont="1" applyFill="1" applyBorder="1" applyAlignment="1">
      <alignment horizontal="justify" vertical="center" wrapText="1"/>
    </xf>
    <xf numFmtId="0" fontId="7" fillId="4" borderId="3" xfId="1" applyFont="1" applyFill="1" applyBorder="1" applyAlignment="1">
      <alignment horizontal="center" vertical="center" wrapText="1"/>
    </xf>
    <xf numFmtId="49" fontId="12" fillId="4" borderId="3" xfId="1" applyNumberFormat="1" applyFont="1" applyFill="1" applyBorder="1" applyAlignment="1">
      <alignment horizontal="justify" vertical="center" wrapText="1"/>
    </xf>
    <xf numFmtId="164" fontId="2" fillId="0" borderId="3" xfId="11" applyNumberFormat="1" applyFont="1" applyFill="1" applyBorder="1" applyAlignment="1">
      <alignment horizontal="center" vertical="center"/>
    </xf>
    <xf numFmtId="164" fontId="11" fillId="0" borderId="3" xfId="11" applyNumberFormat="1" applyFont="1" applyFill="1" applyBorder="1" applyAlignment="1">
      <alignment horizontal="center" vertical="center"/>
    </xf>
    <xf numFmtId="49" fontId="4" fillId="0" borderId="3" xfId="6" applyNumberFormat="1" applyFont="1" applyBorder="1" applyAlignment="1">
      <alignment horizontal="center" vertical="center" wrapText="1"/>
    </xf>
    <xf numFmtId="0" fontId="4" fillId="0" borderId="3" xfId="6" applyFont="1" applyBorder="1" applyAlignment="1">
      <alignment horizontal="left" vertical="center" wrapText="1"/>
    </xf>
    <xf numFmtId="0" fontId="2" fillId="0" borderId="0" xfId="2" applyFont="1" applyAlignment="1">
      <alignment horizontal="right" vertical="center"/>
    </xf>
    <xf numFmtId="0" fontId="3" fillId="0" borderId="0" xfId="1" applyFont="1" applyAlignment="1">
      <alignment horizontal="center" vertical="center"/>
    </xf>
    <xf numFmtId="49" fontId="4" fillId="0" borderId="1" xfId="2" applyNumberFormat="1" applyFont="1" applyBorder="1" applyAlignment="1" applyProtection="1">
      <alignment horizontal="center" vertical="center" wrapText="1"/>
      <protection hidden="1"/>
    </xf>
    <xf numFmtId="49" fontId="4" fillId="0" borderId="5" xfId="2" applyNumberFormat="1" applyFont="1" applyBorder="1" applyAlignment="1" applyProtection="1">
      <alignment horizontal="center" vertical="center" wrapText="1"/>
      <protection hidden="1"/>
    </xf>
    <xf numFmtId="49" fontId="4" fillId="0" borderId="8" xfId="2" applyNumberFormat="1" applyFont="1" applyBorder="1" applyAlignment="1" applyProtection="1">
      <alignment horizontal="center" vertical="center" wrapText="1"/>
      <protection hidden="1"/>
    </xf>
    <xf numFmtId="0" fontId="4" fillId="0" borderId="2" xfId="2" applyFont="1" applyBorder="1" applyAlignment="1" applyProtection="1">
      <alignment horizontal="center" vertical="center" wrapText="1"/>
      <protection hidden="1"/>
    </xf>
    <xf numFmtId="0" fontId="4" fillId="0" borderId="6" xfId="2" applyFont="1" applyBorder="1" applyAlignment="1" applyProtection="1">
      <alignment horizontal="center" vertical="center" wrapText="1"/>
      <protection hidden="1"/>
    </xf>
    <xf numFmtId="0" fontId="4" fillId="0" borderId="8" xfId="2" applyFont="1" applyBorder="1" applyAlignment="1" applyProtection="1">
      <alignment horizontal="center" vertical="center" wrapText="1"/>
      <protection hidden="1"/>
    </xf>
    <xf numFmtId="164" fontId="3" fillId="0" borderId="3" xfId="3" applyNumberFormat="1" applyFont="1" applyFill="1" applyBorder="1" applyAlignment="1" applyProtection="1">
      <alignment horizontal="center" vertical="center"/>
      <protection hidden="1"/>
    </xf>
    <xf numFmtId="164" fontId="3" fillId="0" borderId="4" xfId="3" applyNumberFormat="1" applyFont="1" applyFill="1" applyBorder="1" applyAlignment="1" applyProtection="1">
      <alignment horizontal="center" vertical="center"/>
      <protection hidden="1"/>
    </xf>
    <xf numFmtId="164" fontId="3" fillId="0" borderId="7" xfId="3" applyNumberFormat="1" applyFont="1" applyFill="1" applyBorder="1" applyAlignment="1" applyProtection="1">
      <alignment horizontal="center" vertical="center"/>
      <protection hidden="1"/>
    </xf>
  </cellXfs>
  <cellStyles count="12">
    <cellStyle name="Заголовки полей [печать] 2" xfId="4" xr:uid="{15C36AAB-ED3B-4529-9256-B7387763BC20}"/>
    <cellStyle name="Обычный" xfId="0" builtinId="0"/>
    <cellStyle name="Обычный 2" xfId="1" xr:uid="{DCB81BAF-C392-4B37-A6D2-B69838F42BDA}"/>
    <cellStyle name="Обычный_p-k-r_835-7" xfId="10" xr:uid="{D7168234-8737-4584-BE50-20EBD42D6C8D}"/>
    <cellStyle name="Обычный_tmp" xfId="2" xr:uid="{8D5818C8-6B5B-4BF0-ADB5-A00D050A0346}"/>
    <cellStyle name="Обычный_Апрель СКИФ 11.05.2009 14_30" xfId="5" xr:uid="{78ABAF5E-74B3-4376-A32F-2E96D3A59837}"/>
    <cellStyle name="Обычный_Прогноз по админ на 10.07.2009" xfId="6" xr:uid="{86230D18-9ACF-4BC2-A073-5122D2C645F6}"/>
    <cellStyle name="Свойства элементов измерения" xfId="8" xr:uid="{249F2030-A5A6-414E-AD67-F12F1972BB5B}"/>
    <cellStyle name="Финансовый 2" xfId="9" xr:uid="{7924C15D-1617-4654-BC37-B6AB74474612}"/>
    <cellStyle name="Финансовый_p-k-r_835-7" xfId="11" xr:uid="{AF80B3ED-51DB-449A-B5A4-A93DBF1E4776}"/>
    <cellStyle name="Финансовый_Прогноз по админ на 10.07.2009" xfId="3" xr:uid="{BA3B8150-9F99-402B-88F2-90003DB17895}"/>
    <cellStyle name="Элементы осей" xfId="7" xr:uid="{B863A0C0-64E8-4AFF-86A1-750BA57600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7;&#1087;&#1088;&#1072;&#1074;&#1086;&#1095;&#1085;&#1072;&#1103;%20%201%20&#1085;&#1072;%202023-20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вонач план"/>
      <sheetName val="изменения"/>
      <sheetName val="Прил. 1 к РД"/>
      <sheetName val="изменения 2024-2025"/>
      <sheetName val="Прил. 1.1 к РД "/>
      <sheetName val="Приложение к пояснительной"/>
    </sheetNames>
    <sheetDataSet>
      <sheetData sheetId="0"/>
      <sheetData sheetId="1">
        <row r="17">
          <cell r="J17">
            <v>1655805.5362000002</v>
          </cell>
        </row>
        <row r="18">
          <cell r="J18">
            <v>1617727.5856000001</v>
          </cell>
          <cell r="K18">
            <v>432.45359000000002</v>
          </cell>
        </row>
        <row r="19">
          <cell r="J19">
            <v>586.68770999999992</v>
          </cell>
          <cell r="K19">
            <v>42.603700000000003</v>
          </cell>
        </row>
        <row r="20">
          <cell r="J20">
            <v>2082.4158500000003</v>
          </cell>
          <cell r="K20">
            <v>76.759780000000006</v>
          </cell>
        </row>
        <row r="21">
          <cell r="J21">
            <v>4699.4488099999999</v>
          </cell>
          <cell r="K21">
            <v>-200</v>
          </cell>
        </row>
        <row r="22">
          <cell r="J22">
            <v>15000</v>
          </cell>
          <cell r="K22">
            <v>-144.80342999999999</v>
          </cell>
        </row>
        <row r="23">
          <cell r="J23">
            <v>2700.0034700000001</v>
          </cell>
          <cell r="K23">
            <v>196.26064</v>
          </cell>
        </row>
        <row r="24">
          <cell r="J24">
            <v>13009.394760000003</v>
          </cell>
          <cell r="K24">
            <v>33.15</v>
          </cell>
        </row>
        <row r="26">
          <cell r="J26">
            <v>0</v>
          </cell>
        </row>
        <row r="27">
          <cell r="J27">
            <v>0</v>
          </cell>
        </row>
        <row r="28">
          <cell r="J28">
            <v>0</v>
          </cell>
        </row>
        <row r="29">
          <cell r="J29">
            <v>0</v>
          </cell>
        </row>
        <row r="30">
          <cell r="J30">
            <v>3952.3012199999998</v>
          </cell>
        </row>
        <row r="31">
          <cell r="J31">
            <v>20.9251</v>
          </cell>
        </row>
        <row r="32">
          <cell r="J32">
            <v>4178.0784600000006</v>
          </cell>
          <cell r="K32">
            <v>42.087739999999997</v>
          </cell>
        </row>
        <row r="33">
          <cell r="J33">
            <v>-443.10478000000001</v>
          </cell>
          <cell r="K33">
            <v>-42.087739999999997</v>
          </cell>
        </row>
        <row r="35">
          <cell r="J35">
            <v>144451.21268</v>
          </cell>
        </row>
        <row r="36">
          <cell r="J36">
            <v>120952.37576</v>
          </cell>
        </row>
        <row r="37">
          <cell r="J37">
            <v>120952.37576</v>
          </cell>
          <cell r="K37">
            <v>-2848.1612399999999</v>
          </cell>
        </row>
        <row r="38">
          <cell r="J38">
            <v>0</v>
          </cell>
        </row>
        <row r="39">
          <cell r="J39">
            <v>23498.836920000002</v>
          </cell>
        </row>
        <row r="40">
          <cell r="J40">
            <v>23498.836920000002</v>
          </cell>
          <cell r="K40">
            <v>560.60604999999998</v>
          </cell>
        </row>
        <row r="41">
          <cell r="J41">
            <v>0</v>
          </cell>
        </row>
        <row r="42">
          <cell r="J42">
            <v>0</v>
          </cell>
        </row>
        <row r="43">
          <cell r="J43">
            <v>0</v>
          </cell>
        </row>
        <row r="44">
          <cell r="J44">
            <v>0</v>
          </cell>
          <cell r="K44">
            <v>22.292819999999999</v>
          </cell>
        </row>
        <row r="45">
          <cell r="J45">
            <v>0</v>
          </cell>
        </row>
        <row r="46">
          <cell r="J46">
            <v>862.41751999999997</v>
          </cell>
        </row>
        <row r="47">
          <cell r="J47">
            <v>862.41751999999997</v>
          </cell>
        </row>
        <row r="48">
          <cell r="J48">
            <v>0</v>
          </cell>
        </row>
        <row r="49">
          <cell r="J49">
            <v>3700</v>
          </cell>
        </row>
        <row r="50">
          <cell r="J50">
            <v>3700</v>
          </cell>
          <cell r="K50">
            <v>-284.39771000000002</v>
          </cell>
        </row>
        <row r="52">
          <cell r="J52">
            <v>1000</v>
          </cell>
        </row>
        <row r="53">
          <cell r="J53">
            <v>1000</v>
          </cell>
        </row>
        <row r="54">
          <cell r="J54">
            <v>0</v>
          </cell>
        </row>
        <row r="55">
          <cell r="J55">
            <v>0</v>
          </cell>
        </row>
        <row r="56">
          <cell r="J56">
            <v>12000</v>
          </cell>
        </row>
        <row r="57">
          <cell r="J57">
            <v>5000</v>
          </cell>
          <cell r="K57">
            <v>-140.35273000000001</v>
          </cell>
        </row>
        <row r="58">
          <cell r="J58">
            <v>7000</v>
          </cell>
          <cell r="K58">
            <v>140.35273000000001</v>
          </cell>
        </row>
        <row r="59">
          <cell r="J59">
            <v>33050</v>
          </cell>
        </row>
        <row r="60">
          <cell r="J60">
            <v>31200</v>
          </cell>
          <cell r="K60">
            <v>-5.8800999999999997</v>
          </cell>
        </row>
        <row r="61">
          <cell r="J61">
            <v>0</v>
          </cell>
        </row>
        <row r="62">
          <cell r="J62">
            <v>0</v>
          </cell>
        </row>
        <row r="63">
          <cell r="J63">
            <v>1850</v>
          </cell>
        </row>
        <row r="64">
          <cell r="J64">
            <v>0</v>
          </cell>
        </row>
        <row r="65">
          <cell r="J65">
            <v>0</v>
          </cell>
        </row>
        <row r="67">
          <cell r="J67">
            <v>8403.6040200000007</v>
          </cell>
          <cell r="K67">
            <v>812.90192999999999</v>
          </cell>
        </row>
        <row r="68">
          <cell r="J68">
            <v>0</v>
          </cell>
        </row>
        <row r="69">
          <cell r="J69">
            <v>0</v>
          </cell>
        </row>
        <row r="70">
          <cell r="J70">
            <v>0</v>
          </cell>
        </row>
        <row r="71">
          <cell r="J71">
            <v>75</v>
          </cell>
        </row>
        <row r="73">
          <cell r="J73">
            <v>71.344290000000001</v>
          </cell>
        </row>
        <row r="74">
          <cell r="J74">
            <v>315500</v>
          </cell>
        </row>
        <row r="75">
          <cell r="J75">
            <v>32500</v>
          </cell>
        </row>
        <row r="76">
          <cell r="J76">
            <v>1.89723</v>
          </cell>
          <cell r="K76">
            <v>-1.08429</v>
          </cell>
        </row>
        <row r="77">
          <cell r="J77">
            <v>3.0420000000000003E-2</v>
          </cell>
        </row>
        <row r="78">
          <cell r="J78">
            <v>885.30065000000002</v>
          </cell>
          <cell r="K78">
            <v>97</v>
          </cell>
        </row>
        <row r="79">
          <cell r="J79">
            <v>0</v>
          </cell>
        </row>
        <row r="80">
          <cell r="J80">
            <v>4650</v>
          </cell>
        </row>
        <row r="81">
          <cell r="J81">
            <v>0</v>
          </cell>
        </row>
        <row r="82">
          <cell r="J82">
            <v>0</v>
          </cell>
        </row>
        <row r="83">
          <cell r="J83">
            <v>58.688470000000002</v>
          </cell>
        </row>
        <row r="84">
          <cell r="J84">
            <v>0</v>
          </cell>
        </row>
        <row r="85">
          <cell r="J85">
            <v>450</v>
          </cell>
        </row>
        <row r="86">
          <cell r="J86">
            <v>0</v>
          </cell>
        </row>
        <row r="87">
          <cell r="J87">
            <v>0</v>
          </cell>
        </row>
        <row r="88">
          <cell r="J88">
            <v>0</v>
          </cell>
        </row>
        <row r="89">
          <cell r="J89">
            <v>74.78</v>
          </cell>
        </row>
        <row r="91">
          <cell r="J91">
            <v>9391.3660400000008</v>
          </cell>
          <cell r="K91">
            <v>259.25105000000002</v>
          </cell>
        </row>
        <row r="92">
          <cell r="J92">
            <v>0</v>
          </cell>
        </row>
        <row r="93">
          <cell r="J93">
            <v>3919.3768900000005</v>
          </cell>
          <cell r="K93">
            <v>1413.789</v>
          </cell>
        </row>
        <row r="94">
          <cell r="J94">
            <v>1456.9531099999999</v>
          </cell>
          <cell r="K94">
            <v>5.0250000000000004</v>
          </cell>
        </row>
        <row r="95">
          <cell r="J95">
            <v>115.20116999999993</v>
          </cell>
          <cell r="K95">
            <v>-0.03</v>
          </cell>
        </row>
        <row r="96">
          <cell r="J96">
            <v>177699.01381999999</v>
          </cell>
          <cell r="K96">
            <v>9.0000000000000006E-5</v>
          </cell>
        </row>
        <row r="98">
          <cell r="J98">
            <v>91.4</v>
          </cell>
          <cell r="K98">
            <v>212.11977999999999</v>
          </cell>
        </row>
        <row r="99">
          <cell r="J99">
            <v>0</v>
          </cell>
        </row>
        <row r="100">
          <cell r="J100">
            <v>0</v>
          </cell>
        </row>
        <row r="101">
          <cell r="J101">
            <v>0</v>
          </cell>
        </row>
        <row r="102">
          <cell r="J102">
            <v>1592.6848400000001</v>
          </cell>
        </row>
        <row r="103">
          <cell r="J103">
            <v>0</v>
          </cell>
        </row>
        <row r="104">
          <cell r="J104">
            <v>30258.810820000002</v>
          </cell>
        </row>
        <row r="105">
          <cell r="J105">
            <v>0</v>
          </cell>
        </row>
        <row r="106">
          <cell r="J106">
            <v>0</v>
          </cell>
        </row>
        <row r="107">
          <cell r="J107">
            <v>14.065779999999904</v>
          </cell>
        </row>
        <row r="108">
          <cell r="J108">
            <v>0</v>
          </cell>
        </row>
        <row r="111">
          <cell r="J111">
            <v>7000</v>
          </cell>
        </row>
        <row r="112">
          <cell r="J112">
            <v>0</v>
          </cell>
        </row>
        <row r="113">
          <cell r="J113">
            <v>0</v>
          </cell>
        </row>
        <row r="114">
          <cell r="J114">
            <v>0</v>
          </cell>
        </row>
        <row r="115">
          <cell r="J115">
            <v>0</v>
          </cell>
        </row>
        <row r="116">
          <cell r="J116">
            <v>0</v>
          </cell>
        </row>
        <row r="117">
          <cell r="J117">
            <v>6972.19758</v>
          </cell>
          <cell r="K117">
            <v>654.72355000000005</v>
          </cell>
        </row>
        <row r="118">
          <cell r="J118">
            <v>6266.2953099999995</v>
          </cell>
        </row>
        <row r="119">
          <cell r="J119">
            <v>295.03298999999998</v>
          </cell>
          <cell r="K119">
            <v>14.617800000000001</v>
          </cell>
        </row>
        <row r="120">
          <cell r="J120">
            <v>697.23392000000013</v>
          </cell>
          <cell r="K120">
            <v>4.4108999999999998</v>
          </cell>
        </row>
        <row r="121">
          <cell r="J121">
            <v>508.50250999999997</v>
          </cell>
        </row>
        <row r="124">
          <cell r="J124">
            <v>0.5</v>
          </cell>
        </row>
        <row r="125">
          <cell r="J125">
            <v>16.912929999999999</v>
          </cell>
          <cell r="K125">
            <v>2.1</v>
          </cell>
        </row>
        <row r="126">
          <cell r="J126">
            <v>0</v>
          </cell>
        </row>
        <row r="127">
          <cell r="J127">
            <v>-9.3999999999994088E-4</v>
          </cell>
        </row>
        <row r="128">
          <cell r="J128">
            <v>4</v>
          </cell>
        </row>
        <row r="129">
          <cell r="J129">
            <v>0</v>
          </cell>
        </row>
        <row r="130">
          <cell r="J130">
            <v>0</v>
          </cell>
        </row>
        <row r="131">
          <cell r="J131">
            <v>5.0620400000000032</v>
          </cell>
        </row>
        <row r="132">
          <cell r="J132">
            <v>10</v>
          </cell>
        </row>
        <row r="133">
          <cell r="J133">
            <v>0</v>
          </cell>
        </row>
        <row r="134">
          <cell r="J134">
            <v>8.5</v>
          </cell>
        </row>
        <row r="135">
          <cell r="J135">
            <v>0</v>
          </cell>
        </row>
        <row r="136">
          <cell r="J136">
            <v>0</v>
          </cell>
        </row>
        <row r="137">
          <cell r="J137">
            <v>0</v>
          </cell>
        </row>
        <row r="138">
          <cell r="J138">
            <v>0</v>
          </cell>
        </row>
        <row r="139">
          <cell r="J139">
            <v>0</v>
          </cell>
        </row>
        <row r="140">
          <cell r="J140">
            <v>0</v>
          </cell>
        </row>
        <row r="141">
          <cell r="J141">
            <v>0</v>
          </cell>
        </row>
        <row r="142">
          <cell r="J142">
            <v>0</v>
          </cell>
        </row>
        <row r="143">
          <cell r="J143">
            <v>200</v>
          </cell>
        </row>
        <row r="144">
          <cell r="J144">
            <v>1050</v>
          </cell>
          <cell r="K144">
            <v>50</v>
          </cell>
        </row>
        <row r="145">
          <cell r="J145">
            <v>2.5</v>
          </cell>
        </row>
        <row r="146">
          <cell r="J146">
            <v>2</v>
          </cell>
        </row>
        <row r="147">
          <cell r="J147">
            <v>0</v>
          </cell>
        </row>
        <row r="148">
          <cell r="J148">
            <v>1</v>
          </cell>
        </row>
        <row r="149">
          <cell r="J149">
            <v>0</v>
          </cell>
        </row>
        <row r="150">
          <cell r="J150">
            <v>1480</v>
          </cell>
          <cell r="K150">
            <v>175</v>
          </cell>
        </row>
        <row r="151">
          <cell r="J151">
            <v>0</v>
          </cell>
        </row>
        <row r="152">
          <cell r="J152">
            <v>0</v>
          </cell>
        </row>
        <row r="153">
          <cell r="J153">
            <v>0</v>
          </cell>
        </row>
        <row r="154">
          <cell r="J154">
            <v>16.18881</v>
          </cell>
        </row>
        <row r="155">
          <cell r="J155">
            <v>2.4262100000000011</v>
          </cell>
        </row>
        <row r="156">
          <cell r="J156">
            <v>45.058999999999997</v>
          </cell>
        </row>
        <row r="157">
          <cell r="J157">
            <v>0</v>
          </cell>
        </row>
        <row r="158">
          <cell r="J158">
            <v>0</v>
          </cell>
        </row>
        <row r="159">
          <cell r="J159">
            <v>1.5</v>
          </cell>
        </row>
        <row r="160">
          <cell r="J160">
            <v>15</v>
          </cell>
        </row>
        <row r="161">
          <cell r="J161">
            <v>1.1999999999999997</v>
          </cell>
        </row>
        <row r="162">
          <cell r="J162">
            <v>0.36830000000000052</v>
          </cell>
        </row>
        <row r="163">
          <cell r="J163">
            <v>0</v>
          </cell>
        </row>
        <row r="164">
          <cell r="J164">
            <v>0</v>
          </cell>
        </row>
        <row r="165">
          <cell r="J165">
            <v>3</v>
          </cell>
        </row>
        <row r="166">
          <cell r="J166">
            <v>4</v>
          </cell>
        </row>
        <row r="167">
          <cell r="J167">
            <v>0</v>
          </cell>
        </row>
        <row r="168">
          <cell r="J168">
            <v>0</v>
          </cell>
        </row>
        <row r="169">
          <cell r="J169">
            <v>0</v>
          </cell>
        </row>
        <row r="170">
          <cell r="J170">
            <v>11</v>
          </cell>
        </row>
        <row r="171">
          <cell r="J171">
            <v>2</v>
          </cell>
          <cell r="K171">
            <v>1</v>
          </cell>
        </row>
        <row r="172">
          <cell r="J172">
            <v>0</v>
          </cell>
        </row>
        <row r="173">
          <cell r="J173">
            <v>0</v>
          </cell>
          <cell r="K173">
            <v>2</v>
          </cell>
        </row>
        <row r="174">
          <cell r="J174">
            <v>0</v>
          </cell>
        </row>
        <row r="175">
          <cell r="J175">
            <v>130.68508</v>
          </cell>
        </row>
        <row r="176">
          <cell r="J176">
            <v>0</v>
          </cell>
        </row>
        <row r="177">
          <cell r="J177">
            <v>1.4</v>
          </cell>
        </row>
        <row r="178">
          <cell r="J178">
            <v>0</v>
          </cell>
        </row>
        <row r="179">
          <cell r="J179">
            <v>0</v>
          </cell>
        </row>
        <row r="180">
          <cell r="J180">
            <v>0</v>
          </cell>
        </row>
        <row r="181">
          <cell r="J181">
            <v>0</v>
          </cell>
        </row>
        <row r="182">
          <cell r="J182">
            <v>0</v>
          </cell>
        </row>
        <row r="183">
          <cell r="J183">
            <v>349.61085000000003</v>
          </cell>
        </row>
        <row r="184">
          <cell r="J184">
            <v>78.383070000000004</v>
          </cell>
          <cell r="K184">
            <v>77.291600000000003</v>
          </cell>
        </row>
        <row r="185">
          <cell r="J185">
            <v>41.547200000000004</v>
          </cell>
        </row>
        <row r="186">
          <cell r="J186">
            <v>50</v>
          </cell>
        </row>
        <row r="187">
          <cell r="J187">
            <v>0</v>
          </cell>
        </row>
        <row r="188">
          <cell r="J188">
            <v>108.08543999999999</v>
          </cell>
          <cell r="K188">
            <v>9.5</v>
          </cell>
        </row>
        <row r="189">
          <cell r="J189">
            <v>74.782300000000006</v>
          </cell>
          <cell r="K189">
            <v>3</v>
          </cell>
        </row>
        <row r="190">
          <cell r="J190">
            <v>0</v>
          </cell>
        </row>
        <row r="191">
          <cell r="J191">
            <v>0</v>
          </cell>
        </row>
        <row r="192">
          <cell r="J192">
            <v>0</v>
          </cell>
        </row>
        <row r="193">
          <cell r="J193">
            <v>313.93957999999992</v>
          </cell>
        </row>
        <row r="194">
          <cell r="J194">
            <v>0</v>
          </cell>
        </row>
        <row r="195">
          <cell r="J195">
            <v>582.44466999999997</v>
          </cell>
          <cell r="K195">
            <v>17.517330000000001</v>
          </cell>
        </row>
        <row r="196">
          <cell r="J196">
            <v>1537.4270899999999</v>
          </cell>
        </row>
        <row r="197">
          <cell r="J197">
            <v>0</v>
          </cell>
        </row>
        <row r="198">
          <cell r="J198">
            <v>0</v>
          </cell>
        </row>
        <row r="199">
          <cell r="J199">
            <v>0.10516</v>
          </cell>
        </row>
        <row r="200">
          <cell r="J200">
            <v>0</v>
          </cell>
        </row>
        <row r="201">
          <cell r="J201">
            <v>0</v>
          </cell>
        </row>
        <row r="202">
          <cell r="J202">
            <v>0</v>
          </cell>
        </row>
        <row r="203">
          <cell r="J203">
            <v>0</v>
          </cell>
        </row>
        <row r="204">
          <cell r="J204">
            <v>11.424940000000001</v>
          </cell>
        </row>
        <row r="205">
          <cell r="J205">
            <v>0</v>
          </cell>
        </row>
        <row r="206">
          <cell r="J206">
            <v>0</v>
          </cell>
        </row>
        <row r="207">
          <cell r="J207">
            <v>0</v>
          </cell>
        </row>
        <row r="208">
          <cell r="J208">
            <v>0</v>
          </cell>
        </row>
        <row r="209">
          <cell r="J209">
            <v>75055.096470000004</v>
          </cell>
          <cell r="K209">
            <v>15118.83151</v>
          </cell>
        </row>
        <row r="210">
          <cell r="J210">
            <v>926763.38897000009</v>
          </cell>
          <cell r="K210">
            <v>243193.93799999999</v>
          </cell>
        </row>
        <row r="211">
          <cell r="J211">
            <v>9936</v>
          </cell>
        </row>
        <row r="212">
          <cell r="J212">
            <v>0</v>
          </cell>
        </row>
        <row r="214">
          <cell r="J214">
            <v>86.373699999999999</v>
          </cell>
          <cell r="K214">
            <v>37.017299999999999</v>
          </cell>
        </row>
        <row r="215">
          <cell r="J215">
            <v>504.25506999999993</v>
          </cell>
        </row>
        <row r="216">
          <cell r="J216">
            <v>0</v>
          </cell>
        </row>
        <row r="217">
          <cell r="J217">
            <v>0</v>
          </cell>
        </row>
        <row r="218">
          <cell r="J218">
            <v>0</v>
          </cell>
        </row>
        <row r="219">
          <cell r="J219">
            <v>0</v>
          </cell>
        </row>
        <row r="220">
          <cell r="J220">
            <v>0</v>
          </cell>
        </row>
        <row r="221">
          <cell r="J221">
            <v>0</v>
          </cell>
        </row>
        <row r="222">
          <cell r="J222">
            <v>0</v>
          </cell>
        </row>
        <row r="223">
          <cell r="J223">
            <v>0</v>
          </cell>
        </row>
        <row r="224">
          <cell r="J224">
            <v>0</v>
          </cell>
        </row>
        <row r="225">
          <cell r="J225">
            <v>0</v>
          </cell>
        </row>
        <row r="226">
          <cell r="J226">
            <v>0</v>
          </cell>
        </row>
        <row r="227">
          <cell r="J227">
            <v>0</v>
          </cell>
        </row>
        <row r="228">
          <cell r="J228">
            <v>0</v>
          </cell>
        </row>
        <row r="233">
          <cell r="J233">
            <v>0</v>
          </cell>
        </row>
        <row r="235">
          <cell r="J235">
            <v>146449.60000000001</v>
          </cell>
        </row>
        <row r="236">
          <cell r="J236">
            <v>13167.6</v>
          </cell>
        </row>
        <row r="239">
          <cell r="J239">
            <v>73966.399999999994</v>
          </cell>
        </row>
        <row r="240">
          <cell r="J240">
            <v>621431</v>
          </cell>
        </row>
        <row r="241">
          <cell r="J241">
            <v>12744</v>
          </cell>
        </row>
        <row r="242">
          <cell r="J242">
            <v>12192.8</v>
          </cell>
        </row>
        <row r="243">
          <cell r="J243">
            <v>20142.399999999998</v>
          </cell>
        </row>
        <row r="244">
          <cell r="J244">
            <v>5269.4</v>
          </cell>
        </row>
        <row r="245">
          <cell r="J245">
            <v>163178.79999999999</v>
          </cell>
        </row>
        <row r="246">
          <cell r="J246">
            <v>2662.8</v>
          </cell>
        </row>
        <row r="247">
          <cell r="J247">
            <v>0</v>
          </cell>
        </row>
        <row r="248">
          <cell r="J248">
            <v>0</v>
          </cell>
        </row>
        <row r="249">
          <cell r="J249">
            <v>23508.299999999996</v>
          </cell>
        </row>
        <row r="250">
          <cell r="J250">
            <v>1391.33295</v>
          </cell>
        </row>
        <row r="251">
          <cell r="J251">
            <v>5836.4</v>
          </cell>
        </row>
        <row r="252">
          <cell r="J252">
            <v>6441.5384100000001</v>
          </cell>
        </row>
        <row r="253">
          <cell r="J253">
            <v>1460.893</v>
          </cell>
        </row>
        <row r="254">
          <cell r="J254">
            <v>1264959.48658</v>
          </cell>
        </row>
        <row r="255">
          <cell r="J255">
            <v>2034668.2</v>
          </cell>
          <cell r="K255">
            <v>-9156.0999999999985</v>
          </cell>
        </row>
        <row r="256">
          <cell r="J256">
            <v>0</v>
          </cell>
        </row>
        <row r="257">
          <cell r="J257">
            <v>1977570.4</v>
          </cell>
          <cell r="K257">
            <v>-324.3</v>
          </cell>
        </row>
        <row r="258">
          <cell r="J258">
            <v>19609</v>
          </cell>
        </row>
        <row r="259">
          <cell r="J259">
            <v>0</v>
          </cell>
        </row>
        <row r="260">
          <cell r="J260">
            <v>5352.1</v>
          </cell>
        </row>
        <row r="261">
          <cell r="J261">
            <v>0</v>
          </cell>
        </row>
        <row r="262">
          <cell r="J262">
            <v>4989.3</v>
          </cell>
          <cell r="K262">
            <v>-1113.5999999999999</v>
          </cell>
        </row>
        <row r="263">
          <cell r="J263">
            <v>12285.4</v>
          </cell>
          <cell r="K263">
            <v>-5198.2</v>
          </cell>
        </row>
        <row r="264">
          <cell r="J264">
            <v>6000</v>
          </cell>
          <cell r="K264">
            <v>-2520</v>
          </cell>
        </row>
        <row r="265">
          <cell r="J265">
            <v>0</v>
          </cell>
        </row>
        <row r="266">
          <cell r="J266">
            <v>7653.1</v>
          </cell>
        </row>
        <row r="267">
          <cell r="J267">
            <v>1208.9000000000001</v>
          </cell>
        </row>
        <row r="270">
          <cell r="J270">
            <v>41559.800000000003</v>
          </cell>
        </row>
        <row r="272">
          <cell r="J272">
            <v>5901.8</v>
          </cell>
          <cell r="K272">
            <v>45</v>
          </cell>
        </row>
        <row r="274">
          <cell r="J274">
            <v>185530</v>
          </cell>
        </row>
        <row r="277">
          <cell r="J277">
            <v>-35494.348290000002</v>
          </cell>
        </row>
        <row r="279">
          <cell r="J279">
            <v>290210.66466000001</v>
          </cell>
          <cell r="L279">
            <v>290210.66466000001</v>
          </cell>
        </row>
      </sheetData>
      <sheetData sheetId="2"/>
      <sheetData sheetId="3">
        <row r="18">
          <cell r="D18">
            <v>1398266.7</v>
          </cell>
          <cell r="I18">
            <v>1485970.5999999999</v>
          </cell>
        </row>
        <row r="19">
          <cell r="D19">
            <v>500</v>
          </cell>
          <cell r="I19">
            <v>420</v>
          </cell>
        </row>
        <row r="20">
          <cell r="D20">
            <v>1900</v>
          </cell>
          <cell r="I20">
            <v>1900</v>
          </cell>
        </row>
        <row r="21">
          <cell r="D21">
            <v>10000</v>
          </cell>
          <cell r="I21">
            <v>10000</v>
          </cell>
        </row>
        <row r="22">
          <cell r="D22">
            <v>13000</v>
          </cell>
          <cell r="I22">
            <v>13000</v>
          </cell>
        </row>
        <row r="24">
          <cell r="D24">
            <v>3638.3</v>
          </cell>
          <cell r="E24">
            <v>-3638.3</v>
          </cell>
          <cell r="I24">
            <v>3638.3</v>
          </cell>
          <cell r="J24">
            <v>-3638.3</v>
          </cell>
        </row>
        <row r="25">
          <cell r="D25">
            <v>21</v>
          </cell>
          <cell r="E25">
            <v>-21</v>
          </cell>
          <cell r="I25">
            <v>21</v>
          </cell>
          <cell r="J25">
            <v>-21</v>
          </cell>
        </row>
        <row r="26">
          <cell r="D26">
            <v>5070.8999999999996</v>
          </cell>
          <cell r="E26">
            <v>-5070.8999999999996</v>
          </cell>
          <cell r="I26">
            <v>5070.8999999999996</v>
          </cell>
          <cell r="J26">
            <v>-5070.8999999999996</v>
          </cell>
        </row>
        <row r="27">
          <cell r="D27">
            <v>-466.9</v>
          </cell>
          <cell r="E27">
            <v>466.9</v>
          </cell>
          <cell r="I27">
            <v>-466.9</v>
          </cell>
          <cell r="J27">
            <v>466.9</v>
          </cell>
        </row>
        <row r="28">
          <cell r="D28">
            <v>0</v>
          </cell>
          <cell r="E28">
            <v>3638.3</v>
          </cell>
          <cell r="I28">
            <v>0</v>
          </cell>
          <cell r="J28">
            <v>3638.3</v>
          </cell>
        </row>
        <row r="29">
          <cell r="D29">
            <v>0</v>
          </cell>
          <cell r="E29">
            <v>21</v>
          </cell>
          <cell r="I29">
            <v>0</v>
          </cell>
          <cell r="J29">
            <v>21</v>
          </cell>
        </row>
        <row r="30">
          <cell r="D30">
            <v>0</v>
          </cell>
          <cell r="E30">
            <v>5070.8999999999996</v>
          </cell>
          <cell r="I30">
            <v>0</v>
          </cell>
          <cell r="J30">
            <v>5070.8999999999996</v>
          </cell>
        </row>
        <row r="31">
          <cell r="D31">
            <v>0</v>
          </cell>
          <cell r="E31">
            <v>-466.9</v>
          </cell>
          <cell r="I31">
            <v>0</v>
          </cell>
          <cell r="J31">
            <v>-466.9</v>
          </cell>
        </row>
        <row r="35">
          <cell r="D35">
            <v>83157.2</v>
          </cell>
          <cell r="I35">
            <v>87315</v>
          </cell>
        </row>
        <row r="38">
          <cell r="D38">
            <v>33292.800000000003</v>
          </cell>
          <cell r="I38">
            <v>33958.699999999997</v>
          </cell>
        </row>
        <row r="42">
          <cell r="D42">
            <v>0</v>
          </cell>
          <cell r="I42">
            <v>0</v>
          </cell>
        </row>
        <row r="45">
          <cell r="D45">
            <v>813.5</v>
          </cell>
          <cell r="I45">
            <v>839.4</v>
          </cell>
        </row>
        <row r="48">
          <cell r="D48">
            <v>7000</v>
          </cell>
          <cell r="I48">
            <v>7000</v>
          </cell>
        </row>
        <row r="51">
          <cell r="D51">
            <v>1000</v>
          </cell>
          <cell r="I51">
            <v>1000</v>
          </cell>
        </row>
        <row r="52">
          <cell r="D52">
            <v>0</v>
          </cell>
          <cell r="I52">
            <v>0</v>
          </cell>
        </row>
        <row r="53">
          <cell r="D53">
            <v>0</v>
          </cell>
          <cell r="I53">
            <v>0</v>
          </cell>
        </row>
        <row r="55">
          <cell r="D55">
            <v>5000</v>
          </cell>
          <cell r="I55">
            <v>5000</v>
          </cell>
        </row>
        <row r="56">
          <cell r="D56">
            <v>7000</v>
          </cell>
          <cell r="I56">
            <v>7000</v>
          </cell>
        </row>
        <row r="58">
          <cell r="D58">
            <v>31200</v>
          </cell>
          <cell r="I58">
            <v>31200</v>
          </cell>
        </row>
        <row r="59">
          <cell r="D59">
            <v>0</v>
          </cell>
          <cell r="I59">
            <v>0</v>
          </cell>
        </row>
        <row r="60">
          <cell r="D60">
            <v>0</v>
          </cell>
          <cell r="I60">
            <v>0</v>
          </cell>
        </row>
        <row r="61">
          <cell r="D61">
            <v>1850</v>
          </cell>
          <cell r="I61">
            <v>1850</v>
          </cell>
        </row>
        <row r="62">
          <cell r="D62">
            <v>0</v>
          </cell>
          <cell r="I62">
            <v>0</v>
          </cell>
        </row>
        <row r="63">
          <cell r="D63">
            <v>0</v>
          </cell>
          <cell r="I63">
            <v>0</v>
          </cell>
        </row>
        <row r="65">
          <cell r="D65">
            <v>3000</v>
          </cell>
          <cell r="I65">
            <v>3000</v>
          </cell>
        </row>
        <row r="66">
          <cell r="D66">
            <v>0</v>
          </cell>
          <cell r="I66">
            <v>0</v>
          </cell>
        </row>
        <row r="67">
          <cell r="D67">
            <v>0</v>
          </cell>
          <cell r="I67">
            <v>0</v>
          </cell>
        </row>
        <row r="68">
          <cell r="D68">
            <v>0</v>
          </cell>
          <cell r="I68">
            <v>0</v>
          </cell>
        </row>
        <row r="71">
          <cell r="D71">
            <v>29.2</v>
          </cell>
          <cell r="I71">
            <v>29.2</v>
          </cell>
        </row>
        <row r="72">
          <cell r="D72">
            <v>275000</v>
          </cell>
          <cell r="I72">
            <v>275000</v>
          </cell>
        </row>
        <row r="73">
          <cell r="D73">
            <v>32500</v>
          </cell>
          <cell r="I73">
            <v>32500</v>
          </cell>
        </row>
        <row r="74">
          <cell r="D74">
            <v>0</v>
          </cell>
          <cell r="I74">
            <v>0</v>
          </cell>
        </row>
        <row r="75">
          <cell r="D75">
            <v>500</v>
          </cell>
          <cell r="I75">
            <v>500</v>
          </cell>
        </row>
        <row r="77">
          <cell r="D77">
            <v>4650</v>
          </cell>
          <cell r="I77">
            <v>4650</v>
          </cell>
        </row>
        <row r="78">
          <cell r="D78">
            <v>0</v>
          </cell>
          <cell r="I78">
            <v>0</v>
          </cell>
        </row>
        <row r="79">
          <cell r="D79">
            <v>0</v>
          </cell>
          <cell r="I79">
            <v>0</v>
          </cell>
        </row>
        <row r="80">
          <cell r="D80">
            <v>53.8</v>
          </cell>
          <cell r="I80">
            <v>53.8</v>
          </cell>
        </row>
        <row r="81">
          <cell r="D81">
            <v>450</v>
          </cell>
          <cell r="I81">
            <v>450</v>
          </cell>
        </row>
        <row r="82">
          <cell r="D82">
            <v>0</v>
          </cell>
        </row>
        <row r="83">
          <cell r="D83">
            <v>0</v>
          </cell>
          <cell r="I83">
            <v>0</v>
          </cell>
        </row>
        <row r="84">
          <cell r="D84">
            <v>0</v>
          </cell>
          <cell r="I84">
            <v>0</v>
          </cell>
        </row>
        <row r="86">
          <cell r="D86">
            <v>40975.300000000003</v>
          </cell>
          <cell r="I86">
            <v>40975.300000000003</v>
          </cell>
        </row>
        <row r="88">
          <cell r="D88">
            <v>6050</v>
          </cell>
          <cell r="I88">
            <v>6050</v>
          </cell>
        </row>
        <row r="89">
          <cell r="D89">
            <v>3133.9</v>
          </cell>
          <cell r="I89">
            <v>3133.9</v>
          </cell>
        </row>
        <row r="90">
          <cell r="D90">
            <v>3456.5</v>
          </cell>
          <cell r="I90">
            <v>3456.5</v>
          </cell>
        </row>
        <row r="91">
          <cell r="D91">
            <v>61830.9</v>
          </cell>
          <cell r="I91">
            <v>61830.9</v>
          </cell>
        </row>
        <row r="96">
          <cell r="D96">
            <v>1246.9000000000001</v>
          </cell>
          <cell r="I96">
            <v>1246.9000000000001</v>
          </cell>
        </row>
        <row r="101">
          <cell r="D101">
            <v>3135</v>
          </cell>
          <cell r="I101">
            <v>3135</v>
          </cell>
        </row>
        <row r="105">
          <cell r="D105">
            <v>6000</v>
          </cell>
          <cell r="I105">
            <v>5000</v>
          </cell>
        </row>
        <row r="111">
          <cell r="D111">
            <v>4600.8</v>
          </cell>
          <cell r="I111">
            <v>4600.8</v>
          </cell>
        </row>
        <row r="112">
          <cell r="D112">
            <v>1598.3</v>
          </cell>
          <cell r="I112">
            <v>1598.3</v>
          </cell>
        </row>
        <row r="113">
          <cell r="D113">
            <v>72.599999999999994</v>
          </cell>
          <cell r="I113">
            <v>72.599999999999994</v>
          </cell>
        </row>
        <row r="114">
          <cell r="D114">
            <v>119.7</v>
          </cell>
          <cell r="I114">
            <v>119.7</v>
          </cell>
        </row>
        <row r="116">
          <cell r="D116">
            <v>4.5</v>
          </cell>
          <cell r="I116">
            <v>4.5</v>
          </cell>
        </row>
        <row r="117">
          <cell r="D117">
            <v>0.5</v>
          </cell>
          <cell r="I117">
            <v>0.5</v>
          </cell>
        </row>
        <row r="118">
          <cell r="D118">
            <v>2</v>
          </cell>
          <cell r="I118">
            <v>2</v>
          </cell>
        </row>
        <row r="119">
          <cell r="D119">
            <v>10</v>
          </cell>
          <cell r="I119">
            <v>10</v>
          </cell>
        </row>
        <row r="121">
          <cell r="D121">
            <v>55.5</v>
          </cell>
          <cell r="I121">
            <v>55.5</v>
          </cell>
        </row>
        <row r="122">
          <cell r="D122">
            <v>4.5</v>
          </cell>
          <cell r="I122">
            <v>4.5</v>
          </cell>
        </row>
        <row r="188">
          <cell r="D188">
            <v>685.3</v>
          </cell>
          <cell r="I188">
            <v>685.3</v>
          </cell>
        </row>
        <row r="193">
          <cell r="D193">
            <v>0</v>
          </cell>
          <cell r="I193">
            <v>0</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2BC10-7515-4780-823F-6F76CD381B43}">
  <sheetPr>
    <pageSetUpPr fitToPage="1"/>
  </sheetPr>
  <dimension ref="A1:M284"/>
  <sheetViews>
    <sheetView tabSelected="1" topLeftCell="A265" zoomScale="70" zoomScaleNormal="70" workbookViewId="0">
      <selection activeCell="E276" sqref="E276"/>
    </sheetView>
  </sheetViews>
  <sheetFormatPr defaultRowHeight="15.75" x14ac:dyDescent="0.25"/>
  <cols>
    <col min="1" max="1" width="41.85546875" style="1" customWidth="1"/>
    <col min="2" max="2" width="70.28515625" style="1" customWidth="1"/>
    <col min="3" max="3" width="21.7109375" style="1" customWidth="1"/>
    <col min="4" max="4" width="20.42578125" style="1" customWidth="1"/>
    <col min="5" max="5" width="19.5703125" style="1" customWidth="1"/>
    <col min="6" max="6" width="22.5703125" style="1" hidden="1" customWidth="1"/>
    <col min="7" max="7" width="14.5703125" style="1" hidden="1" customWidth="1"/>
    <col min="8" max="8" width="18.28515625" style="1" hidden="1" customWidth="1"/>
    <col min="9" max="9" width="22.5703125" style="1" hidden="1" customWidth="1"/>
    <col min="10" max="10" width="14.5703125" style="1" hidden="1" customWidth="1"/>
    <col min="11" max="11" width="19.7109375" style="1" hidden="1" customWidth="1"/>
    <col min="12" max="12" width="28.5703125" style="1" customWidth="1"/>
    <col min="13" max="13" width="17.85546875" style="1" customWidth="1"/>
    <col min="14" max="256" width="9.140625" style="1"/>
    <col min="257" max="257" width="41.85546875" style="1" customWidth="1"/>
    <col min="258" max="258" width="70.28515625" style="1" customWidth="1"/>
    <col min="259" max="259" width="21.7109375" style="1" customWidth="1"/>
    <col min="260" max="260" width="20.42578125" style="1" customWidth="1"/>
    <col min="261" max="261" width="19.5703125" style="1" customWidth="1"/>
    <col min="262" max="267" width="0" style="1" hidden="1" customWidth="1"/>
    <col min="268" max="268" width="28.5703125" style="1" customWidth="1"/>
    <col min="269" max="269" width="17.85546875" style="1" customWidth="1"/>
    <col min="270" max="512" width="9.140625" style="1"/>
    <col min="513" max="513" width="41.85546875" style="1" customWidth="1"/>
    <col min="514" max="514" width="70.28515625" style="1" customWidth="1"/>
    <col min="515" max="515" width="21.7109375" style="1" customWidth="1"/>
    <col min="516" max="516" width="20.42578125" style="1" customWidth="1"/>
    <col min="517" max="517" width="19.5703125" style="1" customWidth="1"/>
    <col min="518" max="523" width="0" style="1" hidden="1" customWidth="1"/>
    <col min="524" max="524" width="28.5703125" style="1" customWidth="1"/>
    <col min="525" max="525" width="17.85546875" style="1" customWidth="1"/>
    <col min="526" max="768" width="9.140625" style="1"/>
    <col min="769" max="769" width="41.85546875" style="1" customWidth="1"/>
    <col min="770" max="770" width="70.28515625" style="1" customWidth="1"/>
    <col min="771" max="771" width="21.7109375" style="1" customWidth="1"/>
    <col min="772" max="772" width="20.42578125" style="1" customWidth="1"/>
    <col min="773" max="773" width="19.5703125" style="1" customWidth="1"/>
    <col min="774" max="779" width="0" style="1" hidden="1" customWidth="1"/>
    <col min="780" max="780" width="28.5703125" style="1" customWidth="1"/>
    <col min="781" max="781" width="17.85546875" style="1" customWidth="1"/>
    <col min="782" max="1024" width="9.140625" style="1"/>
    <col min="1025" max="1025" width="41.85546875" style="1" customWidth="1"/>
    <col min="1026" max="1026" width="70.28515625" style="1" customWidth="1"/>
    <col min="1027" max="1027" width="21.7109375" style="1" customWidth="1"/>
    <col min="1028" max="1028" width="20.42578125" style="1" customWidth="1"/>
    <col min="1029" max="1029" width="19.5703125" style="1" customWidth="1"/>
    <col min="1030" max="1035" width="0" style="1" hidden="1" customWidth="1"/>
    <col min="1036" max="1036" width="28.5703125" style="1" customWidth="1"/>
    <col min="1037" max="1037" width="17.85546875" style="1" customWidth="1"/>
    <col min="1038" max="1280" width="9.140625" style="1"/>
    <col min="1281" max="1281" width="41.85546875" style="1" customWidth="1"/>
    <col min="1282" max="1282" width="70.28515625" style="1" customWidth="1"/>
    <col min="1283" max="1283" width="21.7109375" style="1" customWidth="1"/>
    <col min="1284" max="1284" width="20.42578125" style="1" customWidth="1"/>
    <col min="1285" max="1285" width="19.5703125" style="1" customWidth="1"/>
    <col min="1286" max="1291" width="0" style="1" hidden="1" customWidth="1"/>
    <col min="1292" max="1292" width="28.5703125" style="1" customWidth="1"/>
    <col min="1293" max="1293" width="17.85546875" style="1" customWidth="1"/>
    <col min="1294" max="1536" width="9.140625" style="1"/>
    <col min="1537" max="1537" width="41.85546875" style="1" customWidth="1"/>
    <col min="1538" max="1538" width="70.28515625" style="1" customWidth="1"/>
    <col min="1539" max="1539" width="21.7109375" style="1" customWidth="1"/>
    <col min="1540" max="1540" width="20.42578125" style="1" customWidth="1"/>
    <col min="1541" max="1541" width="19.5703125" style="1" customWidth="1"/>
    <col min="1542" max="1547" width="0" style="1" hidden="1" customWidth="1"/>
    <col min="1548" max="1548" width="28.5703125" style="1" customWidth="1"/>
    <col min="1549" max="1549" width="17.85546875" style="1" customWidth="1"/>
    <col min="1550" max="1792" width="9.140625" style="1"/>
    <col min="1793" max="1793" width="41.85546875" style="1" customWidth="1"/>
    <col min="1794" max="1794" width="70.28515625" style="1" customWidth="1"/>
    <col min="1795" max="1795" width="21.7109375" style="1" customWidth="1"/>
    <col min="1796" max="1796" width="20.42578125" style="1" customWidth="1"/>
    <col min="1797" max="1797" width="19.5703125" style="1" customWidth="1"/>
    <col min="1798" max="1803" width="0" style="1" hidden="1" customWidth="1"/>
    <col min="1804" max="1804" width="28.5703125" style="1" customWidth="1"/>
    <col min="1805" max="1805" width="17.85546875" style="1" customWidth="1"/>
    <col min="1806" max="2048" width="9.140625" style="1"/>
    <col min="2049" max="2049" width="41.85546875" style="1" customWidth="1"/>
    <col min="2050" max="2050" width="70.28515625" style="1" customWidth="1"/>
    <col min="2051" max="2051" width="21.7109375" style="1" customWidth="1"/>
    <col min="2052" max="2052" width="20.42578125" style="1" customWidth="1"/>
    <col min="2053" max="2053" width="19.5703125" style="1" customWidth="1"/>
    <col min="2054" max="2059" width="0" style="1" hidden="1" customWidth="1"/>
    <col min="2060" max="2060" width="28.5703125" style="1" customWidth="1"/>
    <col min="2061" max="2061" width="17.85546875" style="1" customWidth="1"/>
    <col min="2062" max="2304" width="9.140625" style="1"/>
    <col min="2305" max="2305" width="41.85546875" style="1" customWidth="1"/>
    <col min="2306" max="2306" width="70.28515625" style="1" customWidth="1"/>
    <col min="2307" max="2307" width="21.7109375" style="1" customWidth="1"/>
    <col min="2308" max="2308" width="20.42578125" style="1" customWidth="1"/>
    <col min="2309" max="2309" width="19.5703125" style="1" customWidth="1"/>
    <col min="2310" max="2315" width="0" style="1" hidden="1" customWidth="1"/>
    <col min="2316" max="2316" width="28.5703125" style="1" customWidth="1"/>
    <col min="2317" max="2317" width="17.85546875" style="1" customWidth="1"/>
    <col min="2318" max="2560" width="9.140625" style="1"/>
    <col min="2561" max="2561" width="41.85546875" style="1" customWidth="1"/>
    <col min="2562" max="2562" width="70.28515625" style="1" customWidth="1"/>
    <col min="2563" max="2563" width="21.7109375" style="1" customWidth="1"/>
    <col min="2564" max="2564" width="20.42578125" style="1" customWidth="1"/>
    <col min="2565" max="2565" width="19.5703125" style="1" customWidth="1"/>
    <col min="2566" max="2571" width="0" style="1" hidden="1" customWidth="1"/>
    <col min="2572" max="2572" width="28.5703125" style="1" customWidth="1"/>
    <col min="2573" max="2573" width="17.85546875" style="1" customWidth="1"/>
    <col min="2574" max="2816" width="9.140625" style="1"/>
    <col min="2817" max="2817" width="41.85546875" style="1" customWidth="1"/>
    <col min="2818" max="2818" width="70.28515625" style="1" customWidth="1"/>
    <col min="2819" max="2819" width="21.7109375" style="1" customWidth="1"/>
    <col min="2820" max="2820" width="20.42578125" style="1" customWidth="1"/>
    <col min="2821" max="2821" width="19.5703125" style="1" customWidth="1"/>
    <col min="2822" max="2827" width="0" style="1" hidden="1" customWidth="1"/>
    <col min="2828" max="2828" width="28.5703125" style="1" customWidth="1"/>
    <col min="2829" max="2829" width="17.85546875" style="1" customWidth="1"/>
    <col min="2830" max="3072" width="9.140625" style="1"/>
    <col min="3073" max="3073" width="41.85546875" style="1" customWidth="1"/>
    <col min="3074" max="3074" width="70.28515625" style="1" customWidth="1"/>
    <col min="3075" max="3075" width="21.7109375" style="1" customWidth="1"/>
    <col min="3076" max="3076" width="20.42578125" style="1" customWidth="1"/>
    <col min="3077" max="3077" width="19.5703125" style="1" customWidth="1"/>
    <col min="3078" max="3083" width="0" style="1" hidden="1" customWidth="1"/>
    <col min="3084" max="3084" width="28.5703125" style="1" customWidth="1"/>
    <col min="3085" max="3085" width="17.85546875" style="1" customWidth="1"/>
    <col min="3086" max="3328" width="9.140625" style="1"/>
    <col min="3329" max="3329" width="41.85546875" style="1" customWidth="1"/>
    <col min="3330" max="3330" width="70.28515625" style="1" customWidth="1"/>
    <col min="3331" max="3331" width="21.7109375" style="1" customWidth="1"/>
    <col min="3332" max="3332" width="20.42578125" style="1" customWidth="1"/>
    <col min="3333" max="3333" width="19.5703125" style="1" customWidth="1"/>
    <col min="3334" max="3339" width="0" style="1" hidden="1" customWidth="1"/>
    <col min="3340" max="3340" width="28.5703125" style="1" customWidth="1"/>
    <col min="3341" max="3341" width="17.85546875" style="1" customWidth="1"/>
    <col min="3342" max="3584" width="9.140625" style="1"/>
    <col min="3585" max="3585" width="41.85546875" style="1" customWidth="1"/>
    <col min="3586" max="3586" width="70.28515625" style="1" customWidth="1"/>
    <col min="3587" max="3587" width="21.7109375" style="1" customWidth="1"/>
    <col min="3588" max="3588" width="20.42578125" style="1" customWidth="1"/>
    <col min="3589" max="3589" width="19.5703125" style="1" customWidth="1"/>
    <col min="3590" max="3595" width="0" style="1" hidden="1" customWidth="1"/>
    <col min="3596" max="3596" width="28.5703125" style="1" customWidth="1"/>
    <col min="3597" max="3597" width="17.85546875" style="1" customWidth="1"/>
    <col min="3598" max="3840" width="9.140625" style="1"/>
    <col min="3841" max="3841" width="41.85546875" style="1" customWidth="1"/>
    <col min="3842" max="3842" width="70.28515625" style="1" customWidth="1"/>
    <col min="3843" max="3843" width="21.7109375" style="1" customWidth="1"/>
    <col min="3844" max="3844" width="20.42578125" style="1" customWidth="1"/>
    <col min="3845" max="3845" width="19.5703125" style="1" customWidth="1"/>
    <col min="3846" max="3851" width="0" style="1" hidden="1" customWidth="1"/>
    <col min="3852" max="3852" width="28.5703125" style="1" customWidth="1"/>
    <col min="3853" max="3853" width="17.85546875" style="1" customWidth="1"/>
    <col min="3854" max="4096" width="9.140625" style="1"/>
    <col min="4097" max="4097" width="41.85546875" style="1" customWidth="1"/>
    <col min="4098" max="4098" width="70.28515625" style="1" customWidth="1"/>
    <col min="4099" max="4099" width="21.7109375" style="1" customWidth="1"/>
    <col min="4100" max="4100" width="20.42578125" style="1" customWidth="1"/>
    <col min="4101" max="4101" width="19.5703125" style="1" customWidth="1"/>
    <col min="4102" max="4107" width="0" style="1" hidden="1" customWidth="1"/>
    <col min="4108" max="4108" width="28.5703125" style="1" customWidth="1"/>
    <col min="4109" max="4109" width="17.85546875" style="1" customWidth="1"/>
    <col min="4110" max="4352" width="9.140625" style="1"/>
    <col min="4353" max="4353" width="41.85546875" style="1" customWidth="1"/>
    <col min="4354" max="4354" width="70.28515625" style="1" customWidth="1"/>
    <col min="4355" max="4355" width="21.7109375" style="1" customWidth="1"/>
    <col min="4356" max="4356" width="20.42578125" style="1" customWidth="1"/>
    <col min="4357" max="4357" width="19.5703125" style="1" customWidth="1"/>
    <col min="4358" max="4363" width="0" style="1" hidden="1" customWidth="1"/>
    <col min="4364" max="4364" width="28.5703125" style="1" customWidth="1"/>
    <col min="4365" max="4365" width="17.85546875" style="1" customWidth="1"/>
    <col min="4366" max="4608" width="9.140625" style="1"/>
    <col min="4609" max="4609" width="41.85546875" style="1" customWidth="1"/>
    <col min="4610" max="4610" width="70.28515625" style="1" customWidth="1"/>
    <col min="4611" max="4611" width="21.7109375" style="1" customWidth="1"/>
    <col min="4612" max="4612" width="20.42578125" style="1" customWidth="1"/>
    <col min="4613" max="4613" width="19.5703125" style="1" customWidth="1"/>
    <col min="4614" max="4619" width="0" style="1" hidden="1" customWidth="1"/>
    <col min="4620" max="4620" width="28.5703125" style="1" customWidth="1"/>
    <col min="4621" max="4621" width="17.85546875" style="1" customWidth="1"/>
    <col min="4622" max="4864" width="9.140625" style="1"/>
    <col min="4865" max="4865" width="41.85546875" style="1" customWidth="1"/>
    <col min="4866" max="4866" width="70.28515625" style="1" customWidth="1"/>
    <col min="4867" max="4867" width="21.7109375" style="1" customWidth="1"/>
    <col min="4868" max="4868" width="20.42578125" style="1" customWidth="1"/>
    <col min="4869" max="4869" width="19.5703125" style="1" customWidth="1"/>
    <col min="4870" max="4875" width="0" style="1" hidden="1" customWidth="1"/>
    <col min="4876" max="4876" width="28.5703125" style="1" customWidth="1"/>
    <col min="4877" max="4877" width="17.85546875" style="1" customWidth="1"/>
    <col min="4878" max="5120" width="9.140625" style="1"/>
    <col min="5121" max="5121" width="41.85546875" style="1" customWidth="1"/>
    <col min="5122" max="5122" width="70.28515625" style="1" customWidth="1"/>
    <col min="5123" max="5123" width="21.7109375" style="1" customWidth="1"/>
    <col min="5124" max="5124" width="20.42578125" style="1" customWidth="1"/>
    <col min="5125" max="5125" width="19.5703125" style="1" customWidth="1"/>
    <col min="5126" max="5131" width="0" style="1" hidden="1" customWidth="1"/>
    <col min="5132" max="5132" width="28.5703125" style="1" customWidth="1"/>
    <col min="5133" max="5133" width="17.85546875" style="1" customWidth="1"/>
    <col min="5134" max="5376" width="9.140625" style="1"/>
    <col min="5377" max="5377" width="41.85546875" style="1" customWidth="1"/>
    <col min="5378" max="5378" width="70.28515625" style="1" customWidth="1"/>
    <col min="5379" max="5379" width="21.7109375" style="1" customWidth="1"/>
    <col min="5380" max="5380" width="20.42578125" style="1" customWidth="1"/>
    <col min="5381" max="5381" width="19.5703125" style="1" customWidth="1"/>
    <col min="5382" max="5387" width="0" style="1" hidden="1" customWidth="1"/>
    <col min="5388" max="5388" width="28.5703125" style="1" customWidth="1"/>
    <col min="5389" max="5389" width="17.85546875" style="1" customWidth="1"/>
    <col min="5390" max="5632" width="9.140625" style="1"/>
    <col min="5633" max="5633" width="41.85546875" style="1" customWidth="1"/>
    <col min="5634" max="5634" width="70.28515625" style="1" customWidth="1"/>
    <col min="5635" max="5635" width="21.7109375" style="1" customWidth="1"/>
    <col min="5636" max="5636" width="20.42578125" style="1" customWidth="1"/>
    <col min="5637" max="5637" width="19.5703125" style="1" customWidth="1"/>
    <col min="5638" max="5643" width="0" style="1" hidden="1" customWidth="1"/>
    <col min="5644" max="5644" width="28.5703125" style="1" customWidth="1"/>
    <col min="5645" max="5645" width="17.85546875" style="1" customWidth="1"/>
    <col min="5646" max="5888" width="9.140625" style="1"/>
    <col min="5889" max="5889" width="41.85546875" style="1" customWidth="1"/>
    <col min="5890" max="5890" width="70.28515625" style="1" customWidth="1"/>
    <col min="5891" max="5891" width="21.7109375" style="1" customWidth="1"/>
    <col min="5892" max="5892" width="20.42578125" style="1" customWidth="1"/>
    <col min="5893" max="5893" width="19.5703125" style="1" customWidth="1"/>
    <col min="5894" max="5899" width="0" style="1" hidden="1" customWidth="1"/>
    <col min="5900" max="5900" width="28.5703125" style="1" customWidth="1"/>
    <col min="5901" max="5901" width="17.85546875" style="1" customWidth="1"/>
    <col min="5902" max="6144" width="9.140625" style="1"/>
    <col min="6145" max="6145" width="41.85546875" style="1" customWidth="1"/>
    <col min="6146" max="6146" width="70.28515625" style="1" customWidth="1"/>
    <col min="6147" max="6147" width="21.7109375" style="1" customWidth="1"/>
    <col min="6148" max="6148" width="20.42578125" style="1" customWidth="1"/>
    <col min="6149" max="6149" width="19.5703125" style="1" customWidth="1"/>
    <col min="6150" max="6155" width="0" style="1" hidden="1" customWidth="1"/>
    <col min="6156" max="6156" width="28.5703125" style="1" customWidth="1"/>
    <col min="6157" max="6157" width="17.85546875" style="1" customWidth="1"/>
    <col min="6158" max="6400" width="9.140625" style="1"/>
    <col min="6401" max="6401" width="41.85546875" style="1" customWidth="1"/>
    <col min="6402" max="6402" width="70.28515625" style="1" customWidth="1"/>
    <col min="6403" max="6403" width="21.7109375" style="1" customWidth="1"/>
    <col min="6404" max="6404" width="20.42578125" style="1" customWidth="1"/>
    <col min="6405" max="6405" width="19.5703125" style="1" customWidth="1"/>
    <col min="6406" max="6411" width="0" style="1" hidden="1" customWidth="1"/>
    <col min="6412" max="6412" width="28.5703125" style="1" customWidth="1"/>
    <col min="6413" max="6413" width="17.85546875" style="1" customWidth="1"/>
    <col min="6414" max="6656" width="9.140625" style="1"/>
    <col min="6657" max="6657" width="41.85546875" style="1" customWidth="1"/>
    <col min="6658" max="6658" width="70.28515625" style="1" customWidth="1"/>
    <col min="6659" max="6659" width="21.7109375" style="1" customWidth="1"/>
    <col min="6660" max="6660" width="20.42578125" style="1" customWidth="1"/>
    <col min="6661" max="6661" width="19.5703125" style="1" customWidth="1"/>
    <col min="6662" max="6667" width="0" style="1" hidden="1" customWidth="1"/>
    <col min="6668" max="6668" width="28.5703125" style="1" customWidth="1"/>
    <col min="6669" max="6669" width="17.85546875" style="1" customWidth="1"/>
    <col min="6670" max="6912" width="9.140625" style="1"/>
    <col min="6913" max="6913" width="41.85546875" style="1" customWidth="1"/>
    <col min="6914" max="6914" width="70.28515625" style="1" customWidth="1"/>
    <col min="6915" max="6915" width="21.7109375" style="1" customWidth="1"/>
    <col min="6916" max="6916" width="20.42578125" style="1" customWidth="1"/>
    <col min="6917" max="6917" width="19.5703125" style="1" customWidth="1"/>
    <col min="6918" max="6923" width="0" style="1" hidden="1" customWidth="1"/>
    <col min="6924" max="6924" width="28.5703125" style="1" customWidth="1"/>
    <col min="6925" max="6925" width="17.85546875" style="1" customWidth="1"/>
    <col min="6926" max="7168" width="9.140625" style="1"/>
    <col min="7169" max="7169" width="41.85546875" style="1" customWidth="1"/>
    <col min="7170" max="7170" width="70.28515625" style="1" customWidth="1"/>
    <col min="7171" max="7171" width="21.7109375" style="1" customWidth="1"/>
    <col min="7172" max="7172" width="20.42578125" style="1" customWidth="1"/>
    <col min="7173" max="7173" width="19.5703125" style="1" customWidth="1"/>
    <col min="7174" max="7179" width="0" style="1" hidden="1" customWidth="1"/>
    <col min="7180" max="7180" width="28.5703125" style="1" customWidth="1"/>
    <col min="7181" max="7181" width="17.85546875" style="1" customWidth="1"/>
    <col min="7182" max="7424" width="9.140625" style="1"/>
    <col min="7425" max="7425" width="41.85546875" style="1" customWidth="1"/>
    <col min="7426" max="7426" width="70.28515625" style="1" customWidth="1"/>
    <col min="7427" max="7427" width="21.7109375" style="1" customWidth="1"/>
    <col min="7428" max="7428" width="20.42578125" style="1" customWidth="1"/>
    <col min="7429" max="7429" width="19.5703125" style="1" customWidth="1"/>
    <col min="7430" max="7435" width="0" style="1" hidden="1" customWidth="1"/>
    <col min="7436" max="7436" width="28.5703125" style="1" customWidth="1"/>
    <col min="7437" max="7437" width="17.85546875" style="1" customWidth="1"/>
    <col min="7438" max="7680" width="9.140625" style="1"/>
    <col min="7681" max="7681" width="41.85546875" style="1" customWidth="1"/>
    <col min="7682" max="7682" width="70.28515625" style="1" customWidth="1"/>
    <col min="7683" max="7683" width="21.7109375" style="1" customWidth="1"/>
    <col min="7684" max="7684" width="20.42578125" style="1" customWidth="1"/>
    <col min="7685" max="7685" width="19.5703125" style="1" customWidth="1"/>
    <col min="7686" max="7691" width="0" style="1" hidden="1" customWidth="1"/>
    <col min="7692" max="7692" width="28.5703125" style="1" customWidth="1"/>
    <col min="7693" max="7693" width="17.85546875" style="1" customWidth="1"/>
    <col min="7694" max="7936" width="9.140625" style="1"/>
    <col min="7937" max="7937" width="41.85546875" style="1" customWidth="1"/>
    <col min="7938" max="7938" width="70.28515625" style="1" customWidth="1"/>
    <col min="7939" max="7939" width="21.7109375" style="1" customWidth="1"/>
    <col min="7940" max="7940" width="20.42578125" style="1" customWidth="1"/>
    <col min="7941" max="7941" width="19.5703125" style="1" customWidth="1"/>
    <col min="7942" max="7947" width="0" style="1" hidden="1" customWidth="1"/>
    <col min="7948" max="7948" width="28.5703125" style="1" customWidth="1"/>
    <col min="7949" max="7949" width="17.85546875" style="1" customWidth="1"/>
    <col min="7950" max="8192" width="9.140625" style="1"/>
    <col min="8193" max="8193" width="41.85546875" style="1" customWidth="1"/>
    <col min="8194" max="8194" width="70.28515625" style="1" customWidth="1"/>
    <col min="8195" max="8195" width="21.7109375" style="1" customWidth="1"/>
    <col min="8196" max="8196" width="20.42578125" style="1" customWidth="1"/>
    <col min="8197" max="8197" width="19.5703125" style="1" customWidth="1"/>
    <col min="8198" max="8203" width="0" style="1" hidden="1" customWidth="1"/>
    <col min="8204" max="8204" width="28.5703125" style="1" customWidth="1"/>
    <col min="8205" max="8205" width="17.85546875" style="1" customWidth="1"/>
    <col min="8206" max="8448" width="9.140625" style="1"/>
    <col min="8449" max="8449" width="41.85546875" style="1" customWidth="1"/>
    <col min="8450" max="8450" width="70.28515625" style="1" customWidth="1"/>
    <col min="8451" max="8451" width="21.7109375" style="1" customWidth="1"/>
    <col min="8452" max="8452" width="20.42578125" style="1" customWidth="1"/>
    <col min="8453" max="8453" width="19.5703125" style="1" customWidth="1"/>
    <col min="8454" max="8459" width="0" style="1" hidden="1" customWidth="1"/>
    <col min="8460" max="8460" width="28.5703125" style="1" customWidth="1"/>
    <col min="8461" max="8461" width="17.85546875" style="1" customWidth="1"/>
    <col min="8462" max="8704" width="9.140625" style="1"/>
    <col min="8705" max="8705" width="41.85546875" style="1" customWidth="1"/>
    <col min="8706" max="8706" width="70.28515625" style="1" customWidth="1"/>
    <col min="8707" max="8707" width="21.7109375" style="1" customWidth="1"/>
    <col min="8708" max="8708" width="20.42578125" style="1" customWidth="1"/>
    <col min="8709" max="8709" width="19.5703125" style="1" customWidth="1"/>
    <col min="8710" max="8715" width="0" style="1" hidden="1" customWidth="1"/>
    <col min="8716" max="8716" width="28.5703125" style="1" customWidth="1"/>
    <col min="8717" max="8717" width="17.85546875" style="1" customWidth="1"/>
    <col min="8718" max="8960" width="9.140625" style="1"/>
    <col min="8961" max="8961" width="41.85546875" style="1" customWidth="1"/>
    <col min="8962" max="8962" width="70.28515625" style="1" customWidth="1"/>
    <col min="8963" max="8963" width="21.7109375" style="1" customWidth="1"/>
    <col min="8964" max="8964" width="20.42578125" style="1" customWidth="1"/>
    <col min="8965" max="8965" width="19.5703125" style="1" customWidth="1"/>
    <col min="8966" max="8971" width="0" style="1" hidden="1" customWidth="1"/>
    <col min="8972" max="8972" width="28.5703125" style="1" customWidth="1"/>
    <col min="8973" max="8973" width="17.85546875" style="1" customWidth="1"/>
    <col min="8974" max="9216" width="9.140625" style="1"/>
    <col min="9217" max="9217" width="41.85546875" style="1" customWidth="1"/>
    <col min="9218" max="9218" width="70.28515625" style="1" customWidth="1"/>
    <col min="9219" max="9219" width="21.7109375" style="1" customWidth="1"/>
    <col min="9220" max="9220" width="20.42578125" style="1" customWidth="1"/>
    <col min="9221" max="9221" width="19.5703125" style="1" customWidth="1"/>
    <col min="9222" max="9227" width="0" style="1" hidden="1" customWidth="1"/>
    <col min="9228" max="9228" width="28.5703125" style="1" customWidth="1"/>
    <col min="9229" max="9229" width="17.85546875" style="1" customWidth="1"/>
    <col min="9230" max="9472" width="9.140625" style="1"/>
    <col min="9473" max="9473" width="41.85546875" style="1" customWidth="1"/>
    <col min="9474" max="9474" width="70.28515625" style="1" customWidth="1"/>
    <col min="9475" max="9475" width="21.7109375" style="1" customWidth="1"/>
    <col min="9476" max="9476" width="20.42578125" style="1" customWidth="1"/>
    <col min="9477" max="9477" width="19.5703125" style="1" customWidth="1"/>
    <col min="9478" max="9483" width="0" style="1" hidden="1" customWidth="1"/>
    <col min="9484" max="9484" width="28.5703125" style="1" customWidth="1"/>
    <col min="9485" max="9485" width="17.85546875" style="1" customWidth="1"/>
    <col min="9486" max="9728" width="9.140625" style="1"/>
    <col min="9729" max="9729" width="41.85546875" style="1" customWidth="1"/>
    <col min="9730" max="9730" width="70.28515625" style="1" customWidth="1"/>
    <col min="9731" max="9731" width="21.7109375" style="1" customWidth="1"/>
    <col min="9732" max="9732" width="20.42578125" style="1" customWidth="1"/>
    <col min="9733" max="9733" width="19.5703125" style="1" customWidth="1"/>
    <col min="9734" max="9739" width="0" style="1" hidden="1" customWidth="1"/>
    <col min="9740" max="9740" width="28.5703125" style="1" customWidth="1"/>
    <col min="9741" max="9741" width="17.85546875" style="1" customWidth="1"/>
    <col min="9742" max="9984" width="9.140625" style="1"/>
    <col min="9985" max="9985" width="41.85546875" style="1" customWidth="1"/>
    <col min="9986" max="9986" width="70.28515625" style="1" customWidth="1"/>
    <col min="9987" max="9987" width="21.7109375" style="1" customWidth="1"/>
    <col min="9988" max="9988" width="20.42578125" style="1" customWidth="1"/>
    <col min="9989" max="9989" width="19.5703125" style="1" customWidth="1"/>
    <col min="9990" max="9995" width="0" style="1" hidden="1" customWidth="1"/>
    <col min="9996" max="9996" width="28.5703125" style="1" customWidth="1"/>
    <col min="9997" max="9997" width="17.85546875" style="1" customWidth="1"/>
    <col min="9998" max="10240" width="9.140625" style="1"/>
    <col min="10241" max="10241" width="41.85546875" style="1" customWidth="1"/>
    <col min="10242" max="10242" width="70.28515625" style="1" customWidth="1"/>
    <col min="10243" max="10243" width="21.7109375" style="1" customWidth="1"/>
    <col min="10244" max="10244" width="20.42578125" style="1" customWidth="1"/>
    <col min="10245" max="10245" width="19.5703125" style="1" customWidth="1"/>
    <col min="10246" max="10251" width="0" style="1" hidden="1" customWidth="1"/>
    <col min="10252" max="10252" width="28.5703125" style="1" customWidth="1"/>
    <col min="10253" max="10253" width="17.85546875" style="1" customWidth="1"/>
    <col min="10254" max="10496" width="9.140625" style="1"/>
    <col min="10497" max="10497" width="41.85546875" style="1" customWidth="1"/>
    <col min="10498" max="10498" width="70.28515625" style="1" customWidth="1"/>
    <col min="10499" max="10499" width="21.7109375" style="1" customWidth="1"/>
    <col min="10500" max="10500" width="20.42578125" style="1" customWidth="1"/>
    <col min="10501" max="10501" width="19.5703125" style="1" customWidth="1"/>
    <col min="10502" max="10507" width="0" style="1" hidden="1" customWidth="1"/>
    <col min="10508" max="10508" width="28.5703125" style="1" customWidth="1"/>
    <col min="10509" max="10509" width="17.85546875" style="1" customWidth="1"/>
    <col min="10510" max="10752" width="9.140625" style="1"/>
    <col min="10753" max="10753" width="41.85546875" style="1" customWidth="1"/>
    <col min="10754" max="10754" width="70.28515625" style="1" customWidth="1"/>
    <col min="10755" max="10755" width="21.7109375" style="1" customWidth="1"/>
    <col min="10756" max="10756" width="20.42578125" style="1" customWidth="1"/>
    <col min="10757" max="10757" width="19.5703125" style="1" customWidth="1"/>
    <col min="10758" max="10763" width="0" style="1" hidden="1" customWidth="1"/>
    <col min="10764" max="10764" width="28.5703125" style="1" customWidth="1"/>
    <col min="10765" max="10765" width="17.85546875" style="1" customWidth="1"/>
    <col min="10766" max="11008" width="9.140625" style="1"/>
    <col min="11009" max="11009" width="41.85546875" style="1" customWidth="1"/>
    <col min="11010" max="11010" width="70.28515625" style="1" customWidth="1"/>
    <col min="11011" max="11011" width="21.7109375" style="1" customWidth="1"/>
    <col min="11012" max="11012" width="20.42578125" style="1" customWidth="1"/>
    <col min="11013" max="11013" width="19.5703125" style="1" customWidth="1"/>
    <col min="11014" max="11019" width="0" style="1" hidden="1" customWidth="1"/>
    <col min="11020" max="11020" width="28.5703125" style="1" customWidth="1"/>
    <col min="11021" max="11021" width="17.85546875" style="1" customWidth="1"/>
    <col min="11022" max="11264" width="9.140625" style="1"/>
    <col min="11265" max="11265" width="41.85546875" style="1" customWidth="1"/>
    <col min="11266" max="11266" width="70.28515625" style="1" customWidth="1"/>
    <col min="11267" max="11267" width="21.7109375" style="1" customWidth="1"/>
    <col min="11268" max="11268" width="20.42578125" style="1" customWidth="1"/>
    <col min="11269" max="11269" width="19.5703125" style="1" customWidth="1"/>
    <col min="11270" max="11275" width="0" style="1" hidden="1" customWidth="1"/>
    <col min="11276" max="11276" width="28.5703125" style="1" customWidth="1"/>
    <col min="11277" max="11277" width="17.85546875" style="1" customWidth="1"/>
    <col min="11278" max="11520" width="9.140625" style="1"/>
    <col min="11521" max="11521" width="41.85546875" style="1" customWidth="1"/>
    <col min="11522" max="11522" width="70.28515625" style="1" customWidth="1"/>
    <col min="11523" max="11523" width="21.7109375" style="1" customWidth="1"/>
    <col min="11524" max="11524" width="20.42578125" style="1" customWidth="1"/>
    <col min="11525" max="11525" width="19.5703125" style="1" customWidth="1"/>
    <col min="11526" max="11531" width="0" style="1" hidden="1" customWidth="1"/>
    <col min="11532" max="11532" width="28.5703125" style="1" customWidth="1"/>
    <col min="11533" max="11533" width="17.85546875" style="1" customWidth="1"/>
    <col min="11534" max="11776" width="9.140625" style="1"/>
    <col min="11777" max="11777" width="41.85546875" style="1" customWidth="1"/>
    <col min="11778" max="11778" width="70.28515625" style="1" customWidth="1"/>
    <col min="11779" max="11779" width="21.7109375" style="1" customWidth="1"/>
    <col min="11780" max="11780" width="20.42578125" style="1" customWidth="1"/>
    <col min="11781" max="11781" width="19.5703125" style="1" customWidth="1"/>
    <col min="11782" max="11787" width="0" style="1" hidden="1" customWidth="1"/>
    <col min="11788" max="11788" width="28.5703125" style="1" customWidth="1"/>
    <col min="11789" max="11789" width="17.85546875" style="1" customWidth="1"/>
    <col min="11790" max="12032" width="9.140625" style="1"/>
    <col min="12033" max="12033" width="41.85546875" style="1" customWidth="1"/>
    <col min="12034" max="12034" width="70.28515625" style="1" customWidth="1"/>
    <col min="12035" max="12035" width="21.7109375" style="1" customWidth="1"/>
    <col min="12036" max="12036" width="20.42578125" style="1" customWidth="1"/>
    <col min="12037" max="12037" width="19.5703125" style="1" customWidth="1"/>
    <col min="12038" max="12043" width="0" style="1" hidden="1" customWidth="1"/>
    <col min="12044" max="12044" width="28.5703125" style="1" customWidth="1"/>
    <col min="12045" max="12045" width="17.85546875" style="1" customWidth="1"/>
    <col min="12046" max="12288" width="9.140625" style="1"/>
    <col min="12289" max="12289" width="41.85546875" style="1" customWidth="1"/>
    <col min="12290" max="12290" width="70.28515625" style="1" customWidth="1"/>
    <col min="12291" max="12291" width="21.7109375" style="1" customWidth="1"/>
    <col min="12292" max="12292" width="20.42578125" style="1" customWidth="1"/>
    <col min="12293" max="12293" width="19.5703125" style="1" customWidth="1"/>
    <col min="12294" max="12299" width="0" style="1" hidden="1" customWidth="1"/>
    <col min="12300" max="12300" width="28.5703125" style="1" customWidth="1"/>
    <col min="12301" max="12301" width="17.85546875" style="1" customWidth="1"/>
    <col min="12302" max="12544" width="9.140625" style="1"/>
    <col min="12545" max="12545" width="41.85546875" style="1" customWidth="1"/>
    <col min="12546" max="12546" width="70.28515625" style="1" customWidth="1"/>
    <col min="12547" max="12547" width="21.7109375" style="1" customWidth="1"/>
    <col min="12548" max="12548" width="20.42578125" style="1" customWidth="1"/>
    <col min="12549" max="12549" width="19.5703125" style="1" customWidth="1"/>
    <col min="12550" max="12555" width="0" style="1" hidden="1" customWidth="1"/>
    <col min="12556" max="12556" width="28.5703125" style="1" customWidth="1"/>
    <col min="12557" max="12557" width="17.85546875" style="1" customWidth="1"/>
    <col min="12558" max="12800" width="9.140625" style="1"/>
    <col min="12801" max="12801" width="41.85546875" style="1" customWidth="1"/>
    <col min="12802" max="12802" width="70.28515625" style="1" customWidth="1"/>
    <col min="12803" max="12803" width="21.7109375" style="1" customWidth="1"/>
    <col min="12804" max="12804" width="20.42578125" style="1" customWidth="1"/>
    <col min="12805" max="12805" width="19.5703125" style="1" customWidth="1"/>
    <col min="12806" max="12811" width="0" style="1" hidden="1" customWidth="1"/>
    <col min="12812" max="12812" width="28.5703125" style="1" customWidth="1"/>
    <col min="12813" max="12813" width="17.85546875" style="1" customWidth="1"/>
    <col min="12814" max="13056" width="9.140625" style="1"/>
    <col min="13057" max="13057" width="41.85546875" style="1" customWidth="1"/>
    <col min="13058" max="13058" width="70.28515625" style="1" customWidth="1"/>
    <col min="13059" max="13059" width="21.7109375" style="1" customWidth="1"/>
    <col min="13060" max="13060" width="20.42578125" style="1" customWidth="1"/>
    <col min="13061" max="13061" width="19.5703125" style="1" customWidth="1"/>
    <col min="13062" max="13067" width="0" style="1" hidden="1" customWidth="1"/>
    <col min="13068" max="13068" width="28.5703125" style="1" customWidth="1"/>
    <col min="13069" max="13069" width="17.85546875" style="1" customWidth="1"/>
    <col min="13070" max="13312" width="9.140625" style="1"/>
    <col min="13313" max="13313" width="41.85546875" style="1" customWidth="1"/>
    <col min="13314" max="13314" width="70.28515625" style="1" customWidth="1"/>
    <col min="13315" max="13315" width="21.7109375" style="1" customWidth="1"/>
    <col min="13316" max="13316" width="20.42578125" style="1" customWidth="1"/>
    <col min="13317" max="13317" width="19.5703125" style="1" customWidth="1"/>
    <col min="13318" max="13323" width="0" style="1" hidden="1" customWidth="1"/>
    <col min="13324" max="13324" width="28.5703125" style="1" customWidth="1"/>
    <col min="13325" max="13325" width="17.85546875" style="1" customWidth="1"/>
    <col min="13326" max="13568" width="9.140625" style="1"/>
    <col min="13569" max="13569" width="41.85546875" style="1" customWidth="1"/>
    <col min="13570" max="13570" width="70.28515625" style="1" customWidth="1"/>
    <col min="13571" max="13571" width="21.7109375" style="1" customWidth="1"/>
    <col min="13572" max="13572" width="20.42578125" style="1" customWidth="1"/>
    <col min="13573" max="13573" width="19.5703125" style="1" customWidth="1"/>
    <col min="13574" max="13579" width="0" style="1" hidden="1" customWidth="1"/>
    <col min="13580" max="13580" width="28.5703125" style="1" customWidth="1"/>
    <col min="13581" max="13581" width="17.85546875" style="1" customWidth="1"/>
    <col min="13582" max="13824" width="9.140625" style="1"/>
    <col min="13825" max="13825" width="41.85546875" style="1" customWidth="1"/>
    <col min="13826" max="13826" width="70.28515625" style="1" customWidth="1"/>
    <col min="13827" max="13827" width="21.7109375" style="1" customWidth="1"/>
    <col min="13828" max="13828" width="20.42578125" style="1" customWidth="1"/>
    <col min="13829" max="13829" width="19.5703125" style="1" customWidth="1"/>
    <col min="13830" max="13835" width="0" style="1" hidden="1" customWidth="1"/>
    <col min="13836" max="13836" width="28.5703125" style="1" customWidth="1"/>
    <col min="13837" max="13837" width="17.85546875" style="1" customWidth="1"/>
    <col min="13838" max="14080" width="9.140625" style="1"/>
    <col min="14081" max="14081" width="41.85546875" style="1" customWidth="1"/>
    <col min="14082" max="14082" width="70.28515625" style="1" customWidth="1"/>
    <col min="14083" max="14083" width="21.7109375" style="1" customWidth="1"/>
    <col min="14084" max="14084" width="20.42578125" style="1" customWidth="1"/>
    <col min="14085" max="14085" width="19.5703125" style="1" customWidth="1"/>
    <col min="14086" max="14091" width="0" style="1" hidden="1" customWidth="1"/>
    <col min="14092" max="14092" width="28.5703125" style="1" customWidth="1"/>
    <col min="14093" max="14093" width="17.85546875" style="1" customWidth="1"/>
    <col min="14094" max="14336" width="9.140625" style="1"/>
    <col min="14337" max="14337" width="41.85546875" style="1" customWidth="1"/>
    <col min="14338" max="14338" width="70.28515625" style="1" customWidth="1"/>
    <col min="14339" max="14339" width="21.7109375" style="1" customWidth="1"/>
    <col min="14340" max="14340" width="20.42578125" style="1" customWidth="1"/>
    <col min="14341" max="14341" width="19.5703125" style="1" customWidth="1"/>
    <col min="14342" max="14347" width="0" style="1" hidden="1" customWidth="1"/>
    <col min="14348" max="14348" width="28.5703125" style="1" customWidth="1"/>
    <col min="14349" max="14349" width="17.85546875" style="1" customWidth="1"/>
    <col min="14350" max="14592" width="9.140625" style="1"/>
    <col min="14593" max="14593" width="41.85546875" style="1" customWidth="1"/>
    <col min="14594" max="14594" width="70.28515625" style="1" customWidth="1"/>
    <col min="14595" max="14595" width="21.7109375" style="1" customWidth="1"/>
    <col min="14596" max="14596" width="20.42578125" style="1" customWidth="1"/>
    <col min="14597" max="14597" width="19.5703125" style="1" customWidth="1"/>
    <col min="14598" max="14603" width="0" style="1" hidden="1" customWidth="1"/>
    <col min="14604" max="14604" width="28.5703125" style="1" customWidth="1"/>
    <col min="14605" max="14605" width="17.85546875" style="1" customWidth="1"/>
    <col min="14606" max="14848" width="9.140625" style="1"/>
    <col min="14849" max="14849" width="41.85546875" style="1" customWidth="1"/>
    <col min="14850" max="14850" width="70.28515625" style="1" customWidth="1"/>
    <col min="14851" max="14851" width="21.7109375" style="1" customWidth="1"/>
    <col min="14852" max="14852" width="20.42578125" style="1" customWidth="1"/>
    <col min="14853" max="14853" width="19.5703125" style="1" customWidth="1"/>
    <col min="14854" max="14859" width="0" style="1" hidden="1" customWidth="1"/>
    <col min="14860" max="14860" width="28.5703125" style="1" customWidth="1"/>
    <col min="14861" max="14861" width="17.85546875" style="1" customWidth="1"/>
    <col min="14862" max="15104" width="9.140625" style="1"/>
    <col min="15105" max="15105" width="41.85546875" style="1" customWidth="1"/>
    <col min="15106" max="15106" width="70.28515625" style="1" customWidth="1"/>
    <col min="15107" max="15107" width="21.7109375" style="1" customWidth="1"/>
    <col min="15108" max="15108" width="20.42578125" style="1" customWidth="1"/>
    <col min="15109" max="15109" width="19.5703125" style="1" customWidth="1"/>
    <col min="15110" max="15115" width="0" style="1" hidden="1" customWidth="1"/>
    <col min="15116" max="15116" width="28.5703125" style="1" customWidth="1"/>
    <col min="15117" max="15117" width="17.85546875" style="1" customWidth="1"/>
    <col min="15118" max="15360" width="9.140625" style="1"/>
    <col min="15361" max="15361" width="41.85546875" style="1" customWidth="1"/>
    <col min="15362" max="15362" width="70.28515625" style="1" customWidth="1"/>
    <col min="15363" max="15363" width="21.7109375" style="1" customWidth="1"/>
    <col min="15364" max="15364" width="20.42578125" style="1" customWidth="1"/>
    <col min="15365" max="15365" width="19.5703125" style="1" customWidth="1"/>
    <col min="15366" max="15371" width="0" style="1" hidden="1" customWidth="1"/>
    <col min="15372" max="15372" width="28.5703125" style="1" customWidth="1"/>
    <col min="15373" max="15373" width="17.85546875" style="1" customWidth="1"/>
    <col min="15374" max="15616" width="9.140625" style="1"/>
    <col min="15617" max="15617" width="41.85546875" style="1" customWidth="1"/>
    <col min="15618" max="15618" width="70.28515625" style="1" customWidth="1"/>
    <col min="15619" max="15619" width="21.7109375" style="1" customWidth="1"/>
    <col min="15620" max="15620" width="20.42578125" style="1" customWidth="1"/>
    <col min="15621" max="15621" width="19.5703125" style="1" customWidth="1"/>
    <col min="15622" max="15627" width="0" style="1" hidden="1" customWidth="1"/>
    <col min="15628" max="15628" width="28.5703125" style="1" customWidth="1"/>
    <col min="15629" max="15629" width="17.85546875" style="1" customWidth="1"/>
    <col min="15630" max="15872" width="9.140625" style="1"/>
    <col min="15873" max="15873" width="41.85546875" style="1" customWidth="1"/>
    <col min="15874" max="15874" width="70.28515625" style="1" customWidth="1"/>
    <col min="15875" max="15875" width="21.7109375" style="1" customWidth="1"/>
    <col min="15876" max="15876" width="20.42578125" style="1" customWidth="1"/>
    <col min="15877" max="15877" width="19.5703125" style="1" customWidth="1"/>
    <col min="15878" max="15883" width="0" style="1" hidden="1" customWidth="1"/>
    <col min="15884" max="15884" width="28.5703125" style="1" customWidth="1"/>
    <col min="15885" max="15885" width="17.85546875" style="1" customWidth="1"/>
    <col min="15886" max="16128" width="9.140625" style="1"/>
    <col min="16129" max="16129" width="41.85546875" style="1" customWidth="1"/>
    <col min="16130" max="16130" width="70.28515625" style="1" customWidth="1"/>
    <col min="16131" max="16131" width="21.7109375" style="1" customWidth="1"/>
    <col min="16132" max="16132" width="20.42578125" style="1" customWidth="1"/>
    <col min="16133" max="16133" width="19.5703125" style="1" customWidth="1"/>
    <col min="16134" max="16139" width="0" style="1" hidden="1" customWidth="1"/>
    <col min="16140" max="16140" width="28.5703125" style="1" customWidth="1"/>
    <col min="16141" max="16141" width="17.85546875" style="1" customWidth="1"/>
    <col min="16142" max="16384" width="9.140625" style="1"/>
  </cols>
  <sheetData>
    <row r="1" spans="1:13" x14ac:dyDescent="0.25">
      <c r="C1" s="83" t="s">
        <v>0</v>
      </c>
      <c r="D1" s="83"/>
      <c r="E1" s="83"/>
    </row>
    <row r="4" spans="1:13" ht="27" customHeight="1" x14ac:dyDescent="0.25">
      <c r="A4" s="84" t="s">
        <v>1</v>
      </c>
      <c r="B4" s="84"/>
      <c r="C4" s="84"/>
      <c r="D4" s="84"/>
      <c r="E4" s="84"/>
      <c r="F4" s="84"/>
      <c r="G4" s="84"/>
      <c r="H4" s="84"/>
      <c r="I4" s="84"/>
      <c r="J4" s="84"/>
      <c r="K4" s="84"/>
    </row>
    <row r="5" spans="1:13" ht="27" customHeight="1" x14ac:dyDescent="0.25">
      <c r="A5" s="2"/>
      <c r="B5" s="2"/>
      <c r="C5" s="3"/>
      <c r="D5" s="3"/>
      <c r="E5" s="3"/>
      <c r="F5" s="2"/>
      <c r="G5" s="2"/>
      <c r="H5" s="2"/>
      <c r="I5" s="2"/>
      <c r="J5" s="2"/>
      <c r="K5" s="2"/>
    </row>
    <row r="6" spans="1:13" ht="16.5" thickBot="1" x14ac:dyDescent="0.3">
      <c r="E6" s="4" t="s">
        <v>2</v>
      </c>
    </row>
    <row r="7" spans="1:13" ht="12.75" customHeight="1" x14ac:dyDescent="0.25">
      <c r="A7" s="85" t="s">
        <v>3</v>
      </c>
      <c r="B7" s="88" t="s">
        <v>4</v>
      </c>
      <c r="C7" s="91" t="s">
        <v>5</v>
      </c>
      <c r="D7" s="91"/>
      <c r="E7" s="91"/>
      <c r="F7" s="92" t="s">
        <v>6</v>
      </c>
      <c r="G7" s="92"/>
      <c r="H7" s="92"/>
      <c r="I7" s="91" t="s">
        <v>7</v>
      </c>
      <c r="J7" s="91"/>
      <c r="K7" s="91"/>
    </row>
    <row r="8" spans="1:13" ht="12.75" customHeight="1" x14ac:dyDescent="0.25">
      <c r="A8" s="86"/>
      <c r="B8" s="89"/>
      <c r="C8" s="91"/>
      <c r="D8" s="91"/>
      <c r="E8" s="91"/>
      <c r="F8" s="93"/>
      <c r="G8" s="93"/>
      <c r="H8" s="93"/>
      <c r="I8" s="91"/>
      <c r="J8" s="91"/>
      <c r="K8" s="91"/>
    </row>
    <row r="9" spans="1:13" ht="69.75" customHeight="1" x14ac:dyDescent="0.25">
      <c r="A9" s="87"/>
      <c r="B9" s="90"/>
      <c r="C9" s="5" t="s">
        <v>8</v>
      </c>
      <c r="D9" s="6" t="s">
        <v>9</v>
      </c>
      <c r="E9" s="6" t="s">
        <v>10</v>
      </c>
      <c r="F9" s="7" t="s">
        <v>11</v>
      </c>
      <c r="G9" s="7" t="s">
        <v>9</v>
      </c>
      <c r="H9" s="7" t="s">
        <v>10</v>
      </c>
      <c r="I9" s="7" t="s">
        <v>11</v>
      </c>
      <c r="J9" s="7" t="s">
        <v>9</v>
      </c>
      <c r="K9" s="7" t="s">
        <v>10</v>
      </c>
    </row>
    <row r="10" spans="1:13" ht="15.75" customHeight="1" x14ac:dyDescent="0.25">
      <c r="A10" s="8" t="s">
        <v>12</v>
      </c>
      <c r="B10" s="8" t="s">
        <v>13</v>
      </c>
      <c r="C10" s="8" t="s">
        <v>14</v>
      </c>
      <c r="D10" s="8" t="s">
        <v>15</v>
      </c>
      <c r="E10" s="8" t="s">
        <v>16</v>
      </c>
      <c r="F10" s="8" t="s">
        <v>17</v>
      </c>
      <c r="G10" s="8" t="s">
        <v>18</v>
      </c>
      <c r="H10" s="8" t="s">
        <v>19</v>
      </c>
      <c r="I10" s="8" t="s">
        <v>20</v>
      </c>
      <c r="J10" s="8" t="s">
        <v>21</v>
      </c>
      <c r="K10" s="8" t="s">
        <v>22</v>
      </c>
      <c r="M10" s="9"/>
    </row>
    <row r="11" spans="1:13" x14ac:dyDescent="0.25">
      <c r="A11" s="10" t="s">
        <v>23</v>
      </c>
      <c r="B11" s="11" t="s">
        <v>24</v>
      </c>
      <c r="C11" s="12">
        <f t="shared" ref="C11:K11" si="0">C15+C33+C50+C65+C71+C89+C96+C108+C120+C210+C24</f>
        <v>3486033.312200001</v>
      </c>
      <c r="D11" s="12">
        <f t="shared" si="0"/>
        <v>260040.80465000001</v>
      </c>
      <c r="E11" s="12">
        <f t="shared" si="0"/>
        <v>3746074.1168499999</v>
      </c>
      <c r="F11" s="12">
        <f t="shared" si="0"/>
        <v>2051408.7</v>
      </c>
      <c r="G11" s="12">
        <f t="shared" si="0"/>
        <v>-1.2505552149377763E-12</v>
      </c>
      <c r="H11" s="12">
        <f t="shared" si="0"/>
        <v>2051408.7</v>
      </c>
      <c r="I11" s="12">
        <f t="shared" si="0"/>
        <v>2142882.1999999993</v>
      </c>
      <c r="J11" s="12">
        <f t="shared" si="0"/>
        <v>-1.2505552149377763E-12</v>
      </c>
      <c r="K11" s="12">
        <f t="shared" si="0"/>
        <v>2142882.1999999993</v>
      </c>
      <c r="M11" s="9"/>
    </row>
    <row r="12" spans="1:13" ht="12" customHeight="1" x14ac:dyDescent="0.25">
      <c r="A12" s="10" t="s">
        <v>25</v>
      </c>
      <c r="B12" s="11"/>
      <c r="C12" s="12"/>
      <c r="D12" s="12"/>
      <c r="E12" s="12"/>
      <c r="F12" s="13"/>
      <c r="G12" s="13"/>
      <c r="H12" s="13"/>
      <c r="I12" s="13"/>
      <c r="J12" s="13"/>
      <c r="K12" s="13"/>
    </row>
    <row r="13" spans="1:13" x14ac:dyDescent="0.25">
      <c r="A13" s="10"/>
      <c r="B13" s="14" t="s">
        <v>26</v>
      </c>
      <c r="C13" s="12">
        <f t="shared" ref="C13:K13" si="1">C15+C33+C50+C65+C24</f>
        <v>1867055.9704200001</v>
      </c>
      <c r="D13" s="12">
        <f t="shared" si="1"/>
        <v>-1306.2139699999998</v>
      </c>
      <c r="E13" s="12">
        <f t="shared" si="1"/>
        <v>1865749.75645</v>
      </c>
      <c r="F13" s="12">
        <f t="shared" si="1"/>
        <v>1605243.5</v>
      </c>
      <c r="G13" s="12">
        <f t="shared" si="1"/>
        <v>-1.2505552149377763E-12</v>
      </c>
      <c r="H13" s="12">
        <f>H15+H33+H50+H65+H24</f>
        <v>1605243.5</v>
      </c>
      <c r="I13" s="12">
        <f t="shared" si="1"/>
        <v>1697717</v>
      </c>
      <c r="J13" s="12">
        <f t="shared" si="1"/>
        <v>-1.2505552149377763E-12</v>
      </c>
      <c r="K13" s="12">
        <f t="shared" si="1"/>
        <v>1697717</v>
      </c>
    </row>
    <row r="14" spans="1:13" x14ac:dyDescent="0.25">
      <c r="A14" s="10"/>
      <c r="B14" s="14" t="s">
        <v>27</v>
      </c>
      <c r="C14" s="12">
        <f t="shared" ref="C14:K14" si="2">C71+C89+C96+C108+C120+C210</f>
        <v>1618977.3417800001</v>
      </c>
      <c r="D14" s="12">
        <f t="shared" si="2"/>
        <v>261347.01861999999</v>
      </c>
      <c r="E14" s="12">
        <f t="shared" si="2"/>
        <v>1880324.3604000001</v>
      </c>
      <c r="F14" s="12">
        <f t="shared" si="2"/>
        <v>446165.2</v>
      </c>
      <c r="G14" s="12">
        <f t="shared" si="2"/>
        <v>0</v>
      </c>
      <c r="H14" s="12">
        <f t="shared" si="2"/>
        <v>446165.2</v>
      </c>
      <c r="I14" s="12">
        <f t="shared" si="2"/>
        <v>445165.2</v>
      </c>
      <c r="J14" s="12">
        <f t="shared" si="2"/>
        <v>0</v>
      </c>
      <c r="K14" s="12">
        <f t="shared" si="2"/>
        <v>445165.2</v>
      </c>
    </row>
    <row r="15" spans="1:13" x14ac:dyDescent="0.25">
      <c r="A15" s="10" t="s">
        <v>28</v>
      </c>
      <c r="B15" s="11" t="s">
        <v>29</v>
      </c>
      <c r="C15" s="12">
        <f t="shared" ref="C15:K15" si="3">C16</f>
        <v>1655805.5362000002</v>
      </c>
      <c r="D15" s="12">
        <f t="shared" si="3"/>
        <v>436.42428000000007</v>
      </c>
      <c r="E15" s="12">
        <f t="shared" si="3"/>
        <v>1656241.9604800001</v>
      </c>
      <c r="F15" s="15">
        <f t="shared" si="3"/>
        <v>1423666.7</v>
      </c>
      <c r="G15" s="15">
        <f t="shared" si="3"/>
        <v>0</v>
      </c>
      <c r="H15" s="15">
        <f t="shared" si="3"/>
        <v>1423666.7</v>
      </c>
      <c r="I15" s="15">
        <f t="shared" si="3"/>
        <v>1511290.5999999999</v>
      </c>
      <c r="J15" s="15">
        <f t="shared" si="3"/>
        <v>0</v>
      </c>
      <c r="K15" s="15">
        <f t="shared" si="3"/>
        <v>1511290.5999999999</v>
      </c>
    </row>
    <row r="16" spans="1:13" x14ac:dyDescent="0.25">
      <c r="A16" s="16" t="s">
        <v>30</v>
      </c>
      <c r="B16" s="17" t="s">
        <v>31</v>
      </c>
      <c r="C16" s="15">
        <f>[1]изменения!J17</f>
        <v>1655805.5362000002</v>
      </c>
      <c r="D16" s="15">
        <f>SUM(D17:D23)</f>
        <v>436.42428000000007</v>
      </c>
      <c r="E16" s="15">
        <f>SUM(E17:E23)</f>
        <v>1656241.9604800001</v>
      </c>
      <c r="F16" s="15">
        <f t="shared" ref="F16:K16" si="4">SUM(F17:F23)</f>
        <v>1423666.7</v>
      </c>
      <c r="G16" s="15">
        <f t="shared" si="4"/>
        <v>0</v>
      </c>
      <c r="H16" s="15">
        <f t="shared" si="4"/>
        <v>1423666.7</v>
      </c>
      <c r="I16" s="15">
        <f t="shared" si="4"/>
        <v>1511290.5999999999</v>
      </c>
      <c r="J16" s="15">
        <f t="shared" si="4"/>
        <v>0</v>
      </c>
      <c r="K16" s="15">
        <f t="shared" si="4"/>
        <v>1511290.5999999999</v>
      </c>
    </row>
    <row r="17" spans="1:11" ht="94.5" x14ac:dyDescent="0.25">
      <c r="A17" s="18" t="s">
        <v>32</v>
      </c>
      <c r="B17" s="19" t="s">
        <v>33</v>
      </c>
      <c r="C17" s="20">
        <f>[1]изменения!J18</f>
        <v>1617727.5856000001</v>
      </c>
      <c r="D17" s="20">
        <f>[1]изменения!K18</f>
        <v>432.45359000000002</v>
      </c>
      <c r="E17" s="20">
        <f>D17+C17</f>
        <v>1618160.0391900002</v>
      </c>
      <c r="F17" s="20">
        <f>'[1]изменения 2024-2025'!D18</f>
        <v>1398266.7</v>
      </c>
      <c r="G17" s="20">
        <f>'[1]изменения 2024-2025'!E18</f>
        <v>0</v>
      </c>
      <c r="H17" s="20">
        <f>G17+F17</f>
        <v>1398266.7</v>
      </c>
      <c r="I17" s="20">
        <f>'[1]изменения 2024-2025'!I18</f>
        <v>1485970.5999999999</v>
      </c>
      <c r="J17" s="20">
        <f>'[1]изменения 2024-2025'!J18</f>
        <v>0</v>
      </c>
      <c r="K17" s="20">
        <f>J17+I17</f>
        <v>1485970.5999999999</v>
      </c>
    </row>
    <row r="18" spans="1:11" ht="110.25" x14ac:dyDescent="0.25">
      <c r="A18" s="18" t="s">
        <v>34</v>
      </c>
      <c r="B18" s="19" t="s">
        <v>35</v>
      </c>
      <c r="C18" s="20">
        <f>[1]изменения!J19</f>
        <v>586.68770999999992</v>
      </c>
      <c r="D18" s="20">
        <f>[1]изменения!K19</f>
        <v>42.603700000000003</v>
      </c>
      <c r="E18" s="20">
        <f t="shared" ref="E18:E84" si="5">D18+C18</f>
        <v>629.29140999999993</v>
      </c>
      <c r="F18" s="20">
        <f>'[1]изменения 2024-2025'!D19</f>
        <v>500</v>
      </c>
      <c r="G18" s="20">
        <f>'[1]изменения 2024-2025'!E19</f>
        <v>0</v>
      </c>
      <c r="H18" s="20">
        <f>G18+F18</f>
        <v>500</v>
      </c>
      <c r="I18" s="20">
        <f>'[1]изменения 2024-2025'!I19</f>
        <v>420</v>
      </c>
      <c r="J18" s="20">
        <f>'[1]изменения 2024-2025'!J19</f>
        <v>0</v>
      </c>
      <c r="K18" s="20">
        <f>J18+I18</f>
        <v>420</v>
      </c>
    </row>
    <row r="19" spans="1:11" ht="47.25" x14ac:dyDescent="0.25">
      <c r="A19" s="18" t="s">
        <v>36</v>
      </c>
      <c r="B19" s="21" t="s">
        <v>37</v>
      </c>
      <c r="C19" s="20">
        <f>[1]изменения!J20</f>
        <v>2082.4158500000003</v>
      </c>
      <c r="D19" s="20">
        <f>[1]изменения!K20</f>
        <v>76.759780000000006</v>
      </c>
      <c r="E19" s="20">
        <f t="shared" si="5"/>
        <v>2159.1756300000002</v>
      </c>
      <c r="F19" s="20">
        <f>'[1]изменения 2024-2025'!D20</f>
        <v>1900</v>
      </c>
      <c r="G19" s="20">
        <f>'[1]изменения 2024-2025'!E20</f>
        <v>0</v>
      </c>
      <c r="H19" s="20">
        <f>G19+F19</f>
        <v>1900</v>
      </c>
      <c r="I19" s="20">
        <f>'[1]изменения 2024-2025'!I20</f>
        <v>1900</v>
      </c>
      <c r="J19" s="20">
        <f>'[1]изменения 2024-2025'!J20</f>
        <v>0</v>
      </c>
      <c r="K19" s="20">
        <f>J19+I19</f>
        <v>1900</v>
      </c>
    </row>
    <row r="20" spans="1:11" ht="94.5" x14ac:dyDescent="0.25">
      <c r="A20" s="18" t="s">
        <v>38</v>
      </c>
      <c r="B20" s="22" t="s">
        <v>39</v>
      </c>
      <c r="C20" s="20">
        <f>[1]изменения!J21</f>
        <v>4699.4488099999999</v>
      </c>
      <c r="D20" s="20">
        <f>[1]изменения!K21</f>
        <v>-200</v>
      </c>
      <c r="E20" s="20">
        <f t="shared" si="5"/>
        <v>4499.4488099999999</v>
      </c>
      <c r="F20" s="20">
        <f>'[1]изменения 2024-2025'!D21</f>
        <v>10000</v>
      </c>
      <c r="G20" s="20">
        <f>'[1]изменения 2024-2025'!E21</f>
        <v>0</v>
      </c>
      <c r="H20" s="20">
        <f>G20+F20</f>
        <v>10000</v>
      </c>
      <c r="I20" s="20">
        <f>'[1]изменения 2024-2025'!I21</f>
        <v>10000</v>
      </c>
      <c r="J20" s="20">
        <f>'[1]изменения 2024-2025'!J21</f>
        <v>0</v>
      </c>
      <c r="K20" s="20">
        <f>J20+I20</f>
        <v>10000</v>
      </c>
    </row>
    <row r="21" spans="1:11" ht="126" x14ac:dyDescent="0.25">
      <c r="A21" s="18" t="s">
        <v>40</v>
      </c>
      <c r="B21" s="22" t="s">
        <v>41</v>
      </c>
      <c r="C21" s="20">
        <f>[1]изменения!J22</f>
        <v>15000</v>
      </c>
      <c r="D21" s="20">
        <f>[1]изменения!K22</f>
        <v>-144.80342999999999</v>
      </c>
      <c r="E21" s="20">
        <f t="shared" si="5"/>
        <v>14855.19657</v>
      </c>
      <c r="F21" s="20">
        <f>'[1]изменения 2024-2025'!D22</f>
        <v>13000</v>
      </c>
      <c r="G21" s="20">
        <f>'[1]изменения 2024-2025'!E22</f>
        <v>0</v>
      </c>
      <c r="H21" s="20">
        <f>G21+F21</f>
        <v>13000</v>
      </c>
      <c r="I21" s="20">
        <f>'[1]изменения 2024-2025'!I22</f>
        <v>13000</v>
      </c>
      <c r="J21" s="20">
        <f>'[1]изменения 2024-2025'!J22</f>
        <v>0</v>
      </c>
      <c r="K21" s="20">
        <f>J21+I21</f>
        <v>13000</v>
      </c>
    </row>
    <row r="22" spans="1:11" ht="47.25" x14ac:dyDescent="0.25">
      <c r="A22" s="18" t="s">
        <v>42</v>
      </c>
      <c r="B22" s="22" t="s">
        <v>43</v>
      </c>
      <c r="C22" s="20">
        <f>[1]изменения!J23</f>
        <v>2700.0034700000001</v>
      </c>
      <c r="D22" s="20">
        <f>[1]изменения!K23</f>
        <v>196.26064</v>
      </c>
      <c r="E22" s="20">
        <f t="shared" si="5"/>
        <v>2896.2641100000001</v>
      </c>
      <c r="F22" s="20"/>
      <c r="G22" s="20"/>
      <c r="H22" s="20"/>
      <c r="I22" s="20"/>
      <c r="J22" s="20"/>
      <c r="K22" s="20"/>
    </row>
    <row r="23" spans="1:11" ht="47.25" x14ac:dyDescent="0.25">
      <c r="A23" s="18" t="s">
        <v>44</v>
      </c>
      <c r="B23" s="22" t="s">
        <v>45</v>
      </c>
      <c r="C23" s="20">
        <f>[1]изменения!J24</f>
        <v>13009.394760000003</v>
      </c>
      <c r="D23" s="20">
        <f>[1]изменения!K24</f>
        <v>33.15</v>
      </c>
      <c r="E23" s="20">
        <f t="shared" si="5"/>
        <v>13042.544760000002</v>
      </c>
      <c r="F23" s="20"/>
      <c r="G23" s="20"/>
      <c r="H23" s="20"/>
      <c r="I23" s="20"/>
      <c r="J23" s="20"/>
      <c r="K23" s="20"/>
    </row>
    <row r="24" spans="1:11" ht="31.5" x14ac:dyDescent="0.25">
      <c r="A24" s="23" t="s">
        <v>46</v>
      </c>
      <c r="B24" s="24" t="s">
        <v>47</v>
      </c>
      <c r="C24" s="25">
        <f>C25+C26+C27+C28+C29+C30+C31+C32</f>
        <v>7708.2000000000007</v>
      </c>
      <c r="D24" s="25">
        <f>D25+D26+D27+D28+D29+D30+D31+D32</f>
        <v>0</v>
      </c>
      <c r="E24" s="25">
        <f t="shared" ref="E24:K24" si="6">E25+E26+E27+E28+E29+E30+E31+E32</f>
        <v>7708.2000000000016</v>
      </c>
      <c r="F24" s="20">
        <f t="shared" si="6"/>
        <v>8263.3000000000011</v>
      </c>
      <c r="G24" s="20">
        <f t="shared" si="6"/>
        <v>-1.2505552149377763E-12</v>
      </c>
      <c r="H24" s="20">
        <f t="shared" si="6"/>
        <v>8263.3000000000011</v>
      </c>
      <c r="I24" s="20">
        <f t="shared" si="6"/>
        <v>8263.3000000000011</v>
      </c>
      <c r="J24" s="20">
        <f t="shared" si="6"/>
        <v>-1.2505552149377763E-12</v>
      </c>
      <c r="K24" s="20">
        <f t="shared" si="6"/>
        <v>8263.3000000000011</v>
      </c>
    </row>
    <row r="25" spans="1:11" ht="78.75" hidden="1" x14ac:dyDescent="0.25">
      <c r="A25" s="26" t="s">
        <v>48</v>
      </c>
      <c r="B25" s="22" t="s">
        <v>49</v>
      </c>
      <c r="C25" s="20">
        <f>[1]изменения!J26</f>
        <v>0</v>
      </c>
      <c r="D25" s="20">
        <f>[1]изменения!K26</f>
        <v>0</v>
      </c>
      <c r="E25" s="20">
        <f t="shared" si="5"/>
        <v>0</v>
      </c>
      <c r="F25" s="20">
        <f>'[1]изменения 2024-2025'!D24</f>
        <v>3638.3</v>
      </c>
      <c r="G25" s="20">
        <f>'[1]изменения 2024-2025'!E24</f>
        <v>-3638.3</v>
      </c>
      <c r="H25" s="20">
        <f t="shared" ref="H25:H32" si="7">G25+F25</f>
        <v>0</v>
      </c>
      <c r="I25" s="20">
        <f>'[1]изменения 2024-2025'!I24</f>
        <v>3638.3</v>
      </c>
      <c r="J25" s="20">
        <f>'[1]изменения 2024-2025'!J24</f>
        <v>-3638.3</v>
      </c>
      <c r="K25" s="20">
        <f t="shared" ref="K25:K32" si="8">J25+I25</f>
        <v>0</v>
      </c>
    </row>
    <row r="26" spans="1:11" ht="94.5" hidden="1" x14ac:dyDescent="0.25">
      <c r="A26" s="26" t="s">
        <v>50</v>
      </c>
      <c r="B26" s="22" t="s">
        <v>51</v>
      </c>
      <c r="C26" s="20">
        <f>[1]изменения!J27</f>
        <v>0</v>
      </c>
      <c r="D26" s="20">
        <f>[1]изменения!K27</f>
        <v>0</v>
      </c>
      <c r="E26" s="20">
        <f t="shared" si="5"/>
        <v>0</v>
      </c>
      <c r="F26" s="20">
        <f>'[1]изменения 2024-2025'!D25</f>
        <v>21</v>
      </c>
      <c r="G26" s="20">
        <f>'[1]изменения 2024-2025'!E25</f>
        <v>-21</v>
      </c>
      <c r="H26" s="20">
        <f t="shared" si="7"/>
        <v>0</v>
      </c>
      <c r="I26" s="20">
        <f>'[1]изменения 2024-2025'!I25</f>
        <v>21</v>
      </c>
      <c r="J26" s="20">
        <f>'[1]изменения 2024-2025'!J25</f>
        <v>-21</v>
      </c>
      <c r="K26" s="20">
        <f t="shared" si="8"/>
        <v>0</v>
      </c>
    </row>
    <row r="27" spans="1:11" ht="63" hidden="1" x14ac:dyDescent="0.25">
      <c r="A27" s="26" t="s">
        <v>52</v>
      </c>
      <c r="B27" s="22" t="s">
        <v>53</v>
      </c>
      <c r="C27" s="20">
        <f>[1]изменения!J28</f>
        <v>0</v>
      </c>
      <c r="D27" s="20">
        <f>[1]изменения!K28</f>
        <v>0</v>
      </c>
      <c r="E27" s="20">
        <f t="shared" si="5"/>
        <v>0</v>
      </c>
      <c r="F27" s="20">
        <f>'[1]изменения 2024-2025'!D26</f>
        <v>5070.8999999999996</v>
      </c>
      <c r="G27" s="20">
        <f>'[1]изменения 2024-2025'!E26</f>
        <v>-5070.8999999999996</v>
      </c>
      <c r="H27" s="20">
        <f t="shared" si="7"/>
        <v>0</v>
      </c>
      <c r="I27" s="20">
        <f>'[1]изменения 2024-2025'!I26</f>
        <v>5070.8999999999996</v>
      </c>
      <c r="J27" s="20">
        <f>'[1]изменения 2024-2025'!J26</f>
        <v>-5070.8999999999996</v>
      </c>
      <c r="K27" s="20">
        <f t="shared" si="8"/>
        <v>0</v>
      </c>
    </row>
    <row r="28" spans="1:11" ht="63" hidden="1" x14ac:dyDescent="0.25">
      <c r="A28" s="26" t="s">
        <v>54</v>
      </c>
      <c r="B28" s="22" t="s">
        <v>55</v>
      </c>
      <c r="C28" s="20">
        <f>[1]изменения!J29</f>
        <v>0</v>
      </c>
      <c r="D28" s="20">
        <f>[1]изменения!K29</f>
        <v>0</v>
      </c>
      <c r="E28" s="20">
        <f t="shared" si="5"/>
        <v>0</v>
      </c>
      <c r="F28" s="20">
        <f>'[1]изменения 2024-2025'!D27</f>
        <v>-466.9</v>
      </c>
      <c r="G28" s="20">
        <f>'[1]изменения 2024-2025'!E27</f>
        <v>466.9</v>
      </c>
      <c r="H28" s="20">
        <f t="shared" si="7"/>
        <v>0</v>
      </c>
      <c r="I28" s="20">
        <f>'[1]изменения 2024-2025'!I27</f>
        <v>-466.9</v>
      </c>
      <c r="J28" s="20">
        <f>'[1]изменения 2024-2025'!J27</f>
        <v>466.9</v>
      </c>
      <c r="K28" s="20">
        <f t="shared" si="8"/>
        <v>0</v>
      </c>
    </row>
    <row r="29" spans="1:11" ht="78.75" x14ac:dyDescent="0.25">
      <c r="A29" s="26" t="s">
        <v>56</v>
      </c>
      <c r="B29" s="22" t="s">
        <v>49</v>
      </c>
      <c r="C29" s="20">
        <f>[1]изменения!J30</f>
        <v>3952.3012199999998</v>
      </c>
      <c r="D29" s="20">
        <f>[1]изменения!K30</f>
        <v>0</v>
      </c>
      <c r="E29" s="20">
        <f t="shared" si="5"/>
        <v>3952.3012199999998</v>
      </c>
      <c r="F29" s="20">
        <f>'[1]изменения 2024-2025'!D28</f>
        <v>0</v>
      </c>
      <c r="G29" s="20">
        <f>'[1]изменения 2024-2025'!E28</f>
        <v>3638.3</v>
      </c>
      <c r="H29" s="20">
        <f t="shared" si="7"/>
        <v>3638.3</v>
      </c>
      <c r="I29" s="20">
        <f>'[1]изменения 2024-2025'!I28</f>
        <v>0</v>
      </c>
      <c r="J29" s="20">
        <f>'[1]изменения 2024-2025'!J28</f>
        <v>3638.3</v>
      </c>
      <c r="K29" s="20">
        <f t="shared" si="8"/>
        <v>3638.3</v>
      </c>
    </row>
    <row r="30" spans="1:11" ht="94.5" x14ac:dyDescent="0.25">
      <c r="A30" s="26" t="s">
        <v>57</v>
      </c>
      <c r="B30" s="22" t="s">
        <v>51</v>
      </c>
      <c r="C30" s="20">
        <f>[1]изменения!J31</f>
        <v>20.9251</v>
      </c>
      <c r="D30" s="20">
        <f>[1]изменения!K31</f>
        <v>0</v>
      </c>
      <c r="E30" s="20">
        <f t="shared" si="5"/>
        <v>20.9251</v>
      </c>
      <c r="F30" s="20">
        <f>'[1]изменения 2024-2025'!D29</f>
        <v>0</v>
      </c>
      <c r="G30" s="20">
        <f>'[1]изменения 2024-2025'!E29</f>
        <v>21</v>
      </c>
      <c r="H30" s="20">
        <f t="shared" si="7"/>
        <v>21</v>
      </c>
      <c r="I30" s="20">
        <f>'[1]изменения 2024-2025'!I29</f>
        <v>0</v>
      </c>
      <c r="J30" s="20">
        <f>'[1]изменения 2024-2025'!J29</f>
        <v>21</v>
      </c>
      <c r="K30" s="20">
        <f t="shared" si="8"/>
        <v>21</v>
      </c>
    </row>
    <row r="31" spans="1:11" ht="63" x14ac:dyDescent="0.25">
      <c r="A31" s="26" t="s">
        <v>58</v>
      </c>
      <c r="B31" s="22" t="s">
        <v>53</v>
      </c>
      <c r="C31" s="20">
        <f>[1]изменения!J32</f>
        <v>4178.0784600000006</v>
      </c>
      <c r="D31" s="20">
        <f>[1]изменения!K32</f>
        <v>42.087739999999997</v>
      </c>
      <c r="E31" s="20">
        <f t="shared" si="5"/>
        <v>4220.1662000000006</v>
      </c>
      <c r="F31" s="20">
        <f>'[1]изменения 2024-2025'!D30</f>
        <v>0</v>
      </c>
      <c r="G31" s="20">
        <f>'[1]изменения 2024-2025'!E30</f>
        <v>5070.8999999999996</v>
      </c>
      <c r="H31" s="20">
        <f t="shared" si="7"/>
        <v>5070.8999999999996</v>
      </c>
      <c r="I31" s="20">
        <f>'[1]изменения 2024-2025'!I30</f>
        <v>0</v>
      </c>
      <c r="J31" s="20">
        <f>'[1]изменения 2024-2025'!J30</f>
        <v>5070.8999999999996</v>
      </c>
      <c r="K31" s="20">
        <f t="shared" si="8"/>
        <v>5070.8999999999996</v>
      </c>
    </row>
    <row r="32" spans="1:11" ht="63" x14ac:dyDescent="0.25">
      <c r="A32" s="26" t="s">
        <v>59</v>
      </c>
      <c r="B32" s="22" t="s">
        <v>55</v>
      </c>
      <c r="C32" s="20">
        <f>[1]изменения!J33</f>
        <v>-443.10478000000001</v>
      </c>
      <c r="D32" s="20">
        <f>[1]изменения!K33</f>
        <v>-42.087739999999997</v>
      </c>
      <c r="E32" s="20">
        <f t="shared" si="5"/>
        <v>-485.19252</v>
      </c>
      <c r="F32" s="20">
        <f>'[1]изменения 2024-2025'!D31</f>
        <v>0</v>
      </c>
      <c r="G32" s="20">
        <f>'[1]изменения 2024-2025'!E31</f>
        <v>-466.9</v>
      </c>
      <c r="H32" s="20">
        <f t="shared" si="7"/>
        <v>-466.9</v>
      </c>
      <c r="I32" s="20">
        <f>'[1]изменения 2024-2025'!I31</f>
        <v>0</v>
      </c>
      <c r="J32" s="20">
        <f>'[1]изменения 2024-2025'!J31</f>
        <v>-466.9</v>
      </c>
      <c r="K32" s="20">
        <f t="shared" si="8"/>
        <v>-466.9</v>
      </c>
    </row>
    <row r="33" spans="1:11" ht="30.75" customHeight="1" x14ac:dyDescent="0.25">
      <c r="A33" s="10" t="s">
        <v>60</v>
      </c>
      <c r="B33" s="27" t="s">
        <v>61</v>
      </c>
      <c r="C33" s="12">
        <f>C34+C42+C45+C48</f>
        <v>149013.63019999999</v>
      </c>
      <c r="D33" s="12">
        <f>D34+D42+D45+D48</f>
        <v>-2549.6600800000001</v>
      </c>
      <c r="E33" s="12">
        <f>E34+E42+E45+E48</f>
        <v>146463.97011999998</v>
      </c>
      <c r="F33" s="15">
        <f t="shared" ref="F33:K33" si="9">F34+F42+F45+F48</f>
        <v>124263.5</v>
      </c>
      <c r="G33" s="15">
        <f t="shared" si="9"/>
        <v>0</v>
      </c>
      <c r="H33" s="15">
        <f t="shared" si="9"/>
        <v>124263.5</v>
      </c>
      <c r="I33" s="15">
        <f t="shared" si="9"/>
        <v>129113.09999999999</v>
      </c>
      <c r="J33" s="15">
        <f t="shared" si="9"/>
        <v>0</v>
      </c>
      <c r="K33" s="15">
        <f t="shared" si="9"/>
        <v>129113.09999999999</v>
      </c>
    </row>
    <row r="34" spans="1:11" ht="31.5" x14ac:dyDescent="0.25">
      <c r="A34" s="16" t="s">
        <v>62</v>
      </c>
      <c r="B34" s="17" t="s">
        <v>63</v>
      </c>
      <c r="C34" s="15">
        <f>[1]изменения!J35</f>
        <v>144451.21268</v>
      </c>
      <c r="D34" s="15">
        <f>D35+D38+D41</f>
        <v>-2287.55519</v>
      </c>
      <c r="E34" s="15">
        <f>E35+E38+E41</f>
        <v>142163.65748999998</v>
      </c>
      <c r="F34" s="15">
        <f t="shared" ref="F34:K34" si="10">F35+F38+F41</f>
        <v>116450</v>
      </c>
      <c r="G34" s="15">
        <f t="shared" si="10"/>
        <v>0</v>
      </c>
      <c r="H34" s="15">
        <f t="shared" si="10"/>
        <v>116450</v>
      </c>
      <c r="I34" s="15">
        <f t="shared" si="10"/>
        <v>121273.7</v>
      </c>
      <c r="J34" s="15">
        <f t="shared" si="10"/>
        <v>0</v>
      </c>
      <c r="K34" s="15">
        <f t="shared" si="10"/>
        <v>121273.7</v>
      </c>
    </row>
    <row r="35" spans="1:11" ht="31.5" x14ac:dyDescent="0.25">
      <c r="A35" s="28" t="s">
        <v>64</v>
      </c>
      <c r="B35" s="29" t="s">
        <v>65</v>
      </c>
      <c r="C35" s="30">
        <f>[1]изменения!J36</f>
        <v>120952.37576</v>
      </c>
      <c r="D35" s="30">
        <f>D36+D37</f>
        <v>-2848.1612399999999</v>
      </c>
      <c r="E35" s="30">
        <f>E36+E37</f>
        <v>118104.21451999999</v>
      </c>
      <c r="F35" s="30">
        <f t="shared" ref="F35:K35" si="11">F36+F37</f>
        <v>83157.2</v>
      </c>
      <c r="G35" s="30">
        <f t="shared" si="11"/>
        <v>0</v>
      </c>
      <c r="H35" s="30">
        <f t="shared" si="11"/>
        <v>83157.2</v>
      </c>
      <c r="I35" s="30">
        <f t="shared" si="11"/>
        <v>87315</v>
      </c>
      <c r="J35" s="30">
        <f t="shared" si="11"/>
        <v>0</v>
      </c>
      <c r="K35" s="30">
        <f t="shared" si="11"/>
        <v>87315</v>
      </c>
    </row>
    <row r="36" spans="1:11" ht="31.5" x14ac:dyDescent="0.25">
      <c r="A36" s="31" t="s">
        <v>66</v>
      </c>
      <c r="B36" s="32" t="s">
        <v>67</v>
      </c>
      <c r="C36" s="20">
        <f>[1]изменения!J37</f>
        <v>120952.37576</v>
      </c>
      <c r="D36" s="20">
        <f>[1]изменения!K37</f>
        <v>-2848.1612399999999</v>
      </c>
      <c r="E36" s="20">
        <f t="shared" si="5"/>
        <v>118104.21451999999</v>
      </c>
      <c r="F36" s="20">
        <f>'[1]изменения 2024-2025'!D35</f>
        <v>83157.2</v>
      </c>
      <c r="G36" s="20">
        <f>'[1]изменения 2024-2025'!E35</f>
        <v>0</v>
      </c>
      <c r="H36" s="20">
        <f>G36+F36</f>
        <v>83157.2</v>
      </c>
      <c r="I36" s="20">
        <f>'[1]изменения 2024-2025'!I35</f>
        <v>87315</v>
      </c>
      <c r="J36" s="20">
        <f>'[1]изменения 2024-2025'!J35</f>
        <v>0</v>
      </c>
      <c r="K36" s="20">
        <f>J36+I36</f>
        <v>87315</v>
      </c>
    </row>
    <row r="37" spans="1:11" ht="47.25" hidden="1" x14ac:dyDescent="0.25">
      <c r="A37" s="31" t="s">
        <v>68</v>
      </c>
      <c r="B37" s="32" t="s">
        <v>69</v>
      </c>
      <c r="C37" s="20">
        <f>[1]изменения!J38</f>
        <v>0</v>
      </c>
      <c r="D37" s="20">
        <f>[1]изменения!K38</f>
        <v>0</v>
      </c>
      <c r="E37" s="20">
        <f t="shared" si="5"/>
        <v>0</v>
      </c>
      <c r="F37" s="20"/>
      <c r="G37" s="20"/>
      <c r="H37" s="20">
        <f>G37+F37</f>
        <v>0</v>
      </c>
      <c r="I37" s="20"/>
      <c r="J37" s="20"/>
      <c r="K37" s="20">
        <f>J37+I37</f>
        <v>0</v>
      </c>
    </row>
    <row r="38" spans="1:11" ht="47.25" x14ac:dyDescent="0.25">
      <c r="A38" s="28" t="s">
        <v>70</v>
      </c>
      <c r="B38" s="29" t="s">
        <v>71</v>
      </c>
      <c r="C38" s="30">
        <f>[1]изменения!J39</f>
        <v>23498.836920000002</v>
      </c>
      <c r="D38" s="30">
        <f>D39+D40</f>
        <v>560.60604999999998</v>
      </c>
      <c r="E38" s="30">
        <f>E39+E40</f>
        <v>24059.44297</v>
      </c>
      <c r="F38" s="30">
        <f t="shared" ref="F38:K38" si="12">F39+F40</f>
        <v>33292.800000000003</v>
      </c>
      <c r="G38" s="30">
        <f t="shared" si="12"/>
        <v>0</v>
      </c>
      <c r="H38" s="30">
        <f t="shared" si="12"/>
        <v>33292.800000000003</v>
      </c>
      <c r="I38" s="30">
        <f t="shared" si="12"/>
        <v>33958.699999999997</v>
      </c>
      <c r="J38" s="30">
        <f t="shared" si="12"/>
        <v>0</v>
      </c>
      <c r="K38" s="30">
        <f t="shared" si="12"/>
        <v>33958.699999999997</v>
      </c>
    </row>
    <row r="39" spans="1:11" ht="63" x14ac:dyDescent="0.25">
      <c r="A39" s="31" t="s">
        <v>72</v>
      </c>
      <c r="B39" s="32" t="s">
        <v>73</v>
      </c>
      <c r="C39" s="20">
        <f>[1]изменения!J40</f>
        <v>23498.836920000002</v>
      </c>
      <c r="D39" s="20">
        <f>[1]изменения!K40</f>
        <v>560.60604999999998</v>
      </c>
      <c r="E39" s="20">
        <f t="shared" si="5"/>
        <v>24059.44297</v>
      </c>
      <c r="F39" s="20">
        <f>'[1]изменения 2024-2025'!D38</f>
        <v>33292.800000000003</v>
      </c>
      <c r="G39" s="20">
        <f>'[1]изменения 2024-2025'!E38</f>
        <v>0</v>
      </c>
      <c r="H39" s="20">
        <f>G39+F39</f>
        <v>33292.800000000003</v>
      </c>
      <c r="I39" s="20">
        <f>'[1]изменения 2024-2025'!I38</f>
        <v>33958.699999999997</v>
      </c>
      <c r="J39" s="20">
        <f>'[1]изменения 2024-2025'!J38</f>
        <v>0</v>
      </c>
      <c r="K39" s="20">
        <f>J39+I39</f>
        <v>33958.699999999997</v>
      </c>
    </row>
    <row r="40" spans="1:11" ht="47.25" hidden="1" x14ac:dyDescent="0.25">
      <c r="A40" s="31" t="s">
        <v>74</v>
      </c>
      <c r="B40" s="32" t="s">
        <v>75</v>
      </c>
      <c r="C40" s="20">
        <f>[1]изменения!J41</f>
        <v>0</v>
      </c>
      <c r="D40" s="20">
        <f>[1]изменения!K41</f>
        <v>0</v>
      </c>
      <c r="E40" s="20">
        <f t="shared" si="5"/>
        <v>0</v>
      </c>
      <c r="F40" s="20"/>
      <c r="G40" s="20"/>
      <c r="H40" s="20">
        <f>G40+F40</f>
        <v>0</v>
      </c>
      <c r="I40" s="20"/>
      <c r="J40" s="20"/>
      <c r="K40" s="20">
        <f>J40+I40</f>
        <v>0</v>
      </c>
    </row>
    <row r="41" spans="1:11" ht="47.25" hidden="1" x14ac:dyDescent="0.25">
      <c r="A41" s="33" t="s">
        <v>76</v>
      </c>
      <c r="B41" s="34" t="s">
        <v>77</v>
      </c>
      <c r="C41" s="20">
        <f>[1]изменения!J42</f>
        <v>0</v>
      </c>
      <c r="D41" s="20"/>
      <c r="E41" s="20">
        <f t="shared" si="5"/>
        <v>0</v>
      </c>
      <c r="F41" s="20"/>
      <c r="G41" s="20"/>
      <c r="H41" s="20">
        <f>G41+F41</f>
        <v>0</v>
      </c>
      <c r="I41" s="20"/>
      <c r="J41" s="20"/>
      <c r="K41" s="20">
        <f>J41+I41</f>
        <v>0</v>
      </c>
    </row>
    <row r="42" spans="1:11" ht="31.5" x14ac:dyDescent="0.25">
      <c r="A42" s="18" t="s">
        <v>78</v>
      </c>
      <c r="B42" s="35" t="s">
        <v>79</v>
      </c>
      <c r="C42" s="20">
        <f>[1]изменения!J43</f>
        <v>0</v>
      </c>
      <c r="D42" s="20">
        <f>D43+D44</f>
        <v>22.292819999999999</v>
      </c>
      <c r="E42" s="20">
        <f>E43+E44</f>
        <v>22.292819999999999</v>
      </c>
      <c r="F42" s="20">
        <f t="shared" ref="F42:K42" si="13">F43+F44</f>
        <v>0</v>
      </c>
      <c r="G42" s="20">
        <f t="shared" si="13"/>
        <v>0</v>
      </c>
      <c r="H42" s="20">
        <f t="shared" si="13"/>
        <v>0</v>
      </c>
      <c r="I42" s="20">
        <f t="shared" si="13"/>
        <v>0</v>
      </c>
      <c r="J42" s="20">
        <f t="shared" si="13"/>
        <v>0</v>
      </c>
      <c r="K42" s="20">
        <f t="shared" si="13"/>
        <v>0</v>
      </c>
    </row>
    <row r="43" spans="1:11" ht="31.5" x14ac:dyDescent="0.25">
      <c r="A43" s="31" t="s">
        <v>80</v>
      </c>
      <c r="B43" s="32" t="s">
        <v>79</v>
      </c>
      <c r="C43" s="36">
        <f>[1]изменения!J44</f>
        <v>0</v>
      </c>
      <c r="D43" s="36">
        <f>[1]изменения!K44</f>
        <v>22.292819999999999</v>
      </c>
      <c r="E43" s="36">
        <f t="shared" si="5"/>
        <v>22.292819999999999</v>
      </c>
      <c r="F43" s="20">
        <f>'[1]изменения 2024-2025'!D42</f>
        <v>0</v>
      </c>
      <c r="G43" s="20">
        <f>'[1]изменения 2024-2025'!E42</f>
        <v>0</v>
      </c>
      <c r="H43" s="20">
        <f>G43+F43</f>
        <v>0</v>
      </c>
      <c r="I43" s="20">
        <f>'[1]изменения 2024-2025'!I42</f>
        <v>0</v>
      </c>
      <c r="J43" s="20">
        <f>'[1]изменения 2024-2025'!J42</f>
        <v>0</v>
      </c>
      <c r="K43" s="20">
        <f>J43+I43</f>
        <v>0</v>
      </c>
    </row>
    <row r="44" spans="1:11" ht="47.25" hidden="1" x14ac:dyDescent="0.25">
      <c r="A44" s="31" t="s">
        <v>81</v>
      </c>
      <c r="B44" s="32" t="s">
        <v>82</v>
      </c>
      <c r="C44" s="36">
        <f>[1]изменения!J45</f>
        <v>0</v>
      </c>
      <c r="D44" s="36"/>
      <c r="E44" s="36">
        <f t="shared" si="5"/>
        <v>0</v>
      </c>
      <c r="F44" s="20"/>
      <c r="G44" s="20"/>
      <c r="H44" s="20">
        <f>G44+F44</f>
        <v>0</v>
      </c>
      <c r="I44" s="20"/>
      <c r="J44" s="20"/>
      <c r="K44" s="20">
        <f>J44+I44</f>
        <v>0</v>
      </c>
    </row>
    <row r="45" spans="1:11" x14ac:dyDescent="0.25">
      <c r="A45" s="18" t="s">
        <v>83</v>
      </c>
      <c r="B45" s="35" t="s">
        <v>84</v>
      </c>
      <c r="C45" s="20">
        <f>[1]изменения!J46</f>
        <v>862.41751999999997</v>
      </c>
      <c r="D45" s="20">
        <f>D46</f>
        <v>0</v>
      </c>
      <c r="E45" s="20">
        <f>E46</f>
        <v>862.41751999999997</v>
      </c>
      <c r="F45" s="20">
        <f t="shared" ref="F45:K45" si="14">F46</f>
        <v>813.5</v>
      </c>
      <c r="G45" s="20">
        <f t="shared" si="14"/>
        <v>0</v>
      </c>
      <c r="H45" s="20">
        <f t="shared" si="14"/>
        <v>813.5</v>
      </c>
      <c r="I45" s="20">
        <f t="shared" si="14"/>
        <v>839.4</v>
      </c>
      <c r="J45" s="20">
        <f t="shared" si="14"/>
        <v>0</v>
      </c>
      <c r="K45" s="20">
        <f t="shared" si="14"/>
        <v>839.4</v>
      </c>
    </row>
    <row r="46" spans="1:11" x14ac:dyDescent="0.25">
      <c r="A46" s="31" t="s">
        <v>85</v>
      </c>
      <c r="B46" s="32" t="s">
        <v>84</v>
      </c>
      <c r="C46" s="36">
        <f>[1]изменения!J47</f>
        <v>862.41751999999997</v>
      </c>
      <c r="D46" s="36">
        <f>[1]изменения!K47</f>
        <v>0</v>
      </c>
      <c r="E46" s="36">
        <f t="shared" si="5"/>
        <v>862.41751999999997</v>
      </c>
      <c r="F46" s="20">
        <f>'[1]изменения 2024-2025'!D45</f>
        <v>813.5</v>
      </c>
      <c r="G46" s="20">
        <f>'[1]изменения 2024-2025'!E45</f>
        <v>0</v>
      </c>
      <c r="H46" s="20">
        <f>G46+F46</f>
        <v>813.5</v>
      </c>
      <c r="I46" s="20">
        <f>'[1]изменения 2024-2025'!I45</f>
        <v>839.4</v>
      </c>
      <c r="J46" s="20">
        <f>'[1]изменения 2024-2025'!J45</f>
        <v>0</v>
      </c>
      <c r="K46" s="20">
        <f>J46+I46</f>
        <v>839.4</v>
      </c>
    </row>
    <row r="47" spans="1:11" ht="31.5" hidden="1" x14ac:dyDescent="0.25">
      <c r="A47" s="31" t="s">
        <v>86</v>
      </c>
      <c r="B47" s="32" t="s">
        <v>87</v>
      </c>
      <c r="C47" s="36">
        <f>[1]изменения!J48</f>
        <v>0</v>
      </c>
      <c r="D47" s="36">
        <f>[1]изменения!K48</f>
        <v>0</v>
      </c>
      <c r="E47" s="36">
        <f t="shared" si="5"/>
        <v>0</v>
      </c>
      <c r="F47" s="20"/>
      <c r="G47" s="20"/>
      <c r="H47" s="20"/>
      <c r="I47" s="20"/>
      <c r="J47" s="20"/>
      <c r="K47" s="20"/>
    </row>
    <row r="48" spans="1:11" ht="31.5" x14ac:dyDescent="0.25">
      <c r="A48" s="31" t="s">
        <v>88</v>
      </c>
      <c r="B48" s="32" t="s">
        <v>89</v>
      </c>
      <c r="C48" s="36">
        <f>[1]изменения!J49</f>
        <v>3700</v>
      </c>
      <c r="D48" s="36">
        <f>D49</f>
        <v>-284.39771000000002</v>
      </c>
      <c r="E48" s="36">
        <f>E49</f>
        <v>3415.6022899999998</v>
      </c>
      <c r="F48" s="36">
        <f t="shared" ref="F48:K48" si="15">F49</f>
        <v>7000</v>
      </c>
      <c r="G48" s="36">
        <f t="shared" si="15"/>
        <v>0</v>
      </c>
      <c r="H48" s="36">
        <f t="shared" si="15"/>
        <v>7000</v>
      </c>
      <c r="I48" s="36">
        <f t="shared" si="15"/>
        <v>7000</v>
      </c>
      <c r="J48" s="36">
        <f t="shared" si="15"/>
        <v>0</v>
      </c>
      <c r="K48" s="36">
        <f t="shared" si="15"/>
        <v>7000</v>
      </c>
    </row>
    <row r="49" spans="1:11" ht="47.25" x14ac:dyDescent="0.25">
      <c r="A49" s="31" t="s">
        <v>90</v>
      </c>
      <c r="B49" s="32" t="s">
        <v>91</v>
      </c>
      <c r="C49" s="36">
        <f>[1]изменения!J50</f>
        <v>3700</v>
      </c>
      <c r="D49" s="36">
        <f>[1]изменения!K50</f>
        <v>-284.39771000000002</v>
      </c>
      <c r="E49" s="36">
        <f t="shared" si="5"/>
        <v>3415.6022899999998</v>
      </c>
      <c r="F49" s="20">
        <f>'[1]изменения 2024-2025'!D48</f>
        <v>7000</v>
      </c>
      <c r="G49" s="20">
        <f>'[1]изменения 2024-2025'!E48</f>
        <v>0</v>
      </c>
      <c r="H49" s="20">
        <f>G49+F49</f>
        <v>7000</v>
      </c>
      <c r="I49" s="20">
        <f>'[1]изменения 2024-2025'!I48</f>
        <v>7000</v>
      </c>
      <c r="J49" s="20">
        <f>'[1]изменения 2024-2025'!J48</f>
        <v>0</v>
      </c>
      <c r="K49" s="20">
        <f>J49+I49</f>
        <v>7000</v>
      </c>
    </row>
    <row r="50" spans="1:11" ht="23.25" customHeight="1" x14ac:dyDescent="0.25">
      <c r="A50" s="10" t="s">
        <v>92</v>
      </c>
      <c r="B50" s="11" t="s">
        <v>93</v>
      </c>
      <c r="C50" s="12">
        <f>C51+C58+C55</f>
        <v>46050</v>
      </c>
      <c r="D50" s="12">
        <f>D51+D58+D55</f>
        <v>-5.8800999999999997</v>
      </c>
      <c r="E50" s="12">
        <f>E51+E58+E55</f>
        <v>46044.119900000005</v>
      </c>
      <c r="F50" s="15">
        <f t="shared" ref="F50:K50" si="16">F51+F58+F55</f>
        <v>46050</v>
      </c>
      <c r="G50" s="15">
        <f t="shared" si="16"/>
        <v>0</v>
      </c>
      <c r="H50" s="15">
        <f t="shared" si="16"/>
        <v>46050</v>
      </c>
      <c r="I50" s="15">
        <f t="shared" si="16"/>
        <v>46050</v>
      </c>
      <c r="J50" s="15">
        <f t="shared" si="16"/>
        <v>0</v>
      </c>
      <c r="K50" s="15">
        <f t="shared" si="16"/>
        <v>46050</v>
      </c>
    </row>
    <row r="51" spans="1:11" x14ac:dyDescent="0.25">
      <c r="A51" s="16" t="s">
        <v>94</v>
      </c>
      <c r="B51" s="17" t="s">
        <v>95</v>
      </c>
      <c r="C51" s="15">
        <f>[1]изменения!J52</f>
        <v>1000</v>
      </c>
      <c r="D51" s="15">
        <f>SUM(D52:D54)</f>
        <v>0</v>
      </c>
      <c r="E51" s="15">
        <f>SUM(E52:E54)</f>
        <v>1000</v>
      </c>
      <c r="F51" s="15">
        <f t="shared" ref="F51:K51" si="17">SUM(F52:F54)</f>
        <v>1000</v>
      </c>
      <c r="G51" s="15">
        <f t="shared" si="17"/>
        <v>0</v>
      </c>
      <c r="H51" s="15">
        <f t="shared" si="17"/>
        <v>1000</v>
      </c>
      <c r="I51" s="15">
        <f t="shared" si="17"/>
        <v>1000</v>
      </c>
      <c r="J51" s="15">
        <f t="shared" si="17"/>
        <v>0</v>
      </c>
      <c r="K51" s="15">
        <f t="shared" si="17"/>
        <v>1000</v>
      </c>
    </row>
    <row r="52" spans="1:11" ht="47.25" x14ac:dyDescent="0.25">
      <c r="A52" s="18" t="s">
        <v>96</v>
      </c>
      <c r="B52" s="37" t="s">
        <v>97</v>
      </c>
      <c r="C52" s="20">
        <f>[1]изменения!J53</f>
        <v>1000</v>
      </c>
      <c r="D52" s="20">
        <f>[1]изменения!K53</f>
        <v>0</v>
      </c>
      <c r="E52" s="20">
        <f t="shared" si="5"/>
        <v>1000</v>
      </c>
      <c r="F52" s="20">
        <f>'[1]изменения 2024-2025'!D51</f>
        <v>1000</v>
      </c>
      <c r="G52" s="20">
        <f>'[1]изменения 2024-2025'!E51</f>
        <v>0</v>
      </c>
      <c r="H52" s="20">
        <f>G52+F52</f>
        <v>1000</v>
      </c>
      <c r="I52" s="20">
        <f>'[1]изменения 2024-2025'!I51</f>
        <v>1000</v>
      </c>
      <c r="J52" s="20">
        <f>'[1]изменения 2024-2025'!J51</f>
        <v>0</v>
      </c>
      <c r="K52" s="20">
        <f>J52+I52</f>
        <v>1000</v>
      </c>
    </row>
    <row r="53" spans="1:11" ht="47.25" hidden="1" x14ac:dyDescent="0.25">
      <c r="A53" s="18" t="s">
        <v>98</v>
      </c>
      <c r="B53" s="37" t="s">
        <v>99</v>
      </c>
      <c r="C53" s="20">
        <f>[1]изменения!J54</f>
        <v>0</v>
      </c>
      <c r="D53" s="20">
        <f>[1]изменения!K54</f>
        <v>0</v>
      </c>
      <c r="E53" s="20">
        <f t="shared" si="5"/>
        <v>0</v>
      </c>
      <c r="F53" s="20">
        <f>'[1]изменения 2024-2025'!D52</f>
        <v>0</v>
      </c>
      <c r="G53" s="20">
        <f>'[1]изменения 2024-2025'!E52</f>
        <v>0</v>
      </c>
      <c r="H53" s="20">
        <f>G53+F53</f>
        <v>0</v>
      </c>
      <c r="I53" s="20">
        <f>'[1]изменения 2024-2025'!I52</f>
        <v>0</v>
      </c>
      <c r="J53" s="20">
        <f>'[1]изменения 2024-2025'!J52</f>
        <v>0</v>
      </c>
      <c r="K53" s="20">
        <f>J53+I53</f>
        <v>0</v>
      </c>
    </row>
    <row r="54" spans="1:11" ht="47.25" hidden="1" x14ac:dyDescent="0.25">
      <c r="A54" s="18" t="s">
        <v>100</v>
      </c>
      <c r="B54" s="37" t="s">
        <v>101</v>
      </c>
      <c r="C54" s="20">
        <f>[1]изменения!J55</f>
        <v>0</v>
      </c>
      <c r="D54" s="20">
        <f>[1]изменения!K55</f>
        <v>0</v>
      </c>
      <c r="E54" s="20">
        <f t="shared" si="5"/>
        <v>0</v>
      </c>
      <c r="F54" s="20">
        <f>'[1]изменения 2024-2025'!D53</f>
        <v>0</v>
      </c>
      <c r="G54" s="20">
        <f>'[1]изменения 2024-2025'!E53</f>
        <v>0</v>
      </c>
      <c r="H54" s="20">
        <f>G54+F54</f>
        <v>0</v>
      </c>
      <c r="I54" s="20">
        <f>'[1]изменения 2024-2025'!I53</f>
        <v>0</v>
      </c>
      <c r="J54" s="20">
        <f>'[1]изменения 2024-2025'!J53</f>
        <v>0</v>
      </c>
      <c r="K54" s="20">
        <f>J54+I54</f>
        <v>0</v>
      </c>
    </row>
    <row r="55" spans="1:11" x14ac:dyDescent="0.25">
      <c r="A55" s="18" t="s">
        <v>102</v>
      </c>
      <c r="B55" s="37" t="s">
        <v>103</v>
      </c>
      <c r="C55" s="20">
        <f>[1]изменения!J56</f>
        <v>12000</v>
      </c>
      <c r="D55" s="20">
        <f>D56+D57</f>
        <v>0</v>
      </c>
      <c r="E55" s="20">
        <f>E56+E57</f>
        <v>12000</v>
      </c>
      <c r="F55" s="20">
        <f t="shared" ref="F55:K55" si="18">F56+F57</f>
        <v>12000</v>
      </c>
      <c r="G55" s="20">
        <f t="shared" si="18"/>
        <v>0</v>
      </c>
      <c r="H55" s="20">
        <f t="shared" si="18"/>
        <v>12000</v>
      </c>
      <c r="I55" s="20">
        <f t="shared" si="18"/>
        <v>12000</v>
      </c>
      <c r="J55" s="20">
        <f t="shared" si="18"/>
        <v>0</v>
      </c>
      <c r="K55" s="20">
        <f t="shared" si="18"/>
        <v>12000</v>
      </c>
    </row>
    <row r="56" spans="1:11" x14ac:dyDescent="0.25">
      <c r="A56" s="18" t="s">
        <v>104</v>
      </c>
      <c r="B56" s="37" t="s">
        <v>105</v>
      </c>
      <c r="C56" s="20">
        <f>[1]изменения!J57</f>
        <v>5000</v>
      </c>
      <c r="D56" s="20">
        <f>[1]изменения!K57</f>
        <v>-140.35273000000001</v>
      </c>
      <c r="E56" s="20">
        <f t="shared" si="5"/>
        <v>4859.6472700000004</v>
      </c>
      <c r="F56" s="20">
        <f>'[1]изменения 2024-2025'!D55</f>
        <v>5000</v>
      </c>
      <c r="G56" s="20">
        <f>'[1]изменения 2024-2025'!E55</f>
        <v>0</v>
      </c>
      <c r="H56" s="20">
        <f>G56+F56</f>
        <v>5000</v>
      </c>
      <c r="I56" s="20">
        <f>'[1]изменения 2024-2025'!I55</f>
        <v>5000</v>
      </c>
      <c r="J56" s="20">
        <f>'[1]изменения 2024-2025'!J55</f>
        <v>0</v>
      </c>
      <c r="K56" s="20">
        <f>J56+I56</f>
        <v>5000</v>
      </c>
    </row>
    <row r="57" spans="1:11" x14ac:dyDescent="0.25">
      <c r="A57" s="18" t="s">
        <v>106</v>
      </c>
      <c r="B57" s="37" t="s">
        <v>107</v>
      </c>
      <c r="C57" s="20">
        <f>[1]изменения!J58</f>
        <v>7000</v>
      </c>
      <c r="D57" s="20">
        <f>[1]изменения!K58</f>
        <v>140.35273000000001</v>
      </c>
      <c r="E57" s="20">
        <f t="shared" si="5"/>
        <v>7140.3527299999996</v>
      </c>
      <c r="F57" s="20">
        <f>'[1]изменения 2024-2025'!D56</f>
        <v>7000</v>
      </c>
      <c r="G57" s="20">
        <f>'[1]изменения 2024-2025'!E56</f>
        <v>0</v>
      </c>
      <c r="H57" s="20">
        <f>G57+F57</f>
        <v>7000</v>
      </c>
      <c r="I57" s="20">
        <f>'[1]изменения 2024-2025'!I56</f>
        <v>7000</v>
      </c>
      <c r="J57" s="20">
        <f>'[1]изменения 2024-2025'!J56</f>
        <v>0</v>
      </c>
      <c r="K57" s="20">
        <f>J57+I57</f>
        <v>7000</v>
      </c>
    </row>
    <row r="58" spans="1:11" x14ac:dyDescent="0.25">
      <c r="A58" s="16" t="s">
        <v>108</v>
      </c>
      <c r="B58" s="17" t="s">
        <v>109</v>
      </c>
      <c r="C58" s="15">
        <f>[1]изменения!J59</f>
        <v>33050</v>
      </c>
      <c r="D58" s="15">
        <f>SUM(D59:D64)</f>
        <v>-5.8800999999999997</v>
      </c>
      <c r="E58" s="15">
        <f>SUM(E59:E64)</f>
        <v>33044.119900000005</v>
      </c>
      <c r="F58" s="15">
        <f t="shared" ref="F58:K58" si="19">SUM(F59:F64)</f>
        <v>33050</v>
      </c>
      <c r="G58" s="15">
        <f t="shared" si="19"/>
        <v>0</v>
      </c>
      <c r="H58" s="15">
        <f t="shared" si="19"/>
        <v>33050</v>
      </c>
      <c r="I58" s="15">
        <f t="shared" si="19"/>
        <v>33050</v>
      </c>
      <c r="J58" s="15">
        <f t="shared" si="19"/>
        <v>0</v>
      </c>
      <c r="K58" s="15">
        <f t="shared" si="19"/>
        <v>33050</v>
      </c>
    </row>
    <row r="59" spans="1:11" ht="31.5" x14ac:dyDescent="0.25">
      <c r="A59" s="18" t="s">
        <v>110</v>
      </c>
      <c r="B59" s="35" t="s">
        <v>111</v>
      </c>
      <c r="C59" s="20">
        <f>[1]изменения!J60</f>
        <v>31200</v>
      </c>
      <c r="D59" s="20">
        <f>[1]изменения!K60</f>
        <v>-5.8800999999999997</v>
      </c>
      <c r="E59" s="20">
        <f t="shared" si="5"/>
        <v>31194.119900000002</v>
      </c>
      <c r="F59" s="20">
        <f>'[1]изменения 2024-2025'!D58</f>
        <v>31200</v>
      </c>
      <c r="G59" s="20">
        <f>'[1]изменения 2024-2025'!E58</f>
        <v>0</v>
      </c>
      <c r="H59" s="20">
        <f>G59+F59</f>
        <v>31200</v>
      </c>
      <c r="I59" s="20">
        <f>'[1]изменения 2024-2025'!I58</f>
        <v>31200</v>
      </c>
      <c r="J59" s="20">
        <f>'[1]изменения 2024-2025'!J58</f>
        <v>0</v>
      </c>
      <c r="K59" s="20">
        <f t="shared" ref="K59:K64" si="20">J59+I59</f>
        <v>31200</v>
      </c>
    </row>
    <row r="60" spans="1:11" ht="31.5" hidden="1" x14ac:dyDescent="0.25">
      <c r="A60" s="18" t="s">
        <v>112</v>
      </c>
      <c r="B60" s="35" t="s">
        <v>113</v>
      </c>
      <c r="C60" s="20">
        <f>[1]изменения!J61</f>
        <v>0</v>
      </c>
      <c r="D60" s="20">
        <f>[1]изменения!K61</f>
        <v>0</v>
      </c>
      <c r="E60" s="20">
        <f t="shared" si="5"/>
        <v>0</v>
      </c>
      <c r="F60" s="20">
        <f>'[1]изменения 2024-2025'!D59</f>
        <v>0</v>
      </c>
      <c r="G60" s="20">
        <f>'[1]изменения 2024-2025'!E59</f>
        <v>0</v>
      </c>
      <c r="H60" s="20">
        <f t="shared" ref="H60:H170" si="21">G60+F60</f>
        <v>0</v>
      </c>
      <c r="I60" s="20">
        <f>'[1]изменения 2024-2025'!I59</f>
        <v>0</v>
      </c>
      <c r="J60" s="20">
        <f>'[1]изменения 2024-2025'!J59</f>
        <v>0</v>
      </c>
      <c r="K60" s="20">
        <f t="shared" si="20"/>
        <v>0</v>
      </c>
    </row>
    <row r="61" spans="1:11" ht="31.5" hidden="1" x14ac:dyDescent="0.25">
      <c r="A61" s="18" t="s">
        <v>114</v>
      </c>
      <c r="B61" s="35" t="s">
        <v>115</v>
      </c>
      <c r="C61" s="20">
        <f>[1]изменения!J62</f>
        <v>0</v>
      </c>
      <c r="D61" s="20">
        <f>[1]изменения!K62</f>
        <v>0</v>
      </c>
      <c r="E61" s="20">
        <f t="shared" si="5"/>
        <v>0</v>
      </c>
      <c r="F61" s="20">
        <f>'[1]изменения 2024-2025'!D60</f>
        <v>0</v>
      </c>
      <c r="G61" s="20">
        <f>'[1]изменения 2024-2025'!E60</f>
        <v>0</v>
      </c>
      <c r="H61" s="20">
        <f t="shared" si="21"/>
        <v>0</v>
      </c>
      <c r="I61" s="20">
        <f>'[1]изменения 2024-2025'!I60</f>
        <v>0</v>
      </c>
      <c r="J61" s="20">
        <f>'[1]изменения 2024-2025'!J60</f>
        <v>0</v>
      </c>
      <c r="K61" s="20">
        <f t="shared" si="20"/>
        <v>0</v>
      </c>
    </row>
    <row r="62" spans="1:11" ht="31.5" x14ac:dyDescent="0.25">
      <c r="A62" s="18" t="s">
        <v>116</v>
      </c>
      <c r="B62" s="35" t="s">
        <v>117</v>
      </c>
      <c r="C62" s="20">
        <f>[1]изменения!J63</f>
        <v>1850</v>
      </c>
      <c r="D62" s="20">
        <f>[1]изменения!K63</f>
        <v>0</v>
      </c>
      <c r="E62" s="20">
        <f t="shared" si="5"/>
        <v>1850</v>
      </c>
      <c r="F62" s="20">
        <f>'[1]изменения 2024-2025'!D61</f>
        <v>1850</v>
      </c>
      <c r="G62" s="20">
        <f>'[1]изменения 2024-2025'!E61</f>
        <v>0</v>
      </c>
      <c r="H62" s="20">
        <f t="shared" si="21"/>
        <v>1850</v>
      </c>
      <c r="I62" s="20">
        <f>'[1]изменения 2024-2025'!I61</f>
        <v>1850</v>
      </c>
      <c r="J62" s="20">
        <f>'[1]изменения 2024-2025'!J61</f>
        <v>0</v>
      </c>
      <c r="K62" s="20">
        <f t="shared" si="20"/>
        <v>1850</v>
      </c>
    </row>
    <row r="63" spans="1:11" ht="31.5" hidden="1" x14ac:dyDescent="0.25">
      <c r="A63" s="18" t="s">
        <v>118</v>
      </c>
      <c r="B63" s="35" t="s">
        <v>119</v>
      </c>
      <c r="C63" s="20">
        <f>[1]изменения!J64</f>
        <v>0</v>
      </c>
      <c r="D63" s="20">
        <f>[1]изменения!K64</f>
        <v>0</v>
      </c>
      <c r="E63" s="20">
        <f t="shared" si="5"/>
        <v>0</v>
      </c>
      <c r="F63" s="20">
        <f>'[1]изменения 2024-2025'!D62</f>
        <v>0</v>
      </c>
      <c r="G63" s="20">
        <f>'[1]изменения 2024-2025'!E62</f>
        <v>0</v>
      </c>
      <c r="H63" s="20">
        <f t="shared" si="21"/>
        <v>0</v>
      </c>
      <c r="I63" s="20">
        <f>'[1]изменения 2024-2025'!I62</f>
        <v>0</v>
      </c>
      <c r="J63" s="20">
        <f>'[1]изменения 2024-2025'!J62</f>
        <v>0</v>
      </c>
      <c r="K63" s="20">
        <f t="shared" si="20"/>
        <v>0</v>
      </c>
    </row>
    <row r="64" spans="1:11" ht="31.5" hidden="1" x14ac:dyDescent="0.25">
      <c r="A64" s="18" t="s">
        <v>120</v>
      </c>
      <c r="B64" s="35" t="s">
        <v>121</v>
      </c>
      <c r="C64" s="20">
        <f>[1]изменения!J65</f>
        <v>0</v>
      </c>
      <c r="D64" s="20">
        <f>[1]изменения!K65</f>
        <v>0</v>
      </c>
      <c r="E64" s="20">
        <f t="shared" si="5"/>
        <v>0</v>
      </c>
      <c r="F64" s="20">
        <f>'[1]изменения 2024-2025'!D63</f>
        <v>0</v>
      </c>
      <c r="G64" s="20">
        <f>'[1]изменения 2024-2025'!E63</f>
        <v>0</v>
      </c>
      <c r="H64" s="20">
        <f t="shared" si="21"/>
        <v>0</v>
      </c>
      <c r="I64" s="20">
        <f>'[1]изменения 2024-2025'!I63</f>
        <v>0</v>
      </c>
      <c r="J64" s="20">
        <f>'[1]изменения 2024-2025'!J63</f>
        <v>0</v>
      </c>
      <c r="K64" s="20">
        <f t="shared" si="20"/>
        <v>0</v>
      </c>
    </row>
    <row r="65" spans="1:11" ht="19.5" customHeight="1" x14ac:dyDescent="0.25">
      <c r="A65" s="10" t="s">
        <v>122</v>
      </c>
      <c r="B65" s="11" t="s">
        <v>123</v>
      </c>
      <c r="C65" s="12">
        <f>C66+C67+C68+C69+C70</f>
        <v>8478.6040200000007</v>
      </c>
      <c r="D65" s="12">
        <f>D66+D67+D68+D69+D70</f>
        <v>812.90192999999999</v>
      </c>
      <c r="E65" s="12">
        <f>E66+E67+E68+E69+E70</f>
        <v>9291.5059500000007</v>
      </c>
      <c r="F65" s="15">
        <f t="shared" ref="F65:K65" si="22">F66+F67+F68+F69+F70</f>
        <v>3000</v>
      </c>
      <c r="G65" s="15">
        <f t="shared" si="22"/>
        <v>0</v>
      </c>
      <c r="H65" s="15">
        <f t="shared" si="22"/>
        <v>3000</v>
      </c>
      <c r="I65" s="15">
        <f t="shared" si="22"/>
        <v>3000</v>
      </c>
      <c r="J65" s="15">
        <f t="shared" si="22"/>
        <v>0</v>
      </c>
      <c r="K65" s="15">
        <f t="shared" si="22"/>
        <v>3000</v>
      </c>
    </row>
    <row r="66" spans="1:11" ht="47.25" x14ac:dyDescent="0.25">
      <c r="A66" s="18" t="s">
        <v>124</v>
      </c>
      <c r="B66" s="37" t="s">
        <v>125</v>
      </c>
      <c r="C66" s="20">
        <f>[1]изменения!J67</f>
        <v>8403.6040200000007</v>
      </c>
      <c r="D66" s="20">
        <f>[1]изменения!K67</f>
        <v>812.90192999999999</v>
      </c>
      <c r="E66" s="20">
        <f t="shared" si="5"/>
        <v>9216.5059500000007</v>
      </c>
      <c r="F66" s="20">
        <f>'[1]изменения 2024-2025'!D65</f>
        <v>3000</v>
      </c>
      <c r="G66" s="20">
        <f>'[1]изменения 2024-2025'!E65</f>
        <v>0</v>
      </c>
      <c r="H66" s="20">
        <f t="shared" si="21"/>
        <v>3000</v>
      </c>
      <c r="I66" s="20">
        <f>'[1]изменения 2024-2025'!I65</f>
        <v>3000</v>
      </c>
      <c r="J66" s="20">
        <f>'[1]изменения 2024-2025'!J65</f>
        <v>0</v>
      </c>
      <c r="K66" s="20">
        <f>J66+I66</f>
        <v>3000</v>
      </c>
    </row>
    <row r="67" spans="1:11" ht="63" hidden="1" x14ac:dyDescent="0.25">
      <c r="A67" s="18" t="s">
        <v>126</v>
      </c>
      <c r="B67" s="35" t="s">
        <v>127</v>
      </c>
      <c r="C67" s="20">
        <f>[1]изменения!J68</f>
        <v>0</v>
      </c>
      <c r="D67" s="20">
        <f>[1]изменения!K68</f>
        <v>0</v>
      </c>
      <c r="E67" s="20">
        <f t="shared" si="5"/>
        <v>0</v>
      </c>
      <c r="F67" s="20">
        <f>'[1]изменения 2024-2025'!D66</f>
        <v>0</v>
      </c>
      <c r="G67" s="20">
        <f>'[1]изменения 2024-2025'!E66</f>
        <v>0</v>
      </c>
      <c r="H67" s="20">
        <f t="shared" si="21"/>
        <v>0</v>
      </c>
      <c r="I67" s="20">
        <f>'[1]изменения 2024-2025'!I66</f>
        <v>0</v>
      </c>
      <c r="J67" s="20">
        <f>'[1]изменения 2024-2025'!J66</f>
        <v>0</v>
      </c>
      <c r="K67" s="20">
        <f>J67+I67</f>
        <v>0</v>
      </c>
    </row>
    <row r="68" spans="1:11" ht="63" hidden="1" x14ac:dyDescent="0.25">
      <c r="A68" s="31" t="s">
        <v>128</v>
      </c>
      <c r="B68" s="32" t="s">
        <v>129</v>
      </c>
      <c r="C68" s="20">
        <f>[1]изменения!J69</f>
        <v>0</v>
      </c>
      <c r="D68" s="20">
        <f>[1]изменения!K69</f>
        <v>0</v>
      </c>
      <c r="E68" s="20">
        <f t="shared" si="5"/>
        <v>0</v>
      </c>
      <c r="F68" s="20">
        <f>'[1]изменения 2024-2025'!D67</f>
        <v>0</v>
      </c>
      <c r="G68" s="20">
        <f>'[1]изменения 2024-2025'!E67</f>
        <v>0</v>
      </c>
      <c r="H68" s="20">
        <f t="shared" si="21"/>
        <v>0</v>
      </c>
      <c r="I68" s="20">
        <f>'[1]изменения 2024-2025'!I67</f>
        <v>0</v>
      </c>
      <c r="J68" s="20">
        <f>'[1]изменения 2024-2025'!J67</f>
        <v>0</v>
      </c>
      <c r="K68" s="20">
        <f>J68+I68</f>
        <v>0</v>
      </c>
    </row>
    <row r="69" spans="1:11" ht="31.5" hidden="1" x14ac:dyDescent="0.25">
      <c r="A69" s="31" t="s">
        <v>130</v>
      </c>
      <c r="B69" s="32" t="s">
        <v>131</v>
      </c>
      <c r="C69" s="20">
        <f>[1]изменения!J70</f>
        <v>0</v>
      </c>
      <c r="D69" s="20">
        <f>[1]изменения!K70</f>
        <v>0</v>
      </c>
      <c r="E69" s="20">
        <f t="shared" si="5"/>
        <v>0</v>
      </c>
      <c r="F69" s="20">
        <f>'[1]изменения 2024-2025'!D68</f>
        <v>0</v>
      </c>
      <c r="G69" s="20">
        <f>'[1]изменения 2024-2025'!E68</f>
        <v>0</v>
      </c>
      <c r="H69" s="20">
        <f t="shared" si="21"/>
        <v>0</v>
      </c>
      <c r="I69" s="20">
        <f>'[1]изменения 2024-2025'!I68</f>
        <v>0</v>
      </c>
      <c r="J69" s="20">
        <f>'[1]изменения 2024-2025'!J68</f>
        <v>0</v>
      </c>
      <c r="K69" s="20">
        <f>J69+I69</f>
        <v>0</v>
      </c>
    </row>
    <row r="70" spans="1:11" ht="31.5" x14ac:dyDescent="0.25">
      <c r="A70" s="31" t="s">
        <v>132</v>
      </c>
      <c r="B70" s="32" t="s">
        <v>131</v>
      </c>
      <c r="C70" s="20">
        <f>[1]изменения!J71</f>
        <v>75</v>
      </c>
      <c r="D70" s="20">
        <f>[1]изменения!K71</f>
        <v>0</v>
      </c>
      <c r="E70" s="20">
        <f t="shared" si="5"/>
        <v>75</v>
      </c>
      <c r="F70" s="20">
        <f>'[1]изменения 2024-2025'!D69</f>
        <v>0</v>
      </c>
      <c r="G70" s="20">
        <f>'[1]изменения 2024-2025'!E69</f>
        <v>0</v>
      </c>
      <c r="H70" s="20">
        <f t="shared" si="21"/>
        <v>0</v>
      </c>
      <c r="I70" s="20">
        <f>'[1]изменения 2024-2025'!I69</f>
        <v>0</v>
      </c>
      <c r="J70" s="20">
        <f>'[1]изменения 2024-2025'!J69</f>
        <v>0</v>
      </c>
      <c r="K70" s="20">
        <f>J70+I70</f>
        <v>0</v>
      </c>
    </row>
    <row r="71" spans="1:11" ht="47.25" x14ac:dyDescent="0.25">
      <c r="A71" s="10" t="s">
        <v>133</v>
      </c>
      <c r="B71" s="11" t="s">
        <v>134</v>
      </c>
      <c r="C71" s="12">
        <f>SUM(C72:C88)</f>
        <v>354192.04106000002</v>
      </c>
      <c r="D71" s="12">
        <f>SUM(D72:D88)</f>
        <v>95.915710000000004</v>
      </c>
      <c r="E71" s="12">
        <f>SUM(E72:E88)</f>
        <v>354287.95676999999</v>
      </c>
      <c r="F71" s="15">
        <f t="shared" ref="F71:K71" si="23">SUM(F72:F87)</f>
        <v>313183</v>
      </c>
      <c r="G71" s="15">
        <f t="shared" si="23"/>
        <v>0</v>
      </c>
      <c r="H71" s="15">
        <f t="shared" si="23"/>
        <v>313183</v>
      </c>
      <c r="I71" s="15">
        <f t="shared" si="23"/>
        <v>313183</v>
      </c>
      <c r="J71" s="15">
        <f t="shared" si="23"/>
        <v>0</v>
      </c>
      <c r="K71" s="15">
        <f t="shared" si="23"/>
        <v>313183</v>
      </c>
    </row>
    <row r="72" spans="1:11" ht="47.25" x14ac:dyDescent="0.25">
      <c r="A72" s="18" t="s">
        <v>135</v>
      </c>
      <c r="B72" s="35" t="s">
        <v>136</v>
      </c>
      <c r="C72" s="20">
        <f>[1]изменения!J73</f>
        <v>71.344290000000001</v>
      </c>
      <c r="D72" s="20">
        <f>[1]изменения!K73</f>
        <v>0</v>
      </c>
      <c r="E72" s="20">
        <f t="shared" si="5"/>
        <v>71.344290000000001</v>
      </c>
      <c r="F72" s="20">
        <f>'[1]изменения 2024-2025'!D71</f>
        <v>29.2</v>
      </c>
      <c r="G72" s="20">
        <f>'[1]изменения 2024-2025'!E71</f>
        <v>0</v>
      </c>
      <c r="H72" s="20">
        <f t="shared" si="21"/>
        <v>29.2</v>
      </c>
      <c r="I72" s="20">
        <f>'[1]изменения 2024-2025'!I71</f>
        <v>29.2</v>
      </c>
      <c r="J72" s="20">
        <f>'[1]изменения 2024-2025'!J71</f>
        <v>0</v>
      </c>
      <c r="K72" s="20">
        <f t="shared" ref="K72:K87" si="24">J72+I72</f>
        <v>29.2</v>
      </c>
    </row>
    <row r="73" spans="1:11" ht="94.5" x14ac:dyDescent="0.25">
      <c r="A73" s="18" t="s">
        <v>137</v>
      </c>
      <c r="B73" s="35" t="s">
        <v>138</v>
      </c>
      <c r="C73" s="20">
        <f>[1]изменения!J74</f>
        <v>315500</v>
      </c>
      <c r="D73" s="20">
        <f>[1]изменения!K74</f>
        <v>0</v>
      </c>
      <c r="E73" s="20">
        <f t="shared" si="5"/>
        <v>315500</v>
      </c>
      <c r="F73" s="20">
        <f>'[1]изменения 2024-2025'!D72</f>
        <v>275000</v>
      </c>
      <c r="G73" s="20">
        <f>'[1]изменения 2024-2025'!E72</f>
        <v>0</v>
      </c>
      <c r="H73" s="20">
        <f t="shared" si="21"/>
        <v>275000</v>
      </c>
      <c r="I73" s="20">
        <f>'[1]изменения 2024-2025'!I72</f>
        <v>275000</v>
      </c>
      <c r="J73" s="20">
        <f>'[1]изменения 2024-2025'!J72</f>
        <v>0</v>
      </c>
      <c r="K73" s="20">
        <f t="shared" si="24"/>
        <v>275000</v>
      </c>
    </row>
    <row r="74" spans="1:11" ht="78.75" x14ac:dyDescent="0.25">
      <c r="A74" s="18" t="s">
        <v>139</v>
      </c>
      <c r="B74" s="35" t="s">
        <v>140</v>
      </c>
      <c r="C74" s="20">
        <f>[1]изменения!J75</f>
        <v>32500</v>
      </c>
      <c r="D74" s="20">
        <f>[1]изменения!K75</f>
        <v>0</v>
      </c>
      <c r="E74" s="20">
        <f t="shared" si="5"/>
        <v>32500</v>
      </c>
      <c r="F74" s="20">
        <f>'[1]изменения 2024-2025'!D73</f>
        <v>32500</v>
      </c>
      <c r="G74" s="20">
        <f>'[1]изменения 2024-2025'!E73</f>
        <v>0</v>
      </c>
      <c r="H74" s="20">
        <f t="shared" si="21"/>
        <v>32500</v>
      </c>
      <c r="I74" s="20">
        <f>'[1]изменения 2024-2025'!I73</f>
        <v>32500</v>
      </c>
      <c r="J74" s="20">
        <f>'[1]изменения 2024-2025'!J73</f>
        <v>0</v>
      </c>
      <c r="K74" s="20">
        <f t="shared" si="24"/>
        <v>32500</v>
      </c>
    </row>
    <row r="75" spans="1:11" ht="141.75" x14ac:dyDescent="0.25">
      <c r="A75" s="18" t="s">
        <v>141</v>
      </c>
      <c r="B75" s="35" t="s">
        <v>142</v>
      </c>
      <c r="C75" s="20">
        <f>[1]изменения!J76</f>
        <v>1.89723</v>
      </c>
      <c r="D75" s="20">
        <f>[1]изменения!K76</f>
        <v>-1.08429</v>
      </c>
      <c r="E75" s="20">
        <f t="shared" si="5"/>
        <v>0.81294</v>
      </c>
      <c r="F75" s="20">
        <f>'[1]изменения 2024-2025'!D74</f>
        <v>0</v>
      </c>
      <c r="G75" s="20">
        <f>'[1]изменения 2024-2025'!E74</f>
        <v>0</v>
      </c>
      <c r="H75" s="20">
        <f t="shared" si="21"/>
        <v>0</v>
      </c>
      <c r="I75" s="20">
        <f>'[1]изменения 2024-2025'!I74</f>
        <v>0</v>
      </c>
      <c r="J75" s="20">
        <f>'[1]изменения 2024-2025'!J74</f>
        <v>0</v>
      </c>
      <c r="K75" s="20">
        <f t="shared" si="24"/>
        <v>0</v>
      </c>
    </row>
    <row r="76" spans="1:11" ht="59.25" customHeight="1" x14ac:dyDescent="0.25">
      <c r="A76" s="18" t="s">
        <v>143</v>
      </c>
      <c r="B76" s="35" t="s">
        <v>144</v>
      </c>
      <c r="C76" s="20">
        <f>[1]изменения!J77</f>
        <v>3.0420000000000003E-2</v>
      </c>
      <c r="D76" s="20">
        <f>[1]изменения!K77</f>
        <v>0</v>
      </c>
      <c r="E76" s="20">
        <f t="shared" si="5"/>
        <v>3.0420000000000003E-2</v>
      </c>
      <c r="F76" s="20"/>
      <c r="G76" s="20"/>
      <c r="H76" s="20"/>
      <c r="I76" s="20"/>
      <c r="J76" s="20"/>
      <c r="K76" s="20"/>
    </row>
    <row r="77" spans="1:11" ht="78.75" x14ac:dyDescent="0.25">
      <c r="A77" s="38" t="s">
        <v>145</v>
      </c>
      <c r="B77" s="39" t="s">
        <v>146</v>
      </c>
      <c r="C77" s="20">
        <f>[1]изменения!J78</f>
        <v>885.30065000000002</v>
      </c>
      <c r="D77" s="20">
        <f>[1]изменения!K78</f>
        <v>97</v>
      </c>
      <c r="E77" s="20">
        <f t="shared" si="5"/>
        <v>982.30065000000002</v>
      </c>
      <c r="F77" s="20">
        <f>'[1]изменения 2024-2025'!D75</f>
        <v>500</v>
      </c>
      <c r="G77" s="20">
        <f>'[1]изменения 2024-2025'!E75</f>
        <v>0</v>
      </c>
      <c r="H77" s="20">
        <f t="shared" si="21"/>
        <v>500</v>
      </c>
      <c r="I77" s="20">
        <f>'[1]изменения 2024-2025'!I75</f>
        <v>500</v>
      </c>
      <c r="J77" s="20">
        <f>'[1]изменения 2024-2025'!J75</f>
        <v>0</v>
      </c>
      <c r="K77" s="20">
        <f t="shared" si="24"/>
        <v>500</v>
      </c>
    </row>
    <row r="78" spans="1:11" ht="78.75" x14ac:dyDescent="0.25">
      <c r="A78" s="38" t="s">
        <v>147</v>
      </c>
      <c r="B78" s="39" t="s">
        <v>148</v>
      </c>
      <c r="C78" s="20">
        <f>[1]изменения!J79</f>
        <v>0</v>
      </c>
      <c r="D78" s="20">
        <f>[1]изменения!K79</f>
        <v>0</v>
      </c>
      <c r="E78" s="20">
        <f t="shared" si="5"/>
        <v>0</v>
      </c>
      <c r="F78" s="20">
        <f>'[1]изменения 2024-2025'!D76</f>
        <v>0</v>
      </c>
      <c r="G78" s="20">
        <f>'[1]изменения 2024-2025'!E76</f>
        <v>0</v>
      </c>
      <c r="H78" s="20">
        <f t="shared" si="21"/>
        <v>0</v>
      </c>
      <c r="I78" s="20">
        <f>'[1]изменения 2024-2025'!I76</f>
        <v>0</v>
      </c>
      <c r="J78" s="20">
        <f>'[1]изменения 2024-2025'!J76</f>
        <v>0</v>
      </c>
      <c r="K78" s="20">
        <f t="shared" si="24"/>
        <v>0</v>
      </c>
    </row>
    <row r="79" spans="1:11" ht="31.5" x14ac:dyDescent="0.25">
      <c r="A79" s="18" t="s">
        <v>149</v>
      </c>
      <c r="B79" s="35" t="s">
        <v>150</v>
      </c>
      <c r="C79" s="20">
        <f>[1]изменения!J80</f>
        <v>4650</v>
      </c>
      <c r="D79" s="20">
        <f>[1]изменения!K80</f>
        <v>0</v>
      </c>
      <c r="E79" s="20">
        <f t="shared" si="5"/>
        <v>4650</v>
      </c>
      <c r="F79" s="20">
        <f>'[1]изменения 2024-2025'!D77</f>
        <v>4650</v>
      </c>
      <c r="G79" s="20">
        <f>'[1]изменения 2024-2025'!E77</f>
        <v>0</v>
      </c>
      <c r="H79" s="20">
        <f t="shared" si="21"/>
        <v>4650</v>
      </c>
      <c r="I79" s="20">
        <f>'[1]изменения 2024-2025'!I77</f>
        <v>4650</v>
      </c>
      <c r="J79" s="20">
        <f>'[1]изменения 2024-2025'!J77</f>
        <v>0</v>
      </c>
      <c r="K79" s="20">
        <f t="shared" si="24"/>
        <v>4650</v>
      </c>
    </row>
    <row r="80" spans="1:11" ht="31.5" hidden="1" x14ac:dyDescent="0.25">
      <c r="A80" s="18" t="s">
        <v>151</v>
      </c>
      <c r="B80" s="35" t="s">
        <v>152</v>
      </c>
      <c r="C80" s="20">
        <f>[1]изменения!J81</f>
        <v>0</v>
      </c>
      <c r="D80" s="20">
        <f>[1]изменения!K81</f>
        <v>0</v>
      </c>
      <c r="E80" s="20">
        <f t="shared" si="5"/>
        <v>0</v>
      </c>
      <c r="F80" s="20">
        <f>'[1]изменения 2024-2025'!D78</f>
        <v>0</v>
      </c>
      <c r="G80" s="20">
        <f>'[1]изменения 2024-2025'!E78</f>
        <v>0</v>
      </c>
      <c r="H80" s="20">
        <f t="shared" si="21"/>
        <v>0</v>
      </c>
      <c r="I80" s="20">
        <f>'[1]изменения 2024-2025'!I78</f>
        <v>0</v>
      </c>
      <c r="J80" s="20">
        <f>'[1]изменения 2024-2025'!J78</f>
        <v>0</v>
      </c>
      <c r="K80" s="20">
        <f t="shared" si="24"/>
        <v>0</v>
      </c>
    </row>
    <row r="81" spans="1:11" ht="31.5" hidden="1" x14ac:dyDescent="0.25">
      <c r="A81" s="18" t="s">
        <v>153</v>
      </c>
      <c r="B81" s="35" t="s">
        <v>154</v>
      </c>
      <c r="C81" s="20">
        <f>[1]изменения!J82</f>
        <v>0</v>
      </c>
      <c r="D81" s="20">
        <f>[1]изменения!K82</f>
        <v>0</v>
      </c>
      <c r="E81" s="20">
        <f t="shared" si="5"/>
        <v>0</v>
      </c>
      <c r="F81" s="20">
        <f>'[1]изменения 2024-2025'!D79</f>
        <v>0</v>
      </c>
      <c r="G81" s="20">
        <f>'[1]изменения 2024-2025'!E79</f>
        <v>0</v>
      </c>
      <c r="H81" s="20">
        <f t="shared" si="21"/>
        <v>0</v>
      </c>
      <c r="I81" s="20">
        <f>'[1]изменения 2024-2025'!I79</f>
        <v>0</v>
      </c>
      <c r="J81" s="20">
        <f>'[1]изменения 2024-2025'!J79</f>
        <v>0</v>
      </c>
      <c r="K81" s="20">
        <f t="shared" si="24"/>
        <v>0</v>
      </c>
    </row>
    <row r="82" spans="1:11" ht="189" x14ac:dyDescent="0.25">
      <c r="A82" s="18" t="s">
        <v>155</v>
      </c>
      <c r="B82" s="35" t="s">
        <v>156</v>
      </c>
      <c r="C82" s="20">
        <f>[1]изменения!J83</f>
        <v>58.688470000000002</v>
      </c>
      <c r="D82" s="20">
        <f>[1]изменения!K83</f>
        <v>0</v>
      </c>
      <c r="E82" s="20">
        <f t="shared" si="5"/>
        <v>58.688470000000002</v>
      </c>
      <c r="F82" s="20"/>
      <c r="G82" s="20"/>
      <c r="H82" s="20"/>
      <c r="I82" s="20"/>
      <c r="J82" s="20"/>
      <c r="K82" s="20"/>
    </row>
    <row r="83" spans="1:11" ht="47.25" hidden="1" x14ac:dyDescent="0.25">
      <c r="A83" s="18" t="s">
        <v>157</v>
      </c>
      <c r="B83" s="35" t="s">
        <v>158</v>
      </c>
      <c r="C83" s="20">
        <f>[1]изменения!J84</f>
        <v>0</v>
      </c>
      <c r="D83" s="20">
        <f>[1]изменения!K84</f>
        <v>0</v>
      </c>
      <c r="E83" s="20">
        <f t="shared" si="5"/>
        <v>0</v>
      </c>
      <c r="F83" s="20">
        <f>'[1]изменения 2024-2025'!D80</f>
        <v>53.8</v>
      </c>
      <c r="G83" s="20">
        <f>'[1]изменения 2024-2025'!E80</f>
        <v>0</v>
      </c>
      <c r="H83" s="20">
        <f t="shared" si="21"/>
        <v>53.8</v>
      </c>
      <c r="I83" s="20">
        <f>'[1]изменения 2024-2025'!I80</f>
        <v>53.8</v>
      </c>
      <c r="J83" s="20">
        <f>'[1]изменения 2024-2025'!J80</f>
        <v>0</v>
      </c>
      <c r="K83" s="20">
        <f t="shared" si="24"/>
        <v>53.8</v>
      </c>
    </row>
    <row r="84" spans="1:11" ht="31.5" x14ac:dyDescent="0.25">
      <c r="A84" s="18" t="s">
        <v>159</v>
      </c>
      <c r="B84" s="35" t="s">
        <v>160</v>
      </c>
      <c r="C84" s="20">
        <f>[1]изменения!J85</f>
        <v>450</v>
      </c>
      <c r="D84" s="20">
        <f>[1]изменения!K85</f>
        <v>0</v>
      </c>
      <c r="E84" s="20">
        <f t="shared" si="5"/>
        <v>450</v>
      </c>
      <c r="F84" s="20">
        <f>'[1]изменения 2024-2025'!D81</f>
        <v>450</v>
      </c>
      <c r="G84" s="20">
        <f>'[1]изменения 2024-2025'!E81</f>
        <v>0</v>
      </c>
      <c r="H84" s="20">
        <f t="shared" si="21"/>
        <v>450</v>
      </c>
      <c r="I84" s="20">
        <f>'[1]изменения 2024-2025'!I81</f>
        <v>450</v>
      </c>
      <c r="J84" s="20">
        <f>'[1]изменения 2024-2025'!J81</f>
        <v>0</v>
      </c>
      <c r="K84" s="20">
        <f t="shared" si="24"/>
        <v>450</v>
      </c>
    </row>
    <row r="85" spans="1:11" ht="78.75" hidden="1" x14ac:dyDescent="0.25">
      <c r="A85" s="18" t="s">
        <v>161</v>
      </c>
      <c r="B85" s="35" t="s">
        <v>162</v>
      </c>
      <c r="C85" s="20">
        <f>[1]изменения!J86</f>
        <v>0</v>
      </c>
      <c r="D85" s="20">
        <f>[1]изменения!K86</f>
        <v>0</v>
      </c>
      <c r="E85" s="20">
        <f t="shared" ref="E85:E118" si="25">D85+C85</f>
        <v>0</v>
      </c>
      <c r="F85" s="20">
        <f>'[1]изменения 2024-2025'!D82</f>
        <v>0</v>
      </c>
      <c r="G85" s="20">
        <f>'[1]изменения 2024-2025'!E82</f>
        <v>0</v>
      </c>
      <c r="H85" s="20">
        <f t="shared" si="21"/>
        <v>0</v>
      </c>
      <c r="I85" s="20">
        <f>'[1]изменения 2024-2025'!I82</f>
        <v>0</v>
      </c>
      <c r="J85" s="20">
        <f>'[1]изменения 2024-2025'!J82</f>
        <v>0</v>
      </c>
      <c r="K85" s="20">
        <f t="shared" si="24"/>
        <v>0</v>
      </c>
    </row>
    <row r="86" spans="1:11" ht="78.75" hidden="1" x14ac:dyDescent="0.25">
      <c r="A86" s="18" t="s">
        <v>163</v>
      </c>
      <c r="B86" s="35" t="s">
        <v>164</v>
      </c>
      <c r="C86" s="20">
        <f>[1]изменения!J87</f>
        <v>0</v>
      </c>
      <c r="D86" s="20">
        <f>[1]изменения!K87</f>
        <v>0</v>
      </c>
      <c r="E86" s="20">
        <f t="shared" si="25"/>
        <v>0</v>
      </c>
      <c r="F86" s="20">
        <f>'[1]изменения 2024-2025'!D83</f>
        <v>0</v>
      </c>
      <c r="G86" s="20">
        <f>'[1]изменения 2024-2025'!E83</f>
        <v>0</v>
      </c>
      <c r="H86" s="20">
        <f t="shared" si="21"/>
        <v>0</v>
      </c>
      <c r="I86" s="20">
        <f>'[1]изменения 2024-2025'!I83</f>
        <v>0</v>
      </c>
      <c r="J86" s="20">
        <f>'[1]изменения 2024-2025'!J83</f>
        <v>0</v>
      </c>
      <c r="K86" s="20">
        <f t="shared" si="24"/>
        <v>0</v>
      </c>
    </row>
    <row r="87" spans="1:11" ht="78.75" hidden="1" x14ac:dyDescent="0.25">
      <c r="A87" s="18" t="s">
        <v>165</v>
      </c>
      <c r="B87" s="35" t="s">
        <v>166</v>
      </c>
      <c r="C87" s="20">
        <f>[1]изменения!J88</f>
        <v>0</v>
      </c>
      <c r="D87" s="20">
        <f>[1]изменения!K88</f>
        <v>0</v>
      </c>
      <c r="E87" s="20">
        <f t="shared" si="25"/>
        <v>0</v>
      </c>
      <c r="F87" s="20">
        <f>'[1]изменения 2024-2025'!D84</f>
        <v>0</v>
      </c>
      <c r="G87" s="20">
        <f>'[1]изменения 2024-2025'!E84</f>
        <v>0</v>
      </c>
      <c r="H87" s="20">
        <f t="shared" si="21"/>
        <v>0</v>
      </c>
      <c r="I87" s="20">
        <f>'[1]изменения 2024-2025'!I84</f>
        <v>0</v>
      </c>
      <c r="J87" s="20">
        <f>'[1]изменения 2024-2025'!J84</f>
        <v>0</v>
      </c>
      <c r="K87" s="20">
        <f t="shared" si="24"/>
        <v>0</v>
      </c>
    </row>
    <row r="88" spans="1:11" ht="42" customHeight="1" x14ac:dyDescent="0.25">
      <c r="A88" s="18" t="s">
        <v>167</v>
      </c>
      <c r="B88" s="35" t="s">
        <v>168</v>
      </c>
      <c r="C88" s="20">
        <f>[1]изменения!J89</f>
        <v>74.78</v>
      </c>
      <c r="D88" s="20">
        <f>[1]изменения!K89</f>
        <v>0</v>
      </c>
      <c r="E88" s="20">
        <f t="shared" si="25"/>
        <v>74.78</v>
      </c>
      <c r="F88" s="20"/>
      <c r="G88" s="20"/>
      <c r="H88" s="20"/>
      <c r="I88" s="20"/>
      <c r="J88" s="20"/>
      <c r="K88" s="20"/>
    </row>
    <row r="89" spans="1:11" ht="31.5" x14ac:dyDescent="0.25">
      <c r="A89" s="10" t="s">
        <v>169</v>
      </c>
      <c r="B89" s="11" t="s">
        <v>170</v>
      </c>
      <c r="C89" s="12">
        <f>SUM(C90:C95)</f>
        <v>192581.91102999999</v>
      </c>
      <c r="D89" s="12">
        <f>SUM(D90:D95)</f>
        <v>1678.0351400000002</v>
      </c>
      <c r="E89" s="12">
        <f>SUM(E90:E95)</f>
        <v>194259.94616999998</v>
      </c>
      <c r="F89" s="15">
        <f t="shared" ref="F89:K89" si="26">SUM(F90:F95)</f>
        <v>115446.6</v>
      </c>
      <c r="G89" s="15">
        <f t="shared" si="26"/>
        <v>0</v>
      </c>
      <c r="H89" s="15">
        <f t="shared" si="26"/>
        <v>115446.6</v>
      </c>
      <c r="I89" s="15">
        <f t="shared" si="26"/>
        <v>115446.6</v>
      </c>
      <c r="J89" s="15">
        <f t="shared" si="26"/>
        <v>0</v>
      </c>
      <c r="K89" s="15">
        <f t="shared" si="26"/>
        <v>115446.6</v>
      </c>
    </row>
    <row r="90" spans="1:11" ht="31.5" x14ac:dyDescent="0.25">
      <c r="A90" s="18" t="s">
        <v>171</v>
      </c>
      <c r="B90" s="37" t="s">
        <v>172</v>
      </c>
      <c r="C90" s="20">
        <f>[1]изменения!J91</f>
        <v>9391.3660400000008</v>
      </c>
      <c r="D90" s="20">
        <f>[1]изменения!K91</f>
        <v>259.25105000000002</v>
      </c>
      <c r="E90" s="20">
        <f t="shared" si="25"/>
        <v>9650.6170900000016</v>
      </c>
      <c r="F90" s="20">
        <f>'[1]изменения 2024-2025'!D86</f>
        <v>40975.300000000003</v>
      </c>
      <c r="G90" s="20">
        <f>'[1]изменения 2024-2025'!E86</f>
        <v>0</v>
      </c>
      <c r="H90" s="20">
        <f t="shared" si="21"/>
        <v>40975.300000000003</v>
      </c>
      <c r="I90" s="20">
        <f>'[1]изменения 2024-2025'!I86</f>
        <v>40975.300000000003</v>
      </c>
      <c r="J90" s="20">
        <f>'[1]изменения 2024-2025'!J86</f>
        <v>0</v>
      </c>
      <c r="K90" s="20">
        <f t="shared" ref="K90:K95" si="27">J90+I90</f>
        <v>40975.300000000003</v>
      </c>
    </row>
    <row r="91" spans="1:11" ht="31.5" x14ac:dyDescent="0.25">
      <c r="A91" s="18" t="s">
        <v>173</v>
      </c>
      <c r="B91" s="37" t="s">
        <v>174</v>
      </c>
      <c r="C91" s="20">
        <f>[1]изменения!J92</f>
        <v>0</v>
      </c>
      <c r="D91" s="20">
        <f>[1]изменения!K92</f>
        <v>0</v>
      </c>
      <c r="E91" s="20">
        <f t="shared" si="25"/>
        <v>0</v>
      </c>
      <c r="F91" s="20">
        <f>'[1]изменения 2024-2025'!D87</f>
        <v>0</v>
      </c>
      <c r="G91" s="20">
        <f>'[1]изменения 2024-2025'!E87</f>
        <v>0</v>
      </c>
      <c r="H91" s="20">
        <f t="shared" si="21"/>
        <v>0</v>
      </c>
      <c r="I91" s="20">
        <f>'[1]изменения 2024-2025'!I87</f>
        <v>0</v>
      </c>
      <c r="J91" s="20">
        <f>'[1]изменения 2024-2025'!J87</f>
        <v>0</v>
      </c>
      <c r="K91" s="20">
        <f t="shared" si="27"/>
        <v>0</v>
      </c>
    </row>
    <row r="92" spans="1:11" x14ac:dyDescent="0.25">
      <c r="A92" s="18" t="s">
        <v>175</v>
      </c>
      <c r="B92" s="37" t="s">
        <v>176</v>
      </c>
      <c r="C92" s="20">
        <f>[1]изменения!J93</f>
        <v>3919.3768900000005</v>
      </c>
      <c r="D92" s="20">
        <f>[1]изменения!K93</f>
        <v>1413.789</v>
      </c>
      <c r="E92" s="20">
        <f t="shared" si="25"/>
        <v>5333.1658900000002</v>
      </c>
      <c r="F92" s="20">
        <f>'[1]изменения 2024-2025'!D88</f>
        <v>6050</v>
      </c>
      <c r="G92" s="20">
        <f>'[1]изменения 2024-2025'!E88</f>
        <v>0</v>
      </c>
      <c r="H92" s="20">
        <f t="shared" si="21"/>
        <v>6050</v>
      </c>
      <c r="I92" s="20">
        <f>'[1]изменения 2024-2025'!I88</f>
        <v>6050</v>
      </c>
      <c r="J92" s="20">
        <f>'[1]изменения 2024-2025'!J88</f>
        <v>0</v>
      </c>
      <c r="K92" s="20">
        <f t="shared" si="27"/>
        <v>6050</v>
      </c>
    </row>
    <row r="93" spans="1:11" ht="31.5" x14ac:dyDescent="0.25">
      <c r="A93" s="18" t="s">
        <v>177</v>
      </c>
      <c r="B93" s="37" t="s">
        <v>178</v>
      </c>
      <c r="C93" s="20">
        <f>[1]изменения!J94</f>
        <v>1456.9531099999999</v>
      </c>
      <c r="D93" s="20">
        <f>[1]изменения!K94</f>
        <v>5.0250000000000004</v>
      </c>
      <c r="E93" s="20">
        <f t="shared" si="25"/>
        <v>1461.97811</v>
      </c>
      <c r="F93" s="20">
        <f>'[1]изменения 2024-2025'!D89</f>
        <v>3133.9</v>
      </c>
      <c r="G93" s="20">
        <f>'[1]изменения 2024-2025'!E89</f>
        <v>0</v>
      </c>
      <c r="H93" s="20">
        <f t="shared" si="21"/>
        <v>3133.9</v>
      </c>
      <c r="I93" s="20">
        <f>'[1]изменения 2024-2025'!I89</f>
        <v>3133.9</v>
      </c>
      <c r="J93" s="20">
        <f>'[1]изменения 2024-2025'!J89</f>
        <v>0</v>
      </c>
      <c r="K93" s="20">
        <f t="shared" si="27"/>
        <v>3133.9</v>
      </c>
    </row>
    <row r="94" spans="1:11" x14ac:dyDescent="0.25">
      <c r="A94" s="18" t="s">
        <v>179</v>
      </c>
      <c r="B94" s="37" t="s">
        <v>180</v>
      </c>
      <c r="C94" s="20">
        <f>[1]изменения!J95</f>
        <v>115.20116999999993</v>
      </c>
      <c r="D94" s="20">
        <f>[1]изменения!K95</f>
        <v>-0.03</v>
      </c>
      <c r="E94" s="20">
        <f t="shared" si="25"/>
        <v>115.17116999999993</v>
      </c>
      <c r="F94" s="20">
        <f>'[1]изменения 2024-2025'!D90</f>
        <v>3456.5</v>
      </c>
      <c r="G94" s="20">
        <f>'[1]изменения 2024-2025'!E90</f>
        <v>0</v>
      </c>
      <c r="H94" s="20">
        <f t="shared" si="21"/>
        <v>3456.5</v>
      </c>
      <c r="I94" s="20">
        <f>'[1]изменения 2024-2025'!I90</f>
        <v>3456.5</v>
      </c>
      <c r="J94" s="20">
        <f>'[1]изменения 2024-2025'!J90</f>
        <v>0</v>
      </c>
      <c r="K94" s="20">
        <f t="shared" si="27"/>
        <v>3456.5</v>
      </c>
    </row>
    <row r="95" spans="1:11" ht="47.25" x14ac:dyDescent="0.25">
      <c r="A95" s="40" t="s">
        <v>181</v>
      </c>
      <c r="B95" s="41" t="s">
        <v>182</v>
      </c>
      <c r="C95" s="20">
        <f>[1]изменения!J96</f>
        <v>177699.01381999999</v>
      </c>
      <c r="D95" s="20">
        <f>[1]изменения!K96</f>
        <v>9.0000000000000006E-5</v>
      </c>
      <c r="E95" s="20">
        <f t="shared" si="25"/>
        <v>177699.01390999998</v>
      </c>
      <c r="F95" s="20">
        <f>'[1]изменения 2024-2025'!D91</f>
        <v>61830.9</v>
      </c>
      <c r="G95" s="20">
        <f>'[1]изменения 2024-2025'!E91</f>
        <v>0</v>
      </c>
      <c r="H95" s="20">
        <f t="shared" si="21"/>
        <v>61830.9</v>
      </c>
      <c r="I95" s="20">
        <f>'[1]изменения 2024-2025'!I91</f>
        <v>61830.9</v>
      </c>
      <c r="J95" s="20">
        <f>'[1]изменения 2024-2025'!J91</f>
        <v>0</v>
      </c>
      <c r="K95" s="20">
        <f t="shared" si="27"/>
        <v>61830.9</v>
      </c>
    </row>
    <row r="96" spans="1:11" ht="31.5" x14ac:dyDescent="0.25">
      <c r="A96" s="10" t="s">
        <v>183</v>
      </c>
      <c r="B96" s="11" t="s">
        <v>184</v>
      </c>
      <c r="C96" s="12">
        <f>SUM(C97:C107)</f>
        <v>31956.961440000003</v>
      </c>
      <c r="D96" s="12">
        <f>SUM(D97:D107)</f>
        <v>212.11977999999999</v>
      </c>
      <c r="E96" s="12">
        <f>SUM(E97:E107)</f>
        <v>32169.081220000004</v>
      </c>
      <c r="F96" s="15">
        <f t="shared" ref="F96:K96" si="28">SUM(F97:F107)</f>
        <v>4381.8999999999996</v>
      </c>
      <c r="G96" s="15">
        <f t="shared" si="28"/>
        <v>0</v>
      </c>
      <c r="H96" s="15">
        <f t="shared" si="28"/>
        <v>4381.8999999999996</v>
      </c>
      <c r="I96" s="15">
        <f t="shared" si="28"/>
        <v>4381.8999999999996</v>
      </c>
      <c r="J96" s="15">
        <f t="shared" si="28"/>
        <v>0</v>
      </c>
      <c r="K96" s="15">
        <f t="shared" si="28"/>
        <v>4381.8999999999996</v>
      </c>
    </row>
    <row r="97" spans="1:11" ht="31.5" x14ac:dyDescent="0.25">
      <c r="A97" s="16" t="s">
        <v>185</v>
      </c>
      <c r="B97" s="17" t="s">
        <v>186</v>
      </c>
      <c r="C97" s="15">
        <f>[1]изменения!J98</f>
        <v>91.4</v>
      </c>
      <c r="D97" s="15">
        <f>[1]изменения!K98</f>
        <v>212.11977999999999</v>
      </c>
      <c r="E97" s="15">
        <f t="shared" si="25"/>
        <v>303.51977999999997</v>
      </c>
      <c r="F97" s="20">
        <f>'[1]изменения 2024-2025'!D93</f>
        <v>0</v>
      </c>
      <c r="G97" s="20">
        <f>'[1]изменения 2024-2025'!E93</f>
        <v>0</v>
      </c>
      <c r="H97" s="20">
        <f t="shared" si="21"/>
        <v>0</v>
      </c>
      <c r="I97" s="20">
        <f>'[1]изменения 2024-2025'!I93</f>
        <v>0</v>
      </c>
      <c r="J97" s="20">
        <f>'[1]изменения 2024-2025'!J93</f>
        <v>0</v>
      </c>
      <c r="K97" s="20">
        <f>J97+I97</f>
        <v>0</v>
      </c>
    </row>
    <row r="98" spans="1:11" ht="31.5" hidden="1" x14ac:dyDescent="0.25">
      <c r="A98" s="42" t="s">
        <v>187</v>
      </c>
      <c r="B98" s="43" t="s">
        <v>188</v>
      </c>
      <c r="C98" s="15">
        <f>[1]изменения!J99</f>
        <v>0</v>
      </c>
      <c r="D98" s="15">
        <f>[1]изменения!K99</f>
        <v>0</v>
      </c>
      <c r="E98" s="15">
        <f t="shared" si="25"/>
        <v>0</v>
      </c>
      <c r="F98" s="20">
        <f>'[1]изменения 2024-2025'!D94</f>
        <v>0</v>
      </c>
      <c r="G98" s="20">
        <f>'[1]изменения 2024-2025'!E94</f>
        <v>0</v>
      </c>
      <c r="H98" s="20">
        <f t="shared" si="21"/>
        <v>0</v>
      </c>
      <c r="I98" s="20">
        <f>'[1]изменения 2024-2025'!I94</f>
        <v>0</v>
      </c>
      <c r="J98" s="20">
        <f>'[1]изменения 2024-2025'!J94</f>
        <v>0</v>
      </c>
      <c r="K98" s="20">
        <f t="shared" ref="K98:K107" si="29">J98+I98</f>
        <v>0</v>
      </c>
    </row>
    <row r="99" spans="1:11" ht="31.5" hidden="1" x14ac:dyDescent="0.25">
      <c r="A99" s="42" t="s">
        <v>189</v>
      </c>
      <c r="B99" s="43" t="s">
        <v>190</v>
      </c>
      <c r="C99" s="15">
        <f>[1]изменения!J100</f>
        <v>0</v>
      </c>
      <c r="D99" s="15">
        <f>[1]изменения!K101</f>
        <v>0</v>
      </c>
      <c r="E99" s="15">
        <f t="shared" si="25"/>
        <v>0</v>
      </c>
      <c r="F99" s="20">
        <f>'[1]изменения 2024-2025'!D95</f>
        <v>0</v>
      </c>
      <c r="G99" s="20">
        <f>'[1]изменения 2024-2025'!E95</f>
        <v>0</v>
      </c>
      <c r="H99" s="20">
        <f t="shared" si="21"/>
        <v>0</v>
      </c>
      <c r="I99" s="20">
        <f>'[1]изменения 2024-2025'!I95</f>
        <v>0</v>
      </c>
      <c r="J99" s="20">
        <f>'[1]изменения 2024-2025'!J95</f>
        <v>0</v>
      </c>
      <c r="K99" s="20">
        <f t="shared" si="29"/>
        <v>0</v>
      </c>
    </row>
    <row r="100" spans="1:11" ht="31.5" x14ac:dyDescent="0.25">
      <c r="A100" s="42" t="s">
        <v>191</v>
      </c>
      <c r="B100" s="43" t="s">
        <v>190</v>
      </c>
      <c r="C100" s="15">
        <f>[1]изменения!J101</f>
        <v>0</v>
      </c>
      <c r="D100" s="15">
        <f>[1]изменения!K102</f>
        <v>0</v>
      </c>
      <c r="E100" s="15">
        <f t="shared" si="25"/>
        <v>0</v>
      </c>
      <c r="F100" s="20">
        <f>'[1]изменения 2024-2025'!D96</f>
        <v>1246.9000000000001</v>
      </c>
      <c r="G100" s="20">
        <f>'[1]изменения 2024-2025'!E96</f>
        <v>0</v>
      </c>
      <c r="H100" s="20">
        <f t="shared" si="21"/>
        <v>1246.9000000000001</v>
      </c>
      <c r="I100" s="20">
        <f>'[1]изменения 2024-2025'!I96</f>
        <v>1246.9000000000001</v>
      </c>
      <c r="J100" s="20">
        <f>'[1]изменения 2024-2025'!J96</f>
        <v>0</v>
      </c>
      <c r="K100" s="20">
        <f t="shared" si="29"/>
        <v>1246.9000000000001</v>
      </c>
    </row>
    <row r="101" spans="1:11" ht="31.5" x14ac:dyDescent="0.25">
      <c r="A101" s="42" t="s">
        <v>192</v>
      </c>
      <c r="B101" s="43" t="s">
        <v>190</v>
      </c>
      <c r="C101" s="15">
        <f>[1]изменения!J102</f>
        <v>1592.6848400000001</v>
      </c>
      <c r="D101" s="15">
        <f>[1]изменения!K103</f>
        <v>0</v>
      </c>
      <c r="E101" s="15">
        <f t="shared" si="25"/>
        <v>1592.6848400000001</v>
      </c>
      <c r="F101" s="20">
        <f>'[1]изменения 2024-2025'!D97</f>
        <v>0</v>
      </c>
      <c r="G101" s="20">
        <f>'[1]изменения 2024-2025'!E97</f>
        <v>0</v>
      </c>
      <c r="H101" s="20">
        <f t="shared" si="21"/>
        <v>0</v>
      </c>
      <c r="I101" s="20">
        <f>'[1]изменения 2024-2025'!I97</f>
        <v>0</v>
      </c>
      <c r="J101" s="20">
        <f>'[1]изменения 2024-2025'!J97</f>
        <v>0</v>
      </c>
      <c r="K101" s="20">
        <f t="shared" si="29"/>
        <v>0</v>
      </c>
    </row>
    <row r="102" spans="1:11" ht="31.5" x14ac:dyDescent="0.25">
      <c r="A102" s="42" t="s">
        <v>193</v>
      </c>
      <c r="B102" s="43" t="s">
        <v>190</v>
      </c>
      <c r="C102" s="15">
        <f>[1]изменения!J103</f>
        <v>0</v>
      </c>
      <c r="D102" s="15">
        <f>[1]изменения!K104</f>
        <v>0</v>
      </c>
      <c r="E102" s="15">
        <f t="shared" si="25"/>
        <v>0</v>
      </c>
      <c r="F102" s="20">
        <f>'[1]изменения 2024-2025'!D98</f>
        <v>0</v>
      </c>
      <c r="G102" s="20">
        <f>'[1]изменения 2024-2025'!E98</f>
        <v>0</v>
      </c>
      <c r="H102" s="20">
        <f t="shared" si="21"/>
        <v>0</v>
      </c>
      <c r="I102" s="20">
        <f>'[1]изменения 2024-2025'!I98</f>
        <v>0</v>
      </c>
      <c r="J102" s="20">
        <f>'[1]изменения 2024-2025'!J98</f>
        <v>0</v>
      </c>
      <c r="K102" s="20">
        <f t="shared" si="29"/>
        <v>0</v>
      </c>
    </row>
    <row r="103" spans="1:11" ht="31.5" x14ac:dyDescent="0.25">
      <c r="A103" s="44" t="s">
        <v>194</v>
      </c>
      <c r="B103" s="45" t="s">
        <v>195</v>
      </c>
      <c r="C103" s="15">
        <f>[1]изменения!J104</f>
        <v>30258.810820000002</v>
      </c>
      <c r="D103" s="20">
        <f>[1]изменения!K105</f>
        <v>0</v>
      </c>
      <c r="E103" s="20">
        <f t="shared" si="25"/>
        <v>30258.810820000002</v>
      </c>
      <c r="F103" s="20">
        <f>'[1]изменения 2024-2025'!D99</f>
        <v>0</v>
      </c>
      <c r="G103" s="20">
        <f>'[1]изменения 2024-2025'!E99</f>
        <v>0</v>
      </c>
      <c r="H103" s="20">
        <f t="shared" si="21"/>
        <v>0</v>
      </c>
      <c r="I103" s="20">
        <f>'[1]изменения 2024-2025'!I99</f>
        <v>0</v>
      </c>
      <c r="J103" s="20">
        <f>'[1]изменения 2024-2025'!J99</f>
        <v>0</v>
      </c>
      <c r="K103" s="20">
        <f t="shared" si="29"/>
        <v>0</v>
      </c>
    </row>
    <row r="104" spans="1:11" ht="31.5" x14ac:dyDescent="0.25">
      <c r="A104" s="44" t="s">
        <v>196</v>
      </c>
      <c r="B104" s="45" t="s">
        <v>195</v>
      </c>
      <c r="C104" s="15">
        <f>[1]изменения!J105</f>
        <v>0</v>
      </c>
      <c r="D104" s="20">
        <f>[1]изменения!K106</f>
        <v>0</v>
      </c>
      <c r="E104" s="20">
        <f t="shared" si="25"/>
        <v>0</v>
      </c>
      <c r="F104" s="20">
        <f>'[1]изменения 2024-2025'!D100</f>
        <v>0</v>
      </c>
      <c r="G104" s="20">
        <f>'[1]изменения 2024-2025'!E100</f>
        <v>0</v>
      </c>
      <c r="H104" s="20">
        <f t="shared" si="21"/>
        <v>0</v>
      </c>
      <c r="I104" s="20">
        <f>'[1]изменения 2024-2025'!I100</f>
        <v>0</v>
      </c>
      <c r="J104" s="20">
        <f>'[1]изменения 2024-2025'!J100</f>
        <v>0</v>
      </c>
      <c r="K104" s="20">
        <f t="shared" si="29"/>
        <v>0</v>
      </c>
    </row>
    <row r="105" spans="1:11" ht="31.5" x14ac:dyDescent="0.25">
      <c r="A105" s="44" t="s">
        <v>197</v>
      </c>
      <c r="B105" s="45" t="s">
        <v>195</v>
      </c>
      <c r="C105" s="15">
        <f>[1]изменения!J106</f>
        <v>0</v>
      </c>
      <c r="D105" s="20">
        <f>[1]изменения!K107</f>
        <v>0</v>
      </c>
      <c r="E105" s="20">
        <f t="shared" si="25"/>
        <v>0</v>
      </c>
      <c r="F105" s="20">
        <f>'[1]изменения 2024-2025'!D101</f>
        <v>3135</v>
      </c>
      <c r="G105" s="20">
        <f>'[1]изменения 2024-2025'!E101</f>
        <v>0</v>
      </c>
      <c r="H105" s="20">
        <f t="shared" si="21"/>
        <v>3135</v>
      </c>
      <c r="I105" s="20">
        <f>'[1]изменения 2024-2025'!I101</f>
        <v>3135</v>
      </c>
      <c r="J105" s="20">
        <f>'[1]изменения 2024-2025'!J101</f>
        <v>0</v>
      </c>
      <c r="K105" s="20">
        <f t="shared" si="29"/>
        <v>3135</v>
      </c>
    </row>
    <row r="106" spans="1:11" ht="31.5" x14ac:dyDescent="0.25">
      <c r="A106" s="44" t="s">
        <v>198</v>
      </c>
      <c r="B106" s="45" t="s">
        <v>199</v>
      </c>
      <c r="C106" s="15">
        <f>[1]изменения!J107</f>
        <v>14.065779999999904</v>
      </c>
      <c r="D106" s="20">
        <f>[1]изменения!K108</f>
        <v>0</v>
      </c>
      <c r="E106" s="20">
        <f t="shared" si="25"/>
        <v>14.065779999999904</v>
      </c>
      <c r="F106" s="20">
        <f>'[1]изменения 2024-2025'!D102</f>
        <v>0</v>
      </c>
      <c r="G106" s="20">
        <f>'[1]изменения 2024-2025'!E102</f>
        <v>0</v>
      </c>
      <c r="H106" s="20">
        <f t="shared" si="21"/>
        <v>0</v>
      </c>
      <c r="I106" s="20">
        <f>'[1]изменения 2024-2025'!I102</f>
        <v>0</v>
      </c>
      <c r="J106" s="20">
        <f>'[1]изменения 2024-2025'!J102</f>
        <v>0</v>
      </c>
      <c r="K106" s="20">
        <f t="shared" si="29"/>
        <v>0</v>
      </c>
    </row>
    <row r="107" spans="1:11" ht="31.5" x14ac:dyDescent="0.25">
      <c r="A107" s="44" t="s">
        <v>200</v>
      </c>
      <c r="B107" s="45" t="s">
        <v>201</v>
      </c>
      <c r="C107" s="15">
        <f>[1]изменения!J108</f>
        <v>0</v>
      </c>
      <c r="D107" s="20">
        <f>[1]изменения!K109</f>
        <v>0</v>
      </c>
      <c r="E107" s="20">
        <f t="shared" si="25"/>
        <v>0</v>
      </c>
      <c r="F107" s="20">
        <f>'[1]изменения 2024-2025'!D103</f>
        <v>0</v>
      </c>
      <c r="G107" s="20">
        <f>'[1]изменения 2024-2025'!E103</f>
        <v>0</v>
      </c>
      <c r="H107" s="20">
        <f t="shared" si="21"/>
        <v>0</v>
      </c>
      <c r="I107" s="20">
        <f>'[1]изменения 2024-2025'!I103</f>
        <v>0</v>
      </c>
      <c r="J107" s="20">
        <f>'[1]изменения 2024-2025'!J103</f>
        <v>0</v>
      </c>
      <c r="K107" s="20">
        <f t="shared" si="29"/>
        <v>0</v>
      </c>
    </row>
    <row r="108" spans="1:11" ht="31.5" x14ac:dyDescent="0.25">
      <c r="A108" s="10" t="s">
        <v>202</v>
      </c>
      <c r="B108" s="11" t="s">
        <v>203</v>
      </c>
      <c r="C108" s="12">
        <f>SUM(C109:C119)</f>
        <v>21739.262309999998</v>
      </c>
      <c r="D108" s="12">
        <f>SUM(D109:D119)</f>
        <v>673.75225</v>
      </c>
      <c r="E108" s="12">
        <f>SUM(E109:E119)</f>
        <v>22413.014559999996</v>
      </c>
      <c r="F108" s="15">
        <f t="shared" ref="F108:K108" si="30">SUM(F109:F119)</f>
        <v>12391.4</v>
      </c>
      <c r="G108" s="15">
        <f t="shared" si="30"/>
        <v>0</v>
      </c>
      <c r="H108" s="15">
        <f t="shared" si="30"/>
        <v>12391.4</v>
      </c>
      <c r="I108" s="15">
        <f t="shared" si="30"/>
        <v>11391.4</v>
      </c>
      <c r="J108" s="15">
        <f t="shared" si="30"/>
        <v>0</v>
      </c>
      <c r="K108" s="15">
        <f t="shared" si="30"/>
        <v>11391.4</v>
      </c>
    </row>
    <row r="109" spans="1:11" ht="31.5" x14ac:dyDescent="0.25">
      <c r="A109" s="18" t="s">
        <v>204</v>
      </c>
      <c r="B109" s="35" t="s">
        <v>205</v>
      </c>
      <c r="C109" s="20">
        <f>[1]изменения!J111</f>
        <v>7000</v>
      </c>
      <c r="D109" s="20">
        <f>[1]изменения!K111</f>
        <v>0</v>
      </c>
      <c r="E109" s="20">
        <f t="shared" si="25"/>
        <v>7000</v>
      </c>
      <c r="F109" s="20">
        <f>'[1]изменения 2024-2025'!D105</f>
        <v>6000</v>
      </c>
      <c r="G109" s="20">
        <f>'[1]изменения 2024-2025'!E105</f>
        <v>0</v>
      </c>
      <c r="H109" s="20">
        <f t="shared" si="21"/>
        <v>6000</v>
      </c>
      <c r="I109" s="20">
        <f>'[1]изменения 2024-2025'!I105</f>
        <v>5000</v>
      </c>
      <c r="J109" s="20">
        <f>'[1]изменения 2024-2025'!J105</f>
        <v>0</v>
      </c>
      <c r="K109" s="20">
        <f t="shared" ref="K109:K119" si="31">J109+I109</f>
        <v>5000</v>
      </c>
    </row>
    <row r="110" spans="1:11" ht="47.25" hidden="1" x14ac:dyDescent="0.25">
      <c r="A110" s="18" t="s">
        <v>206</v>
      </c>
      <c r="B110" s="35" t="s">
        <v>207</v>
      </c>
      <c r="C110" s="20">
        <f>[1]изменения!J112</f>
        <v>0</v>
      </c>
      <c r="D110" s="20">
        <f>[1]изменения!K112</f>
        <v>0</v>
      </c>
      <c r="E110" s="20">
        <f t="shared" si="25"/>
        <v>0</v>
      </c>
      <c r="F110" s="20">
        <f>'[1]изменения 2024-2025'!D106</f>
        <v>0</v>
      </c>
      <c r="G110" s="20">
        <f>'[1]изменения 2024-2025'!E106</f>
        <v>0</v>
      </c>
      <c r="H110" s="20">
        <f t="shared" si="21"/>
        <v>0</v>
      </c>
      <c r="I110" s="20">
        <f>'[1]изменения 2024-2025'!I106</f>
        <v>0</v>
      </c>
      <c r="J110" s="20"/>
      <c r="K110" s="20">
        <f t="shared" si="31"/>
        <v>0</v>
      </c>
    </row>
    <row r="111" spans="1:11" ht="31.5" hidden="1" x14ac:dyDescent="0.25">
      <c r="A111" s="18" t="s">
        <v>208</v>
      </c>
      <c r="B111" s="35" t="s">
        <v>209</v>
      </c>
      <c r="C111" s="20">
        <f>[1]изменения!J113</f>
        <v>0</v>
      </c>
      <c r="D111" s="20">
        <f>[1]изменения!K113</f>
        <v>0</v>
      </c>
      <c r="E111" s="20">
        <f t="shared" si="25"/>
        <v>0</v>
      </c>
      <c r="F111" s="20">
        <f>'[1]изменения 2024-2025'!D107</f>
        <v>0</v>
      </c>
      <c r="G111" s="20">
        <f>'[1]изменения 2024-2025'!E107</f>
        <v>0</v>
      </c>
      <c r="H111" s="20">
        <f t="shared" si="21"/>
        <v>0</v>
      </c>
      <c r="I111" s="20">
        <f>'[1]изменения 2024-2025'!I107</f>
        <v>0</v>
      </c>
      <c r="J111" s="20"/>
      <c r="K111" s="20">
        <f t="shared" si="31"/>
        <v>0</v>
      </c>
    </row>
    <row r="112" spans="1:11" ht="94.5" hidden="1" x14ac:dyDescent="0.25">
      <c r="A112" s="18" t="s">
        <v>210</v>
      </c>
      <c r="B112" s="35" t="s">
        <v>211</v>
      </c>
      <c r="C112" s="20">
        <f>[1]изменения!J114</f>
        <v>0</v>
      </c>
      <c r="D112" s="20">
        <f>[1]изменения!K114</f>
        <v>0</v>
      </c>
      <c r="E112" s="20">
        <f t="shared" si="25"/>
        <v>0</v>
      </c>
      <c r="F112" s="20">
        <f>'[1]изменения 2024-2025'!D108</f>
        <v>0</v>
      </c>
      <c r="G112" s="20">
        <f>'[1]изменения 2024-2025'!E108</f>
        <v>0</v>
      </c>
      <c r="H112" s="20">
        <f t="shared" si="21"/>
        <v>0</v>
      </c>
      <c r="I112" s="20">
        <f>'[1]изменения 2024-2025'!I108</f>
        <v>0</v>
      </c>
      <c r="J112" s="20"/>
      <c r="K112" s="20">
        <f t="shared" si="31"/>
        <v>0</v>
      </c>
    </row>
    <row r="113" spans="1:11" ht="94.5" hidden="1" x14ac:dyDescent="0.25">
      <c r="A113" s="18" t="s">
        <v>212</v>
      </c>
      <c r="B113" s="35" t="s">
        <v>213</v>
      </c>
      <c r="C113" s="20">
        <f>[1]изменения!J115</f>
        <v>0</v>
      </c>
      <c r="D113" s="20">
        <f>[1]изменения!K115</f>
        <v>0</v>
      </c>
      <c r="E113" s="20">
        <f t="shared" si="25"/>
        <v>0</v>
      </c>
      <c r="F113" s="20">
        <f>'[1]изменения 2024-2025'!D109</f>
        <v>0</v>
      </c>
      <c r="G113" s="20">
        <f>'[1]изменения 2024-2025'!E109</f>
        <v>0</v>
      </c>
      <c r="H113" s="20">
        <f t="shared" si="21"/>
        <v>0</v>
      </c>
      <c r="I113" s="20">
        <f>'[1]изменения 2024-2025'!I109</f>
        <v>0</v>
      </c>
      <c r="J113" s="20"/>
      <c r="K113" s="20">
        <f t="shared" si="31"/>
        <v>0</v>
      </c>
    </row>
    <row r="114" spans="1:11" ht="94.5" hidden="1" x14ac:dyDescent="0.25">
      <c r="A114" s="18" t="s">
        <v>214</v>
      </c>
      <c r="B114" s="35" t="s">
        <v>215</v>
      </c>
      <c r="C114" s="20">
        <f>[1]изменения!J116</f>
        <v>0</v>
      </c>
      <c r="D114" s="20">
        <f>[1]изменения!K116</f>
        <v>0</v>
      </c>
      <c r="E114" s="20">
        <f t="shared" si="25"/>
        <v>0</v>
      </c>
      <c r="F114" s="20">
        <f>'[1]изменения 2024-2025'!D110</f>
        <v>0</v>
      </c>
      <c r="G114" s="20">
        <f>'[1]изменения 2024-2025'!E110</f>
        <v>0</v>
      </c>
      <c r="H114" s="20">
        <f t="shared" si="21"/>
        <v>0</v>
      </c>
      <c r="I114" s="20">
        <f>'[1]изменения 2024-2025'!I110</f>
        <v>0</v>
      </c>
      <c r="J114" s="20"/>
      <c r="K114" s="20">
        <f t="shared" si="31"/>
        <v>0</v>
      </c>
    </row>
    <row r="115" spans="1:11" ht="63" x14ac:dyDescent="0.25">
      <c r="A115" s="18" t="s">
        <v>216</v>
      </c>
      <c r="B115" s="35" t="s">
        <v>217</v>
      </c>
      <c r="C115" s="20">
        <f>[1]изменения!J117</f>
        <v>6972.19758</v>
      </c>
      <c r="D115" s="20">
        <f>[1]изменения!K117</f>
        <v>654.72355000000005</v>
      </c>
      <c r="E115" s="20">
        <f t="shared" si="25"/>
        <v>7626.9211299999997</v>
      </c>
      <c r="F115" s="20">
        <f>'[1]изменения 2024-2025'!D111</f>
        <v>4600.8</v>
      </c>
      <c r="G115" s="20">
        <f>'[1]изменения 2024-2025'!E111</f>
        <v>0</v>
      </c>
      <c r="H115" s="20">
        <f t="shared" si="21"/>
        <v>4600.8</v>
      </c>
      <c r="I115" s="20">
        <f>'[1]изменения 2024-2025'!I111</f>
        <v>4600.8</v>
      </c>
      <c r="J115" s="20"/>
      <c r="K115" s="20">
        <f t="shared" si="31"/>
        <v>4600.8</v>
      </c>
    </row>
    <row r="116" spans="1:11" ht="47.25" x14ac:dyDescent="0.25">
      <c r="A116" s="18" t="s">
        <v>218</v>
      </c>
      <c r="B116" s="35" t="s">
        <v>219</v>
      </c>
      <c r="C116" s="20">
        <f>[1]изменения!J118</f>
        <v>6266.2953099999995</v>
      </c>
      <c r="D116" s="20">
        <f>[1]изменения!K118</f>
        <v>0</v>
      </c>
      <c r="E116" s="20">
        <f t="shared" si="25"/>
        <v>6266.2953099999995</v>
      </c>
      <c r="F116" s="20">
        <f>'[1]изменения 2024-2025'!D112</f>
        <v>1598.3</v>
      </c>
      <c r="G116" s="20">
        <f>'[1]изменения 2024-2025'!E112</f>
        <v>0</v>
      </c>
      <c r="H116" s="20">
        <f t="shared" si="21"/>
        <v>1598.3</v>
      </c>
      <c r="I116" s="20">
        <f>'[1]изменения 2024-2025'!I112</f>
        <v>1598.3</v>
      </c>
      <c r="J116" s="20"/>
      <c r="K116" s="20">
        <f t="shared" si="31"/>
        <v>1598.3</v>
      </c>
    </row>
    <row r="117" spans="1:11" ht="94.5" x14ac:dyDescent="0.25">
      <c r="A117" s="40" t="s">
        <v>220</v>
      </c>
      <c r="B117" s="45" t="s">
        <v>221</v>
      </c>
      <c r="C117" s="20">
        <f>[1]изменения!J119</f>
        <v>295.03298999999998</v>
      </c>
      <c r="D117" s="20">
        <f>[1]изменения!K119</f>
        <v>14.617800000000001</v>
      </c>
      <c r="E117" s="20">
        <f t="shared" si="25"/>
        <v>309.65078999999997</v>
      </c>
      <c r="F117" s="20">
        <f>'[1]изменения 2024-2025'!D113</f>
        <v>72.599999999999994</v>
      </c>
      <c r="G117" s="20">
        <f>'[1]изменения 2024-2025'!E113</f>
        <v>0</v>
      </c>
      <c r="H117" s="20">
        <f t="shared" si="21"/>
        <v>72.599999999999994</v>
      </c>
      <c r="I117" s="20">
        <f>'[1]изменения 2024-2025'!I113</f>
        <v>72.599999999999994</v>
      </c>
      <c r="J117" s="20"/>
      <c r="K117" s="20">
        <f t="shared" si="31"/>
        <v>72.599999999999994</v>
      </c>
    </row>
    <row r="118" spans="1:11" ht="61.5" customHeight="1" x14ac:dyDescent="0.25">
      <c r="A118" s="46" t="s">
        <v>222</v>
      </c>
      <c r="B118" s="47" t="s">
        <v>223</v>
      </c>
      <c r="C118" s="20">
        <f>[1]изменения!J121</f>
        <v>508.50250999999997</v>
      </c>
      <c r="D118" s="20">
        <f>[1]изменения!K121</f>
        <v>0</v>
      </c>
      <c r="E118" s="20">
        <f t="shared" si="25"/>
        <v>508.50250999999997</v>
      </c>
      <c r="F118" s="20"/>
      <c r="G118" s="20"/>
      <c r="H118" s="20"/>
      <c r="I118" s="20"/>
      <c r="J118" s="20"/>
      <c r="K118" s="20"/>
    </row>
    <row r="119" spans="1:11" ht="78.75" x14ac:dyDescent="0.25">
      <c r="A119" s="40" t="s">
        <v>224</v>
      </c>
      <c r="B119" s="45" t="s">
        <v>225</v>
      </c>
      <c r="C119" s="20">
        <f>[1]изменения!J120</f>
        <v>697.23392000000013</v>
      </c>
      <c r="D119" s="20">
        <f>[1]изменения!K120</f>
        <v>4.4108999999999998</v>
      </c>
      <c r="E119" s="20">
        <f>D119+C119</f>
        <v>701.6448200000001</v>
      </c>
      <c r="F119" s="20">
        <f>'[1]изменения 2024-2025'!D114</f>
        <v>119.7</v>
      </c>
      <c r="G119" s="20">
        <f>'[1]изменения 2024-2025'!E114</f>
        <v>0</v>
      </c>
      <c r="H119" s="20">
        <f t="shared" si="21"/>
        <v>119.7</v>
      </c>
      <c r="I119" s="20">
        <f>'[1]изменения 2024-2025'!I114</f>
        <v>119.7</v>
      </c>
      <c r="J119" s="20"/>
      <c r="K119" s="20">
        <f t="shared" si="31"/>
        <v>119.7</v>
      </c>
    </row>
    <row r="120" spans="1:11" ht="39.75" customHeight="1" x14ac:dyDescent="0.25">
      <c r="A120" s="10" t="s">
        <v>226</v>
      </c>
      <c r="B120" s="27" t="s">
        <v>227</v>
      </c>
      <c r="C120" s="12">
        <f>SUM(C121:C209)</f>
        <v>1017916.5371700001</v>
      </c>
      <c r="D120" s="12">
        <f>SUM(D121:D209)</f>
        <v>258650.17843999999</v>
      </c>
      <c r="E120" s="12">
        <f>SUM(E121:E209)</f>
        <v>1276566.7156100001</v>
      </c>
      <c r="F120" s="15">
        <f t="shared" ref="F120:K120" si="32">SUM(F164:F209)</f>
        <v>77</v>
      </c>
      <c r="G120" s="15">
        <f t="shared" si="32"/>
        <v>0</v>
      </c>
      <c r="H120" s="15">
        <f t="shared" si="32"/>
        <v>77</v>
      </c>
      <c r="I120" s="15">
        <f t="shared" si="32"/>
        <v>77</v>
      </c>
      <c r="J120" s="15">
        <f t="shared" si="32"/>
        <v>0</v>
      </c>
      <c r="K120" s="15">
        <f t="shared" si="32"/>
        <v>77</v>
      </c>
    </row>
    <row r="121" spans="1:11" ht="39.75" customHeight="1" x14ac:dyDescent="0.25">
      <c r="A121" s="48" t="s">
        <v>228</v>
      </c>
      <c r="B121" s="49" t="s">
        <v>229</v>
      </c>
      <c r="C121" s="15">
        <f>[1]изменения!J124</f>
        <v>0.5</v>
      </c>
      <c r="D121" s="15">
        <f>[1]изменения!K124</f>
        <v>0</v>
      </c>
      <c r="E121" s="15">
        <f t="shared" ref="E121:E184" si="33">D121+C121</f>
        <v>0.5</v>
      </c>
      <c r="F121" s="15"/>
      <c r="G121" s="15"/>
      <c r="H121" s="15"/>
      <c r="I121" s="15"/>
      <c r="J121" s="15"/>
      <c r="K121" s="15"/>
    </row>
    <row r="122" spans="1:11" ht="39.75" customHeight="1" x14ac:dyDescent="0.25">
      <c r="A122" s="48" t="s">
        <v>230</v>
      </c>
      <c r="B122" s="49" t="s">
        <v>229</v>
      </c>
      <c r="C122" s="15">
        <f>[1]изменения!J125</f>
        <v>16.912929999999999</v>
      </c>
      <c r="D122" s="15">
        <f>[1]изменения!K125</f>
        <v>2.1</v>
      </c>
      <c r="E122" s="15">
        <f t="shared" si="33"/>
        <v>19.012930000000001</v>
      </c>
      <c r="F122" s="15"/>
      <c r="G122" s="15"/>
      <c r="H122" s="15"/>
      <c r="I122" s="15"/>
      <c r="J122" s="15"/>
      <c r="K122" s="15"/>
    </row>
    <row r="123" spans="1:11" ht="39.75" hidden="1" customHeight="1" x14ac:dyDescent="0.25">
      <c r="A123" s="48" t="s">
        <v>231</v>
      </c>
      <c r="B123" s="49" t="s">
        <v>232</v>
      </c>
      <c r="C123" s="15">
        <f>[1]изменения!J126</f>
        <v>0</v>
      </c>
      <c r="D123" s="15">
        <f>[1]изменения!K126</f>
        <v>0</v>
      </c>
      <c r="E123" s="15">
        <f t="shared" si="33"/>
        <v>0</v>
      </c>
      <c r="F123" s="15"/>
      <c r="G123" s="15"/>
      <c r="H123" s="15"/>
      <c r="I123" s="15"/>
      <c r="J123" s="15"/>
      <c r="K123" s="15"/>
    </row>
    <row r="124" spans="1:11" ht="39.75" customHeight="1" x14ac:dyDescent="0.25">
      <c r="A124" s="48" t="s">
        <v>233</v>
      </c>
      <c r="B124" s="49" t="s">
        <v>234</v>
      </c>
      <c r="C124" s="15">
        <f>[1]изменения!J127</f>
        <v>-9.3999999999994088E-4</v>
      </c>
      <c r="D124" s="15">
        <f>[1]изменения!K127</f>
        <v>0</v>
      </c>
      <c r="E124" s="15">
        <f t="shared" si="33"/>
        <v>-9.3999999999994088E-4</v>
      </c>
      <c r="F124" s="15"/>
      <c r="G124" s="15"/>
      <c r="H124" s="15"/>
      <c r="I124" s="15"/>
      <c r="J124" s="15"/>
      <c r="K124" s="15"/>
    </row>
    <row r="125" spans="1:11" ht="39.75" customHeight="1" x14ac:dyDescent="0.25">
      <c r="A125" s="48" t="s">
        <v>235</v>
      </c>
      <c r="B125" s="49" t="s">
        <v>234</v>
      </c>
      <c r="C125" s="15">
        <f>[1]изменения!J128</f>
        <v>4</v>
      </c>
      <c r="D125" s="15">
        <f>[1]изменения!K128</f>
        <v>0</v>
      </c>
      <c r="E125" s="15">
        <f t="shared" si="33"/>
        <v>4</v>
      </c>
      <c r="F125" s="15"/>
      <c r="G125" s="15"/>
      <c r="H125" s="15"/>
      <c r="I125" s="15"/>
      <c r="J125" s="15"/>
      <c r="K125" s="15"/>
    </row>
    <row r="126" spans="1:11" ht="39.75" hidden="1" customHeight="1" x14ac:dyDescent="0.25">
      <c r="A126" s="48" t="s">
        <v>236</v>
      </c>
      <c r="B126" s="49" t="s">
        <v>237</v>
      </c>
      <c r="C126" s="15">
        <f>[1]изменения!J129</f>
        <v>0</v>
      </c>
      <c r="D126" s="15">
        <f>[1]изменения!K129</f>
        <v>0</v>
      </c>
      <c r="E126" s="15">
        <f t="shared" si="33"/>
        <v>0</v>
      </c>
      <c r="F126" s="15"/>
      <c r="G126" s="15"/>
      <c r="H126" s="15"/>
      <c r="I126" s="15"/>
      <c r="J126" s="15"/>
      <c r="K126" s="15"/>
    </row>
    <row r="127" spans="1:11" ht="39.75" hidden="1" customHeight="1" x14ac:dyDescent="0.25">
      <c r="A127" s="48" t="s">
        <v>238</v>
      </c>
      <c r="B127" s="50" t="s">
        <v>239</v>
      </c>
      <c r="C127" s="15">
        <f>[1]изменения!J130</f>
        <v>0</v>
      </c>
      <c r="D127" s="15">
        <f>[1]изменения!K130</f>
        <v>0</v>
      </c>
      <c r="E127" s="15">
        <f t="shared" si="33"/>
        <v>0</v>
      </c>
      <c r="F127" s="15"/>
      <c r="G127" s="15"/>
      <c r="H127" s="15"/>
      <c r="I127" s="15"/>
      <c r="J127" s="15"/>
      <c r="K127" s="15"/>
    </row>
    <row r="128" spans="1:11" ht="39.75" customHeight="1" x14ac:dyDescent="0.25">
      <c r="A128" s="48" t="s">
        <v>240</v>
      </c>
      <c r="B128" s="49" t="s">
        <v>241</v>
      </c>
      <c r="C128" s="15">
        <f>[1]изменения!J131</f>
        <v>5.0620400000000032</v>
      </c>
      <c r="D128" s="15">
        <f>[1]изменения!K131</f>
        <v>0</v>
      </c>
      <c r="E128" s="15">
        <f t="shared" si="33"/>
        <v>5.0620400000000032</v>
      </c>
      <c r="F128" s="15"/>
      <c r="G128" s="15"/>
      <c r="H128" s="15"/>
      <c r="I128" s="15"/>
      <c r="J128" s="15"/>
      <c r="K128" s="15"/>
    </row>
    <row r="129" spans="1:11" ht="39.75" customHeight="1" x14ac:dyDescent="0.25">
      <c r="A129" s="48" t="s">
        <v>242</v>
      </c>
      <c r="B129" s="49" t="s">
        <v>241</v>
      </c>
      <c r="C129" s="15">
        <f>[1]изменения!J132</f>
        <v>10</v>
      </c>
      <c r="D129" s="15">
        <f>[1]изменения!K132</f>
        <v>0</v>
      </c>
      <c r="E129" s="15">
        <f t="shared" si="33"/>
        <v>10</v>
      </c>
      <c r="F129" s="15"/>
      <c r="G129" s="15"/>
      <c r="H129" s="15"/>
      <c r="I129" s="15"/>
      <c r="J129" s="15"/>
      <c r="K129" s="15"/>
    </row>
    <row r="130" spans="1:11" ht="39.75" hidden="1" customHeight="1" x14ac:dyDescent="0.25">
      <c r="A130" s="48" t="s">
        <v>243</v>
      </c>
      <c r="B130" s="49" t="s">
        <v>244</v>
      </c>
      <c r="C130" s="15">
        <f>[1]изменения!J133</f>
        <v>0</v>
      </c>
      <c r="D130" s="15">
        <f>[1]изменения!K133</f>
        <v>0</v>
      </c>
      <c r="E130" s="15">
        <f t="shared" si="33"/>
        <v>0</v>
      </c>
      <c r="F130" s="15"/>
      <c r="G130" s="15"/>
      <c r="H130" s="15"/>
      <c r="I130" s="15"/>
      <c r="J130" s="15"/>
      <c r="K130" s="15"/>
    </row>
    <row r="131" spans="1:11" ht="39.75" customHeight="1" x14ac:dyDescent="0.25">
      <c r="A131" s="48" t="s">
        <v>245</v>
      </c>
      <c r="B131" s="49" t="s">
        <v>244</v>
      </c>
      <c r="C131" s="15">
        <f>[1]изменения!J134</f>
        <v>8.5</v>
      </c>
      <c r="D131" s="15">
        <f>[1]изменения!K134</f>
        <v>0</v>
      </c>
      <c r="E131" s="15">
        <f t="shared" si="33"/>
        <v>8.5</v>
      </c>
      <c r="F131" s="15"/>
      <c r="G131" s="15"/>
      <c r="H131" s="15"/>
      <c r="I131" s="15"/>
      <c r="J131" s="15"/>
      <c r="K131" s="15"/>
    </row>
    <row r="132" spans="1:11" ht="39.75" hidden="1" customHeight="1" x14ac:dyDescent="0.25">
      <c r="A132" s="48" t="s">
        <v>246</v>
      </c>
      <c r="B132" s="49" t="s">
        <v>247</v>
      </c>
      <c r="C132" s="15">
        <f>[1]изменения!J135</f>
        <v>0</v>
      </c>
      <c r="D132" s="15">
        <f>[1]изменения!K135</f>
        <v>0</v>
      </c>
      <c r="E132" s="15">
        <f t="shared" si="33"/>
        <v>0</v>
      </c>
      <c r="F132" s="15"/>
      <c r="G132" s="15"/>
      <c r="H132" s="15"/>
      <c r="I132" s="15"/>
      <c r="J132" s="15"/>
      <c r="K132" s="15"/>
    </row>
    <row r="133" spans="1:11" ht="39.75" hidden="1" customHeight="1" x14ac:dyDescent="0.25">
      <c r="A133" s="48" t="s">
        <v>248</v>
      </c>
      <c r="B133" s="49" t="s">
        <v>249</v>
      </c>
      <c r="C133" s="15">
        <f>[1]изменения!J136</f>
        <v>0</v>
      </c>
      <c r="D133" s="15">
        <f>[1]изменения!K136</f>
        <v>0</v>
      </c>
      <c r="E133" s="15">
        <f t="shared" si="33"/>
        <v>0</v>
      </c>
      <c r="F133" s="15"/>
      <c r="G133" s="15"/>
      <c r="H133" s="15"/>
      <c r="I133" s="15"/>
      <c r="J133" s="15"/>
      <c r="K133" s="15"/>
    </row>
    <row r="134" spans="1:11" ht="39.75" hidden="1" customHeight="1" x14ac:dyDescent="0.25">
      <c r="A134" s="46" t="s">
        <v>250</v>
      </c>
      <c r="B134" s="47" t="s">
        <v>249</v>
      </c>
      <c r="C134" s="15">
        <f>[1]изменения!J137</f>
        <v>0</v>
      </c>
      <c r="D134" s="15">
        <f>[1]изменения!K137</f>
        <v>0</v>
      </c>
      <c r="E134" s="15">
        <f t="shared" si="33"/>
        <v>0</v>
      </c>
      <c r="F134" s="15"/>
      <c r="G134" s="15"/>
      <c r="H134" s="15"/>
      <c r="I134" s="15"/>
      <c r="J134" s="15"/>
      <c r="K134" s="15"/>
    </row>
    <row r="135" spans="1:11" ht="39.75" hidden="1" customHeight="1" x14ac:dyDescent="0.25">
      <c r="A135" s="46" t="s">
        <v>251</v>
      </c>
      <c r="B135" s="47" t="s">
        <v>252</v>
      </c>
      <c r="C135" s="15">
        <f>[1]изменения!J138</f>
        <v>0</v>
      </c>
      <c r="D135" s="15">
        <f>[1]изменения!K138</f>
        <v>0</v>
      </c>
      <c r="E135" s="15">
        <f t="shared" si="33"/>
        <v>0</v>
      </c>
      <c r="F135" s="15"/>
      <c r="G135" s="15"/>
      <c r="H135" s="15"/>
      <c r="I135" s="15"/>
      <c r="J135" s="15"/>
      <c r="K135" s="15"/>
    </row>
    <row r="136" spans="1:11" ht="39.75" hidden="1" customHeight="1" x14ac:dyDescent="0.25">
      <c r="A136" s="46" t="s">
        <v>253</v>
      </c>
      <c r="B136" s="47" t="s">
        <v>254</v>
      </c>
      <c r="C136" s="15">
        <f>[1]изменения!J139</f>
        <v>0</v>
      </c>
      <c r="D136" s="15">
        <f>[1]изменения!K139</f>
        <v>0</v>
      </c>
      <c r="E136" s="15">
        <f t="shared" si="33"/>
        <v>0</v>
      </c>
      <c r="F136" s="15"/>
      <c r="G136" s="15"/>
      <c r="H136" s="15"/>
      <c r="I136" s="15"/>
      <c r="J136" s="15"/>
      <c r="K136" s="15"/>
    </row>
    <row r="137" spans="1:11" ht="39.75" hidden="1" customHeight="1" x14ac:dyDescent="0.25">
      <c r="A137" s="46" t="s">
        <v>255</v>
      </c>
      <c r="B137" s="47" t="s">
        <v>256</v>
      </c>
      <c r="C137" s="15">
        <f>[1]изменения!J140</f>
        <v>0</v>
      </c>
      <c r="D137" s="15">
        <f>[1]изменения!K140</f>
        <v>0</v>
      </c>
      <c r="E137" s="15">
        <f t="shared" si="33"/>
        <v>0</v>
      </c>
      <c r="F137" s="15"/>
      <c r="G137" s="15"/>
      <c r="H137" s="15"/>
      <c r="I137" s="15"/>
      <c r="J137" s="15"/>
      <c r="K137" s="15"/>
    </row>
    <row r="138" spans="1:11" ht="39.75" hidden="1" customHeight="1" x14ac:dyDescent="0.25">
      <c r="A138" s="46" t="s">
        <v>257</v>
      </c>
      <c r="B138" s="47" t="s">
        <v>258</v>
      </c>
      <c r="C138" s="15">
        <f>[1]изменения!J141</f>
        <v>0</v>
      </c>
      <c r="D138" s="15">
        <f>[1]изменения!K141</f>
        <v>0</v>
      </c>
      <c r="E138" s="15">
        <f t="shared" si="33"/>
        <v>0</v>
      </c>
      <c r="F138" s="15"/>
      <c r="G138" s="15"/>
      <c r="H138" s="15"/>
      <c r="I138" s="15"/>
      <c r="J138" s="15"/>
      <c r="K138" s="15"/>
    </row>
    <row r="139" spans="1:11" ht="39.75" hidden="1" customHeight="1" x14ac:dyDescent="0.25">
      <c r="A139" s="46" t="s">
        <v>259</v>
      </c>
      <c r="B139" s="47" t="s">
        <v>260</v>
      </c>
      <c r="C139" s="15">
        <f>[1]изменения!J142</f>
        <v>0</v>
      </c>
      <c r="D139" s="15">
        <f>[1]изменения!K142</f>
        <v>0</v>
      </c>
      <c r="E139" s="15">
        <f t="shared" si="33"/>
        <v>0</v>
      </c>
      <c r="F139" s="15"/>
      <c r="G139" s="15"/>
      <c r="H139" s="15"/>
      <c r="I139" s="15"/>
      <c r="J139" s="15"/>
      <c r="K139" s="15"/>
    </row>
    <row r="140" spans="1:11" ht="39.75" customHeight="1" x14ac:dyDescent="0.25">
      <c r="A140" s="48" t="s">
        <v>261</v>
      </c>
      <c r="B140" s="47" t="s">
        <v>262</v>
      </c>
      <c r="C140" s="15">
        <f>[1]изменения!J143</f>
        <v>200</v>
      </c>
      <c r="D140" s="15">
        <f>[1]изменения!K143</f>
        <v>0</v>
      </c>
      <c r="E140" s="15">
        <f t="shared" si="33"/>
        <v>200</v>
      </c>
      <c r="F140" s="15"/>
      <c r="G140" s="15"/>
      <c r="H140" s="15"/>
      <c r="I140" s="15"/>
      <c r="J140" s="15"/>
      <c r="K140" s="15"/>
    </row>
    <row r="141" spans="1:11" ht="39.75" customHeight="1" x14ac:dyDescent="0.25">
      <c r="A141" s="48" t="s">
        <v>263</v>
      </c>
      <c r="B141" s="49" t="s">
        <v>264</v>
      </c>
      <c r="C141" s="15">
        <f>[1]изменения!J144</f>
        <v>1050</v>
      </c>
      <c r="D141" s="15">
        <f>[1]изменения!K144</f>
        <v>50</v>
      </c>
      <c r="E141" s="15">
        <f t="shared" si="33"/>
        <v>1100</v>
      </c>
      <c r="F141" s="15"/>
      <c r="G141" s="15"/>
      <c r="H141" s="15"/>
      <c r="I141" s="15"/>
      <c r="J141" s="15"/>
      <c r="K141" s="15"/>
    </row>
    <row r="142" spans="1:11" ht="39.75" customHeight="1" x14ac:dyDescent="0.25">
      <c r="A142" s="48" t="s">
        <v>265</v>
      </c>
      <c r="B142" s="49" t="s">
        <v>266</v>
      </c>
      <c r="C142" s="15">
        <f>[1]изменения!J145</f>
        <v>2.5</v>
      </c>
      <c r="D142" s="15">
        <f>[1]изменения!K145</f>
        <v>0</v>
      </c>
      <c r="E142" s="15">
        <f t="shared" si="33"/>
        <v>2.5</v>
      </c>
      <c r="F142" s="15"/>
      <c r="G142" s="15"/>
      <c r="H142" s="15"/>
      <c r="I142" s="15"/>
      <c r="J142" s="15"/>
      <c r="K142" s="15"/>
    </row>
    <row r="143" spans="1:11" ht="39.75" customHeight="1" x14ac:dyDescent="0.25">
      <c r="A143" s="48" t="s">
        <v>267</v>
      </c>
      <c r="B143" s="49" t="s">
        <v>268</v>
      </c>
      <c r="C143" s="15">
        <f>[1]изменения!J146</f>
        <v>2</v>
      </c>
      <c r="D143" s="15">
        <f>[1]изменения!K146</f>
        <v>0</v>
      </c>
      <c r="E143" s="15">
        <f t="shared" si="33"/>
        <v>2</v>
      </c>
      <c r="F143" s="15"/>
      <c r="G143" s="15"/>
      <c r="H143" s="15"/>
      <c r="I143" s="15"/>
      <c r="J143" s="15"/>
      <c r="K143" s="15"/>
    </row>
    <row r="144" spans="1:11" ht="39.75" hidden="1" customHeight="1" x14ac:dyDescent="0.25">
      <c r="A144" s="51" t="s">
        <v>269</v>
      </c>
      <c r="B144" s="52" t="s">
        <v>270</v>
      </c>
      <c r="C144" s="15">
        <f>[1]изменения!J147</f>
        <v>0</v>
      </c>
      <c r="D144" s="15">
        <f>[1]изменения!K147</f>
        <v>0</v>
      </c>
      <c r="E144" s="15">
        <f t="shared" si="33"/>
        <v>0</v>
      </c>
      <c r="F144" s="15"/>
      <c r="G144" s="15"/>
      <c r="H144" s="15"/>
      <c r="I144" s="15"/>
      <c r="J144" s="15"/>
      <c r="K144" s="15"/>
    </row>
    <row r="145" spans="1:11" ht="39.75" customHeight="1" x14ac:dyDescent="0.25">
      <c r="A145" s="31" t="s">
        <v>271</v>
      </c>
      <c r="B145" s="53" t="s">
        <v>272</v>
      </c>
      <c r="C145" s="15">
        <f>[1]изменения!J148</f>
        <v>1</v>
      </c>
      <c r="D145" s="15">
        <f>[1]изменения!K148</f>
        <v>0</v>
      </c>
      <c r="E145" s="15">
        <f t="shared" si="33"/>
        <v>1</v>
      </c>
      <c r="F145" s="15"/>
      <c r="G145" s="15"/>
      <c r="H145" s="15"/>
      <c r="I145" s="15"/>
      <c r="J145" s="15"/>
      <c r="K145" s="15"/>
    </row>
    <row r="146" spans="1:11" ht="39.75" hidden="1" customHeight="1" x14ac:dyDescent="0.25">
      <c r="A146" s="31" t="s">
        <v>273</v>
      </c>
      <c r="B146" s="53" t="s">
        <v>274</v>
      </c>
      <c r="C146" s="15">
        <f>[1]изменения!J149</f>
        <v>0</v>
      </c>
      <c r="D146" s="15">
        <f>[1]изменения!K149</f>
        <v>0</v>
      </c>
      <c r="E146" s="15">
        <f t="shared" si="33"/>
        <v>0</v>
      </c>
      <c r="F146" s="15"/>
      <c r="G146" s="15"/>
      <c r="H146" s="15"/>
      <c r="I146" s="15"/>
      <c r="J146" s="15"/>
      <c r="K146" s="15"/>
    </row>
    <row r="147" spans="1:11" ht="39.75" customHeight="1" x14ac:dyDescent="0.25">
      <c r="A147" s="31" t="s">
        <v>275</v>
      </c>
      <c r="B147" s="53" t="s">
        <v>276</v>
      </c>
      <c r="C147" s="15">
        <f>[1]изменения!J150</f>
        <v>1480</v>
      </c>
      <c r="D147" s="15">
        <f>[1]изменения!K150</f>
        <v>175</v>
      </c>
      <c r="E147" s="15">
        <f t="shared" si="33"/>
        <v>1655</v>
      </c>
      <c r="F147" s="15"/>
      <c r="G147" s="15"/>
      <c r="H147" s="15"/>
      <c r="I147" s="15"/>
      <c r="J147" s="15"/>
      <c r="K147" s="15"/>
    </row>
    <row r="148" spans="1:11" ht="39.75" hidden="1" customHeight="1" x14ac:dyDescent="0.25">
      <c r="A148" s="31" t="s">
        <v>277</v>
      </c>
      <c r="B148" s="53" t="s">
        <v>278</v>
      </c>
      <c r="C148" s="15">
        <f>[1]изменения!J151</f>
        <v>0</v>
      </c>
      <c r="D148" s="15">
        <f>[1]изменения!K151</f>
        <v>0</v>
      </c>
      <c r="E148" s="15">
        <f t="shared" si="33"/>
        <v>0</v>
      </c>
      <c r="F148" s="15"/>
      <c r="G148" s="15"/>
      <c r="H148" s="15"/>
      <c r="I148" s="15"/>
      <c r="J148" s="15"/>
      <c r="K148" s="15"/>
    </row>
    <row r="149" spans="1:11" ht="39.75" hidden="1" customHeight="1" x14ac:dyDescent="0.25">
      <c r="A149" s="51" t="s">
        <v>279</v>
      </c>
      <c r="B149" s="52" t="s">
        <v>280</v>
      </c>
      <c r="C149" s="15">
        <f>[1]изменения!J152</f>
        <v>0</v>
      </c>
      <c r="D149" s="15">
        <f>[1]изменения!K152</f>
        <v>0</v>
      </c>
      <c r="E149" s="15">
        <f t="shared" si="33"/>
        <v>0</v>
      </c>
      <c r="F149" s="15"/>
      <c r="G149" s="15"/>
      <c r="H149" s="15"/>
      <c r="I149" s="15"/>
      <c r="J149" s="15"/>
      <c r="K149" s="15"/>
    </row>
    <row r="150" spans="1:11" ht="39.75" hidden="1" customHeight="1" x14ac:dyDescent="0.25">
      <c r="A150" s="31" t="s">
        <v>281</v>
      </c>
      <c r="B150" s="53" t="s">
        <v>282</v>
      </c>
      <c r="C150" s="15">
        <f>[1]изменения!J153</f>
        <v>0</v>
      </c>
      <c r="D150" s="15">
        <f>[1]изменения!K153</f>
        <v>0</v>
      </c>
      <c r="E150" s="15">
        <f t="shared" si="33"/>
        <v>0</v>
      </c>
      <c r="F150" s="15"/>
      <c r="G150" s="15"/>
      <c r="H150" s="15"/>
      <c r="I150" s="15"/>
      <c r="J150" s="15"/>
      <c r="K150" s="15"/>
    </row>
    <row r="151" spans="1:11" ht="39.75" customHeight="1" x14ac:dyDescent="0.25">
      <c r="A151" s="31" t="s">
        <v>283</v>
      </c>
      <c r="B151" s="53" t="s">
        <v>284</v>
      </c>
      <c r="C151" s="15">
        <f>[1]изменения!J154</f>
        <v>16.18881</v>
      </c>
      <c r="D151" s="15">
        <f>[1]изменения!K154</f>
        <v>0</v>
      </c>
      <c r="E151" s="15">
        <f t="shared" si="33"/>
        <v>16.18881</v>
      </c>
      <c r="F151" s="15"/>
      <c r="G151" s="15"/>
      <c r="H151" s="15"/>
      <c r="I151" s="15"/>
      <c r="J151" s="15"/>
      <c r="K151" s="15"/>
    </row>
    <row r="152" spans="1:11" ht="39.75" customHeight="1" x14ac:dyDescent="0.25">
      <c r="A152" s="51" t="s">
        <v>285</v>
      </c>
      <c r="B152" s="52" t="s">
        <v>286</v>
      </c>
      <c r="C152" s="15">
        <f>[1]изменения!J155</f>
        <v>2.4262100000000011</v>
      </c>
      <c r="D152" s="15">
        <f>[1]изменения!K155</f>
        <v>0</v>
      </c>
      <c r="E152" s="15">
        <f t="shared" si="33"/>
        <v>2.4262100000000011</v>
      </c>
      <c r="F152" s="15"/>
      <c r="G152" s="15"/>
      <c r="H152" s="15"/>
      <c r="I152" s="15"/>
      <c r="J152" s="15"/>
      <c r="K152" s="15"/>
    </row>
    <row r="153" spans="1:11" ht="39.75" customHeight="1" x14ac:dyDescent="0.25">
      <c r="A153" s="51" t="s">
        <v>287</v>
      </c>
      <c r="B153" s="52" t="s">
        <v>288</v>
      </c>
      <c r="C153" s="15">
        <f>[1]изменения!J156</f>
        <v>45.058999999999997</v>
      </c>
      <c r="D153" s="15">
        <f>[1]изменения!K156</f>
        <v>0</v>
      </c>
      <c r="E153" s="15">
        <f t="shared" si="33"/>
        <v>45.058999999999997</v>
      </c>
      <c r="F153" s="15"/>
      <c r="G153" s="15"/>
      <c r="H153" s="15"/>
      <c r="I153" s="15"/>
      <c r="J153" s="15"/>
      <c r="K153" s="15"/>
    </row>
    <row r="154" spans="1:11" ht="126" hidden="1" x14ac:dyDescent="0.25">
      <c r="A154" s="51" t="s">
        <v>289</v>
      </c>
      <c r="B154" s="52" t="s">
        <v>290</v>
      </c>
      <c r="C154" s="15">
        <f>[1]изменения!J157</f>
        <v>0</v>
      </c>
      <c r="D154" s="15">
        <f>[1]изменения!K157</f>
        <v>0</v>
      </c>
      <c r="E154" s="15">
        <f t="shared" si="33"/>
        <v>0</v>
      </c>
      <c r="F154" s="15"/>
      <c r="G154" s="15"/>
      <c r="H154" s="15"/>
      <c r="I154" s="15"/>
      <c r="J154" s="15"/>
      <c r="K154" s="15"/>
    </row>
    <row r="155" spans="1:11" ht="110.25" hidden="1" x14ac:dyDescent="0.25">
      <c r="A155" s="51" t="s">
        <v>291</v>
      </c>
      <c r="B155" s="52" t="s">
        <v>292</v>
      </c>
      <c r="C155" s="15">
        <f>[1]изменения!J158</f>
        <v>0</v>
      </c>
      <c r="D155" s="15">
        <f>[1]изменения!K158</f>
        <v>0</v>
      </c>
      <c r="E155" s="15">
        <f t="shared" si="33"/>
        <v>0</v>
      </c>
      <c r="F155" s="15"/>
      <c r="G155" s="15"/>
      <c r="H155" s="15"/>
      <c r="I155" s="15"/>
      <c r="J155" s="15"/>
      <c r="K155" s="15"/>
    </row>
    <row r="156" spans="1:11" ht="126" x14ac:dyDescent="0.25">
      <c r="A156" s="51" t="s">
        <v>293</v>
      </c>
      <c r="B156" s="52" t="s">
        <v>286</v>
      </c>
      <c r="C156" s="15">
        <f>[1]изменения!J159</f>
        <v>1.5</v>
      </c>
      <c r="D156" s="15">
        <f>[1]изменения!K159</f>
        <v>0</v>
      </c>
      <c r="E156" s="15">
        <f t="shared" si="33"/>
        <v>1.5</v>
      </c>
      <c r="F156" s="15"/>
      <c r="G156" s="15"/>
      <c r="H156" s="15"/>
      <c r="I156" s="15"/>
      <c r="J156" s="15"/>
      <c r="K156" s="15"/>
    </row>
    <row r="157" spans="1:11" ht="110.25" x14ac:dyDescent="0.25">
      <c r="A157" s="51" t="s">
        <v>294</v>
      </c>
      <c r="B157" s="52" t="s">
        <v>292</v>
      </c>
      <c r="C157" s="15">
        <f>[1]изменения!J160</f>
        <v>15</v>
      </c>
      <c r="D157" s="15">
        <f>[1]изменения!K160</f>
        <v>0</v>
      </c>
      <c r="E157" s="15">
        <f t="shared" si="33"/>
        <v>15</v>
      </c>
      <c r="F157" s="15"/>
      <c r="G157" s="15"/>
      <c r="H157" s="15"/>
      <c r="I157" s="15"/>
      <c r="J157" s="15"/>
      <c r="K157" s="15"/>
    </row>
    <row r="158" spans="1:11" ht="141.75" x14ac:dyDescent="0.25">
      <c r="A158" s="51" t="s">
        <v>295</v>
      </c>
      <c r="B158" s="52" t="s">
        <v>296</v>
      </c>
      <c r="C158" s="15">
        <f>[1]изменения!J161</f>
        <v>1.1999999999999997</v>
      </c>
      <c r="D158" s="15">
        <f>[1]изменения!K161</f>
        <v>0</v>
      </c>
      <c r="E158" s="15">
        <f t="shared" si="33"/>
        <v>1.1999999999999997</v>
      </c>
      <c r="F158" s="15"/>
      <c r="G158" s="15"/>
      <c r="H158" s="15"/>
      <c r="I158" s="15"/>
      <c r="J158" s="15"/>
      <c r="K158" s="15"/>
    </row>
    <row r="159" spans="1:11" ht="126" x14ac:dyDescent="0.25">
      <c r="A159" s="51" t="s">
        <v>297</v>
      </c>
      <c r="B159" s="52" t="s">
        <v>298</v>
      </c>
      <c r="C159" s="15">
        <f>[1]изменения!J162</f>
        <v>0.36830000000000052</v>
      </c>
      <c r="D159" s="15">
        <f>[1]изменения!K162</f>
        <v>0</v>
      </c>
      <c r="E159" s="15">
        <f t="shared" si="33"/>
        <v>0.36830000000000052</v>
      </c>
      <c r="F159" s="15"/>
      <c r="G159" s="15"/>
      <c r="H159" s="15"/>
      <c r="I159" s="15"/>
      <c r="J159" s="15"/>
      <c r="K159" s="15"/>
    </row>
    <row r="160" spans="1:11" ht="94.5" hidden="1" x14ac:dyDescent="0.25">
      <c r="A160" s="51" t="s">
        <v>299</v>
      </c>
      <c r="B160" s="52" t="s">
        <v>300</v>
      </c>
      <c r="C160" s="15">
        <f>[1]изменения!J163</f>
        <v>0</v>
      </c>
      <c r="D160" s="15">
        <f>[1]изменения!K163</f>
        <v>0</v>
      </c>
      <c r="E160" s="15">
        <f t="shared" si="33"/>
        <v>0</v>
      </c>
      <c r="F160" s="15"/>
      <c r="G160" s="15"/>
      <c r="H160" s="15"/>
      <c r="I160" s="15"/>
      <c r="J160" s="15"/>
      <c r="K160" s="15"/>
    </row>
    <row r="161" spans="1:11" ht="94.5" hidden="1" x14ac:dyDescent="0.25">
      <c r="A161" s="51" t="s">
        <v>301</v>
      </c>
      <c r="B161" s="52" t="s">
        <v>302</v>
      </c>
      <c r="C161" s="15">
        <f>[1]изменения!J164</f>
        <v>0</v>
      </c>
      <c r="D161" s="15">
        <f>[1]изменения!K164</f>
        <v>0</v>
      </c>
      <c r="E161" s="15">
        <f t="shared" si="33"/>
        <v>0</v>
      </c>
      <c r="F161" s="15"/>
      <c r="G161" s="15"/>
      <c r="H161" s="15"/>
      <c r="I161" s="15"/>
      <c r="J161" s="15"/>
      <c r="K161" s="15"/>
    </row>
    <row r="162" spans="1:11" ht="126" x14ac:dyDescent="0.25">
      <c r="A162" s="51" t="s">
        <v>303</v>
      </c>
      <c r="B162" s="52" t="s">
        <v>304</v>
      </c>
      <c r="C162" s="15">
        <f>[1]изменения!J165</f>
        <v>3</v>
      </c>
      <c r="D162" s="15">
        <f>[1]изменения!K165</f>
        <v>0</v>
      </c>
      <c r="E162" s="15">
        <f t="shared" si="33"/>
        <v>3</v>
      </c>
      <c r="F162" s="15"/>
      <c r="G162" s="15"/>
      <c r="H162" s="15"/>
      <c r="I162" s="15"/>
      <c r="J162" s="15"/>
      <c r="K162" s="15"/>
    </row>
    <row r="163" spans="1:11" ht="173.25" x14ac:dyDescent="0.25">
      <c r="A163" s="51" t="s">
        <v>305</v>
      </c>
      <c r="B163" s="52" t="s">
        <v>306</v>
      </c>
      <c r="C163" s="15">
        <f>[1]изменения!J166</f>
        <v>4</v>
      </c>
      <c r="D163" s="15">
        <f>[1]изменения!K166</f>
        <v>0</v>
      </c>
      <c r="E163" s="15">
        <f t="shared" si="33"/>
        <v>4</v>
      </c>
      <c r="F163" s="15"/>
      <c r="G163" s="15"/>
      <c r="H163" s="15"/>
      <c r="I163" s="15"/>
      <c r="J163" s="15"/>
      <c r="K163" s="15"/>
    </row>
    <row r="164" spans="1:11" ht="173.25" hidden="1" x14ac:dyDescent="0.25">
      <c r="A164" s="51" t="s">
        <v>307</v>
      </c>
      <c r="B164" s="52" t="s">
        <v>306</v>
      </c>
      <c r="C164" s="15">
        <f>[1]изменения!J167</f>
        <v>0</v>
      </c>
      <c r="D164" s="15">
        <f>[1]изменения!K167</f>
        <v>0</v>
      </c>
      <c r="E164" s="20">
        <f t="shared" si="33"/>
        <v>0</v>
      </c>
      <c r="F164" s="20">
        <f>'[1]изменения 2024-2025'!D116</f>
        <v>4.5</v>
      </c>
      <c r="G164" s="20">
        <f>'[1]изменения 2024-2025'!E116</f>
        <v>0</v>
      </c>
      <c r="H164" s="20">
        <f t="shared" si="21"/>
        <v>4.5</v>
      </c>
      <c r="I164" s="20">
        <f>'[1]изменения 2024-2025'!I116</f>
        <v>4.5</v>
      </c>
      <c r="J164" s="20">
        <f>'[1]изменения 2024-2025'!J116</f>
        <v>0</v>
      </c>
      <c r="K164" s="20">
        <f t="shared" ref="K164:K170" si="34">J164+I164</f>
        <v>4.5</v>
      </c>
    </row>
    <row r="165" spans="1:11" ht="173.25" hidden="1" x14ac:dyDescent="0.25">
      <c r="A165" s="51" t="s">
        <v>308</v>
      </c>
      <c r="B165" s="52" t="s">
        <v>306</v>
      </c>
      <c r="C165" s="15">
        <f>[1]изменения!J168</f>
        <v>0</v>
      </c>
      <c r="D165" s="15">
        <f>[1]изменения!K168</f>
        <v>0</v>
      </c>
      <c r="E165" s="20">
        <f t="shared" si="33"/>
        <v>0</v>
      </c>
      <c r="F165" s="20">
        <f>'[1]изменения 2024-2025'!D117</f>
        <v>0.5</v>
      </c>
      <c r="G165" s="20">
        <f>'[1]изменения 2024-2025'!E117</f>
        <v>0</v>
      </c>
      <c r="H165" s="20">
        <f t="shared" si="21"/>
        <v>0.5</v>
      </c>
      <c r="I165" s="20">
        <f>'[1]изменения 2024-2025'!I117</f>
        <v>0.5</v>
      </c>
      <c r="J165" s="20">
        <f>'[1]изменения 2024-2025'!J117</f>
        <v>0</v>
      </c>
      <c r="K165" s="20">
        <f t="shared" si="34"/>
        <v>0.5</v>
      </c>
    </row>
    <row r="166" spans="1:11" ht="173.25" hidden="1" x14ac:dyDescent="0.25">
      <c r="A166" s="31" t="s">
        <v>309</v>
      </c>
      <c r="B166" s="53" t="s">
        <v>306</v>
      </c>
      <c r="C166" s="15">
        <f>[1]изменения!J169</f>
        <v>0</v>
      </c>
      <c r="D166" s="15">
        <f>[1]изменения!K169</f>
        <v>0</v>
      </c>
      <c r="E166" s="20">
        <f t="shared" si="33"/>
        <v>0</v>
      </c>
      <c r="F166" s="20">
        <f>'[1]изменения 2024-2025'!D118</f>
        <v>2</v>
      </c>
      <c r="G166" s="20">
        <f>'[1]изменения 2024-2025'!E118</f>
        <v>0</v>
      </c>
      <c r="H166" s="20">
        <f t="shared" si="21"/>
        <v>2</v>
      </c>
      <c r="I166" s="20">
        <f>'[1]изменения 2024-2025'!I118</f>
        <v>2</v>
      </c>
      <c r="J166" s="20">
        <f>'[1]изменения 2024-2025'!J118</f>
        <v>0</v>
      </c>
      <c r="K166" s="20">
        <f t="shared" si="34"/>
        <v>2</v>
      </c>
    </row>
    <row r="167" spans="1:11" ht="94.5" x14ac:dyDescent="0.25">
      <c r="A167" s="31" t="s">
        <v>310</v>
      </c>
      <c r="B167" s="53" t="s">
        <v>311</v>
      </c>
      <c r="C167" s="15">
        <f>[1]изменения!J170</f>
        <v>11</v>
      </c>
      <c r="D167" s="15">
        <f>[1]изменения!K170</f>
        <v>0</v>
      </c>
      <c r="E167" s="20">
        <f t="shared" si="33"/>
        <v>11</v>
      </c>
      <c r="F167" s="20">
        <f>'[1]изменения 2024-2025'!D119</f>
        <v>10</v>
      </c>
      <c r="G167" s="20">
        <f>'[1]изменения 2024-2025'!E119</f>
        <v>0</v>
      </c>
      <c r="H167" s="20">
        <f t="shared" si="21"/>
        <v>10</v>
      </c>
      <c r="I167" s="20">
        <f>'[1]изменения 2024-2025'!I119</f>
        <v>10</v>
      </c>
      <c r="J167" s="20">
        <f>'[1]изменения 2024-2025'!J119</f>
        <v>0</v>
      </c>
      <c r="K167" s="20">
        <f t="shared" si="34"/>
        <v>10</v>
      </c>
    </row>
    <row r="168" spans="1:11" ht="94.5" x14ac:dyDescent="0.25">
      <c r="A168" s="31" t="s">
        <v>312</v>
      </c>
      <c r="B168" s="53" t="s">
        <v>311</v>
      </c>
      <c r="C168" s="15">
        <f>[1]изменения!J171</f>
        <v>2</v>
      </c>
      <c r="D168" s="15">
        <f>[1]изменения!K171</f>
        <v>1</v>
      </c>
      <c r="E168" s="20">
        <f t="shared" si="33"/>
        <v>3</v>
      </c>
      <c r="F168" s="20">
        <f>'[1]изменения 2024-2025'!D120</f>
        <v>0</v>
      </c>
      <c r="G168" s="20">
        <f>'[1]изменения 2024-2025'!E120</f>
        <v>0</v>
      </c>
      <c r="H168" s="20">
        <f t="shared" si="21"/>
        <v>0</v>
      </c>
      <c r="I168" s="20"/>
      <c r="J168" s="20"/>
      <c r="K168" s="20">
        <f t="shared" si="34"/>
        <v>0</v>
      </c>
    </row>
    <row r="169" spans="1:11" ht="141.75" hidden="1" x14ac:dyDescent="0.25">
      <c r="A169" s="31" t="s">
        <v>313</v>
      </c>
      <c r="B169" s="53" t="s">
        <v>314</v>
      </c>
      <c r="C169" s="15">
        <f>[1]изменения!J172</f>
        <v>0</v>
      </c>
      <c r="D169" s="15">
        <f>[1]изменения!K172</f>
        <v>0</v>
      </c>
      <c r="E169" s="20">
        <f t="shared" si="33"/>
        <v>0</v>
      </c>
      <c r="F169" s="20">
        <f>'[1]изменения 2024-2025'!D121</f>
        <v>55.5</v>
      </c>
      <c r="G169" s="20">
        <f>'[1]изменения 2024-2025'!E121</f>
        <v>0</v>
      </c>
      <c r="H169" s="20">
        <f t="shared" si="21"/>
        <v>55.5</v>
      </c>
      <c r="I169" s="20">
        <f>'[1]изменения 2024-2025'!I121</f>
        <v>55.5</v>
      </c>
      <c r="J169" s="20">
        <f>'[1]изменения 2024-2025'!J121</f>
        <v>0</v>
      </c>
      <c r="K169" s="20">
        <f t="shared" si="34"/>
        <v>55.5</v>
      </c>
    </row>
    <row r="170" spans="1:11" ht="78.75" hidden="1" x14ac:dyDescent="0.25">
      <c r="A170" s="31" t="s">
        <v>315</v>
      </c>
      <c r="B170" s="53" t="s">
        <v>316</v>
      </c>
      <c r="C170" s="15">
        <f>[1]изменения!J173</f>
        <v>0</v>
      </c>
      <c r="D170" s="15">
        <f>[1]изменения!K173</f>
        <v>2</v>
      </c>
      <c r="E170" s="20">
        <f t="shared" si="33"/>
        <v>2</v>
      </c>
      <c r="F170" s="20">
        <f>'[1]изменения 2024-2025'!D122</f>
        <v>4.5</v>
      </c>
      <c r="G170" s="20">
        <f>'[1]изменения 2024-2025'!E122</f>
        <v>0</v>
      </c>
      <c r="H170" s="20">
        <f t="shared" si="21"/>
        <v>4.5</v>
      </c>
      <c r="I170" s="20">
        <f>'[1]изменения 2024-2025'!I122</f>
        <v>4.5</v>
      </c>
      <c r="J170" s="20">
        <f>'[1]изменения 2024-2025'!J122</f>
        <v>0</v>
      </c>
      <c r="K170" s="20">
        <f t="shared" si="34"/>
        <v>4.5</v>
      </c>
    </row>
    <row r="171" spans="1:11" ht="110.25" hidden="1" x14ac:dyDescent="0.25">
      <c r="A171" s="31" t="s">
        <v>317</v>
      </c>
      <c r="B171" s="53" t="s">
        <v>318</v>
      </c>
      <c r="C171" s="15">
        <f>[1]изменения!J174</f>
        <v>0</v>
      </c>
      <c r="D171" s="15">
        <f>[1]изменения!K174</f>
        <v>0</v>
      </c>
      <c r="E171" s="20">
        <f t="shared" si="33"/>
        <v>0</v>
      </c>
      <c r="F171" s="20"/>
      <c r="G171" s="20"/>
      <c r="H171" s="20"/>
      <c r="I171" s="20"/>
      <c r="J171" s="20"/>
      <c r="K171" s="20"/>
    </row>
    <row r="172" spans="1:11" ht="94.5" hidden="1" x14ac:dyDescent="0.25">
      <c r="A172" s="31" t="s">
        <v>319</v>
      </c>
      <c r="B172" s="53" t="s">
        <v>320</v>
      </c>
      <c r="C172" s="15">
        <f>[1]изменения!J175</f>
        <v>130.68508</v>
      </c>
      <c r="D172" s="15">
        <f>[1]изменения!K175</f>
        <v>0</v>
      </c>
      <c r="E172" s="20">
        <f t="shared" si="33"/>
        <v>130.68508</v>
      </c>
      <c r="F172" s="20"/>
      <c r="G172" s="20"/>
      <c r="H172" s="20"/>
      <c r="I172" s="20"/>
      <c r="J172" s="20"/>
      <c r="K172" s="20"/>
    </row>
    <row r="173" spans="1:11" ht="110.25" hidden="1" x14ac:dyDescent="0.25">
      <c r="A173" s="31" t="s">
        <v>321</v>
      </c>
      <c r="B173" s="53" t="s">
        <v>322</v>
      </c>
      <c r="C173" s="15">
        <f>[1]изменения!J176</f>
        <v>0</v>
      </c>
      <c r="D173" s="15">
        <f>[1]изменения!K176</f>
        <v>0</v>
      </c>
      <c r="E173" s="20">
        <f t="shared" si="33"/>
        <v>0</v>
      </c>
      <c r="F173" s="20"/>
      <c r="G173" s="20"/>
      <c r="H173" s="20"/>
      <c r="I173" s="20"/>
      <c r="J173" s="20"/>
      <c r="K173" s="20"/>
    </row>
    <row r="174" spans="1:11" ht="94.5" x14ac:dyDescent="0.25">
      <c r="A174" s="51" t="s">
        <v>323</v>
      </c>
      <c r="B174" s="52" t="s">
        <v>320</v>
      </c>
      <c r="C174" s="15">
        <f>[1]изменения!J177</f>
        <v>1.4</v>
      </c>
      <c r="D174" s="15">
        <f>[1]изменения!K177</f>
        <v>0</v>
      </c>
      <c r="E174" s="20">
        <f t="shared" si="33"/>
        <v>1.4</v>
      </c>
      <c r="F174" s="20"/>
      <c r="G174" s="20"/>
      <c r="H174" s="20"/>
      <c r="I174" s="20"/>
      <c r="J174" s="20"/>
      <c r="K174" s="20"/>
    </row>
    <row r="175" spans="1:11" ht="94.5" hidden="1" x14ac:dyDescent="0.25">
      <c r="A175" s="51" t="s">
        <v>324</v>
      </c>
      <c r="B175" s="52" t="s">
        <v>320</v>
      </c>
      <c r="C175" s="15">
        <f>[1]изменения!J178</f>
        <v>0</v>
      </c>
      <c r="D175" s="15">
        <f>[1]изменения!K178</f>
        <v>0</v>
      </c>
      <c r="E175" s="20">
        <f t="shared" si="33"/>
        <v>0</v>
      </c>
      <c r="F175" s="20"/>
      <c r="G175" s="20"/>
      <c r="H175" s="20"/>
      <c r="I175" s="20"/>
      <c r="J175" s="20"/>
      <c r="K175" s="20"/>
    </row>
    <row r="176" spans="1:11" ht="110.25" hidden="1" x14ac:dyDescent="0.25">
      <c r="A176" s="51" t="s">
        <v>325</v>
      </c>
      <c r="B176" s="52" t="s">
        <v>326</v>
      </c>
      <c r="C176" s="15">
        <f>[1]изменения!J179</f>
        <v>0</v>
      </c>
      <c r="D176" s="15">
        <f>[1]изменения!K179</f>
        <v>0</v>
      </c>
      <c r="E176" s="20">
        <f t="shared" si="33"/>
        <v>0</v>
      </c>
      <c r="F176" s="20"/>
      <c r="G176" s="20"/>
      <c r="H176" s="20"/>
      <c r="I176" s="20"/>
      <c r="J176" s="20"/>
      <c r="K176" s="20"/>
    </row>
    <row r="177" spans="1:11" ht="236.25" hidden="1" x14ac:dyDescent="0.25">
      <c r="A177" s="51" t="s">
        <v>327</v>
      </c>
      <c r="B177" s="52" t="s">
        <v>328</v>
      </c>
      <c r="C177" s="15">
        <f>[1]изменения!J180</f>
        <v>0</v>
      </c>
      <c r="D177" s="15">
        <f>[1]изменения!K180</f>
        <v>0</v>
      </c>
      <c r="E177" s="20">
        <f t="shared" si="33"/>
        <v>0</v>
      </c>
      <c r="F177" s="20"/>
      <c r="G177" s="20"/>
      <c r="H177" s="20"/>
      <c r="I177" s="20"/>
      <c r="J177" s="20"/>
      <c r="K177" s="20"/>
    </row>
    <row r="178" spans="1:11" ht="110.25" hidden="1" x14ac:dyDescent="0.25">
      <c r="A178" s="51" t="s">
        <v>321</v>
      </c>
      <c r="B178" s="52" t="s">
        <v>322</v>
      </c>
      <c r="C178" s="15">
        <f>[1]изменения!J181</f>
        <v>0</v>
      </c>
      <c r="D178" s="15">
        <f>[1]изменения!K181</f>
        <v>0</v>
      </c>
      <c r="E178" s="20">
        <f t="shared" si="33"/>
        <v>0</v>
      </c>
      <c r="F178" s="20"/>
      <c r="G178" s="20"/>
      <c r="H178" s="20"/>
      <c r="I178" s="20"/>
      <c r="J178" s="20"/>
      <c r="K178" s="20"/>
    </row>
    <row r="179" spans="1:11" ht="94.5" hidden="1" x14ac:dyDescent="0.25">
      <c r="A179" s="51" t="s">
        <v>329</v>
      </c>
      <c r="B179" s="52" t="s">
        <v>320</v>
      </c>
      <c r="C179" s="15">
        <f>[1]изменения!J182</f>
        <v>0</v>
      </c>
      <c r="D179" s="15">
        <f>[1]изменения!K182</f>
        <v>0</v>
      </c>
      <c r="E179" s="20">
        <f t="shared" si="33"/>
        <v>0</v>
      </c>
      <c r="F179" s="20"/>
      <c r="G179" s="20"/>
      <c r="H179" s="20"/>
      <c r="I179" s="20"/>
      <c r="J179" s="20"/>
      <c r="K179" s="20"/>
    </row>
    <row r="180" spans="1:11" ht="94.5" x14ac:dyDescent="0.25">
      <c r="A180" s="51" t="s">
        <v>330</v>
      </c>
      <c r="B180" s="52" t="s">
        <v>320</v>
      </c>
      <c r="C180" s="15">
        <f>[1]изменения!J183</f>
        <v>349.61085000000003</v>
      </c>
      <c r="D180" s="15">
        <f>[1]изменения!K183</f>
        <v>0</v>
      </c>
      <c r="E180" s="20">
        <f t="shared" si="33"/>
        <v>349.61085000000003</v>
      </c>
      <c r="F180" s="20"/>
      <c r="G180" s="20"/>
      <c r="H180" s="20"/>
      <c r="I180" s="20"/>
      <c r="J180" s="20"/>
      <c r="K180" s="20"/>
    </row>
    <row r="181" spans="1:11" ht="94.5" hidden="1" x14ac:dyDescent="0.25">
      <c r="A181" s="51" t="s">
        <v>331</v>
      </c>
      <c r="B181" s="52" t="s">
        <v>320</v>
      </c>
      <c r="C181" s="15">
        <f>[1]изменения!J184</f>
        <v>78.383070000000004</v>
      </c>
      <c r="D181" s="15">
        <f>[1]изменения!K184</f>
        <v>77.291600000000003</v>
      </c>
      <c r="E181" s="20">
        <f t="shared" si="33"/>
        <v>155.67466999999999</v>
      </c>
      <c r="F181" s="20"/>
      <c r="G181" s="20"/>
      <c r="H181" s="20"/>
      <c r="I181" s="20"/>
      <c r="J181" s="20"/>
      <c r="K181" s="20"/>
    </row>
    <row r="182" spans="1:11" ht="141.75" x14ac:dyDescent="0.25">
      <c r="A182" s="51" t="s">
        <v>332</v>
      </c>
      <c r="B182" s="52" t="s">
        <v>333</v>
      </c>
      <c r="C182" s="15">
        <f>[1]изменения!J185</f>
        <v>41.547200000000004</v>
      </c>
      <c r="D182" s="15">
        <f>[1]изменения!K185</f>
        <v>0</v>
      </c>
      <c r="E182" s="20">
        <f t="shared" si="33"/>
        <v>41.547200000000004</v>
      </c>
      <c r="F182" s="20"/>
      <c r="G182" s="20"/>
      <c r="H182" s="20"/>
      <c r="I182" s="20"/>
      <c r="J182" s="20"/>
      <c r="K182" s="20"/>
    </row>
    <row r="183" spans="1:11" ht="157.5" x14ac:dyDescent="0.25">
      <c r="A183" s="51" t="s">
        <v>334</v>
      </c>
      <c r="B183" s="52" t="s">
        <v>335</v>
      </c>
      <c r="C183" s="15">
        <f>[1]изменения!J186</f>
        <v>50</v>
      </c>
      <c r="D183" s="15">
        <f>[1]изменения!K186</f>
        <v>0</v>
      </c>
      <c r="E183" s="20">
        <f t="shared" si="33"/>
        <v>50</v>
      </c>
      <c r="F183" s="20"/>
      <c r="G183" s="20"/>
      <c r="H183" s="20"/>
      <c r="I183" s="20"/>
      <c r="J183" s="20"/>
      <c r="K183" s="20"/>
    </row>
    <row r="184" spans="1:11" ht="63" hidden="1" x14ac:dyDescent="0.25">
      <c r="A184" s="51" t="s">
        <v>336</v>
      </c>
      <c r="B184" s="52" t="s">
        <v>337</v>
      </c>
      <c r="C184" s="15">
        <f>[1]изменения!J187</f>
        <v>0</v>
      </c>
      <c r="D184" s="15">
        <f>[1]изменения!K187</f>
        <v>0</v>
      </c>
      <c r="E184" s="20">
        <f t="shared" si="33"/>
        <v>0</v>
      </c>
      <c r="F184" s="20"/>
      <c r="G184" s="20"/>
      <c r="H184" s="20"/>
      <c r="I184" s="20"/>
      <c r="J184" s="20"/>
      <c r="K184" s="20"/>
    </row>
    <row r="185" spans="1:11" ht="63" x14ac:dyDescent="0.25">
      <c r="A185" s="51" t="s">
        <v>338</v>
      </c>
      <c r="B185" s="52" t="s">
        <v>337</v>
      </c>
      <c r="C185" s="15">
        <f>[1]изменения!J188</f>
        <v>108.08543999999999</v>
      </c>
      <c r="D185" s="15">
        <f>[1]изменения!K188</f>
        <v>9.5</v>
      </c>
      <c r="E185" s="20">
        <f t="shared" ref="E185:E209" si="35">D185+C185</f>
        <v>117.58543999999999</v>
      </c>
      <c r="F185" s="20"/>
      <c r="G185" s="20"/>
      <c r="H185" s="20"/>
      <c r="I185" s="20"/>
      <c r="J185" s="20"/>
      <c r="K185" s="20"/>
    </row>
    <row r="186" spans="1:11" ht="78.75" x14ac:dyDescent="0.25">
      <c r="A186" s="51" t="s">
        <v>339</v>
      </c>
      <c r="B186" s="52" t="s">
        <v>340</v>
      </c>
      <c r="C186" s="15">
        <f>[1]изменения!J189</f>
        <v>74.782300000000006</v>
      </c>
      <c r="D186" s="15">
        <f>[1]изменения!K189</f>
        <v>3</v>
      </c>
      <c r="E186" s="20">
        <f t="shared" si="35"/>
        <v>77.782300000000006</v>
      </c>
      <c r="F186" s="20"/>
      <c r="G186" s="20"/>
      <c r="H186" s="20"/>
      <c r="I186" s="20"/>
      <c r="J186" s="20"/>
      <c r="K186" s="20"/>
    </row>
    <row r="187" spans="1:11" ht="78.75" hidden="1" x14ac:dyDescent="0.25">
      <c r="A187" s="51" t="s">
        <v>341</v>
      </c>
      <c r="B187" s="52" t="s">
        <v>340</v>
      </c>
      <c r="C187" s="15">
        <f>[1]изменения!J190</f>
        <v>0</v>
      </c>
      <c r="D187" s="15">
        <f>[1]изменения!K190</f>
        <v>0</v>
      </c>
      <c r="E187" s="20">
        <f t="shared" si="35"/>
        <v>0</v>
      </c>
      <c r="F187" s="20"/>
      <c r="G187" s="20"/>
      <c r="H187" s="20"/>
      <c r="I187" s="20"/>
      <c r="J187" s="20"/>
      <c r="K187" s="20"/>
    </row>
    <row r="188" spans="1:11" ht="63" hidden="1" x14ac:dyDescent="0.25">
      <c r="A188" s="51" t="s">
        <v>342</v>
      </c>
      <c r="B188" s="52" t="s">
        <v>337</v>
      </c>
      <c r="C188" s="15">
        <f>[1]изменения!J191</f>
        <v>0</v>
      </c>
      <c r="D188" s="15">
        <f>[1]изменения!K191</f>
        <v>0</v>
      </c>
      <c r="E188" s="20">
        <f t="shared" si="35"/>
        <v>0</v>
      </c>
      <c r="F188" s="20"/>
      <c r="G188" s="20"/>
      <c r="H188" s="20"/>
      <c r="I188" s="20"/>
      <c r="J188" s="20"/>
      <c r="K188" s="20"/>
    </row>
    <row r="189" spans="1:11" ht="78.75" hidden="1" x14ac:dyDescent="0.25">
      <c r="A189" s="51" t="s">
        <v>339</v>
      </c>
      <c r="B189" s="52" t="s">
        <v>340</v>
      </c>
      <c r="C189" s="15">
        <f>[1]изменения!J192</f>
        <v>0</v>
      </c>
      <c r="D189" s="15">
        <f>[1]изменения!K192</f>
        <v>0</v>
      </c>
      <c r="E189" s="20">
        <f t="shared" si="35"/>
        <v>0</v>
      </c>
      <c r="F189" s="20"/>
      <c r="G189" s="20"/>
      <c r="H189" s="20"/>
      <c r="I189" s="20"/>
      <c r="J189" s="20"/>
      <c r="K189" s="20"/>
    </row>
    <row r="190" spans="1:11" ht="78.75" x14ac:dyDescent="0.25">
      <c r="A190" s="51" t="s">
        <v>343</v>
      </c>
      <c r="B190" s="52" t="s">
        <v>340</v>
      </c>
      <c r="C190" s="15">
        <f>[1]изменения!J193</f>
        <v>313.93957999999992</v>
      </c>
      <c r="D190" s="15">
        <f>[1]изменения!K193</f>
        <v>0</v>
      </c>
      <c r="E190" s="20">
        <f t="shared" si="35"/>
        <v>313.93957999999992</v>
      </c>
      <c r="F190" s="20"/>
      <c r="G190" s="20"/>
      <c r="H190" s="20"/>
      <c r="I190" s="20"/>
      <c r="J190" s="20"/>
      <c r="K190" s="20"/>
    </row>
    <row r="191" spans="1:11" ht="78.75" hidden="1" x14ac:dyDescent="0.25">
      <c r="A191" s="51" t="s">
        <v>344</v>
      </c>
      <c r="B191" s="52" t="s">
        <v>345</v>
      </c>
      <c r="C191" s="15">
        <f>[1]изменения!J194</f>
        <v>0</v>
      </c>
      <c r="D191" s="15">
        <f>[1]изменения!K194</f>
        <v>0</v>
      </c>
      <c r="E191" s="20">
        <f t="shared" si="35"/>
        <v>0</v>
      </c>
      <c r="F191" s="20"/>
      <c r="G191" s="20"/>
      <c r="H191" s="20"/>
      <c r="I191" s="20"/>
      <c r="J191" s="20"/>
      <c r="K191" s="20"/>
    </row>
    <row r="192" spans="1:11" ht="63" x14ac:dyDescent="0.25">
      <c r="A192" s="51" t="s">
        <v>346</v>
      </c>
      <c r="B192" s="52" t="s">
        <v>347</v>
      </c>
      <c r="C192" s="15">
        <f>[1]изменения!J195</f>
        <v>582.44466999999997</v>
      </c>
      <c r="D192" s="15">
        <f>[1]изменения!K195</f>
        <v>17.517330000000001</v>
      </c>
      <c r="E192" s="20">
        <f t="shared" si="35"/>
        <v>599.96199999999999</v>
      </c>
      <c r="F192" s="20"/>
      <c r="G192" s="20"/>
      <c r="H192" s="20"/>
      <c r="I192" s="20"/>
      <c r="J192" s="20"/>
      <c r="K192" s="20"/>
    </row>
    <row r="193" spans="1:11" ht="63" hidden="1" x14ac:dyDescent="0.25">
      <c r="A193" s="51" t="s">
        <v>348</v>
      </c>
      <c r="B193" s="52" t="s">
        <v>347</v>
      </c>
      <c r="C193" s="15">
        <f>[1]изменения!J196</f>
        <v>1537.4270899999999</v>
      </c>
      <c r="D193" s="15">
        <f>[1]изменения!K196</f>
        <v>0</v>
      </c>
      <c r="E193" s="20">
        <f t="shared" si="35"/>
        <v>1537.4270899999999</v>
      </c>
      <c r="F193" s="20"/>
      <c r="G193" s="20"/>
      <c r="H193" s="20"/>
      <c r="I193" s="20"/>
      <c r="J193" s="20"/>
      <c r="K193" s="20"/>
    </row>
    <row r="194" spans="1:11" ht="63" hidden="1" x14ac:dyDescent="0.25">
      <c r="A194" s="51" t="s">
        <v>349</v>
      </c>
      <c r="B194" s="52" t="s">
        <v>350</v>
      </c>
      <c r="C194" s="15">
        <f>[1]изменения!J197</f>
        <v>0</v>
      </c>
      <c r="D194" s="15">
        <f>[1]изменения!K197</f>
        <v>0</v>
      </c>
      <c r="E194" s="20">
        <f t="shared" si="35"/>
        <v>0</v>
      </c>
      <c r="F194" s="20"/>
      <c r="G194" s="20"/>
      <c r="H194" s="20"/>
      <c r="I194" s="20"/>
      <c r="J194" s="20"/>
      <c r="K194" s="20"/>
    </row>
    <row r="195" spans="1:11" ht="63" hidden="1" x14ac:dyDescent="0.25">
      <c r="A195" s="51" t="s">
        <v>351</v>
      </c>
      <c r="B195" s="52" t="s">
        <v>352</v>
      </c>
      <c r="C195" s="15">
        <f>[1]изменения!J198</f>
        <v>0</v>
      </c>
      <c r="D195" s="15">
        <f>[1]изменения!K198</f>
        <v>0</v>
      </c>
      <c r="E195" s="20">
        <f t="shared" si="35"/>
        <v>0</v>
      </c>
      <c r="F195" s="20"/>
      <c r="G195" s="20"/>
      <c r="H195" s="20"/>
      <c r="I195" s="20"/>
      <c r="J195" s="20"/>
      <c r="K195" s="20"/>
    </row>
    <row r="196" spans="1:11" ht="126" x14ac:dyDescent="0.25">
      <c r="A196" s="51" t="s">
        <v>353</v>
      </c>
      <c r="B196" s="52" t="s">
        <v>354</v>
      </c>
      <c r="C196" s="15">
        <f>[1]изменения!J199</f>
        <v>0.10516</v>
      </c>
      <c r="D196" s="15">
        <f>[1]изменения!K199</f>
        <v>0</v>
      </c>
      <c r="E196" s="20">
        <f t="shared" si="35"/>
        <v>0.10516</v>
      </c>
      <c r="F196" s="20"/>
      <c r="G196" s="20"/>
      <c r="H196" s="20"/>
      <c r="I196" s="20"/>
      <c r="J196" s="20"/>
      <c r="K196" s="20"/>
    </row>
    <row r="197" spans="1:11" ht="126" hidden="1" x14ac:dyDescent="0.25">
      <c r="A197" s="51" t="s">
        <v>355</v>
      </c>
      <c r="B197" s="52" t="s">
        <v>354</v>
      </c>
      <c r="C197" s="15">
        <f>[1]изменения!J200</f>
        <v>0</v>
      </c>
      <c r="D197" s="15">
        <f>[1]изменения!K200</f>
        <v>0</v>
      </c>
      <c r="E197" s="20">
        <f t="shared" si="35"/>
        <v>0</v>
      </c>
      <c r="F197" s="20"/>
      <c r="G197" s="20"/>
      <c r="H197" s="20"/>
      <c r="I197" s="20"/>
      <c r="J197" s="20"/>
      <c r="K197" s="20"/>
    </row>
    <row r="198" spans="1:11" ht="126" hidden="1" x14ac:dyDescent="0.25">
      <c r="A198" s="51" t="s">
        <v>356</v>
      </c>
      <c r="B198" s="52" t="s">
        <v>354</v>
      </c>
      <c r="C198" s="15">
        <f>[1]изменения!J201</f>
        <v>0</v>
      </c>
      <c r="D198" s="15">
        <f>[1]изменения!K201</f>
        <v>0</v>
      </c>
      <c r="E198" s="20">
        <f t="shared" si="35"/>
        <v>0</v>
      </c>
      <c r="F198" s="20"/>
      <c r="G198" s="20"/>
      <c r="H198" s="20"/>
      <c r="I198" s="20"/>
      <c r="J198" s="20"/>
      <c r="K198" s="20"/>
    </row>
    <row r="199" spans="1:11" ht="126" hidden="1" x14ac:dyDescent="0.25">
      <c r="A199" s="54" t="s">
        <v>357</v>
      </c>
      <c r="B199" s="55" t="s">
        <v>354</v>
      </c>
      <c r="C199" s="15">
        <f>[1]изменения!J202</f>
        <v>0</v>
      </c>
      <c r="D199" s="15">
        <f>[1]изменения!K202</f>
        <v>0</v>
      </c>
      <c r="E199" s="20">
        <f t="shared" si="35"/>
        <v>0</v>
      </c>
      <c r="F199" s="20"/>
      <c r="G199" s="20"/>
      <c r="H199" s="20"/>
      <c r="I199" s="20"/>
      <c r="J199" s="20"/>
      <c r="K199" s="20"/>
    </row>
    <row r="200" spans="1:11" ht="126" hidden="1" x14ac:dyDescent="0.25">
      <c r="A200" s="54" t="s">
        <v>358</v>
      </c>
      <c r="B200" s="55" t="s">
        <v>354</v>
      </c>
      <c r="C200" s="15">
        <f>[1]изменения!J203</f>
        <v>0</v>
      </c>
      <c r="D200" s="15">
        <f>[1]изменения!K203</f>
        <v>0</v>
      </c>
      <c r="E200" s="20">
        <f t="shared" si="35"/>
        <v>0</v>
      </c>
      <c r="F200" s="20"/>
      <c r="G200" s="20"/>
      <c r="H200" s="20"/>
      <c r="I200" s="20"/>
      <c r="J200" s="20"/>
      <c r="K200" s="20"/>
    </row>
    <row r="201" spans="1:11" ht="126" x14ac:dyDescent="0.25">
      <c r="A201" s="48" t="s">
        <v>359</v>
      </c>
      <c r="B201" s="49" t="s">
        <v>354</v>
      </c>
      <c r="C201" s="15">
        <f>[1]изменения!J204</f>
        <v>11.424940000000001</v>
      </c>
      <c r="D201" s="15">
        <f>[1]изменения!K204</f>
        <v>0</v>
      </c>
      <c r="E201" s="20">
        <f t="shared" si="35"/>
        <v>11.424940000000001</v>
      </c>
      <c r="F201" s="20"/>
      <c r="G201" s="20"/>
      <c r="H201" s="20"/>
      <c r="I201" s="20"/>
      <c r="J201" s="20"/>
      <c r="K201" s="20"/>
    </row>
    <row r="202" spans="1:11" ht="126" hidden="1" x14ac:dyDescent="0.25">
      <c r="A202" s="48" t="s">
        <v>360</v>
      </c>
      <c r="B202" s="49" t="s">
        <v>354</v>
      </c>
      <c r="C202" s="15">
        <f>[1]изменения!J205</f>
        <v>0</v>
      </c>
      <c r="D202" s="15">
        <f>[1]изменения!K205</f>
        <v>0</v>
      </c>
      <c r="E202" s="20">
        <f t="shared" si="35"/>
        <v>0</v>
      </c>
      <c r="F202" s="20"/>
      <c r="G202" s="20"/>
      <c r="H202" s="20"/>
      <c r="I202" s="20"/>
      <c r="J202" s="20"/>
      <c r="K202" s="20"/>
    </row>
    <row r="203" spans="1:11" ht="78.75" hidden="1" x14ac:dyDescent="0.25">
      <c r="A203" s="48" t="s">
        <v>361</v>
      </c>
      <c r="B203" s="50" t="s">
        <v>362</v>
      </c>
      <c r="C203" s="15">
        <f>[1]изменения!J206</f>
        <v>0</v>
      </c>
      <c r="D203" s="15">
        <f>[1]изменения!K206</f>
        <v>0</v>
      </c>
      <c r="E203" s="20">
        <f t="shared" si="35"/>
        <v>0</v>
      </c>
      <c r="F203" s="20"/>
      <c r="G203" s="20"/>
      <c r="H203" s="20"/>
      <c r="I203" s="20"/>
      <c r="J203" s="20"/>
      <c r="K203" s="20"/>
    </row>
    <row r="204" spans="1:11" ht="47.25" hidden="1" x14ac:dyDescent="0.25">
      <c r="A204" s="18" t="s">
        <v>363</v>
      </c>
      <c r="B204" s="37" t="s">
        <v>364</v>
      </c>
      <c r="C204" s="15">
        <f>[1]изменения!J207</f>
        <v>0</v>
      </c>
      <c r="D204" s="15">
        <f>[1]изменения!K207</f>
        <v>0</v>
      </c>
      <c r="E204" s="20">
        <f t="shared" si="35"/>
        <v>0</v>
      </c>
      <c r="F204" s="20"/>
      <c r="G204" s="20"/>
      <c r="H204" s="20"/>
      <c r="I204" s="20"/>
      <c r="J204" s="20"/>
      <c r="K204" s="20"/>
    </row>
    <row r="205" spans="1:11" ht="110.25" hidden="1" x14ac:dyDescent="0.25">
      <c r="A205" s="48" t="s">
        <v>365</v>
      </c>
      <c r="B205" s="50" t="s">
        <v>366</v>
      </c>
      <c r="C205" s="15">
        <f>[1]изменения!J208</f>
        <v>0</v>
      </c>
      <c r="D205" s="15">
        <f>[1]изменения!K208</f>
        <v>0</v>
      </c>
      <c r="E205" s="20">
        <f t="shared" si="35"/>
        <v>0</v>
      </c>
      <c r="F205" s="20"/>
      <c r="G205" s="20"/>
      <c r="H205" s="20"/>
      <c r="I205" s="20"/>
      <c r="J205" s="20"/>
      <c r="K205" s="20"/>
    </row>
    <row r="206" spans="1:11" ht="94.5" hidden="1" x14ac:dyDescent="0.25">
      <c r="A206" s="46" t="s">
        <v>367</v>
      </c>
      <c r="B206" s="56" t="s">
        <v>368</v>
      </c>
      <c r="C206" s="15">
        <f>[1]изменения!J209</f>
        <v>75055.096470000004</v>
      </c>
      <c r="D206" s="15">
        <f>[1]изменения!K209</f>
        <v>15118.83151</v>
      </c>
      <c r="E206" s="20">
        <f t="shared" si="35"/>
        <v>90173.927980000008</v>
      </c>
      <c r="F206" s="20"/>
      <c r="G206" s="20"/>
      <c r="H206" s="20"/>
      <c r="I206" s="20"/>
      <c r="J206" s="20"/>
      <c r="K206" s="20"/>
    </row>
    <row r="207" spans="1:11" ht="94.5" hidden="1" x14ac:dyDescent="0.25">
      <c r="A207" s="46" t="s">
        <v>369</v>
      </c>
      <c r="B207" s="47" t="s">
        <v>368</v>
      </c>
      <c r="C207" s="15">
        <f>[1]изменения!J210</f>
        <v>926763.38897000009</v>
      </c>
      <c r="D207" s="15">
        <f>[1]изменения!K210</f>
        <v>243193.93799999999</v>
      </c>
      <c r="E207" s="20">
        <f t="shared" si="35"/>
        <v>1169957.3269700001</v>
      </c>
      <c r="F207" s="20"/>
      <c r="G207" s="20"/>
      <c r="H207" s="20"/>
      <c r="I207" s="20"/>
      <c r="J207" s="20"/>
      <c r="K207" s="20"/>
    </row>
    <row r="208" spans="1:11" ht="63" x14ac:dyDescent="0.25">
      <c r="A208" s="46" t="s">
        <v>370</v>
      </c>
      <c r="B208" s="57" t="s">
        <v>371</v>
      </c>
      <c r="C208" s="15">
        <f>[1]изменения!J211</f>
        <v>9936</v>
      </c>
      <c r="D208" s="15">
        <f>[1]изменения!K211</f>
        <v>0</v>
      </c>
      <c r="E208" s="20">
        <f t="shared" si="35"/>
        <v>9936</v>
      </c>
      <c r="F208" s="20"/>
      <c r="G208" s="20"/>
      <c r="H208" s="20"/>
      <c r="I208" s="20"/>
      <c r="J208" s="20"/>
      <c r="K208" s="20"/>
    </row>
    <row r="209" spans="1:11" ht="63" x14ac:dyDescent="0.25">
      <c r="A209" s="46" t="s">
        <v>372</v>
      </c>
      <c r="B209" s="57" t="s">
        <v>371</v>
      </c>
      <c r="C209" s="15">
        <f>[1]изменения!J212</f>
        <v>0</v>
      </c>
      <c r="D209" s="15">
        <f>[1]изменения!K212</f>
        <v>0</v>
      </c>
      <c r="E209" s="20">
        <f t="shared" si="35"/>
        <v>0</v>
      </c>
      <c r="F209" s="20"/>
      <c r="G209" s="20"/>
      <c r="H209" s="20"/>
      <c r="I209" s="20"/>
      <c r="J209" s="20"/>
      <c r="K209" s="20"/>
    </row>
    <row r="210" spans="1:11" x14ac:dyDescent="0.25">
      <c r="A210" s="10" t="s">
        <v>373</v>
      </c>
      <c r="B210" s="11" t="s">
        <v>374</v>
      </c>
      <c r="C210" s="12">
        <f>C211+C212+C213</f>
        <v>590.62876999999992</v>
      </c>
      <c r="D210" s="12">
        <f>D211+D212+D213</f>
        <v>37.017299999999999</v>
      </c>
      <c r="E210" s="12">
        <f>E211+E212+E213</f>
        <v>627.6460699999999</v>
      </c>
      <c r="F210" s="15">
        <f t="shared" ref="F210:K210" si="36">F211+F212+F213</f>
        <v>685.3</v>
      </c>
      <c r="G210" s="15">
        <f t="shared" si="36"/>
        <v>0</v>
      </c>
      <c r="H210" s="15">
        <f t="shared" si="36"/>
        <v>685.3</v>
      </c>
      <c r="I210" s="15">
        <f t="shared" si="36"/>
        <v>685.3</v>
      </c>
      <c r="J210" s="15">
        <f t="shared" si="36"/>
        <v>0</v>
      </c>
      <c r="K210" s="15">
        <f t="shared" si="36"/>
        <v>685.3</v>
      </c>
    </row>
    <row r="211" spans="1:11" x14ac:dyDescent="0.25">
      <c r="A211" s="18" t="s">
        <v>375</v>
      </c>
      <c r="B211" s="32" t="s">
        <v>376</v>
      </c>
      <c r="C211" s="20">
        <f>[1]изменения!J214</f>
        <v>86.373699999999999</v>
      </c>
      <c r="D211" s="20">
        <f>[1]изменения!K214</f>
        <v>37.017299999999999</v>
      </c>
      <c r="E211" s="20">
        <f>D211+C211</f>
        <v>123.39099999999999</v>
      </c>
      <c r="F211" s="20">
        <f>'[1]изменения 2024-2025'!D187</f>
        <v>0</v>
      </c>
      <c r="G211" s="20">
        <f>'[1]изменения 2024-2025'!E187</f>
        <v>0</v>
      </c>
      <c r="H211" s="20">
        <f t="shared" ref="H211:H226" si="37">G211+F211</f>
        <v>0</v>
      </c>
      <c r="I211" s="20">
        <f>'[1]изменения 2024-2025'!I187</f>
        <v>0</v>
      </c>
      <c r="J211" s="20">
        <f>'[1]изменения 2024-2025'!J187</f>
        <v>0</v>
      </c>
      <c r="K211" s="20">
        <f>J211+I211</f>
        <v>0</v>
      </c>
    </row>
    <row r="212" spans="1:11" x14ac:dyDescent="0.25">
      <c r="A212" s="18" t="s">
        <v>377</v>
      </c>
      <c r="B212" s="32" t="s">
        <v>376</v>
      </c>
      <c r="C212" s="20">
        <f>[1]изменения!J215</f>
        <v>504.25506999999993</v>
      </c>
      <c r="D212" s="20">
        <f>[1]изменения!K215</f>
        <v>0</v>
      </c>
      <c r="E212" s="20">
        <f>D212+C212</f>
        <v>504.25506999999993</v>
      </c>
      <c r="F212" s="20">
        <f>'[1]изменения 2024-2025'!D188</f>
        <v>685.3</v>
      </c>
      <c r="G212" s="20">
        <f>'[1]изменения 2024-2025'!E188</f>
        <v>0</v>
      </c>
      <c r="H212" s="20">
        <f t="shared" si="37"/>
        <v>685.3</v>
      </c>
      <c r="I212" s="20">
        <f>'[1]изменения 2024-2025'!I188</f>
        <v>685.3</v>
      </c>
      <c r="J212" s="20">
        <f>'[1]изменения 2024-2025'!J188</f>
        <v>0</v>
      </c>
      <c r="K212" s="20">
        <f>J212+I212</f>
        <v>685.3</v>
      </c>
    </row>
    <row r="213" spans="1:11" ht="31.5" hidden="1" x14ac:dyDescent="0.25">
      <c r="A213" s="18" t="s">
        <v>378</v>
      </c>
      <c r="B213" s="32" t="s">
        <v>379</v>
      </c>
      <c r="C213" s="20">
        <v>0</v>
      </c>
      <c r="D213" s="20">
        <f>D214+D215+D216+D217+D218+D219+D220+D221+D222+D223+D224+D225+D226</f>
        <v>0</v>
      </c>
      <c r="E213" s="20">
        <f>E214+E215+E216+E217+E218+E219+E220+E221+E222+E223+E224+E225+E226</f>
        <v>0</v>
      </c>
      <c r="F213" s="20">
        <f t="shared" ref="F213:K213" si="38">F214+F215+F216+F217+F218+F219+F220+F221+F222+F223+F224+F225+F226</f>
        <v>0</v>
      </c>
      <c r="G213" s="20">
        <f t="shared" si="38"/>
        <v>0</v>
      </c>
      <c r="H213" s="20">
        <f t="shared" si="38"/>
        <v>0</v>
      </c>
      <c r="I213" s="20">
        <f t="shared" si="38"/>
        <v>0</v>
      </c>
      <c r="J213" s="20">
        <f t="shared" si="38"/>
        <v>0</v>
      </c>
      <c r="K213" s="20">
        <f t="shared" si="38"/>
        <v>0</v>
      </c>
    </row>
    <row r="214" spans="1:11" ht="47.25" hidden="1" x14ac:dyDescent="0.25">
      <c r="A214" s="18" t="s">
        <v>380</v>
      </c>
      <c r="B214" s="58" t="s">
        <v>381</v>
      </c>
      <c r="C214" s="20">
        <f>[1]изменения!J216</f>
        <v>0</v>
      </c>
      <c r="D214" s="20">
        <f>[1]изменения!K217</f>
        <v>0</v>
      </c>
      <c r="E214" s="20">
        <f t="shared" ref="E214:E226" si="39">D214+C214</f>
        <v>0</v>
      </c>
      <c r="F214" s="20"/>
      <c r="G214" s="20"/>
      <c r="H214" s="20">
        <f t="shared" si="37"/>
        <v>0</v>
      </c>
      <c r="I214" s="20"/>
      <c r="J214" s="20"/>
      <c r="K214" s="20">
        <f t="shared" ref="K214:K226" si="40">J214+I214</f>
        <v>0</v>
      </c>
    </row>
    <row r="215" spans="1:11" hidden="1" x14ac:dyDescent="0.25">
      <c r="A215" s="18" t="s">
        <v>382</v>
      </c>
      <c r="B215" s="58" t="s">
        <v>383</v>
      </c>
      <c r="C215" s="20">
        <f>[1]изменения!J217</f>
        <v>0</v>
      </c>
      <c r="D215" s="20">
        <f>[1]изменения!K218</f>
        <v>0</v>
      </c>
      <c r="E215" s="20">
        <f t="shared" si="39"/>
        <v>0</v>
      </c>
      <c r="F215" s="20"/>
      <c r="G215" s="20"/>
      <c r="H215" s="20">
        <f t="shared" si="37"/>
        <v>0</v>
      </c>
      <c r="I215" s="20"/>
      <c r="J215" s="20"/>
      <c r="K215" s="20">
        <f t="shared" si="40"/>
        <v>0</v>
      </c>
    </row>
    <row r="216" spans="1:11" hidden="1" x14ac:dyDescent="0.25">
      <c r="A216" s="18" t="s">
        <v>384</v>
      </c>
      <c r="B216" s="58" t="s">
        <v>385</v>
      </c>
      <c r="C216" s="20">
        <f>[1]изменения!J218</f>
        <v>0</v>
      </c>
      <c r="D216" s="20">
        <f>[1]изменения!K219</f>
        <v>0</v>
      </c>
      <c r="E216" s="20">
        <f t="shared" si="39"/>
        <v>0</v>
      </c>
      <c r="F216" s="20"/>
      <c r="G216" s="20"/>
      <c r="H216" s="20">
        <f t="shared" si="37"/>
        <v>0</v>
      </c>
      <c r="I216" s="20"/>
      <c r="J216" s="20"/>
      <c r="K216" s="20">
        <f t="shared" si="40"/>
        <v>0</v>
      </c>
    </row>
    <row r="217" spans="1:11" hidden="1" x14ac:dyDescent="0.25">
      <c r="A217" s="18" t="s">
        <v>386</v>
      </c>
      <c r="B217" s="58" t="s">
        <v>387</v>
      </c>
      <c r="C217" s="20">
        <f>[1]изменения!J219</f>
        <v>0</v>
      </c>
      <c r="D217" s="20">
        <f>[1]изменения!K220</f>
        <v>0</v>
      </c>
      <c r="E217" s="20">
        <f t="shared" si="39"/>
        <v>0</v>
      </c>
      <c r="F217" s="20"/>
      <c r="G217" s="20"/>
      <c r="H217" s="20">
        <f t="shared" si="37"/>
        <v>0</v>
      </c>
      <c r="I217" s="20"/>
      <c r="J217" s="20"/>
      <c r="K217" s="20">
        <f t="shared" si="40"/>
        <v>0</v>
      </c>
    </row>
    <row r="218" spans="1:11" hidden="1" x14ac:dyDescent="0.25">
      <c r="A218" s="18" t="s">
        <v>388</v>
      </c>
      <c r="B218" s="58" t="s">
        <v>389</v>
      </c>
      <c r="C218" s="20">
        <f>[1]изменения!J220</f>
        <v>0</v>
      </c>
      <c r="D218" s="20">
        <f>[1]изменения!K221</f>
        <v>0</v>
      </c>
      <c r="E218" s="20">
        <f t="shared" si="39"/>
        <v>0</v>
      </c>
      <c r="F218" s="20"/>
      <c r="G218" s="20"/>
      <c r="H218" s="20">
        <f t="shared" si="37"/>
        <v>0</v>
      </c>
      <c r="I218" s="20"/>
      <c r="J218" s="20"/>
      <c r="K218" s="20">
        <f t="shared" si="40"/>
        <v>0</v>
      </c>
    </row>
    <row r="219" spans="1:11" hidden="1" x14ac:dyDescent="0.25">
      <c r="A219" s="18" t="s">
        <v>390</v>
      </c>
      <c r="B219" s="58" t="s">
        <v>391</v>
      </c>
      <c r="C219" s="20">
        <f>[1]изменения!J221</f>
        <v>0</v>
      </c>
      <c r="D219" s="20">
        <f>[1]изменения!K222</f>
        <v>0</v>
      </c>
      <c r="E219" s="20">
        <f t="shared" si="39"/>
        <v>0</v>
      </c>
      <c r="F219" s="20"/>
      <c r="G219" s="20"/>
      <c r="H219" s="20">
        <f t="shared" si="37"/>
        <v>0</v>
      </c>
      <c r="I219" s="20"/>
      <c r="J219" s="20"/>
      <c r="K219" s="20">
        <f t="shared" si="40"/>
        <v>0</v>
      </c>
    </row>
    <row r="220" spans="1:11" hidden="1" x14ac:dyDescent="0.25">
      <c r="A220" s="18" t="s">
        <v>392</v>
      </c>
      <c r="B220" s="58" t="s">
        <v>393</v>
      </c>
      <c r="C220" s="20">
        <f>[1]изменения!J222</f>
        <v>0</v>
      </c>
      <c r="D220" s="20">
        <f>[1]изменения!K223</f>
        <v>0</v>
      </c>
      <c r="E220" s="20">
        <f t="shared" si="39"/>
        <v>0</v>
      </c>
      <c r="F220" s="20"/>
      <c r="G220" s="20"/>
      <c r="H220" s="20">
        <f t="shared" si="37"/>
        <v>0</v>
      </c>
      <c r="I220" s="20"/>
      <c r="J220" s="20"/>
      <c r="K220" s="20">
        <f t="shared" si="40"/>
        <v>0</v>
      </c>
    </row>
    <row r="221" spans="1:11" hidden="1" x14ac:dyDescent="0.25">
      <c r="A221" s="18" t="s">
        <v>394</v>
      </c>
      <c r="B221" s="58" t="s">
        <v>395</v>
      </c>
      <c r="C221" s="20">
        <f>[1]изменения!J223</f>
        <v>0</v>
      </c>
      <c r="D221" s="20">
        <f>[1]изменения!K224</f>
        <v>0</v>
      </c>
      <c r="E221" s="20">
        <f t="shared" si="39"/>
        <v>0</v>
      </c>
      <c r="F221" s="20"/>
      <c r="G221" s="20"/>
      <c r="H221" s="20">
        <f t="shared" si="37"/>
        <v>0</v>
      </c>
      <c r="I221" s="20"/>
      <c r="J221" s="20"/>
      <c r="K221" s="20">
        <f t="shared" si="40"/>
        <v>0</v>
      </c>
    </row>
    <row r="222" spans="1:11" hidden="1" x14ac:dyDescent="0.25">
      <c r="A222" s="18" t="s">
        <v>396</v>
      </c>
      <c r="B222" s="58" t="s">
        <v>397</v>
      </c>
      <c r="C222" s="20">
        <f>[1]изменения!J224</f>
        <v>0</v>
      </c>
      <c r="D222" s="20">
        <f>[1]изменения!K225</f>
        <v>0</v>
      </c>
      <c r="E222" s="20">
        <f t="shared" si="39"/>
        <v>0</v>
      </c>
      <c r="F222" s="20"/>
      <c r="G222" s="20"/>
      <c r="H222" s="20">
        <f t="shared" si="37"/>
        <v>0</v>
      </c>
      <c r="I222" s="20"/>
      <c r="J222" s="20"/>
      <c r="K222" s="20">
        <f t="shared" si="40"/>
        <v>0</v>
      </c>
    </row>
    <row r="223" spans="1:11" hidden="1" x14ac:dyDescent="0.25">
      <c r="A223" s="18" t="s">
        <v>398</v>
      </c>
      <c r="B223" s="58" t="s">
        <v>399</v>
      </c>
      <c r="C223" s="20">
        <f>[1]изменения!J225</f>
        <v>0</v>
      </c>
      <c r="D223" s="20">
        <f>[1]изменения!K226</f>
        <v>0</v>
      </c>
      <c r="E223" s="20">
        <f t="shared" si="39"/>
        <v>0</v>
      </c>
      <c r="F223" s="20"/>
      <c r="G223" s="20"/>
      <c r="H223" s="20">
        <f t="shared" si="37"/>
        <v>0</v>
      </c>
      <c r="I223" s="20"/>
      <c r="J223" s="20"/>
      <c r="K223" s="20">
        <f t="shared" si="40"/>
        <v>0</v>
      </c>
    </row>
    <row r="224" spans="1:11" hidden="1" x14ac:dyDescent="0.25">
      <c r="A224" s="18" t="s">
        <v>400</v>
      </c>
      <c r="B224" s="58" t="s">
        <v>401</v>
      </c>
      <c r="C224" s="20">
        <f>[1]изменения!J226</f>
        <v>0</v>
      </c>
      <c r="D224" s="20">
        <f>[1]изменения!K227</f>
        <v>0</v>
      </c>
      <c r="E224" s="20">
        <f t="shared" si="39"/>
        <v>0</v>
      </c>
      <c r="F224" s="20"/>
      <c r="G224" s="20"/>
      <c r="H224" s="20">
        <f t="shared" si="37"/>
        <v>0</v>
      </c>
      <c r="I224" s="20"/>
      <c r="J224" s="20"/>
      <c r="K224" s="20">
        <f t="shared" si="40"/>
        <v>0</v>
      </c>
    </row>
    <row r="225" spans="1:13" ht="31.5" hidden="1" x14ac:dyDescent="0.25">
      <c r="A225" s="18" t="s">
        <v>402</v>
      </c>
      <c r="B225" s="32" t="s">
        <v>403</v>
      </c>
      <c r="C225" s="20">
        <f>[1]изменения!J227</f>
        <v>0</v>
      </c>
      <c r="D225" s="20">
        <f>[1]изменения!K228</f>
        <v>0</v>
      </c>
      <c r="E225" s="20">
        <f t="shared" si="39"/>
        <v>0</v>
      </c>
      <c r="F225" s="20"/>
      <c r="G225" s="20"/>
      <c r="H225" s="20">
        <f t="shared" si="37"/>
        <v>0</v>
      </c>
      <c r="I225" s="20"/>
      <c r="J225" s="20"/>
      <c r="K225" s="20">
        <f t="shared" si="40"/>
        <v>0</v>
      </c>
    </row>
    <row r="226" spans="1:13" ht="31.5" hidden="1" x14ac:dyDescent="0.25">
      <c r="A226" s="18" t="s">
        <v>404</v>
      </c>
      <c r="B226" s="32" t="s">
        <v>405</v>
      </c>
      <c r="C226" s="20">
        <f>[1]изменения!J228</f>
        <v>0</v>
      </c>
      <c r="D226" s="20">
        <f>[1]изменения!K229</f>
        <v>0</v>
      </c>
      <c r="E226" s="20">
        <f t="shared" si="39"/>
        <v>0</v>
      </c>
      <c r="F226" s="20"/>
      <c r="G226" s="20"/>
      <c r="H226" s="20">
        <f t="shared" si="37"/>
        <v>0</v>
      </c>
      <c r="I226" s="20"/>
      <c r="J226" s="20"/>
      <c r="K226" s="20">
        <f t="shared" si="40"/>
        <v>0</v>
      </c>
    </row>
    <row r="227" spans="1:13" x14ac:dyDescent="0.25">
      <c r="A227" s="10" t="s">
        <v>406</v>
      </c>
      <c r="B227" s="59" t="s">
        <v>407</v>
      </c>
      <c r="C227" s="12">
        <f>C228+C272+C275</f>
        <v>4897178.8673100006</v>
      </c>
      <c r="D227" s="12">
        <f>D228+D272+D275</f>
        <v>-9111.0999999999985</v>
      </c>
      <c r="E227" s="12">
        <f>E228+E272+E275</f>
        <v>4888067.76731</v>
      </c>
      <c r="F227" s="12" t="e">
        <f>F228+#REF!+#REF!+#REF!+#REF!+#REF!</f>
        <v>#REF!</v>
      </c>
      <c r="G227" s="12" t="e">
        <f>G228+#REF!+#REF!+#REF!+#REF!+#REF!</f>
        <v>#REF!</v>
      </c>
      <c r="H227" s="12" t="e">
        <f>H228+#REF!+#REF!+#REF!+#REF!+#REF!</f>
        <v>#REF!</v>
      </c>
      <c r="I227" s="12" t="e">
        <f>I228+#REF!+#REF!+#REF!+#REF!+#REF!</f>
        <v>#REF!</v>
      </c>
      <c r="J227" s="12" t="e">
        <f>J228+#REF!+#REF!+#REF!+#REF!+#REF!</f>
        <v>#REF!</v>
      </c>
      <c r="K227" s="12" t="e">
        <f>K228+#REF!+#REF!+#REF!+#REF!+#REF!</f>
        <v>#REF!</v>
      </c>
      <c r="L227" s="9"/>
    </row>
    <row r="228" spans="1:13" ht="47.25" x14ac:dyDescent="0.25">
      <c r="A228" s="10" t="s">
        <v>408</v>
      </c>
      <c r="B228" s="59" t="s">
        <v>409</v>
      </c>
      <c r="C228" s="12">
        <f>C229+C234+C252+C265</f>
        <v>4747143.2156000007</v>
      </c>
      <c r="D228" s="12">
        <f>D229+D234+D252+D265</f>
        <v>-9111.0999999999985</v>
      </c>
      <c r="E228" s="12">
        <f>E229+E234+E252+E265</f>
        <v>4738032.1156000001</v>
      </c>
      <c r="F228" s="12" t="e">
        <f>F273+#REF!+#REF!+#REF!</f>
        <v>#REF!</v>
      </c>
      <c r="G228" s="12" t="e">
        <f>G273+#REF!+#REF!+#REF!</f>
        <v>#REF!</v>
      </c>
      <c r="H228" s="12" t="e">
        <f>H273+#REF!+#REF!+#REF!</f>
        <v>#REF!</v>
      </c>
      <c r="I228" s="12" t="e">
        <f>I273+#REF!+#REF!+#REF!</f>
        <v>#REF!</v>
      </c>
      <c r="J228" s="12" t="e">
        <f>J273+#REF!+#REF!+#REF!</f>
        <v>#REF!</v>
      </c>
      <c r="K228" s="12" t="e">
        <f>K273+#REF!+#REF!+#REF!</f>
        <v>#REF!</v>
      </c>
      <c r="M228" s="9"/>
    </row>
    <row r="229" spans="1:13" ht="31.5" x14ac:dyDescent="0.25">
      <c r="A229" s="60" t="s">
        <v>410</v>
      </c>
      <c r="B229" s="61" t="s">
        <v>411</v>
      </c>
      <c r="C229" s="12">
        <f>C231+C232+C233</f>
        <v>159617.20000000001</v>
      </c>
      <c r="D229" s="12">
        <f>D231+D232+D233</f>
        <v>0</v>
      </c>
      <c r="E229" s="12">
        <f>E231+E232+E233</f>
        <v>159617.20000000001</v>
      </c>
      <c r="F229" s="12"/>
      <c r="G229" s="12"/>
      <c r="H229" s="12"/>
      <c r="I229" s="12"/>
      <c r="J229" s="12"/>
      <c r="K229" s="12"/>
    </row>
    <row r="230" spans="1:13" x14ac:dyDescent="0.25">
      <c r="A230" s="62" t="s">
        <v>25</v>
      </c>
      <c r="B230" s="63"/>
      <c r="C230" s="15"/>
      <c r="D230" s="15"/>
      <c r="E230" s="15"/>
      <c r="F230" s="12"/>
      <c r="G230" s="12"/>
      <c r="H230" s="12"/>
      <c r="I230" s="12"/>
      <c r="J230" s="12"/>
      <c r="K230" s="12"/>
    </row>
    <row r="231" spans="1:13" ht="31.5" hidden="1" x14ac:dyDescent="0.25">
      <c r="A231" s="64" t="s">
        <v>412</v>
      </c>
      <c r="B231" s="65" t="s">
        <v>413</v>
      </c>
      <c r="C231" s="15">
        <f>[1]изменения!J233</f>
        <v>0</v>
      </c>
      <c r="D231" s="15">
        <f>[1]изменения!K234</f>
        <v>0</v>
      </c>
      <c r="E231" s="15">
        <f t="shared" ref="E231:E274" si="41">C231+D231</f>
        <v>0</v>
      </c>
      <c r="F231" s="12"/>
      <c r="G231" s="12"/>
      <c r="H231" s="12"/>
      <c r="I231" s="12"/>
      <c r="J231" s="12"/>
      <c r="K231" s="12"/>
    </row>
    <row r="232" spans="1:13" ht="31.5" x14ac:dyDescent="0.25">
      <c r="A232" s="64" t="s">
        <v>414</v>
      </c>
      <c r="B232" s="65" t="s">
        <v>415</v>
      </c>
      <c r="C232" s="15">
        <f>[1]изменения!J235</f>
        <v>146449.60000000001</v>
      </c>
      <c r="D232" s="15">
        <f>[1]изменения!K235</f>
        <v>0</v>
      </c>
      <c r="E232" s="15">
        <f t="shared" si="41"/>
        <v>146449.60000000001</v>
      </c>
      <c r="F232" s="12"/>
      <c r="G232" s="12"/>
      <c r="H232" s="12"/>
      <c r="I232" s="12"/>
      <c r="J232" s="12"/>
      <c r="K232" s="12"/>
    </row>
    <row r="233" spans="1:13" ht="33" customHeight="1" x14ac:dyDescent="0.25">
      <c r="A233" s="64" t="s">
        <v>416</v>
      </c>
      <c r="B233" s="65" t="s">
        <v>417</v>
      </c>
      <c r="C233" s="15">
        <f>[1]изменения!J236</f>
        <v>13167.6</v>
      </c>
      <c r="D233" s="15">
        <f>[1]изменения!K236</f>
        <v>0</v>
      </c>
      <c r="E233" s="15">
        <f t="shared" si="41"/>
        <v>13167.6</v>
      </c>
      <c r="F233" s="12"/>
      <c r="G233" s="12"/>
      <c r="H233" s="12"/>
      <c r="I233" s="12"/>
      <c r="J233" s="12"/>
      <c r="K233" s="12"/>
    </row>
    <row r="234" spans="1:13" ht="31.5" x14ac:dyDescent="0.25">
      <c r="A234" s="60" t="s">
        <v>418</v>
      </c>
      <c r="B234" s="66" t="s">
        <v>419</v>
      </c>
      <c r="C234" s="12">
        <f>SUM(C236:C251)</f>
        <v>2215185.5509400005</v>
      </c>
      <c r="D234" s="12">
        <f>SUM(D236:D251)</f>
        <v>0</v>
      </c>
      <c r="E234" s="12">
        <f>SUM(E236:E251)</f>
        <v>2215185.5509400005</v>
      </c>
      <c r="F234" s="12"/>
      <c r="G234" s="12"/>
      <c r="H234" s="12"/>
      <c r="I234" s="12"/>
      <c r="J234" s="12"/>
      <c r="K234" s="12"/>
    </row>
    <row r="235" spans="1:13" x14ac:dyDescent="0.25">
      <c r="A235" s="62" t="s">
        <v>25</v>
      </c>
      <c r="B235" s="67"/>
      <c r="C235" s="15"/>
      <c r="D235" s="15"/>
      <c r="E235" s="15"/>
      <c r="F235" s="12"/>
      <c r="G235" s="12"/>
      <c r="H235" s="12"/>
      <c r="I235" s="12"/>
      <c r="J235" s="12"/>
      <c r="K235" s="12"/>
    </row>
    <row r="236" spans="1:13" ht="63" x14ac:dyDescent="0.25">
      <c r="A236" s="68" t="s">
        <v>420</v>
      </c>
      <c r="B236" s="69" t="s">
        <v>421</v>
      </c>
      <c r="C236" s="15">
        <f>[1]изменения!J239</f>
        <v>73966.399999999994</v>
      </c>
      <c r="D236" s="15">
        <f>[1]изменения!K239</f>
        <v>0</v>
      </c>
      <c r="E236" s="15">
        <f t="shared" si="41"/>
        <v>73966.399999999994</v>
      </c>
      <c r="F236" s="12"/>
      <c r="G236" s="12"/>
      <c r="H236" s="12"/>
      <c r="I236" s="12"/>
      <c r="J236" s="12"/>
      <c r="K236" s="12"/>
    </row>
    <row r="237" spans="1:13" ht="31.5" x14ac:dyDescent="0.25">
      <c r="A237" s="68" t="s">
        <v>422</v>
      </c>
      <c r="B237" s="69" t="s">
        <v>423</v>
      </c>
      <c r="C237" s="15">
        <f>[1]изменения!J240</f>
        <v>621431</v>
      </c>
      <c r="D237" s="15">
        <f>[1]изменения!K240</f>
        <v>0</v>
      </c>
      <c r="E237" s="15">
        <f t="shared" si="41"/>
        <v>621431</v>
      </c>
      <c r="F237" s="12"/>
      <c r="G237" s="12"/>
      <c r="H237" s="12"/>
      <c r="I237" s="12"/>
      <c r="J237" s="12"/>
      <c r="K237" s="12"/>
    </row>
    <row r="238" spans="1:13" ht="63" x14ac:dyDescent="0.25">
      <c r="A238" s="70" t="s">
        <v>424</v>
      </c>
      <c r="B238" s="69" t="s">
        <v>425</v>
      </c>
      <c r="C238" s="15">
        <f>[1]изменения!J241</f>
        <v>12744</v>
      </c>
      <c r="D238" s="15">
        <f>[1]изменения!K241</f>
        <v>0</v>
      </c>
      <c r="E238" s="15">
        <f t="shared" si="41"/>
        <v>12744</v>
      </c>
      <c r="F238" s="12"/>
      <c r="G238" s="12"/>
      <c r="H238" s="12"/>
      <c r="I238" s="12"/>
      <c r="J238" s="12"/>
      <c r="K238" s="12"/>
    </row>
    <row r="239" spans="1:13" ht="47.25" x14ac:dyDescent="0.25">
      <c r="A239" s="68" t="s">
        <v>426</v>
      </c>
      <c r="B239" s="69" t="s">
        <v>427</v>
      </c>
      <c r="C239" s="15">
        <f>[1]изменения!J242</f>
        <v>12192.8</v>
      </c>
      <c r="D239" s="15">
        <f>[1]изменения!K242</f>
        <v>0</v>
      </c>
      <c r="E239" s="15">
        <f t="shared" si="41"/>
        <v>12192.8</v>
      </c>
      <c r="F239" s="12"/>
      <c r="G239" s="12"/>
      <c r="H239" s="12"/>
      <c r="I239" s="12"/>
      <c r="J239" s="12"/>
      <c r="K239" s="12"/>
    </row>
    <row r="240" spans="1:13" ht="47.25" x14ac:dyDescent="0.25">
      <c r="A240" s="68" t="s">
        <v>428</v>
      </c>
      <c r="B240" s="69" t="s">
        <v>429</v>
      </c>
      <c r="C240" s="15">
        <f>[1]изменения!J243</f>
        <v>20142.399999999998</v>
      </c>
      <c r="D240" s="15">
        <f>[1]изменения!K243</f>
        <v>0</v>
      </c>
      <c r="E240" s="15">
        <f t="shared" si="41"/>
        <v>20142.399999999998</v>
      </c>
      <c r="F240" s="12"/>
      <c r="G240" s="12"/>
      <c r="H240" s="12"/>
      <c r="I240" s="12"/>
      <c r="J240" s="12"/>
      <c r="K240" s="12"/>
    </row>
    <row r="241" spans="1:11" ht="110.25" x14ac:dyDescent="0.25">
      <c r="A241" s="68" t="s">
        <v>430</v>
      </c>
      <c r="B241" s="69" t="s">
        <v>431</v>
      </c>
      <c r="C241" s="15">
        <f>[1]изменения!J244</f>
        <v>5269.4</v>
      </c>
      <c r="D241" s="15">
        <f>[1]изменения!K244</f>
        <v>0</v>
      </c>
      <c r="E241" s="15">
        <f t="shared" si="41"/>
        <v>5269.4</v>
      </c>
      <c r="F241" s="12"/>
      <c r="G241" s="12"/>
      <c r="H241" s="12"/>
      <c r="I241" s="12"/>
      <c r="J241" s="12"/>
      <c r="K241" s="12"/>
    </row>
    <row r="242" spans="1:11" ht="63" x14ac:dyDescent="0.25">
      <c r="A242" s="68" t="s">
        <v>432</v>
      </c>
      <c r="B242" s="69" t="s">
        <v>433</v>
      </c>
      <c r="C242" s="15">
        <f>[1]изменения!J245</f>
        <v>163178.79999999999</v>
      </c>
      <c r="D242" s="15">
        <f>[1]изменения!K245</f>
        <v>0</v>
      </c>
      <c r="E242" s="15">
        <f t="shared" si="41"/>
        <v>163178.79999999999</v>
      </c>
      <c r="F242" s="12"/>
      <c r="G242" s="12"/>
      <c r="H242" s="12"/>
      <c r="I242" s="12"/>
      <c r="J242" s="12"/>
      <c r="K242" s="12"/>
    </row>
    <row r="243" spans="1:11" ht="63" x14ac:dyDescent="0.25">
      <c r="A243" s="68" t="s">
        <v>434</v>
      </c>
      <c r="B243" s="71" t="s">
        <v>435</v>
      </c>
      <c r="C243" s="15">
        <f>[1]изменения!J246</f>
        <v>2662.8</v>
      </c>
      <c r="D243" s="15">
        <f>[1]изменения!K246</f>
        <v>0</v>
      </c>
      <c r="E243" s="15">
        <f t="shared" si="41"/>
        <v>2662.8</v>
      </c>
      <c r="F243" s="12"/>
      <c r="G243" s="12"/>
      <c r="H243" s="12"/>
      <c r="I243" s="12"/>
      <c r="J243" s="12"/>
      <c r="K243" s="12"/>
    </row>
    <row r="244" spans="1:11" ht="47.25" hidden="1" x14ac:dyDescent="0.25">
      <c r="A244" s="68" t="s">
        <v>436</v>
      </c>
      <c r="B244" s="69" t="s">
        <v>437</v>
      </c>
      <c r="C244" s="15">
        <f>[1]изменения!J247</f>
        <v>0</v>
      </c>
      <c r="D244" s="15">
        <f>[1]изменения!K247</f>
        <v>0</v>
      </c>
      <c r="E244" s="15">
        <f t="shared" si="41"/>
        <v>0</v>
      </c>
      <c r="F244" s="12"/>
      <c r="G244" s="12"/>
      <c r="H244" s="12"/>
      <c r="I244" s="12"/>
      <c r="J244" s="12"/>
      <c r="K244" s="12"/>
    </row>
    <row r="245" spans="1:11" ht="47.25" hidden="1" x14ac:dyDescent="0.25">
      <c r="A245" s="68" t="s">
        <v>438</v>
      </c>
      <c r="B245" s="69" t="s">
        <v>439</v>
      </c>
      <c r="C245" s="15">
        <f>[1]изменения!J248</f>
        <v>0</v>
      </c>
      <c r="D245" s="15">
        <f>[1]изменения!K248</f>
        <v>0</v>
      </c>
      <c r="E245" s="15">
        <f t="shared" si="41"/>
        <v>0</v>
      </c>
      <c r="F245" s="12"/>
      <c r="G245" s="12"/>
      <c r="H245" s="12"/>
      <c r="I245" s="12"/>
      <c r="J245" s="12"/>
      <c r="K245" s="12"/>
    </row>
    <row r="246" spans="1:11" ht="63" x14ac:dyDescent="0.25">
      <c r="A246" s="68" t="s">
        <v>440</v>
      </c>
      <c r="B246" s="69" t="s">
        <v>441</v>
      </c>
      <c r="C246" s="15">
        <f>[1]изменения!J249</f>
        <v>23508.299999999996</v>
      </c>
      <c r="D246" s="15">
        <f>[1]изменения!K249</f>
        <v>0</v>
      </c>
      <c r="E246" s="15">
        <f t="shared" si="41"/>
        <v>23508.299999999996</v>
      </c>
      <c r="F246" s="12"/>
      <c r="G246" s="12"/>
      <c r="H246" s="12"/>
      <c r="I246" s="12"/>
      <c r="J246" s="12"/>
      <c r="K246" s="12"/>
    </row>
    <row r="247" spans="1:11" ht="31.5" x14ac:dyDescent="0.25">
      <c r="A247" s="68" t="s">
        <v>442</v>
      </c>
      <c r="B247" s="69" t="s">
        <v>443</v>
      </c>
      <c r="C247" s="15">
        <f>[1]изменения!J250</f>
        <v>1391.33295</v>
      </c>
      <c r="D247" s="15">
        <f>[1]изменения!K250</f>
        <v>0</v>
      </c>
      <c r="E247" s="15">
        <f t="shared" si="41"/>
        <v>1391.33295</v>
      </c>
      <c r="F247" s="12"/>
      <c r="G247" s="12"/>
      <c r="H247" s="12"/>
      <c r="I247" s="12"/>
      <c r="J247" s="12"/>
      <c r="K247" s="12"/>
    </row>
    <row r="248" spans="1:11" ht="31.5" x14ac:dyDescent="0.25">
      <c r="A248" s="68" t="s">
        <v>444</v>
      </c>
      <c r="B248" s="69" t="s">
        <v>445</v>
      </c>
      <c r="C248" s="15">
        <f>[1]изменения!J251</f>
        <v>5836.4</v>
      </c>
      <c r="D248" s="15">
        <f>[1]изменения!K251</f>
        <v>0</v>
      </c>
      <c r="E248" s="15">
        <f t="shared" si="41"/>
        <v>5836.4</v>
      </c>
      <c r="F248" s="12"/>
      <c r="G248" s="12"/>
      <c r="H248" s="12"/>
      <c r="I248" s="12"/>
      <c r="J248" s="12"/>
      <c r="K248" s="12"/>
    </row>
    <row r="249" spans="1:11" ht="31.5" x14ac:dyDescent="0.25">
      <c r="A249" s="68" t="s">
        <v>446</v>
      </c>
      <c r="B249" s="69" t="s">
        <v>447</v>
      </c>
      <c r="C249" s="15">
        <f>[1]изменения!J252</f>
        <v>6441.5384100000001</v>
      </c>
      <c r="D249" s="15">
        <f>[1]изменения!K252</f>
        <v>0</v>
      </c>
      <c r="E249" s="15">
        <f t="shared" si="41"/>
        <v>6441.5384100000001</v>
      </c>
      <c r="F249" s="12"/>
      <c r="G249" s="12"/>
      <c r="H249" s="12"/>
      <c r="I249" s="12"/>
      <c r="J249" s="12"/>
      <c r="K249" s="12"/>
    </row>
    <row r="250" spans="1:11" ht="31.5" x14ac:dyDescent="0.25">
      <c r="A250" s="68" t="s">
        <v>448</v>
      </c>
      <c r="B250" s="69" t="s">
        <v>449</v>
      </c>
      <c r="C250" s="15">
        <f>[1]изменения!J253</f>
        <v>1460.893</v>
      </c>
      <c r="D250" s="15">
        <f>[1]изменения!K253</f>
        <v>0</v>
      </c>
      <c r="E250" s="15">
        <f t="shared" si="41"/>
        <v>1460.893</v>
      </c>
      <c r="F250" s="12"/>
      <c r="G250" s="12"/>
      <c r="H250" s="12"/>
      <c r="I250" s="12"/>
      <c r="J250" s="12"/>
      <c r="K250" s="12"/>
    </row>
    <row r="251" spans="1:11" x14ac:dyDescent="0.25">
      <c r="A251" s="68" t="s">
        <v>450</v>
      </c>
      <c r="B251" s="69" t="s">
        <v>451</v>
      </c>
      <c r="C251" s="15">
        <f>[1]изменения!J254</f>
        <v>1264959.48658</v>
      </c>
      <c r="D251" s="15">
        <f>[1]изменения!K254</f>
        <v>0</v>
      </c>
      <c r="E251" s="15">
        <f t="shared" si="41"/>
        <v>1264959.48658</v>
      </c>
      <c r="F251" s="12"/>
      <c r="G251" s="12"/>
      <c r="H251" s="12"/>
      <c r="I251" s="12"/>
      <c r="J251" s="12"/>
      <c r="K251" s="12"/>
    </row>
    <row r="252" spans="1:11" ht="31.5" x14ac:dyDescent="0.25">
      <c r="A252" s="60" t="s">
        <v>452</v>
      </c>
      <c r="B252" s="72" t="s">
        <v>453</v>
      </c>
      <c r="C252" s="12">
        <f>[1]изменения!J255</f>
        <v>2034668.2</v>
      </c>
      <c r="D252" s="12">
        <f>[1]изменения!K255</f>
        <v>-9156.0999999999985</v>
      </c>
      <c r="E252" s="12">
        <f>SUM(E254:E264)</f>
        <v>2025512.0999999999</v>
      </c>
      <c r="F252" s="12"/>
      <c r="G252" s="12"/>
      <c r="H252" s="12"/>
      <c r="I252" s="12"/>
      <c r="J252" s="12"/>
      <c r="K252" s="12"/>
    </row>
    <row r="253" spans="1:11" x14ac:dyDescent="0.25">
      <c r="A253" s="62" t="s">
        <v>25</v>
      </c>
      <c r="B253" s="73"/>
      <c r="C253" s="15">
        <f>[1]изменения!J256</f>
        <v>0</v>
      </c>
      <c r="D253" s="15">
        <f>[1]изменения!K256</f>
        <v>0</v>
      </c>
      <c r="E253" s="15"/>
      <c r="F253" s="12"/>
      <c r="G253" s="12"/>
      <c r="H253" s="12"/>
      <c r="I253" s="12"/>
      <c r="J253" s="12"/>
      <c r="K253" s="12"/>
    </row>
    <row r="254" spans="1:11" ht="31.5" x14ac:dyDescent="0.25">
      <c r="A254" s="68" t="s">
        <v>454</v>
      </c>
      <c r="B254" s="74" t="s">
        <v>455</v>
      </c>
      <c r="C254" s="15">
        <f>[1]изменения!J257</f>
        <v>1977570.4</v>
      </c>
      <c r="D254" s="15">
        <f>[1]изменения!K257</f>
        <v>-324.3</v>
      </c>
      <c r="E254" s="15">
        <f t="shared" si="41"/>
        <v>1977246.0999999999</v>
      </c>
      <c r="F254" s="12"/>
      <c r="G254" s="12"/>
      <c r="H254" s="12"/>
      <c r="I254" s="12"/>
      <c r="J254" s="12"/>
      <c r="K254" s="12"/>
    </row>
    <row r="255" spans="1:11" ht="78.75" x14ac:dyDescent="0.25">
      <c r="A255" s="68" t="s">
        <v>456</v>
      </c>
      <c r="B255" s="74" t="s">
        <v>457</v>
      </c>
      <c r="C255" s="15">
        <f>[1]изменения!J258</f>
        <v>19609</v>
      </c>
      <c r="D255" s="15">
        <f>[1]изменения!K258</f>
        <v>0</v>
      </c>
      <c r="E255" s="15">
        <f t="shared" si="41"/>
        <v>19609</v>
      </c>
      <c r="F255" s="12"/>
      <c r="G255" s="12"/>
      <c r="H255" s="12"/>
      <c r="I255" s="12"/>
      <c r="J255" s="12"/>
      <c r="K255" s="12"/>
    </row>
    <row r="256" spans="1:11" ht="63" hidden="1" x14ac:dyDescent="0.25">
      <c r="A256" s="68" t="s">
        <v>458</v>
      </c>
      <c r="B256" s="74" t="s">
        <v>459</v>
      </c>
      <c r="C256" s="15">
        <f>[1]изменения!J259</f>
        <v>0</v>
      </c>
      <c r="D256" s="15">
        <f>[1]изменения!K259</f>
        <v>0</v>
      </c>
      <c r="E256" s="15">
        <f t="shared" si="41"/>
        <v>0</v>
      </c>
      <c r="F256" s="12"/>
      <c r="G256" s="12"/>
      <c r="H256" s="12"/>
      <c r="I256" s="12"/>
      <c r="J256" s="12"/>
      <c r="K256" s="12"/>
    </row>
    <row r="257" spans="1:11" ht="47.25" x14ac:dyDescent="0.25">
      <c r="A257" s="68" t="s">
        <v>460</v>
      </c>
      <c r="B257" s="74" t="s">
        <v>461</v>
      </c>
      <c r="C257" s="15">
        <f>[1]изменения!J260</f>
        <v>5352.1</v>
      </c>
      <c r="D257" s="15">
        <f>[1]изменения!K260</f>
        <v>0</v>
      </c>
      <c r="E257" s="15">
        <f t="shared" si="41"/>
        <v>5352.1</v>
      </c>
      <c r="F257" s="12"/>
      <c r="G257" s="12"/>
      <c r="H257" s="12"/>
      <c r="I257" s="12"/>
      <c r="J257" s="12"/>
      <c r="K257" s="12"/>
    </row>
    <row r="258" spans="1:11" ht="63" hidden="1" x14ac:dyDescent="0.25">
      <c r="A258" s="68" t="s">
        <v>462</v>
      </c>
      <c r="B258" s="74" t="s">
        <v>463</v>
      </c>
      <c r="C258" s="15">
        <f>[1]изменения!J261</f>
        <v>0</v>
      </c>
      <c r="D258" s="15">
        <f>[1]изменения!K261</f>
        <v>0</v>
      </c>
      <c r="E258" s="15">
        <f t="shared" si="41"/>
        <v>0</v>
      </c>
      <c r="F258" s="12"/>
      <c r="G258" s="12"/>
      <c r="H258" s="12"/>
      <c r="I258" s="12"/>
      <c r="J258" s="12"/>
      <c r="K258" s="12"/>
    </row>
    <row r="259" spans="1:11" ht="110.25" x14ac:dyDescent="0.25">
      <c r="A259" s="68" t="s">
        <v>464</v>
      </c>
      <c r="B259" s="74" t="s">
        <v>465</v>
      </c>
      <c r="C259" s="15">
        <f>[1]изменения!J262</f>
        <v>4989.3</v>
      </c>
      <c r="D259" s="15">
        <f>[1]изменения!K262</f>
        <v>-1113.5999999999999</v>
      </c>
      <c r="E259" s="15">
        <f t="shared" si="41"/>
        <v>3875.7000000000003</v>
      </c>
      <c r="F259" s="12"/>
      <c r="G259" s="12"/>
      <c r="H259" s="12"/>
      <c r="I259" s="12"/>
      <c r="J259" s="12"/>
      <c r="K259" s="12"/>
    </row>
    <row r="260" spans="1:11" ht="78.75" x14ac:dyDescent="0.25">
      <c r="A260" s="68" t="s">
        <v>466</v>
      </c>
      <c r="B260" s="74" t="s">
        <v>467</v>
      </c>
      <c r="C260" s="15">
        <f>[1]изменения!J263</f>
        <v>12285.4</v>
      </c>
      <c r="D260" s="15">
        <f>[1]изменения!K263</f>
        <v>-5198.2</v>
      </c>
      <c r="E260" s="15">
        <f t="shared" si="41"/>
        <v>7087.2</v>
      </c>
      <c r="F260" s="12"/>
      <c r="G260" s="12"/>
      <c r="H260" s="12"/>
      <c r="I260" s="12"/>
      <c r="J260" s="12"/>
      <c r="K260" s="12"/>
    </row>
    <row r="261" spans="1:11" ht="78.75" x14ac:dyDescent="0.25">
      <c r="A261" s="68" t="s">
        <v>468</v>
      </c>
      <c r="B261" s="74" t="s">
        <v>469</v>
      </c>
      <c r="C261" s="15">
        <f>[1]изменения!J264</f>
        <v>6000</v>
      </c>
      <c r="D261" s="15">
        <f>[1]изменения!K264</f>
        <v>-2520</v>
      </c>
      <c r="E261" s="15">
        <f t="shared" si="41"/>
        <v>3480</v>
      </c>
      <c r="F261" s="12"/>
      <c r="G261" s="12"/>
      <c r="H261" s="12"/>
      <c r="I261" s="12"/>
      <c r="J261" s="12"/>
      <c r="K261" s="12"/>
    </row>
    <row r="262" spans="1:11" ht="31.5" hidden="1" x14ac:dyDescent="0.25">
      <c r="A262" s="68" t="s">
        <v>470</v>
      </c>
      <c r="B262" s="74" t="s">
        <v>471</v>
      </c>
      <c r="C262" s="15">
        <f>[1]изменения!J265</f>
        <v>0</v>
      </c>
      <c r="D262" s="15">
        <f>[1]изменения!K265</f>
        <v>0</v>
      </c>
      <c r="E262" s="15">
        <f t="shared" si="41"/>
        <v>0</v>
      </c>
      <c r="F262" s="12"/>
      <c r="G262" s="12"/>
      <c r="H262" s="12"/>
      <c r="I262" s="12"/>
      <c r="J262" s="12"/>
      <c r="K262" s="12"/>
    </row>
    <row r="263" spans="1:11" ht="31.5" x14ac:dyDescent="0.25">
      <c r="A263" s="68" t="s">
        <v>472</v>
      </c>
      <c r="B263" s="74" t="s">
        <v>473</v>
      </c>
      <c r="C263" s="15">
        <f>[1]изменения!J266</f>
        <v>7653.1</v>
      </c>
      <c r="D263" s="15">
        <f>[1]изменения!K266</f>
        <v>0</v>
      </c>
      <c r="E263" s="15">
        <f t="shared" si="41"/>
        <v>7653.1</v>
      </c>
      <c r="F263" s="12"/>
      <c r="G263" s="12"/>
      <c r="H263" s="12"/>
      <c r="I263" s="12"/>
      <c r="J263" s="12"/>
      <c r="K263" s="12"/>
    </row>
    <row r="264" spans="1:11" x14ac:dyDescent="0.25">
      <c r="A264" s="68" t="s">
        <v>474</v>
      </c>
      <c r="B264" s="74" t="s">
        <v>475</v>
      </c>
      <c r="C264" s="15">
        <f>[1]изменения!J267</f>
        <v>1208.9000000000001</v>
      </c>
      <c r="D264" s="15">
        <f>[1]изменения!K267</f>
        <v>0</v>
      </c>
      <c r="E264" s="15">
        <f t="shared" si="41"/>
        <v>1208.9000000000001</v>
      </c>
      <c r="F264" s="12"/>
      <c r="G264" s="12"/>
      <c r="H264" s="12"/>
      <c r="I264" s="12"/>
      <c r="J264" s="12"/>
      <c r="K264" s="12"/>
    </row>
    <row r="265" spans="1:11" x14ac:dyDescent="0.25">
      <c r="A265" s="60" t="s">
        <v>476</v>
      </c>
      <c r="B265" s="72" t="s">
        <v>477</v>
      </c>
      <c r="C265" s="12">
        <f>SUM(C267:C270)</f>
        <v>337672.26465999999</v>
      </c>
      <c r="D265" s="12">
        <f>SUM(D267:D270)</f>
        <v>45</v>
      </c>
      <c r="E265" s="12">
        <f>SUM(E267:E270)</f>
        <v>337717.26465999999</v>
      </c>
      <c r="F265" s="12"/>
      <c r="G265" s="12"/>
      <c r="H265" s="12"/>
      <c r="I265" s="12"/>
      <c r="J265" s="12"/>
      <c r="K265" s="12"/>
    </row>
    <row r="266" spans="1:11" x14ac:dyDescent="0.25">
      <c r="A266" s="62" t="s">
        <v>25</v>
      </c>
      <c r="B266" s="73"/>
      <c r="C266" s="15"/>
      <c r="D266" s="15"/>
      <c r="E266" s="15"/>
      <c r="F266" s="12"/>
      <c r="G266" s="12"/>
      <c r="H266" s="12"/>
      <c r="I266" s="12"/>
      <c r="J266" s="12"/>
      <c r="K266" s="12"/>
    </row>
    <row r="267" spans="1:11" ht="82.5" customHeight="1" x14ac:dyDescent="0.25">
      <c r="A267" s="64" t="s">
        <v>478</v>
      </c>
      <c r="B267" s="75" t="s">
        <v>479</v>
      </c>
      <c r="C267" s="15">
        <f>[1]изменения!J279</f>
        <v>290210.66466000001</v>
      </c>
      <c r="D267" s="15">
        <f>[1]изменения!K279</f>
        <v>0</v>
      </c>
      <c r="E267" s="15">
        <f>[1]изменения!L279</f>
        <v>290210.66466000001</v>
      </c>
      <c r="F267" s="12"/>
      <c r="G267" s="12"/>
      <c r="H267" s="12"/>
      <c r="I267" s="12"/>
      <c r="J267" s="12"/>
      <c r="K267" s="12"/>
    </row>
    <row r="268" spans="1:11" ht="78.75" x14ac:dyDescent="0.25">
      <c r="A268" s="64" t="s">
        <v>480</v>
      </c>
      <c r="B268" s="76" t="s">
        <v>481</v>
      </c>
      <c r="C268" s="15">
        <f>[1]изменения!J270</f>
        <v>41559.800000000003</v>
      </c>
      <c r="D268" s="15">
        <f>[1]изменения!K270</f>
        <v>0</v>
      </c>
      <c r="E268" s="15">
        <f t="shared" si="41"/>
        <v>41559.800000000003</v>
      </c>
      <c r="F268" s="12"/>
      <c r="G268" s="12"/>
      <c r="H268" s="12"/>
      <c r="I268" s="12"/>
      <c r="J268" s="12"/>
      <c r="K268" s="12"/>
    </row>
    <row r="269" spans="1:11" ht="47.25" hidden="1" x14ac:dyDescent="0.25">
      <c r="A269" s="64" t="s">
        <v>482</v>
      </c>
      <c r="B269" s="76" t="s">
        <v>483</v>
      </c>
      <c r="C269" s="15">
        <f>[1]изменения!J281</f>
        <v>0</v>
      </c>
      <c r="D269" s="15">
        <f>[1]изменения!K271</f>
        <v>0</v>
      </c>
      <c r="E269" s="15">
        <f t="shared" si="41"/>
        <v>0</v>
      </c>
      <c r="F269" s="12"/>
      <c r="G269" s="12"/>
      <c r="H269" s="12"/>
      <c r="I269" s="12"/>
      <c r="J269" s="12"/>
      <c r="K269" s="12"/>
    </row>
    <row r="270" spans="1:11" ht="31.5" x14ac:dyDescent="0.25">
      <c r="A270" s="64" t="s">
        <v>484</v>
      </c>
      <c r="B270" s="76" t="s">
        <v>485</v>
      </c>
      <c r="C270" s="15">
        <f>[1]изменения!J272</f>
        <v>5901.8</v>
      </c>
      <c r="D270" s="15">
        <f>[1]изменения!K272</f>
        <v>45</v>
      </c>
      <c r="E270" s="15">
        <f t="shared" si="41"/>
        <v>5946.8</v>
      </c>
      <c r="F270" s="12"/>
      <c r="G270" s="12"/>
      <c r="H270" s="12"/>
      <c r="I270" s="12"/>
      <c r="J270" s="12"/>
      <c r="K270" s="12"/>
    </row>
    <row r="271" spans="1:11" ht="31.5" hidden="1" x14ac:dyDescent="0.25">
      <c r="A271" s="62" t="s">
        <v>486</v>
      </c>
      <c r="B271" s="73" t="s">
        <v>487</v>
      </c>
      <c r="C271" s="15">
        <f>[1]изменения!J283</f>
        <v>0</v>
      </c>
      <c r="D271" s="15">
        <f>[1]изменения!K273</f>
        <v>0</v>
      </c>
      <c r="E271" s="15">
        <f t="shared" si="41"/>
        <v>0</v>
      </c>
      <c r="F271" s="12"/>
      <c r="G271" s="12"/>
      <c r="H271" s="12"/>
      <c r="I271" s="12"/>
      <c r="J271" s="12"/>
      <c r="K271" s="12"/>
    </row>
    <row r="272" spans="1:11" ht="31.5" x14ac:dyDescent="0.25">
      <c r="A272" s="62" t="s">
        <v>488</v>
      </c>
      <c r="B272" s="73" t="s">
        <v>489</v>
      </c>
      <c r="C272" s="15">
        <f>[1]изменения!J274</f>
        <v>185530</v>
      </c>
      <c r="D272" s="15">
        <f>[1]изменения!K274</f>
        <v>0</v>
      </c>
      <c r="E272" s="15">
        <f t="shared" si="41"/>
        <v>185530</v>
      </c>
      <c r="F272" s="12"/>
      <c r="G272" s="12"/>
      <c r="H272" s="12"/>
      <c r="I272" s="12"/>
      <c r="J272" s="12"/>
      <c r="K272" s="12"/>
    </row>
    <row r="273" spans="1:13" hidden="1" x14ac:dyDescent="0.25">
      <c r="A273" s="77" t="s">
        <v>490</v>
      </c>
      <c r="B273" s="78" t="s">
        <v>491</v>
      </c>
      <c r="C273" s="15">
        <f>[1]изменения!J285</f>
        <v>0</v>
      </c>
      <c r="D273" s="15">
        <f>[1]изменения!K275</f>
        <v>0</v>
      </c>
      <c r="E273" s="79">
        <f t="shared" si="41"/>
        <v>0</v>
      </c>
      <c r="F273" s="79" t="e">
        <f>F275+#REF!+#REF!</f>
        <v>#REF!</v>
      </c>
      <c r="G273" s="79" t="e">
        <f>G275+#REF!+#REF!</f>
        <v>#REF!</v>
      </c>
      <c r="H273" s="79" t="e">
        <f>H275+#REF!+#REF!</f>
        <v>#REF!</v>
      </c>
      <c r="I273" s="79" t="e">
        <f>I275+#REF!+#REF!</f>
        <v>#REF!</v>
      </c>
      <c r="J273" s="79" t="e">
        <f>J275+#REF!+#REF!</f>
        <v>#REF!</v>
      </c>
      <c r="K273" s="79" t="e">
        <f>K275+#REF!+#REF!</f>
        <v>#REF!</v>
      </c>
    </row>
    <row r="274" spans="1:13" ht="51" hidden="1" x14ac:dyDescent="0.25">
      <c r="A274" s="77" t="s">
        <v>492</v>
      </c>
      <c r="B274" s="78" t="s">
        <v>493</v>
      </c>
      <c r="C274" s="15">
        <f>[1]изменения!J286</f>
        <v>0</v>
      </c>
      <c r="D274" s="15">
        <f>[1]изменения!K276</f>
        <v>0</v>
      </c>
      <c r="E274" s="79">
        <f t="shared" si="41"/>
        <v>0</v>
      </c>
      <c r="F274" s="13"/>
      <c r="G274" s="13"/>
      <c r="H274" s="13"/>
      <c r="I274" s="13"/>
      <c r="J274" s="13"/>
      <c r="K274" s="13"/>
    </row>
    <row r="275" spans="1:13" ht="25.5" x14ac:dyDescent="0.25">
      <c r="A275" s="77" t="s">
        <v>494</v>
      </c>
      <c r="B275" s="78" t="s">
        <v>495</v>
      </c>
      <c r="C275" s="15">
        <f>[1]изменения!J277</f>
        <v>-35494.348290000002</v>
      </c>
      <c r="D275" s="15">
        <f>[1]изменения!K277</f>
        <v>0</v>
      </c>
      <c r="E275" s="79">
        <f>C275+D275</f>
        <v>-35494.348290000002</v>
      </c>
      <c r="F275" s="80">
        <f>'[1]изменения 2024-2025'!D193</f>
        <v>0</v>
      </c>
      <c r="G275" s="80">
        <f>'[1]изменения 2024-2025'!E193</f>
        <v>0</v>
      </c>
      <c r="H275" s="80">
        <f>G275+F275</f>
        <v>0</v>
      </c>
      <c r="I275" s="80">
        <f>'[1]изменения 2024-2025'!I193</f>
        <v>0</v>
      </c>
      <c r="J275" s="80">
        <f>'[1]изменения 2024-2025'!J193</f>
        <v>0</v>
      </c>
      <c r="K275" s="80">
        <f>J275+I275</f>
        <v>0</v>
      </c>
    </row>
    <row r="276" spans="1:13" ht="87" customHeight="1" x14ac:dyDescent="0.25">
      <c r="A276" s="81" t="s">
        <v>496</v>
      </c>
      <c r="B276" s="82" t="s">
        <v>497</v>
      </c>
      <c r="C276" s="7">
        <f>C227+C11</f>
        <v>8383212.1795100011</v>
      </c>
      <c r="D276" s="7">
        <f>D227+D11</f>
        <v>250929.70465</v>
      </c>
      <c r="E276" s="7">
        <f t="shared" ref="E276:K276" si="42">E11+E227</f>
        <v>8634141.8841600008</v>
      </c>
      <c r="F276" s="7" t="e">
        <f t="shared" si="42"/>
        <v>#REF!</v>
      </c>
      <c r="G276" s="7" t="e">
        <f t="shared" si="42"/>
        <v>#REF!</v>
      </c>
      <c r="H276" s="7" t="e">
        <f t="shared" si="42"/>
        <v>#REF!</v>
      </c>
      <c r="I276" s="7" t="e">
        <f t="shared" si="42"/>
        <v>#REF!</v>
      </c>
      <c r="J276" s="7" t="e">
        <f t="shared" si="42"/>
        <v>#REF!</v>
      </c>
      <c r="K276" s="7" t="e">
        <f t="shared" si="42"/>
        <v>#REF!</v>
      </c>
      <c r="M276" s="9"/>
    </row>
    <row r="281" spans="1:13" x14ac:dyDescent="0.25">
      <c r="E281" s="9"/>
    </row>
    <row r="283" spans="1:13" x14ac:dyDescent="0.25">
      <c r="C283" s="9"/>
      <c r="D283" s="9"/>
      <c r="E283" s="9"/>
    </row>
    <row r="284" spans="1:13" x14ac:dyDescent="0.25">
      <c r="C284" s="9"/>
      <c r="D284" s="9"/>
      <c r="E284" s="9"/>
    </row>
  </sheetData>
  <mergeCells count="7">
    <mergeCell ref="C1:E1"/>
    <mergeCell ref="A4:K4"/>
    <mergeCell ref="A7:A9"/>
    <mergeCell ref="B7:B9"/>
    <mergeCell ref="C7:E8"/>
    <mergeCell ref="F7:H8"/>
    <mergeCell ref="I7:K8"/>
  </mergeCells>
  <pageMargins left="0.70866141732283472" right="0.70866141732283472" top="0.74803149606299213" bottom="0.74803149606299213" header="0.31496062992125984" footer="0.31496062992125984"/>
  <pageSetup paperSize="9" scale="52" fitToHeight="12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к пояснительной</vt: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Угарова Анна Владимировна</dc:creator>
  <cp:lastModifiedBy>Угарова Анна Владимировна</cp:lastModifiedBy>
  <dcterms:created xsi:type="dcterms:W3CDTF">2015-06-05T18:19:34Z</dcterms:created>
  <dcterms:modified xsi:type="dcterms:W3CDTF">2023-12-07T12:29:46Z</dcterms:modified>
</cp:coreProperties>
</file>