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Вн.изм.декабрь 2024\"/>
    </mc:Choice>
  </mc:AlternateContent>
  <xr:revisionPtr revIDLastSave="0" documentId="13_ncr:1_{64414EB2-4C0E-4081-A0C0-664AF0AC1C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G39" i="1"/>
  <c r="G24" i="1"/>
  <c r="G17" i="1"/>
  <c r="G31" i="1"/>
  <c r="G10" i="1"/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<sst xmlns="http://schemas.openxmlformats.org/spreadsheetml/2006/main" count="289" uniqueCount="143">
  <si>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</si>
  <si>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</si>
  <si>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</si>
  <si>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</si>
  <si>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</si>
  <si>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</si>
  <si>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</si>
  <si>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</si>
  <si>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</si>
  <si>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</si>
  <si>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</si>
  <si>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</si>
  <si>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</si>
  <si>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</si>
  <si>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</si>
  <si>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</si>
  <si>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</si>
  <si>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</si>
  <si>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</si>
  <si>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</si>
  <si>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</si>
  <si>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</si>
  <si>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</si>
  <si>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</si>
  <si>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</si>
  <si>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</si>
  <si>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</si>
  <si>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</si>
  <si>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</si>
  <si>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</si>
  <si>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</si>
  <si>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</si>
  <si>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</si>
  <si>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</si>
  <si>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</si>
  <si>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</si>
  <si>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</si>
  <si>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</si>
  <si>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</si>
  <si>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</si>
  <si>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</si>
  <si>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</si>
  <si>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</si>
  <si>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</si>
  <si>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</si>
  <si>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</si>
  <si>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</si>
  <si>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</si>
  <si>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</si>
  <si>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</si>
  <si>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</si>
  <si>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</si>
  <si>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</si>
  <si>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</si>
  <si>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</si>
  <si>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</si>
  <si>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</si>
  <si>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</si>
  <si>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</si>
  <si>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</si>
  <si>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</si>
  <si>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</si>
  <si>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</si>
  <si>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</si>
  <si>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</si>
  <si>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</si>
  <si>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</si>
  <si>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</si>
  <si>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</si>
  <si>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</si>
  <si>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</si>
  <si>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</si>
  <si>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</si>
  <si>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</si>
  <si>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</si>
  <si>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</si>
  <si>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</si>
  <si>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</si>
  <si>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</si>
  <si>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</si>
  <si>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</si>
  <si>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</si>
  <si>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</si>
  <si>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</si>
  <si>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</si>
  <si>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</si>
  <si>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</si>
  <si>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</si>
  <si>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</si>
  <si>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</si>
  <si>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</si>
  <si>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</si>
  <si>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</si>
  <si>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</si>
  <si>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</si>
  <si>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</si>
  <si>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</si>
  <si>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</si>
  <si>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</si>
  <si>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</si>
  <si>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</si>
  <si>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</si>
  <si>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</si>
  <si>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</si>
  <si>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</si>
  <si>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</si>
  <si>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</si>
  <si>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</si>
  <si>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</si>
  <si>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</si>
  <si>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</si>
  <si>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Таблица 2</t>
  </si>
  <si>
    <t>.».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</si>
  <si>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</si>
  <si>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</si>
  <si>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</si>
  <si>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</si>
  <si>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</si>
  <si>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</si>
  <si>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</si>
  <si>
    <t>Основное мероприятие "Поддержка растениеводства" (показатель 5 таблицы 8)</t>
  </si>
  <si>
    <t xml:space="preserve">Основное мероприятие "Поддержка  животноводства" (показателиь 2 таблицы 1, показатели 2, 3, 4 таблицы 8)                  </t>
  </si>
  <si>
    <t>Основное мероприятие "Поддержка рыбохозяйственного комплекса" (показатель 6 таблицы 8)</t>
  </si>
  <si>
    <t>Основное мероприятие "Поддержка деятельности по заготовке и переработке дикоросов" (показатель 7 таблицы 8)</t>
  </si>
  <si>
    <t>Поддержка растениеводства</t>
  </si>
  <si>
    <t>Поддержка животноводства</t>
  </si>
  <si>
    <t>Поддержка рыбохозяйственного комплекса</t>
  </si>
  <si>
    <t>Поддержка деятельности по заготовке и переработке дикоросов</t>
  </si>
  <si>
    <t>Предоставление субсидий на поддержку растениеводства</t>
  </si>
  <si>
    <t>Предоставление субсидий на поддержку животноводства</t>
  </si>
  <si>
    <t>Предоставление субсидий на поддержку рыбохозяйственного комплекса</t>
  </si>
  <si>
    <t>Предоставление субсидий на поддержку деятельности по заготовке и переработке дикоросов</t>
  </si>
  <si>
    <t>-</t>
  </si>
  <si>
    <t>Порядок предоставления субсидии на поддержку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</si>
  <si>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животноводства (Приложение 2 к постановлению администрации Нефтеюганского района от 09.03.2021 № 337-па-нпа)</t>
  </si>
  <si>
    <t>Порядок предоставления субсидии на поддержку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</si>
  <si>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поддержку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</si>
  <si>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Цель 1: 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</t>
  </si>
  <si>
    <t>Цель 2. Обеспечение безопасности населения при осуществлении деятельности по обращению с животными без владельцев</t>
  </si>
  <si>
    <t>Задача 3. Обеспечение безопасности населения при осуществлении деятельности по обращению с животными без владельцев</t>
  </si>
  <si>
    <t>Предоставление субсидий на финансовое возмещение и (или) обеспечение затрат на приобретение кормов для сельскохозяйственных животных</t>
  </si>
  <si>
    <t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</si>
  <si>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улучшение жилищных условий граждан, проживающих на сельских территориях (Приложение 11 к постановлению Правительства Ханты-Мансийского автономного округа - Югры
от 30 декабря 2021 года N 637-п)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</si>
</sst>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6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8" fontId="2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abSelected="1" zoomScale="120" zoomScaleNormal="120" workbookViewId="0">
      <selection activeCell="C15" sqref="C15:C21"/>
    </sheetView>
  </sheetViews>
  <sheetFormatPr defaultColWidth="9.140625" defaultRowHeight="12" x14ac:dyDescent="0.2"/>
  <cols>
    <col min="1" max="1" width="15.140625" style="41" customWidth="1"/>
    <col min="2" max="2" width="27" style="41" customWidth="1"/>
    <col min="3" max="3" width="26.140625" style="41" customWidth="1"/>
    <col min="4" max="4" width="31.7109375" style="41" customWidth="1"/>
    <col min="5" max="5" width="17.7109375" style="41" customWidth="1"/>
    <col min="6" max="7" width="17.42578125" style="41" customWidth="1"/>
    <col min="8" max="10" width="15.7109375" style="41" customWidth="1"/>
    <col min="11" max="11" width="19.85546875" style="41" customWidth="1"/>
    <col min="12" max="16384" width="9.140625" style="41"/>
  </cols>
  <sheetData>
    <row r="1" spans="1:10" x14ac:dyDescent="0.2">
      <c r="J1" s="42" t="s">
        <v>111</v>
      </c>
    </row>
    <row r="2" spans="1:10" x14ac:dyDescent="0.2">
      <c r="A2" s="96" t="s">
        <v>0</v>
      </c>
      <c r="B2" s="96"/>
      <c r="C2" s="96"/>
      <c r="D2" s="96"/>
      <c r="E2" s="96"/>
      <c r="F2" s="96"/>
      <c r="G2" s="96"/>
      <c r="H2" s="96"/>
      <c r="I2" s="96"/>
      <c r="J2" s="96"/>
    </row>
    <row r="4" spans="1:10" x14ac:dyDescent="0.2">
      <c r="A4" s="97" t="s">
        <v>1</v>
      </c>
      <c r="B4" s="97" t="s">
        <v>2</v>
      </c>
      <c r="C4" s="97" t="s">
        <v>3</v>
      </c>
      <c r="D4" s="97" t="s">
        <v>4</v>
      </c>
      <c r="E4" s="98" t="s">
        <v>7</v>
      </c>
      <c r="F4" s="98"/>
      <c r="G4" s="98"/>
      <c r="H4" s="98"/>
      <c r="I4" s="98"/>
      <c r="J4" s="98"/>
    </row>
    <row r="5" spans="1:10" x14ac:dyDescent="0.2">
      <c r="A5" s="97"/>
      <c r="B5" s="97"/>
      <c r="C5" s="97"/>
      <c r="D5" s="97"/>
      <c r="E5" s="98" t="s">
        <v>5</v>
      </c>
      <c r="F5" s="98" t="s">
        <v>6</v>
      </c>
      <c r="G5" s="98"/>
      <c r="H5" s="98"/>
      <c r="I5" s="98"/>
      <c r="J5" s="98"/>
    </row>
    <row r="6" spans="1:10" s="43" customFormat="1" ht="28.15" customHeight="1" x14ac:dyDescent="0.25">
      <c r="A6" s="97"/>
      <c r="B6" s="97"/>
      <c r="C6" s="97"/>
      <c r="D6" s="97"/>
      <c r="E6" s="98"/>
      <c r="F6" s="72">
        <v>2023</v>
      </c>
      <c r="G6" s="72">
        <v>2024</v>
      </c>
      <c r="H6" s="72">
        <v>2025</v>
      </c>
      <c r="I6" s="72">
        <v>2026</v>
      </c>
      <c r="J6" s="72" t="s">
        <v>90</v>
      </c>
    </row>
    <row r="7" spans="1:10" s="71" customFormat="1" ht="15" customHeight="1" x14ac:dyDescent="0.2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3">
        <v>7</v>
      </c>
      <c r="H7" s="73">
        <v>8</v>
      </c>
      <c r="I7" s="73">
        <v>9</v>
      </c>
      <c r="J7" s="73">
        <v>10</v>
      </c>
    </row>
    <row r="8" spans="1:10" ht="18" customHeight="1" x14ac:dyDescent="0.2">
      <c r="A8" s="83" t="s">
        <v>41</v>
      </c>
      <c r="B8" s="88" t="s">
        <v>120</v>
      </c>
      <c r="C8" s="84" t="s">
        <v>29</v>
      </c>
      <c r="D8" s="44" t="s">
        <v>5</v>
      </c>
      <c r="E8" s="65">
        <f>SUM(F8:J8)</f>
        <v>6297.5</v>
      </c>
      <c r="F8" s="65">
        <f>F9+F10+F11+F12+F14</f>
        <v>797.5</v>
      </c>
      <c r="G8" s="65">
        <f t="shared" ref="G8:J8" si="0">G9+G10+G11+G12+G14</f>
        <v>700</v>
      </c>
      <c r="H8" s="65">
        <f t="shared" si="0"/>
        <v>800</v>
      </c>
      <c r="I8" s="65">
        <f t="shared" ref="I8" si="1">I9+I10+I11+I12+I14</f>
        <v>800</v>
      </c>
      <c r="J8" s="65">
        <f t="shared" si="0"/>
        <v>3200</v>
      </c>
    </row>
    <row r="9" spans="1:10" ht="18.75" customHeight="1" x14ac:dyDescent="0.2">
      <c r="A9" s="83"/>
      <c r="B9" s="88"/>
      <c r="C9" s="84"/>
      <c r="D9" s="45" t="s">
        <v>8</v>
      </c>
      <c r="E9" s="65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83"/>
      <c r="B10" s="88"/>
      <c r="C10" s="84"/>
      <c r="D10" s="45" t="s">
        <v>9</v>
      </c>
      <c r="E10" s="65">
        <f t="shared" si="2"/>
        <v>6297.5</v>
      </c>
      <c r="F10" s="66">
        <f>775.2+20.3+2</f>
        <v>797.5</v>
      </c>
      <c r="G10" s="66">
        <f>800-100</f>
        <v>700</v>
      </c>
      <c r="H10" s="66">
        <v>800</v>
      </c>
      <c r="I10" s="66">
        <v>800</v>
      </c>
      <c r="J10" s="66">
        <f>I10*4</f>
        <v>3200</v>
      </c>
    </row>
    <row r="11" spans="1:10" ht="21" customHeight="1" x14ac:dyDescent="0.2">
      <c r="A11" s="83"/>
      <c r="B11" s="88"/>
      <c r="C11" s="84"/>
      <c r="D11" s="45" t="s">
        <v>10</v>
      </c>
      <c r="E11" s="65">
        <f t="shared" si="2"/>
        <v>0</v>
      </c>
      <c r="F11" s="4"/>
      <c r="G11" s="4"/>
      <c r="H11" s="4"/>
      <c r="I11" s="4"/>
      <c r="J11" s="4"/>
    </row>
    <row r="12" spans="1:10" ht="24" x14ac:dyDescent="0.2">
      <c r="A12" s="83"/>
      <c r="B12" s="88"/>
      <c r="C12" s="84"/>
      <c r="D12" s="46" t="s">
        <v>11</v>
      </c>
      <c r="E12" s="65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83"/>
      <c r="B13" s="88"/>
      <c r="C13" s="84"/>
      <c r="D13" s="45" t="s">
        <v>12</v>
      </c>
      <c r="E13" s="65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83"/>
      <c r="B14" s="88"/>
      <c r="C14" s="84"/>
      <c r="D14" s="45" t="s">
        <v>13</v>
      </c>
      <c r="E14" s="65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83" t="s">
        <v>42</v>
      </c>
      <c r="B15" s="125" t="s">
        <v>121</v>
      </c>
      <c r="C15" s="84" t="s">
        <v>29</v>
      </c>
      <c r="D15" s="44" t="s">
        <v>5</v>
      </c>
      <c r="E15" s="65">
        <f>SUM(F15:J15)</f>
        <v>887707.50460999995</v>
      </c>
      <c r="F15" s="65">
        <f>F16+F17+F18+F19+F21</f>
        <v>103224.7</v>
      </c>
      <c r="G15" s="65">
        <f t="shared" ref="G15:H15" si="3">G16+G17+G18+G19+G21</f>
        <v>120718.10461000001</v>
      </c>
      <c r="H15" s="65">
        <f t="shared" si="3"/>
        <v>108060.7</v>
      </c>
      <c r="I15" s="65">
        <f t="shared" ref="I15" si="4">I16+I17+I18+I19+I21</f>
        <v>111140.8</v>
      </c>
      <c r="J15" s="65">
        <f>J16+J17+J18+J19+J21</f>
        <v>444563.20000000001</v>
      </c>
    </row>
    <row r="16" spans="1:10" ht="16.5" customHeight="1" x14ac:dyDescent="0.2">
      <c r="A16" s="83"/>
      <c r="B16" s="125"/>
      <c r="C16" s="84"/>
      <c r="D16" s="45" t="s">
        <v>8</v>
      </c>
      <c r="E16" s="65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83"/>
      <c r="B17" s="125"/>
      <c r="C17" s="84"/>
      <c r="D17" s="45" t="s">
        <v>9</v>
      </c>
      <c r="E17" s="65">
        <f t="shared" si="5"/>
        <v>887707.50460999995</v>
      </c>
      <c r="F17" s="36">
        <f>107194.2+30.5+3.5-4003.5</f>
        <v>103224.7</v>
      </c>
      <c r="G17" s="36">
        <f>105110.6+11306.395+4214.1+957.535-797.35885-73.16654</f>
        <v>120718.10461000001</v>
      </c>
      <c r="H17" s="36">
        <v>108060.7</v>
      </c>
      <c r="I17" s="36">
        <v>111140.8</v>
      </c>
      <c r="J17" s="36">
        <f>I17*4</f>
        <v>444563.20000000001</v>
      </c>
    </row>
    <row r="18" spans="1:10" ht="16.5" customHeight="1" x14ac:dyDescent="0.2">
      <c r="A18" s="83"/>
      <c r="B18" s="125"/>
      <c r="C18" s="84"/>
      <c r="D18" s="45" t="s">
        <v>10</v>
      </c>
      <c r="E18" s="65"/>
      <c r="F18" s="1"/>
      <c r="G18" s="36"/>
      <c r="H18" s="36"/>
      <c r="I18" s="36"/>
      <c r="J18" s="36"/>
    </row>
    <row r="19" spans="1:10" ht="23.25" customHeight="1" x14ac:dyDescent="0.2">
      <c r="A19" s="83"/>
      <c r="B19" s="125"/>
      <c r="C19" s="84"/>
      <c r="D19" s="46" t="s">
        <v>11</v>
      </c>
      <c r="E19" s="65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83"/>
      <c r="B20" s="125"/>
      <c r="C20" s="84"/>
      <c r="D20" s="45" t="s">
        <v>12</v>
      </c>
      <c r="E20" s="65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83"/>
      <c r="B21" s="125"/>
      <c r="C21" s="84"/>
      <c r="D21" s="45" t="s">
        <v>13</v>
      </c>
      <c r="E21" s="65">
        <f t="shared" si="5"/>
        <v>0</v>
      </c>
      <c r="F21" s="1"/>
      <c r="G21" s="1"/>
      <c r="H21" s="1"/>
      <c r="I21" s="1"/>
      <c r="J21" s="66"/>
    </row>
    <row r="22" spans="1:10" ht="19.5" customHeight="1" x14ac:dyDescent="0.2">
      <c r="A22" s="83" t="s">
        <v>43</v>
      </c>
      <c r="B22" s="76" t="s">
        <v>122</v>
      </c>
      <c r="C22" s="84" t="s">
        <v>29</v>
      </c>
      <c r="D22" s="44" t="s">
        <v>5</v>
      </c>
      <c r="E22" s="65">
        <f>SUM(F22:J22)</f>
        <v>37017.595390000002</v>
      </c>
      <c r="F22" s="65">
        <f t="shared" ref="F22:H22" si="6">F23+F24+F25+F26+F28</f>
        <v>6399</v>
      </c>
      <c r="G22" s="65">
        <f t="shared" si="6"/>
        <v>6609.5953899999995</v>
      </c>
      <c r="H22" s="65">
        <f t="shared" si="6"/>
        <v>3864</v>
      </c>
      <c r="I22" s="65">
        <f t="shared" ref="I22" si="7">I23+I24+I25+I26+I28</f>
        <v>4029</v>
      </c>
      <c r="J22" s="65">
        <f>J24+J25</f>
        <v>16116</v>
      </c>
    </row>
    <row r="23" spans="1:10" ht="19.5" customHeight="1" x14ac:dyDescent="0.2">
      <c r="A23" s="83"/>
      <c r="B23" s="76"/>
      <c r="C23" s="84"/>
      <c r="D23" s="45" t="s">
        <v>8</v>
      </c>
      <c r="E23" s="65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83"/>
      <c r="B24" s="76"/>
      <c r="C24" s="84"/>
      <c r="D24" s="45" t="s">
        <v>9</v>
      </c>
      <c r="E24" s="65">
        <f t="shared" si="8"/>
        <v>37017.595390000002</v>
      </c>
      <c r="F24" s="66">
        <f>3069+2461.9+868.1</f>
        <v>6399</v>
      </c>
      <c r="G24" s="66">
        <f>3734+2005.07+797.35885+73.16654</f>
        <v>6609.5953899999995</v>
      </c>
      <c r="H24" s="66">
        <v>3864</v>
      </c>
      <c r="I24" s="66">
        <v>4029</v>
      </c>
      <c r="J24" s="66">
        <f>I24*4</f>
        <v>16116</v>
      </c>
    </row>
    <row r="25" spans="1:10" ht="19.5" customHeight="1" x14ac:dyDescent="0.2">
      <c r="A25" s="83"/>
      <c r="B25" s="76"/>
      <c r="C25" s="84"/>
      <c r="D25" s="45" t="s">
        <v>10</v>
      </c>
      <c r="E25" s="65">
        <f t="shared" si="8"/>
        <v>0</v>
      </c>
      <c r="F25" s="1"/>
      <c r="G25" s="66"/>
      <c r="H25" s="66"/>
      <c r="I25" s="66"/>
      <c r="J25" s="66"/>
    </row>
    <row r="26" spans="1:10" ht="26.25" customHeight="1" x14ac:dyDescent="0.2">
      <c r="A26" s="83"/>
      <c r="B26" s="76"/>
      <c r="C26" s="84"/>
      <c r="D26" s="46" t="s">
        <v>11</v>
      </c>
      <c r="E26" s="65">
        <f t="shared" si="8"/>
        <v>0</v>
      </c>
      <c r="F26" s="4"/>
      <c r="G26" s="4"/>
      <c r="H26" s="4"/>
      <c r="I26" s="4"/>
      <c r="J26" s="4"/>
    </row>
    <row r="27" spans="1:10" ht="19.5" customHeight="1" x14ac:dyDescent="0.2">
      <c r="A27" s="83"/>
      <c r="B27" s="76"/>
      <c r="C27" s="84"/>
      <c r="D27" s="45" t="s">
        <v>12</v>
      </c>
      <c r="E27" s="65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83"/>
      <c r="B28" s="76"/>
      <c r="C28" s="84"/>
      <c r="D28" s="45" t="s">
        <v>13</v>
      </c>
      <c r="E28" s="65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83" t="s">
        <v>44</v>
      </c>
      <c r="B29" s="76" t="s">
        <v>123</v>
      </c>
      <c r="C29" s="84" t="s">
        <v>29</v>
      </c>
      <c r="D29" s="44" t="s">
        <v>5</v>
      </c>
      <c r="E29" s="67">
        <f>SUM(F29:J29)</f>
        <v>27651.7</v>
      </c>
      <c r="F29" s="67">
        <f t="shared" ref="F29:J29" si="9">F30+F31+F32+F33+F35</f>
        <v>4687</v>
      </c>
      <c r="G29" s="67">
        <f t="shared" si="9"/>
        <v>3182.2</v>
      </c>
      <c r="H29" s="67">
        <f t="shared" si="9"/>
        <v>3243</v>
      </c>
      <c r="I29" s="67">
        <f t="shared" ref="I29" si="10">I30+I31+I32+I33+I35</f>
        <v>3307.9</v>
      </c>
      <c r="J29" s="67">
        <f t="shared" si="9"/>
        <v>13231.6</v>
      </c>
    </row>
    <row r="30" spans="1:10" ht="18" customHeight="1" x14ac:dyDescent="0.2">
      <c r="A30" s="83"/>
      <c r="B30" s="76"/>
      <c r="C30" s="84"/>
      <c r="D30" s="45" t="s">
        <v>8</v>
      </c>
      <c r="E30" s="67">
        <f t="shared" ref="E30:E35" si="11">SUM(F30:J30)</f>
        <v>0</v>
      </c>
      <c r="F30" s="4"/>
      <c r="G30" s="4"/>
      <c r="H30" s="4"/>
      <c r="I30" s="4"/>
      <c r="J30" s="4"/>
    </row>
    <row r="31" spans="1:10" ht="18" customHeight="1" x14ac:dyDescent="0.2">
      <c r="A31" s="83"/>
      <c r="B31" s="76"/>
      <c r="C31" s="84"/>
      <c r="D31" s="45" t="s">
        <v>9</v>
      </c>
      <c r="E31" s="67">
        <f>SUM(F31:J31)</f>
        <v>27651.7</v>
      </c>
      <c r="F31" s="66">
        <f>3117.4+606.7+962.9</f>
        <v>4687</v>
      </c>
      <c r="G31" s="66">
        <f>3182.2+857.535-857.535</f>
        <v>3182.2</v>
      </c>
      <c r="H31" s="66">
        <v>3243</v>
      </c>
      <c r="I31" s="66">
        <v>3307.9</v>
      </c>
      <c r="J31" s="66">
        <f>I31*4</f>
        <v>13231.6</v>
      </c>
    </row>
    <row r="32" spans="1:10" ht="18" customHeight="1" x14ac:dyDescent="0.2">
      <c r="A32" s="83"/>
      <c r="B32" s="76"/>
      <c r="C32" s="84"/>
      <c r="D32" s="45" t="s">
        <v>10</v>
      </c>
      <c r="E32" s="67">
        <f t="shared" si="11"/>
        <v>0</v>
      </c>
      <c r="F32" s="4"/>
      <c r="G32" s="4"/>
      <c r="H32" s="4"/>
      <c r="I32" s="4"/>
      <c r="J32" s="4"/>
    </row>
    <row r="33" spans="1:10" ht="26.25" customHeight="1" x14ac:dyDescent="0.2">
      <c r="A33" s="83"/>
      <c r="B33" s="76"/>
      <c r="C33" s="84"/>
      <c r="D33" s="46" t="s">
        <v>11</v>
      </c>
      <c r="E33" s="67">
        <f t="shared" si="11"/>
        <v>0</v>
      </c>
      <c r="F33" s="4"/>
      <c r="G33" s="4"/>
      <c r="H33" s="4"/>
      <c r="I33" s="4"/>
      <c r="J33" s="4"/>
    </row>
    <row r="34" spans="1:10" ht="18" customHeight="1" x14ac:dyDescent="0.2">
      <c r="A34" s="83"/>
      <c r="B34" s="76"/>
      <c r="C34" s="84"/>
      <c r="D34" s="45" t="s">
        <v>12</v>
      </c>
      <c r="E34" s="67">
        <f t="shared" si="11"/>
        <v>0</v>
      </c>
      <c r="F34" s="4"/>
      <c r="G34" s="4"/>
      <c r="H34" s="4"/>
      <c r="I34" s="4"/>
      <c r="J34" s="4"/>
    </row>
    <row r="35" spans="1:10" ht="18" customHeight="1" x14ac:dyDescent="0.2">
      <c r="A35" s="83"/>
      <c r="B35" s="76"/>
      <c r="C35" s="84"/>
      <c r="D35" s="45" t="s">
        <v>13</v>
      </c>
      <c r="E35" s="67">
        <f t="shared" si="11"/>
        <v>0</v>
      </c>
      <c r="F35" s="4"/>
      <c r="G35" s="4"/>
      <c r="H35" s="4"/>
      <c r="I35" s="4"/>
      <c r="J35" s="4"/>
    </row>
    <row r="36" spans="1:10" ht="17.25" customHeight="1" x14ac:dyDescent="0.2">
      <c r="A36" s="83" t="s">
        <v>45</v>
      </c>
      <c r="B36" s="90" t="s">
        <v>101</v>
      </c>
      <c r="C36" s="85" t="s">
        <v>29</v>
      </c>
      <c r="D36" s="44" t="s">
        <v>5</v>
      </c>
      <c r="E36" s="65">
        <f>SUM(F36:J36)</f>
        <v>1639.2764199999999</v>
      </c>
      <c r="F36" s="67">
        <f t="shared" ref="F36:J36" si="12">F37+F38+F39+F40+F42</f>
        <v>84.726399999999998</v>
      </c>
      <c r="G36" s="67">
        <f t="shared" si="12"/>
        <v>108.89999999999998</v>
      </c>
      <c r="H36" s="67">
        <f t="shared" si="12"/>
        <v>240.94166999999999</v>
      </c>
      <c r="I36" s="67">
        <f t="shared" ref="I36" si="13">I37+I38+I39+I40+I42</f>
        <v>240.94166999999999</v>
      </c>
      <c r="J36" s="67">
        <f t="shared" si="12"/>
        <v>963.76667999999995</v>
      </c>
    </row>
    <row r="37" spans="1:10" ht="17.25" customHeight="1" x14ac:dyDescent="0.2">
      <c r="A37" s="83"/>
      <c r="B37" s="91"/>
      <c r="C37" s="86"/>
      <c r="D37" s="45" t="s">
        <v>8</v>
      </c>
      <c r="E37" s="65">
        <f t="shared" ref="E37:E42" si="14">SUM(F37:J37)</f>
        <v>0</v>
      </c>
      <c r="F37" s="4"/>
      <c r="G37" s="4"/>
      <c r="H37" s="4"/>
      <c r="I37" s="4"/>
      <c r="J37" s="4"/>
    </row>
    <row r="38" spans="1:10" ht="17.25" customHeight="1" x14ac:dyDescent="0.2">
      <c r="A38" s="83"/>
      <c r="B38" s="91"/>
      <c r="C38" s="86"/>
      <c r="D38" s="45" t="s">
        <v>9</v>
      </c>
      <c r="E38" s="65">
        <f t="shared" si="14"/>
        <v>0</v>
      </c>
      <c r="F38" s="4"/>
      <c r="G38" s="4"/>
      <c r="H38" s="4"/>
      <c r="I38" s="4"/>
      <c r="J38" s="4"/>
    </row>
    <row r="39" spans="1:10" ht="17.25" customHeight="1" x14ac:dyDescent="0.2">
      <c r="A39" s="83"/>
      <c r="B39" s="91"/>
      <c r="C39" s="86"/>
      <c r="D39" s="45" t="s">
        <v>10</v>
      </c>
      <c r="E39" s="65">
        <f t="shared" si="14"/>
        <v>1639.2764199999999</v>
      </c>
      <c r="F39" s="4">
        <f>110-25.2736</f>
        <v>84.726399999999998</v>
      </c>
      <c r="G39" s="4">
        <f>240.94167-132.04167</f>
        <v>108.89999999999998</v>
      </c>
      <c r="H39" s="4">
        <v>240.94166999999999</v>
      </c>
      <c r="I39" s="4">
        <v>240.94166999999999</v>
      </c>
      <c r="J39" s="4">
        <f>I39*4</f>
        <v>963.76667999999995</v>
      </c>
    </row>
    <row r="40" spans="1:10" ht="24" customHeight="1" x14ac:dyDescent="0.2">
      <c r="A40" s="83"/>
      <c r="B40" s="91"/>
      <c r="C40" s="86"/>
      <c r="D40" s="46" t="s">
        <v>11</v>
      </c>
      <c r="E40" s="65">
        <f t="shared" si="14"/>
        <v>0</v>
      </c>
      <c r="F40" s="4"/>
      <c r="G40" s="4"/>
      <c r="H40" s="4"/>
      <c r="I40" s="4"/>
      <c r="J40" s="4"/>
    </row>
    <row r="41" spans="1:10" ht="17.25" customHeight="1" x14ac:dyDescent="0.2">
      <c r="A41" s="83"/>
      <c r="B41" s="91"/>
      <c r="C41" s="86"/>
      <c r="D41" s="45" t="s">
        <v>12</v>
      </c>
      <c r="E41" s="65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83"/>
      <c r="B42" s="91"/>
      <c r="C42" s="87"/>
      <c r="D42" s="45" t="s">
        <v>13</v>
      </c>
      <c r="E42" s="65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83" t="s">
        <v>46</v>
      </c>
      <c r="B43" s="90" t="s">
        <v>102</v>
      </c>
      <c r="C43" s="85" t="s">
        <v>29</v>
      </c>
      <c r="D43" s="44" t="s">
        <v>5</v>
      </c>
      <c r="E43" s="65">
        <f>SUM(F43:J43)</f>
        <v>3653.5</v>
      </c>
      <c r="F43" s="67">
        <f t="shared" ref="F43:J43" si="15">F44+F45+F46+F47+F49</f>
        <v>3653.5</v>
      </c>
      <c r="G43" s="67">
        <f t="shared" si="15"/>
        <v>0</v>
      </c>
      <c r="H43" s="67">
        <f t="shared" si="15"/>
        <v>0</v>
      </c>
      <c r="I43" s="67">
        <f t="shared" ref="I43" si="16">I44+I45+I46+I47+I49</f>
        <v>0</v>
      </c>
      <c r="J43" s="67">
        <f t="shared" si="15"/>
        <v>0</v>
      </c>
    </row>
    <row r="44" spans="1:10" ht="16.5" customHeight="1" x14ac:dyDescent="0.2">
      <c r="A44" s="83"/>
      <c r="B44" s="91"/>
      <c r="C44" s="86"/>
      <c r="D44" s="45" t="s">
        <v>8</v>
      </c>
      <c r="E44" s="65">
        <f t="shared" ref="E44:E49" si="17">SUM(F44:J44)</f>
        <v>0</v>
      </c>
      <c r="F44" s="4"/>
      <c r="G44" s="4"/>
      <c r="H44" s="4"/>
      <c r="I44" s="4"/>
      <c r="J44" s="4"/>
    </row>
    <row r="45" spans="1:10" ht="16.5" customHeight="1" x14ac:dyDescent="0.2">
      <c r="A45" s="83"/>
      <c r="B45" s="91"/>
      <c r="C45" s="86"/>
      <c r="D45" s="45" t="s">
        <v>9</v>
      </c>
      <c r="E45" s="65">
        <f t="shared" si="17"/>
        <v>3653.5</v>
      </c>
      <c r="F45" s="66">
        <f>3608.8+44.7</f>
        <v>3653.5</v>
      </c>
      <c r="G45" s="67">
        <v>0</v>
      </c>
      <c r="H45" s="67">
        <v>0</v>
      </c>
      <c r="I45" s="67">
        <v>0</v>
      </c>
      <c r="J45" s="67">
        <v>0</v>
      </c>
    </row>
    <row r="46" spans="1:10" ht="16.5" customHeight="1" x14ac:dyDescent="0.2">
      <c r="A46" s="83"/>
      <c r="B46" s="91"/>
      <c r="C46" s="86"/>
      <c r="D46" s="45" t="s">
        <v>10</v>
      </c>
      <c r="E46" s="65">
        <f t="shared" si="17"/>
        <v>0</v>
      </c>
      <c r="F46" s="68"/>
      <c r="G46" s="66"/>
      <c r="H46" s="66"/>
      <c r="I46" s="66"/>
      <c r="J46" s="66"/>
    </row>
    <row r="47" spans="1:10" ht="24.75" customHeight="1" x14ac:dyDescent="0.2">
      <c r="A47" s="83"/>
      <c r="B47" s="91"/>
      <c r="C47" s="86"/>
      <c r="D47" s="46" t="s">
        <v>11</v>
      </c>
      <c r="E47" s="65">
        <f t="shared" si="17"/>
        <v>0</v>
      </c>
      <c r="F47" s="4"/>
      <c r="G47" s="4"/>
      <c r="H47" s="4"/>
      <c r="I47" s="4"/>
      <c r="J47" s="4"/>
    </row>
    <row r="48" spans="1:10" ht="16.5" customHeight="1" x14ac:dyDescent="0.2">
      <c r="A48" s="83"/>
      <c r="B48" s="91"/>
      <c r="C48" s="86"/>
      <c r="D48" s="45" t="s">
        <v>12</v>
      </c>
      <c r="E48" s="65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83"/>
      <c r="B49" s="91"/>
      <c r="C49" s="87"/>
      <c r="D49" s="45" t="s">
        <v>13</v>
      </c>
      <c r="E49" s="65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83" t="s">
        <v>47</v>
      </c>
      <c r="B50" s="90" t="s">
        <v>103</v>
      </c>
      <c r="C50" s="85" t="s">
        <v>30</v>
      </c>
      <c r="D50" s="44" t="s">
        <v>5</v>
      </c>
      <c r="E50" s="65">
        <f>SUM(F50:J50)</f>
        <v>0</v>
      </c>
      <c r="F50" s="67">
        <f t="shared" ref="F50:J50" si="18">F51+F52+F53+F54+F56</f>
        <v>0</v>
      </c>
      <c r="G50" s="67">
        <f t="shared" si="18"/>
        <v>0</v>
      </c>
      <c r="H50" s="67">
        <f t="shared" si="18"/>
        <v>0</v>
      </c>
      <c r="I50" s="67">
        <f t="shared" ref="I50" si="19">I51+I52+I53+I54+I56</f>
        <v>0</v>
      </c>
      <c r="J50" s="67">
        <f t="shared" si="18"/>
        <v>0</v>
      </c>
    </row>
    <row r="51" spans="1:11" ht="17.45" customHeight="1" x14ac:dyDescent="0.2">
      <c r="A51" s="83"/>
      <c r="B51" s="91"/>
      <c r="C51" s="86"/>
      <c r="D51" s="45" t="s">
        <v>8</v>
      </c>
      <c r="E51" s="65">
        <f t="shared" ref="E51:E56" si="20">SUM(F51:J51)</f>
        <v>0</v>
      </c>
      <c r="F51" s="66"/>
      <c r="G51" s="66"/>
      <c r="H51" s="66"/>
      <c r="I51" s="66"/>
      <c r="J51" s="69"/>
    </row>
    <row r="52" spans="1:11" ht="15.6" customHeight="1" x14ac:dyDescent="0.2">
      <c r="A52" s="83"/>
      <c r="B52" s="91"/>
      <c r="C52" s="86"/>
      <c r="D52" s="45" t="s">
        <v>9</v>
      </c>
      <c r="E52" s="65">
        <f t="shared" si="20"/>
        <v>0</v>
      </c>
      <c r="F52" s="66"/>
      <c r="G52" s="66"/>
      <c r="H52" s="66"/>
      <c r="I52" s="66"/>
      <c r="J52" s="66"/>
      <c r="K52" s="47"/>
    </row>
    <row r="53" spans="1:11" ht="15.6" customHeight="1" x14ac:dyDescent="0.2">
      <c r="A53" s="83"/>
      <c r="B53" s="91"/>
      <c r="C53" s="86"/>
      <c r="D53" s="45" t="s">
        <v>10</v>
      </c>
      <c r="E53" s="65">
        <f t="shared" si="20"/>
        <v>0</v>
      </c>
      <c r="F53" s="66"/>
      <c r="G53" s="66"/>
      <c r="H53" s="66"/>
      <c r="I53" s="66"/>
      <c r="J53" s="66"/>
    </row>
    <row r="54" spans="1:11" ht="24" x14ac:dyDescent="0.2">
      <c r="A54" s="83"/>
      <c r="B54" s="91"/>
      <c r="C54" s="86"/>
      <c r="D54" s="46" t="s">
        <v>11</v>
      </c>
      <c r="E54" s="65">
        <f t="shared" si="20"/>
        <v>0</v>
      </c>
      <c r="F54" s="4"/>
      <c r="G54" s="4"/>
      <c r="H54" s="4"/>
      <c r="I54" s="4"/>
      <c r="J54" s="4"/>
    </row>
    <row r="55" spans="1:11" ht="15.6" customHeight="1" x14ac:dyDescent="0.2">
      <c r="A55" s="83"/>
      <c r="B55" s="91"/>
      <c r="C55" s="86"/>
      <c r="D55" s="45" t="s">
        <v>12</v>
      </c>
      <c r="E55" s="65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83"/>
      <c r="B56" s="91"/>
      <c r="C56" s="87"/>
      <c r="D56" s="45" t="s">
        <v>13</v>
      </c>
      <c r="E56" s="65">
        <f t="shared" si="20"/>
        <v>0</v>
      </c>
      <c r="F56" s="66"/>
      <c r="G56" s="1"/>
      <c r="H56" s="1"/>
      <c r="I56" s="1"/>
      <c r="J56" s="1"/>
    </row>
    <row r="57" spans="1:11" ht="12" customHeight="1" x14ac:dyDescent="0.2">
      <c r="A57" s="83" t="s">
        <v>48</v>
      </c>
      <c r="B57" s="88" t="s">
        <v>104</v>
      </c>
      <c r="C57" s="84" t="s">
        <v>91</v>
      </c>
      <c r="D57" s="44" t="s">
        <v>5</v>
      </c>
      <c r="E57" s="65">
        <f>SUM(F57:J57)</f>
        <v>151060.66167</v>
      </c>
      <c r="F57" s="6">
        <f>F59+F60+F63</f>
        <v>18098.921990000003</v>
      </c>
      <c r="G57" s="6">
        <f t="shared" ref="G57:J57" si="21">G59+G60+G63</f>
        <v>18511.740439999998</v>
      </c>
      <c r="H57" s="6">
        <f t="shared" si="21"/>
        <v>19206.166539999998</v>
      </c>
      <c r="I57" s="6">
        <f t="shared" si="21"/>
        <v>19048.766540000001</v>
      </c>
      <c r="J57" s="6">
        <f t="shared" si="21"/>
        <v>76195.066160000002</v>
      </c>
    </row>
    <row r="58" spans="1:11" x14ac:dyDescent="0.2">
      <c r="A58" s="83"/>
      <c r="B58" s="88"/>
      <c r="C58" s="84"/>
      <c r="D58" s="45" t="s">
        <v>8</v>
      </c>
      <c r="E58" s="65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83"/>
      <c r="B59" s="88"/>
      <c r="C59" s="84"/>
      <c r="D59" s="45" t="s">
        <v>9</v>
      </c>
      <c r="E59" s="65">
        <f t="shared" si="22"/>
        <v>7297.0999999999985</v>
      </c>
      <c r="F59" s="8">
        <f>F66+F73</f>
        <v>1824.7999999999997</v>
      </c>
      <c r="G59" s="8">
        <f t="shared" ref="G59:I59" si="23">G66+G73</f>
        <v>1181.5</v>
      </c>
      <c r="H59" s="8">
        <f t="shared" si="23"/>
        <v>846.3</v>
      </c>
      <c r="I59" s="8">
        <f t="shared" si="23"/>
        <v>688.9</v>
      </c>
      <c r="J59" s="8">
        <f>J66+J73</f>
        <v>2755.6</v>
      </c>
    </row>
    <row r="60" spans="1:11" x14ac:dyDescent="0.2">
      <c r="A60" s="83"/>
      <c r="B60" s="88"/>
      <c r="C60" s="84"/>
      <c r="D60" s="45" t="s">
        <v>10</v>
      </c>
      <c r="E60" s="65">
        <f t="shared" si="22"/>
        <v>143763.56167</v>
      </c>
      <c r="F60" s="8">
        <f>F67</f>
        <v>16274.121990000003</v>
      </c>
      <c r="G60" s="8">
        <f>G67</f>
        <v>17330.240439999998</v>
      </c>
      <c r="H60" s="8">
        <f>H67</f>
        <v>18359.866539999999</v>
      </c>
      <c r="I60" s="8">
        <f t="shared" ref="I60" si="24">I67</f>
        <v>18359.866539999999</v>
      </c>
      <c r="J60" s="8">
        <f t="shared" ref="J60" si="25">J67</f>
        <v>73439.466159999996</v>
      </c>
    </row>
    <row r="61" spans="1:11" ht="24" x14ac:dyDescent="0.2">
      <c r="A61" s="83"/>
      <c r="B61" s="88"/>
      <c r="C61" s="84"/>
      <c r="D61" s="46" t="s">
        <v>11</v>
      </c>
      <c r="E61" s="65">
        <f t="shared" si="22"/>
        <v>0</v>
      </c>
      <c r="F61" s="1"/>
      <c r="G61" s="1"/>
      <c r="H61" s="1"/>
      <c r="I61" s="1"/>
      <c r="J61" s="1"/>
      <c r="K61" s="48"/>
    </row>
    <row r="62" spans="1:11" x14ac:dyDescent="0.2">
      <c r="A62" s="83"/>
      <c r="B62" s="88"/>
      <c r="C62" s="84"/>
      <c r="D62" s="45" t="s">
        <v>12</v>
      </c>
      <c r="E62" s="1">
        <f t="shared" si="22"/>
        <v>0</v>
      </c>
      <c r="F62" s="1"/>
      <c r="G62" s="1"/>
      <c r="H62" s="1"/>
      <c r="I62" s="1"/>
      <c r="J62" s="8"/>
    </row>
    <row r="63" spans="1:11" x14ac:dyDescent="0.2">
      <c r="A63" s="83"/>
      <c r="B63" s="88"/>
      <c r="C63" s="84"/>
      <c r="D63" s="45" t="s">
        <v>13</v>
      </c>
      <c r="E63" s="1">
        <f t="shared" si="22"/>
        <v>0</v>
      </c>
      <c r="F63" s="8">
        <f>F70</f>
        <v>0</v>
      </c>
      <c r="G63" s="8">
        <f t="shared" ref="G63:J63" si="26">G70</f>
        <v>0</v>
      </c>
      <c r="H63" s="8">
        <f t="shared" si="26"/>
        <v>0</v>
      </c>
      <c r="I63" s="8">
        <f t="shared" si="26"/>
        <v>0</v>
      </c>
      <c r="J63" s="8">
        <f t="shared" si="26"/>
        <v>0</v>
      </c>
    </row>
    <row r="64" spans="1:11" ht="12" customHeight="1" x14ac:dyDescent="0.2">
      <c r="A64" s="83"/>
      <c r="B64" s="88"/>
      <c r="C64" s="85" t="s">
        <v>29</v>
      </c>
      <c r="D64" s="44" t="s">
        <v>5</v>
      </c>
      <c r="E64" s="65">
        <f>SUM(F64:J64)</f>
        <v>150749.36167000001</v>
      </c>
      <c r="F64" s="6">
        <f>F66+F67+F70</f>
        <v>17787.621990000003</v>
      </c>
      <c r="G64" s="6">
        <f>G66+G67+G70</f>
        <v>18511.740439999998</v>
      </c>
      <c r="H64" s="6">
        <f>H66+H67+H70</f>
        <v>19206.166539999998</v>
      </c>
      <c r="I64" s="6">
        <f t="shared" ref="I64:J64" si="27">I66+I67+I70</f>
        <v>19048.766540000001</v>
      </c>
      <c r="J64" s="6">
        <f t="shared" si="27"/>
        <v>76195.066160000002</v>
      </c>
    </row>
    <row r="65" spans="1:11" x14ac:dyDescent="0.2">
      <c r="A65" s="83"/>
      <c r="B65" s="88"/>
      <c r="C65" s="86"/>
      <c r="D65" s="45" t="s">
        <v>8</v>
      </c>
      <c r="E65" s="65">
        <f t="shared" ref="E65:E69" si="28">SUM(F65:J65)</f>
        <v>0</v>
      </c>
      <c r="F65" s="4"/>
      <c r="G65" s="4"/>
      <c r="H65" s="1"/>
      <c r="I65" s="1"/>
      <c r="J65" s="1"/>
    </row>
    <row r="66" spans="1:11" x14ac:dyDescent="0.2">
      <c r="A66" s="83"/>
      <c r="B66" s="88"/>
      <c r="C66" s="86"/>
      <c r="D66" s="45" t="s">
        <v>9</v>
      </c>
      <c r="E66" s="65">
        <f t="shared" si="28"/>
        <v>6985.7999999999993</v>
      </c>
      <c r="F66" s="8">
        <f>2235.12-729.52+7.1+0.8</f>
        <v>1513.4999999999998</v>
      </c>
      <c r="G66" s="8">
        <v>1181.5</v>
      </c>
      <c r="H66" s="66">
        <v>846.3</v>
      </c>
      <c r="I66" s="66">
        <v>688.9</v>
      </c>
      <c r="J66" s="66">
        <f>I66*4</f>
        <v>2755.6</v>
      </c>
    </row>
    <row r="67" spans="1:11" x14ac:dyDescent="0.2">
      <c r="A67" s="83"/>
      <c r="B67" s="88"/>
      <c r="C67" s="86"/>
      <c r="D67" s="45" t="s">
        <v>10</v>
      </c>
      <c r="E67" s="65">
        <f t="shared" si="28"/>
        <v>143763.56167</v>
      </c>
      <c r="F67" s="8">
        <f>17175.289+1218.68803+1581.558-110-2974.7264-616.68664</f>
        <v>16274.121990000003</v>
      </c>
      <c r="G67" s="8">
        <f>19359.13728-99+132.04167+75-2136.93851</f>
        <v>17330.240439999998</v>
      </c>
      <c r="H67" s="66">
        <v>18359.866539999999</v>
      </c>
      <c r="I67" s="66">
        <v>18359.866539999999</v>
      </c>
      <c r="J67" s="66">
        <f>I67*4</f>
        <v>73439.466159999996</v>
      </c>
    </row>
    <row r="68" spans="1:11" ht="24" x14ac:dyDescent="0.2">
      <c r="A68" s="83"/>
      <c r="B68" s="88"/>
      <c r="C68" s="86"/>
      <c r="D68" s="46" t="s">
        <v>11</v>
      </c>
      <c r="E68" s="65">
        <f>SUM(F68:J68)</f>
        <v>0</v>
      </c>
      <c r="F68" s="4"/>
      <c r="G68" s="4"/>
      <c r="H68" s="4"/>
      <c r="I68" s="4"/>
      <c r="J68" s="4"/>
    </row>
    <row r="69" spans="1:11" x14ac:dyDescent="0.2">
      <c r="A69" s="83"/>
      <c r="B69" s="88"/>
      <c r="C69" s="86"/>
      <c r="D69" s="45" t="s">
        <v>12</v>
      </c>
      <c r="E69" s="65">
        <f t="shared" si="28"/>
        <v>0</v>
      </c>
      <c r="F69" s="1"/>
      <c r="G69" s="1"/>
      <c r="H69" s="1"/>
      <c r="I69" s="1"/>
      <c r="J69" s="1"/>
    </row>
    <row r="70" spans="1:11" x14ac:dyDescent="0.2">
      <c r="A70" s="83"/>
      <c r="B70" s="88"/>
      <c r="C70" s="87"/>
      <c r="D70" s="45" t="s">
        <v>13</v>
      </c>
      <c r="E70" s="65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83"/>
      <c r="B71" s="88"/>
      <c r="C71" s="85" t="s">
        <v>31</v>
      </c>
      <c r="D71" s="44" t="s">
        <v>5</v>
      </c>
      <c r="E71" s="65">
        <f>SUM(F71:J71)</f>
        <v>311.29999999999995</v>
      </c>
      <c r="F71" s="5">
        <f t="shared" ref="F71" si="29">F72+F73+F74+F75+F77</f>
        <v>311.29999999999995</v>
      </c>
      <c r="G71" s="5"/>
      <c r="H71" s="5"/>
      <c r="I71" s="5"/>
      <c r="J71" s="5"/>
    </row>
    <row r="72" spans="1:11" x14ac:dyDescent="0.2">
      <c r="A72" s="83"/>
      <c r="B72" s="88"/>
      <c r="C72" s="86"/>
      <c r="D72" s="45" t="s">
        <v>8</v>
      </c>
      <c r="E72" s="65">
        <f t="shared" ref="E72:E77" si="30">SUM(F72:J72)</f>
        <v>0</v>
      </c>
      <c r="F72" s="70"/>
      <c r="G72" s="70"/>
      <c r="H72" s="70"/>
      <c r="I72" s="70"/>
      <c r="J72" s="70"/>
    </row>
    <row r="73" spans="1:11" x14ac:dyDescent="0.2">
      <c r="A73" s="83"/>
      <c r="B73" s="88"/>
      <c r="C73" s="86"/>
      <c r="D73" s="45" t="s">
        <v>9</v>
      </c>
      <c r="E73" s="65">
        <f t="shared" si="30"/>
        <v>311.29999999999995</v>
      </c>
      <c r="F73" s="8">
        <f>558.78-247.48</f>
        <v>311.29999999999995</v>
      </c>
      <c r="G73" s="36"/>
      <c r="H73" s="36"/>
      <c r="I73" s="36"/>
      <c r="J73" s="36"/>
    </row>
    <row r="74" spans="1:11" x14ac:dyDescent="0.2">
      <c r="A74" s="83"/>
      <c r="B74" s="88"/>
      <c r="C74" s="86"/>
      <c r="D74" s="45" t="s">
        <v>10</v>
      </c>
      <c r="E74" s="65">
        <f t="shared" si="30"/>
        <v>0</v>
      </c>
      <c r="F74" s="8"/>
      <c r="G74" s="6"/>
      <c r="H74" s="36"/>
      <c r="I74" s="36"/>
      <c r="J74" s="70"/>
    </row>
    <row r="75" spans="1:11" ht="24" x14ac:dyDescent="0.2">
      <c r="A75" s="83"/>
      <c r="B75" s="88"/>
      <c r="C75" s="86"/>
      <c r="D75" s="46" t="s">
        <v>11</v>
      </c>
      <c r="E75" s="65">
        <f t="shared" si="30"/>
        <v>0</v>
      </c>
      <c r="F75" s="70"/>
      <c r="G75" s="70"/>
      <c r="H75" s="70"/>
      <c r="I75" s="70"/>
      <c r="J75" s="70"/>
    </row>
    <row r="76" spans="1:11" x14ac:dyDescent="0.2">
      <c r="A76" s="83"/>
      <c r="B76" s="88"/>
      <c r="C76" s="86"/>
      <c r="D76" s="45" t="s">
        <v>12</v>
      </c>
      <c r="E76" s="65">
        <f t="shared" si="30"/>
        <v>0</v>
      </c>
      <c r="F76" s="1"/>
      <c r="G76" s="1"/>
      <c r="H76" s="1"/>
      <c r="I76" s="1"/>
      <c r="J76" s="1"/>
    </row>
    <row r="77" spans="1:11" x14ac:dyDescent="0.2">
      <c r="A77" s="83"/>
      <c r="B77" s="88"/>
      <c r="C77" s="87"/>
      <c r="D77" s="45" t="s">
        <v>13</v>
      </c>
      <c r="E77" s="65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5" t="s">
        <v>14</v>
      </c>
      <c r="B78" s="95"/>
      <c r="C78" s="92"/>
      <c r="D78" s="49" t="s">
        <v>5</v>
      </c>
      <c r="E78" s="3">
        <f>SUM(F78:J78)</f>
        <v>1115027.7380900001</v>
      </c>
      <c r="F78" s="5">
        <f>SUM(F79:F84)</f>
        <v>136945.34839</v>
      </c>
      <c r="G78" s="5">
        <f t="shared" ref="G78:J78" si="31">SUM(G79:G84)</f>
        <v>149830.54044000001</v>
      </c>
      <c r="H78" s="5">
        <f t="shared" si="31"/>
        <v>135414.80820999999</v>
      </c>
      <c r="I78" s="5">
        <f t="shared" ref="I78" si="32">SUM(I79:I84)</f>
        <v>138567.40820999999</v>
      </c>
      <c r="J78" s="5">
        <f t="shared" si="31"/>
        <v>554269.63283999998</v>
      </c>
    </row>
    <row r="79" spans="1:11" x14ac:dyDescent="0.2">
      <c r="A79" s="95"/>
      <c r="B79" s="95"/>
      <c r="C79" s="93"/>
      <c r="D79" s="49" t="s">
        <v>8</v>
      </c>
      <c r="E79" s="3">
        <f>SUM(F79:J79)</f>
        <v>0</v>
      </c>
      <c r="F79" s="34">
        <f>F9</f>
        <v>0</v>
      </c>
      <c r="G79" s="34">
        <f t="shared" ref="G79:J79" si="33">G9</f>
        <v>0</v>
      </c>
      <c r="H79" s="34">
        <f t="shared" si="33"/>
        <v>0</v>
      </c>
      <c r="I79" s="34">
        <f t="shared" si="33"/>
        <v>0</v>
      </c>
      <c r="J79" s="34">
        <f t="shared" si="33"/>
        <v>0</v>
      </c>
    </row>
    <row r="80" spans="1:11" x14ac:dyDescent="0.2">
      <c r="A80" s="95"/>
      <c r="B80" s="95"/>
      <c r="C80" s="93"/>
      <c r="D80" s="49" t="s">
        <v>9</v>
      </c>
      <c r="E80" s="3">
        <f t="shared" ref="E80:E84" si="34">SUM(F80:J80)</f>
        <v>969624.89999999991</v>
      </c>
      <c r="F80" s="36">
        <f>F10+F17+F24+F31+F45+F52+F59</f>
        <v>120586.5</v>
      </c>
      <c r="G80" s="36">
        <f t="shared" ref="G80:J80" si="35">G10+G17+G24+G31+G45+G52+G59</f>
        <v>132391.40000000002</v>
      </c>
      <c r="H80" s="36">
        <f t="shared" si="35"/>
        <v>116814</v>
      </c>
      <c r="I80" s="36">
        <f t="shared" ref="I80" si="36">I10+I17+I24+I31+I45+I52+I59</f>
        <v>119966.59999999999</v>
      </c>
      <c r="J80" s="36">
        <f t="shared" si="35"/>
        <v>479866.39999999997</v>
      </c>
      <c r="K80" s="47"/>
    </row>
    <row r="81" spans="1:11" x14ac:dyDescent="0.2">
      <c r="A81" s="95"/>
      <c r="B81" s="95"/>
      <c r="C81" s="93"/>
      <c r="D81" s="49" t="s">
        <v>10</v>
      </c>
      <c r="E81" s="3">
        <f t="shared" si="34"/>
        <v>145402.83809</v>
      </c>
      <c r="F81" s="36">
        <f>F18+F25+F39+F53+F60</f>
        <v>16358.848390000003</v>
      </c>
      <c r="G81" s="36">
        <f>G18+G25+G39+G53+G60</f>
        <v>17439.140439999999</v>
      </c>
      <c r="H81" s="36">
        <f t="shared" ref="H81:J81" si="37">H18+H25+H39+H53+H60</f>
        <v>18600.808209999999</v>
      </c>
      <c r="I81" s="36">
        <f t="shared" ref="I81" si="38">I18+I25+I39+I53+I60</f>
        <v>18600.808209999999</v>
      </c>
      <c r="J81" s="36">
        <f t="shared" si="37"/>
        <v>74403.232839999997</v>
      </c>
    </row>
    <row r="82" spans="1:11" ht="24" x14ac:dyDescent="0.2">
      <c r="A82" s="95"/>
      <c r="B82" s="95"/>
      <c r="C82" s="93"/>
      <c r="D82" s="49" t="s">
        <v>11</v>
      </c>
      <c r="E82" s="3">
        <f t="shared" si="34"/>
        <v>0</v>
      </c>
      <c r="F82" s="3"/>
      <c r="G82" s="3"/>
      <c r="H82" s="3"/>
      <c r="I82" s="3"/>
      <c r="J82" s="3"/>
      <c r="K82" s="47"/>
    </row>
    <row r="83" spans="1:11" x14ac:dyDescent="0.2">
      <c r="A83" s="95"/>
      <c r="B83" s="95"/>
      <c r="C83" s="93"/>
      <c r="D83" s="49" t="s">
        <v>12</v>
      </c>
      <c r="E83" s="3">
        <f t="shared" si="34"/>
        <v>0</v>
      </c>
      <c r="F83" s="3"/>
      <c r="G83" s="6"/>
      <c r="H83" s="3"/>
      <c r="I83" s="3"/>
      <c r="J83" s="3"/>
    </row>
    <row r="84" spans="1:11" x14ac:dyDescent="0.2">
      <c r="A84" s="95"/>
      <c r="B84" s="95"/>
      <c r="C84" s="94"/>
      <c r="D84" s="49" t="s">
        <v>13</v>
      </c>
      <c r="E84" s="3">
        <f t="shared" si="34"/>
        <v>0</v>
      </c>
      <c r="F84" s="36"/>
      <c r="G84" s="36"/>
      <c r="H84" s="36"/>
      <c r="I84" s="36"/>
      <c r="J84" s="36"/>
    </row>
    <row r="85" spans="1:11" ht="15" customHeight="1" x14ac:dyDescent="0.2">
      <c r="A85" s="75" t="s">
        <v>15</v>
      </c>
      <c r="B85" s="75"/>
      <c r="C85" s="45"/>
      <c r="D85" s="45"/>
      <c r="E85" s="1"/>
      <c r="F85" s="1"/>
      <c r="G85" s="1"/>
      <c r="H85" s="1"/>
      <c r="I85" s="1"/>
      <c r="J85" s="1"/>
    </row>
    <row r="86" spans="1:11" ht="15" customHeight="1" x14ac:dyDescent="0.2">
      <c r="A86" s="74" t="s">
        <v>16</v>
      </c>
      <c r="B86" s="74"/>
      <c r="C86" s="78"/>
      <c r="D86" s="44" t="s">
        <v>5</v>
      </c>
      <c r="E86" s="6"/>
      <c r="F86" s="6"/>
      <c r="G86" s="6"/>
      <c r="H86" s="6"/>
      <c r="I86" s="6"/>
      <c r="J86" s="6"/>
      <c r="K86" s="47"/>
    </row>
    <row r="87" spans="1:11" x14ac:dyDescent="0.2">
      <c r="A87" s="74"/>
      <c r="B87" s="74"/>
      <c r="C87" s="79"/>
      <c r="D87" s="45" t="s">
        <v>8</v>
      </c>
      <c r="E87" s="6"/>
      <c r="F87" s="1"/>
      <c r="G87" s="1"/>
      <c r="H87" s="1"/>
      <c r="I87" s="1"/>
      <c r="J87" s="1"/>
    </row>
    <row r="88" spans="1:11" x14ac:dyDescent="0.2">
      <c r="A88" s="74"/>
      <c r="B88" s="74"/>
      <c r="C88" s="79"/>
      <c r="D88" s="45" t="s">
        <v>9</v>
      </c>
      <c r="E88" s="6"/>
      <c r="F88" s="1"/>
      <c r="G88" s="1"/>
      <c r="H88" s="1"/>
      <c r="I88" s="1"/>
      <c r="J88" s="1"/>
    </row>
    <row r="89" spans="1:11" x14ac:dyDescent="0.2">
      <c r="A89" s="74"/>
      <c r="B89" s="74"/>
      <c r="C89" s="79"/>
      <c r="D89" s="45" t="s">
        <v>10</v>
      </c>
      <c r="E89" s="6"/>
      <c r="F89" s="1"/>
      <c r="G89" s="1"/>
      <c r="H89" s="1"/>
      <c r="I89" s="1"/>
      <c r="J89" s="1"/>
    </row>
    <row r="90" spans="1:11" ht="24" x14ac:dyDescent="0.2">
      <c r="A90" s="74"/>
      <c r="B90" s="74"/>
      <c r="C90" s="79"/>
      <c r="D90" s="46" t="s">
        <v>11</v>
      </c>
      <c r="E90" s="6"/>
      <c r="F90" s="1"/>
      <c r="G90" s="1"/>
      <c r="H90" s="1"/>
      <c r="I90" s="1"/>
      <c r="J90" s="1"/>
    </row>
    <row r="91" spans="1:11" x14ac:dyDescent="0.2">
      <c r="A91" s="74"/>
      <c r="B91" s="74"/>
      <c r="C91" s="79"/>
      <c r="D91" s="45" t="s">
        <v>12</v>
      </c>
      <c r="E91" s="6"/>
      <c r="F91" s="1"/>
      <c r="G91" s="1"/>
      <c r="H91" s="1"/>
      <c r="I91" s="1"/>
      <c r="J91" s="1"/>
    </row>
    <row r="92" spans="1:11" x14ac:dyDescent="0.2">
      <c r="A92" s="74"/>
      <c r="B92" s="74"/>
      <c r="C92" s="80"/>
      <c r="D92" s="45" t="s">
        <v>13</v>
      </c>
      <c r="E92" s="6"/>
      <c r="F92" s="1"/>
      <c r="G92" s="1"/>
      <c r="H92" s="1"/>
      <c r="I92" s="1"/>
      <c r="J92" s="1"/>
    </row>
    <row r="93" spans="1:11" ht="15" customHeight="1" x14ac:dyDescent="0.2">
      <c r="A93" s="74" t="s">
        <v>17</v>
      </c>
      <c r="B93" s="74"/>
      <c r="C93" s="78"/>
      <c r="D93" s="44" t="s">
        <v>5</v>
      </c>
      <c r="E93" s="6">
        <f>SUM(F93:J93)</f>
        <v>1115027.7380900001</v>
      </c>
      <c r="F93" s="6">
        <f>F94+F95+F96+F97+F99</f>
        <v>136945.34839</v>
      </c>
      <c r="G93" s="6">
        <f t="shared" ref="G93:J93" si="39">G94+G95+G96+G97+G99</f>
        <v>149830.54044000001</v>
      </c>
      <c r="H93" s="6">
        <f t="shared" si="39"/>
        <v>135414.80820999999</v>
      </c>
      <c r="I93" s="6">
        <f t="shared" ref="I93" si="40">I94+I95+I96+I97+I99</f>
        <v>138567.40820999999</v>
      </c>
      <c r="J93" s="6">
        <f t="shared" si="39"/>
        <v>554269.63283999998</v>
      </c>
    </row>
    <row r="94" spans="1:11" x14ac:dyDescent="0.2">
      <c r="A94" s="74"/>
      <c r="B94" s="74"/>
      <c r="C94" s="79"/>
      <c r="D94" s="45" t="s">
        <v>8</v>
      </c>
      <c r="E94" s="6">
        <f t="shared" ref="E94:E99" si="41">SUM(F94:J94)</f>
        <v>0</v>
      </c>
      <c r="F94" s="4">
        <f>F79</f>
        <v>0</v>
      </c>
      <c r="G94" s="4">
        <f t="shared" ref="G94:J94" si="42">G79</f>
        <v>0</v>
      </c>
      <c r="H94" s="4">
        <f t="shared" si="42"/>
        <v>0</v>
      </c>
      <c r="I94" s="4">
        <f t="shared" ref="I94" si="43">I79</f>
        <v>0</v>
      </c>
      <c r="J94" s="6">
        <f t="shared" si="42"/>
        <v>0</v>
      </c>
    </row>
    <row r="95" spans="1:11" x14ac:dyDescent="0.2">
      <c r="A95" s="74"/>
      <c r="B95" s="74"/>
      <c r="C95" s="79"/>
      <c r="D95" s="45" t="s">
        <v>9</v>
      </c>
      <c r="E95" s="6">
        <f t="shared" si="41"/>
        <v>969624.89999999991</v>
      </c>
      <c r="F95" s="4">
        <f>F80</f>
        <v>120586.5</v>
      </c>
      <c r="G95" s="4">
        <f t="shared" ref="G95:J95" si="44">G80</f>
        <v>132391.40000000002</v>
      </c>
      <c r="H95" s="4">
        <f t="shared" si="44"/>
        <v>116814</v>
      </c>
      <c r="I95" s="4">
        <f t="shared" ref="I95" si="45">I80</f>
        <v>119966.59999999999</v>
      </c>
      <c r="J95" s="4">
        <f t="shared" si="44"/>
        <v>479866.39999999997</v>
      </c>
    </row>
    <row r="96" spans="1:11" x14ac:dyDescent="0.2">
      <c r="A96" s="74"/>
      <c r="B96" s="74"/>
      <c r="C96" s="79"/>
      <c r="D96" s="45" t="s">
        <v>10</v>
      </c>
      <c r="E96" s="6">
        <f t="shared" si="41"/>
        <v>145402.83809</v>
      </c>
      <c r="F96" s="4">
        <f>F81</f>
        <v>16358.848390000003</v>
      </c>
      <c r="G96" s="4">
        <f t="shared" ref="G96:J96" si="46">G81</f>
        <v>17439.140439999999</v>
      </c>
      <c r="H96" s="4">
        <f t="shared" si="46"/>
        <v>18600.808209999999</v>
      </c>
      <c r="I96" s="4">
        <f t="shared" ref="I96" si="47">I81</f>
        <v>18600.808209999999</v>
      </c>
      <c r="J96" s="4">
        <f t="shared" si="46"/>
        <v>74403.232839999997</v>
      </c>
    </row>
    <row r="97" spans="1:10" ht="24" x14ac:dyDescent="0.2">
      <c r="A97" s="74"/>
      <c r="B97" s="74"/>
      <c r="C97" s="79"/>
      <c r="D97" s="46" t="s">
        <v>11</v>
      </c>
      <c r="E97" s="6">
        <f t="shared" si="41"/>
        <v>0</v>
      </c>
      <c r="F97" s="7"/>
      <c r="G97" s="4"/>
      <c r="H97" s="4"/>
      <c r="I97" s="4"/>
      <c r="J97" s="4"/>
    </row>
    <row r="98" spans="1:10" x14ac:dyDescent="0.2">
      <c r="A98" s="74"/>
      <c r="B98" s="74"/>
      <c r="C98" s="79"/>
      <c r="D98" s="45" t="s">
        <v>12</v>
      </c>
      <c r="E98" s="6">
        <f t="shared" si="41"/>
        <v>0</v>
      </c>
      <c r="F98" s="7"/>
      <c r="G98" s="4"/>
      <c r="H98" s="4"/>
      <c r="I98" s="4"/>
      <c r="J98" s="4"/>
    </row>
    <row r="99" spans="1:10" x14ac:dyDescent="0.2">
      <c r="A99" s="74"/>
      <c r="B99" s="74"/>
      <c r="C99" s="80"/>
      <c r="D99" s="45" t="s">
        <v>13</v>
      </c>
      <c r="E99" s="6">
        <f t="shared" si="41"/>
        <v>0</v>
      </c>
      <c r="F99" s="4">
        <f>F84</f>
        <v>0</v>
      </c>
      <c r="G99" s="4">
        <f t="shared" ref="G99:J99" si="48">G84</f>
        <v>0</v>
      </c>
      <c r="H99" s="4">
        <f t="shared" si="48"/>
        <v>0</v>
      </c>
      <c r="I99" s="4">
        <f t="shared" ref="I99" si="49">I84</f>
        <v>0</v>
      </c>
      <c r="J99" s="4">
        <f t="shared" si="48"/>
        <v>0</v>
      </c>
    </row>
    <row r="100" spans="1:10" ht="15" customHeight="1" x14ac:dyDescent="0.2">
      <c r="A100" s="75" t="s">
        <v>15</v>
      </c>
      <c r="B100" s="75"/>
      <c r="C100" s="45"/>
      <c r="D100" s="45"/>
      <c r="E100" s="1"/>
      <c r="F100" s="1"/>
      <c r="G100" s="1"/>
      <c r="H100" s="1"/>
      <c r="I100" s="1"/>
      <c r="J100" s="1"/>
    </row>
    <row r="101" spans="1:10" ht="12" customHeight="1" x14ac:dyDescent="0.2">
      <c r="A101" s="76" t="s">
        <v>18</v>
      </c>
      <c r="B101" s="76"/>
      <c r="C101" s="78"/>
      <c r="D101" s="44" t="s">
        <v>5</v>
      </c>
      <c r="E101" s="6"/>
      <c r="F101" s="6"/>
      <c r="G101" s="6"/>
      <c r="H101" s="6"/>
      <c r="I101" s="6"/>
      <c r="J101" s="6"/>
    </row>
    <row r="102" spans="1:10" x14ac:dyDescent="0.2">
      <c r="A102" s="76"/>
      <c r="B102" s="76"/>
      <c r="C102" s="79"/>
      <c r="D102" s="45" t="s">
        <v>8</v>
      </c>
      <c r="E102" s="6"/>
      <c r="F102" s="1"/>
      <c r="G102" s="1"/>
      <c r="H102" s="1"/>
      <c r="I102" s="1"/>
      <c r="J102" s="1"/>
    </row>
    <row r="103" spans="1:10" x14ac:dyDescent="0.2">
      <c r="A103" s="76"/>
      <c r="B103" s="76"/>
      <c r="C103" s="79"/>
      <c r="D103" s="45" t="s">
        <v>9</v>
      </c>
      <c r="E103" s="6"/>
      <c r="F103" s="1"/>
      <c r="G103" s="1"/>
      <c r="H103" s="1"/>
      <c r="I103" s="1"/>
      <c r="J103" s="1"/>
    </row>
    <row r="104" spans="1:10" x14ac:dyDescent="0.2">
      <c r="A104" s="76"/>
      <c r="B104" s="76"/>
      <c r="C104" s="79"/>
      <c r="D104" s="45" t="s">
        <v>10</v>
      </c>
      <c r="E104" s="6"/>
      <c r="F104" s="1"/>
      <c r="G104" s="1"/>
      <c r="H104" s="1"/>
      <c r="I104" s="1"/>
      <c r="J104" s="1"/>
    </row>
    <row r="105" spans="1:10" ht="24" x14ac:dyDescent="0.2">
      <c r="A105" s="76"/>
      <c r="B105" s="76"/>
      <c r="C105" s="79"/>
      <c r="D105" s="46" t="s">
        <v>11</v>
      </c>
      <c r="E105" s="6"/>
      <c r="F105" s="1"/>
      <c r="G105" s="1"/>
      <c r="H105" s="1"/>
      <c r="I105" s="1"/>
      <c r="J105" s="1"/>
    </row>
    <row r="106" spans="1:10" x14ac:dyDescent="0.2">
      <c r="A106" s="76"/>
      <c r="B106" s="76"/>
      <c r="C106" s="79"/>
      <c r="D106" s="45" t="s">
        <v>12</v>
      </c>
      <c r="E106" s="6"/>
      <c r="F106" s="1"/>
      <c r="G106" s="1"/>
      <c r="H106" s="1"/>
      <c r="I106" s="1"/>
      <c r="J106" s="1"/>
    </row>
    <row r="107" spans="1:10" x14ac:dyDescent="0.2">
      <c r="A107" s="76"/>
      <c r="B107" s="76"/>
      <c r="C107" s="80"/>
      <c r="D107" s="45" t="s">
        <v>13</v>
      </c>
      <c r="E107" s="6"/>
      <c r="F107" s="1"/>
      <c r="G107" s="1"/>
      <c r="H107" s="1"/>
      <c r="I107" s="1"/>
      <c r="J107" s="1"/>
    </row>
    <row r="108" spans="1:10" ht="15" customHeight="1" x14ac:dyDescent="0.2">
      <c r="A108" s="74" t="s">
        <v>19</v>
      </c>
      <c r="B108" s="74"/>
      <c r="C108" s="81"/>
      <c r="D108" s="44" t="s">
        <v>5</v>
      </c>
      <c r="E108" s="6">
        <f>SUM(F108:J108)</f>
        <v>1115027.7380900001</v>
      </c>
      <c r="F108" s="6">
        <f t="shared" ref="F108:J108" si="50">F109+F110+F111+F112+F114</f>
        <v>136945.34839</v>
      </c>
      <c r="G108" s="6">
        <f t="shared" si="50"/>
        <v>149830.54044000001</v>
      </c>
      <c r="H108" s="6">
        <f t="shared" si="50"/>
        <v>135414.80820999999</v>
      </c>
      <c r="I108" s="6">
        <f t="shared" ref="I108" si="51">I109+I110+I111+I112+I114</f>
        <v>138567.40820999999</v>
      </c>
      <c r="J108" s="6">
        <f t="shared" si="50"/>
        <v>554269.63283999998</v>
      </c>
    </row>
    <row r="109" spans="1:10" x14ac:dyDescent="0.2">
      <c r="A109" s="74"/>
      <c r="B109" s="74"/>
      <c r="C109" s="81"/>
      <c r="D109" s="45" t="s">
        <v>8</v>
      </c>
      <c r="E109" s="6">
        <f t="shared" ref="E109:E114" si="52">SUM(F109:J109)</f>
        <v>0</v>
      </c>
      <c r="F109" s="4">
        <f>F94</f>
        <v>0</v>
      </c>
      <c r="G109" s="4">
        <f t="shared" ref="G109:J109" si="53">G94</f>
        <v>0</v>
      </c>
      <c r="H109" s="4">
        <f t="shared" si="53"/>
        <v>0</v>
      </c>
      <c r="I109" s="4">
        <f t="shared" ref="I109" si="54">I94</f>
        <v>0</v>
      </c>
      <c r="J109" s="8">
        <f t="shared" si="53"/>
        <v>0</v>
      </c>
    </row>
    <row r="110" spans="1:10" x14ac:dyDescent="0.2">
      <c r="A110" s="74"/>
      <c r="B110" s="74"/>
      <c r="C110" s="81"/>
      <c r="D110" s="45" t="s">
        <v>9</v>
      </c>
      <c r="E110" s="6">
        <f t="shared" si="52"/>
        <v>969624.89999999991</v>
      </c>
      <c r="F110" s="4">
        <f>F95</f>
        <v>120586.5</v>
      </c>
      <c r="G110" s="4">
        <f>G95</f>
        <v>132391.40000000002</v>
      </c>
      <c r="H110" s="4">
        <f t="shared" ref="H110:J110" si="55">H95</f>
        <v>116814</v>
      </c>
      <c r="I110" s="4">
        <f t="shared" ref="I110" si="56">I95</f>
        <v>119966.59999999999</v>
      </c>
      <c r="J110" s="4">
        <f t="shared" si="55"/>
        <v>479866.39999999997</v>
      </c>
    </row>
    <row r="111" spans="1:10" x14ac:dyDescent="0.2">
      <c r="A111" s="74"/>
      <c r="B111" s="74"/>
      <c r="C111" s="81"/>
      <c r="D111" s="45" t="s">
        <v>10</v>
      </c>
      <c r="E111" s="6">
        <f t="shared" si="52"/>
        <v>145402.83809</v>
      </c>
      <c r="F111" s="4">
        <f>F96</f>
        <v>16358.848390000003</v>
      </c>
      <c r="G111" s="4">
        <f t="shared" ref="G111:J111" si="57">G96</f>
        <v>17439.140439999999</v>
      </c>
      <c r="H111" s="4">
        <f t="shared" si="57"/>
        <v>18600.808209999999</v>
      </c>
      <c r="I111" s="4">
        <f t="shared" ref="I111" si="58">I96</f>
        <v>18600.808209999999</v>
      </c>
      <c r="J111" s="4">
        <f t="shared" si="57"/>
        <v>74403.232839999997</v>
      </c>
    </row>
    <row r="112" spans="1:10" ht="24" x14ac:dyDescent="0.2">
      <c r="A112" s="74"/>
      <c r="B112" s="74"/>
      <c r="C112" s="81"/>
      <c r="D112" s="46" t="s">
        <v>11</v>
      </c>
      <c r="E112" s="6">
        <f t="shared" si="52"/>
        <v>0</v>
      </c>
      <c r="F112" s="4"/>
      <c r="G112" s="4"/>
      <c r="H112" s="4"/>
      <c r="I112" s="4"/>
      <c r="J112" s="4"/>
    </row>
    <row r="113" spans="1:11" x14ac:dyDescent="0.2">
      <c r="A113" s="74"/>
      <c r="B113" s="74"/>
      <c r="C113" s="81"/>
      <c r="D113" s="45" t="s">
        <v>12</v>
      </c>
      <c r="E113" s="6">
        <f t="shared" si="52"/>
        <v>0</v>
      </c>
      <c r="F113" s="4"/>
      <c r="G113" s="4"/>
      <c r="H113" s="4"/>
      <c r="I113" s="4"/>
      <c r="J113" s="4"/>
    </row>
    <row r="114" spans="1:11" x14ac:dyDescent="0.2">
      <c r="A114" s="74"/>
      <c r="B114" s="74"/>
      <c r="C114" s="81"/>
      <c r="D114" s="45" t="s">
        <v>13</v>
      </c>
      <c r="E114" s="6">
        <f t="shared" si="52"/>
        <v>0</v>
      </c>
      <c r="F114" s="4">
        <f>F99</f>
        <v>0</v>
      </c>
      <c r="G114" s="8">
        <f t="shared" ref="G114:J114" si="59">G99</f>
        <v>0</v>
      </c>
      <c r="H114" s="4">
        <f t="shared" si="59"/>
        <v>0</v>
      </c>
      <c r="I114" s="4">
        <f t="shared" ref="I114" si="60">I99</f>
        <v>0</v>
      </c>
      <c r="J114" s="4">
        <f t="shared" si="59"/>
        <v>0</v>
      </c>
    </row>
    <row r="115" spans="1:11" ht="15" customHeight="1" x14ac:dyDescent="0.2">
      <c r="A115" s="75" t="s">
        <v>15</v>
      </c>
      <c r="B115" s="75"/>
      <c r="C115" s="45"/>
      <c r="D115" s="45"/>
      <c r="E115" s="1"/>
      <c r="F115" s="1"/>
      <c r="G115" s="1"/>
      <c r="H115" s="1"/>
      <c r="I115" s="1"/>
      <c r="J115" s="1"/>
    </row>
    <row r="116" spans="1:11" ht="12" customHeight="1" x14ac:dyDescent="0.2">
      <c r="A116" s="89" t="s">
        <v>32</v>
      </c>
      <c r="B116" s="89"/>
      <c r="C116" s="77"/>
      <c r="D116" s="44" t="s">
        <v>5</v>
      </c>
      <c r="E116" s="6">
        <f>SUM(F116:J116)</f>
        <v>1114716.4380899998</v>
      </c>
      <c r="F116" s="6">
        <f t="shared" ref="F116:J116" si="61">F117+F118+F119+F120+F122</f>
        <v>136634.04839000001</v>
      </c>
      <c r="G116" s="6">
        <f t="shared" si="61"/>
        <v>149830.54044000001</v>
      </c>
      <c r="H116" s="6">
        <f t="shared" si="61"/>
        <v>135414.80820999999</v>
      </c>
      <c r="I116" s="6">
        <f t="shared" ref="I116" si="62">I117+I118+I119+I120+I122</f>
        <v>138567.40820999999</v>
      </c>
      <c r="J116" s="6">
        <f t="shared" si="61"/>
        <v>554269.63283999998</v>
      </c>
      <c r="K116" s="47"/>
    </row>
    <row r="117" spans="1:11" ht="12" customHeight="1" x14ac:dyDescent="0.2">
      <c r="A117" s="89"/>
      <c r="B117" s="89"/>
      <c r="C117" s="77"/>
      <c r="D117" s="45" t="s">
        <v>8</v>
      </c>
      <c r="E117" s="6">
        <f t="shared" ref="E117:E122" si="63">SUM(F117:J117)</f>
        <v>0</v>
      </c>
      <c r="F117" s="8">
        <f>F9</f>
        <v>0</v>
      </c>
      <c r="G117" s="8">
        <f>G9</f>
        <v>0</v>
      </c>
      <c r="H117" s="8">
        <f>H9</f>
        <v>0</v>
      </c>
      <c r="I117" s="6">
        <f>I9</f>
        <v>0</v>
      </c>
      <c r="J117" s="6">
        <f>J9</f>
        <v>0</v>
      </c>
      <c r="K117" s="47"/>
    </row>
    <row r="118" spans="1:11" ht="12" customHeight="1" x14ac:dyDescent="0.2">
      <c r="A118" s="89"/>
      <c r="B118" s="89"/>
      <c r="C118" s="77"/>
      <c r="D118" s="45" t="s">
        <v>9</v>
      </c>
      <c r="E118" s="6">
        <f t="shared" si="63"/>
        <v>969313.6</v>
      </c>
      <c r="F118" s="4">
        <f>F10+F17+F24+F31+F45+F66</f>
        <v>120275.2</v>
      </c>
      <c r="G118" s="4">
        <f t="shared" ref="G118:J118" si="64">G10+G17+G24+G31+G45+G66</f>
        <v>132391.40000000002</v>
      </c>
      <c r="H118" s="4">
        <f t="shared" si="64"/>
        <v>116814</v>
      </c>
      <c r="I118" s="4">
        <f t="shared" si="64"/>
        <v>119966.59999999999</v>
      </c>
      <c r="J118" s="4">
        <f t="shared" si="64"/>
        <v>479866.39999999997</v>
      </c>
      <c r="K118" s="47"/>
    </row>
    <row r="119" spans="1:11" ht="12" customHeight="1" x14ac:dyDescent="0.2">
      <c r="A119" s="89"/>
      <c r="B119" s="89"/>
      <c r="C119" s="77"/>
      <c r="D119" s="45" t="s">
        <v>10</v>
      </c>
      <c r="E119" s="6">
        <f t="shared" si="63"/>
        <v>145402.83809</v>
      </c>
      <c r="F119" s="4">
        <f>F18+F25+F67+F39</f>
        <v>16358.848390000003</v>
      </c>
      <c r="G119" s="4">
        <f>G18+G25+G67+G39</f>
        <v>17439.140439999999</v>
      </c>
      <c r="H119" s="4">
        <f>H18+H25+H67+H39</f>
        <v>18600.808209999999</v>
      </c>
      <c r="I119" s="4">
        <f t="shared" ref="I119:J119" si="65">I18+I25+I67+I39</f>
        <v>18600.808209999999</v>
      </c>
      <c r="J119" s="4">
        <f t="shared" si="65"/>
        <v>74403.232839999997</v>
      </c>
    </row>
    <row r="120" spans="1:11" ht="12" customHeight="1" x14ac:dyDescent="0.2">
      <c r="A120" s="89"/>
      <c r="B120" s="89"/>
      <c r="C120" s="77"/>
      <c r="D120" s="46" t="s">
        <v>11</v>
      </c>
      <c r="E120" s="6">
        <f t="shared" si="63"/>
        <v>0</v>
      </c>
      <c r="F120" s="7"/>
      <c r="G120" s="4"/>
      <c r="H120" s="4"/>
      <c r="I120" s="4"/>
      <c r="J120" s="4"/>
    </row>
    <row r="121" spans="1:11" ht="12" customHeight="1" x14ac:dyDescent="0.2">
      <c r="A121" s="89"/>
      <c r="B121" s="89"/>
      <c r="C121" s="77"/>
      <c r="D121" s="45" t="s">
        <v>12</v>
      </c>
      <c r="E121" s="6">
        <f t="shared" si="63"/>
        <v>0</v>
      </c>
      <c r="F121" s="7"/>
      <c r="G121" s="4"/>
      <c r="H121" s="4"/>
      <c r="I121" s="4"/>
      <c r="J121" s="4"/>
      <c r="K121" s="47"/>
    </row>
    <row r="122" spans="1:11" ht="12" customHeight="1" x14ac:dyDescent="0.2">
      <c r="A122" s="89"/>
      <c r="B122" s="89"/>
      <c r="C122" s="77"/>
      <c r="D122" s="45" t="s">
        <v>13</v>
      </c>
      <c r="E122" s="6">
        <f t="shared" si="63"/>
        <v>0</v>
      </c>
      <c r="F122" s="4">
        <f>F21+F28+F42+F63</f>
        <v>0</v>
      </c>
      <c r="G122" s="4">
        <f t="shared" ref="G122:J122" si="66">G21+G28+G42+G63</f>
        <v>0</v>
      </c>
      <c r="H122" s="4">
        <f t="shared" si="66"/>
        <v>0</v>
      </c>
      <c r="I122" s="4">
        <f t="shared" si="66"/>
        <v>0</v>
      </c>
      <c r="J122" s="4">
        <f t="shared" si="66"/>
        <v>0</v>
      </c>
    </row>
    <row r="123" spans="1:11" ht="12" customHeight="1" x14ac:dyDescent="0.2">
      <c r="A123" s="82" t="s">
        <v>85</v>
      </c>
      <c r="B123" s="82"/>
      <c r="C123" s="77"/>
      <c r="D123" s="44" t="s">
        <v>5</v>
      </c>
      <c r="E123" s="6">
        <f>SUM(F123:J123)</f>
        <v>0</v>
      </c>
      <c r="F123" s="6">
        <f>F124+F125+F126+F127+F129</f>
        <v>0</v>
      </c>
      <c r="G123" s="6">
        <f t="shared" ref="G123:J123" si="67">G124+G125+G126+G127+G129</f>
        <v>0</v>
      </c>
      <c r="H123" s="6">
        <f t="shared" si="67"/>
        <v>0</v>
      </c>
      <c r="I123" s="6">
        <f t="shared" ref="I123" si="68">I124+I125+I126+I127+I129</f>
        <v>0</v>
      </c>
      <c r="J123" s="6">
        <f t="shared" si="67"/>
        <v>0</v>
      </c>
    </row>
    <row r="124" spans="1:11" ht="12" customHeight="1" x14ac:dyDescent="0.2">
      <c r="A124" s="82"/>
      <c r="B124" s="82"/>
      <c r="C124" s="77"/>
      <c r="D124" s="45" t="s">
        <v>8</v>
      </c>
      <c r="E124" s="6">
        <f t="shared" ref="E124:E129" si="69">SUM(F124:J124)</f>
        <v>0</v>
      </c>
      <c r="F124" s="4">
        <f t="shared" ref="F124:J125" si="70">F51</f>
        <v>0</v>
      </c>
      <c r="G124" s="4">
        <f t="shared" si="70"/>
        <v>0</v>
      </c>
      <c r="H124" s="4">
        <f t="shared" si="70"/>
        <v>0</v>
      </c>
      <c r="I124" s="4">
        <f t="shared" ref="I124" si="71">I51</f>
        <v>0</v>
      </c>
      <c r="J124" s="4">
        <f t="shared" si="70"/>
        <v>0</v>
      </c>
    </row>
    <row r="125" spans="1:11" ht="12" customHeight="1" x14ac:dyDescent="0.2">
      <c r="A125" s="82"/>
      <c r="B125" s="82"/>
      <c r="C125" s="77"/>
      <c r="D125" s="45" t="s">
        <v>9</v>
      </c>
      <c r="E125" s="6">
        <f t="shared" si="69"/>
        <v>0</v>
      </c>
      <c r="F125" s="4">
        <f t="shared" si="70"/>
        <v>0</v>
      </c>
      <c r="G125" s="4">
        <f t="shared" si="70"/>
        <v>0</v>
      </c>
      <c r="H125" s="4">
        <f t="shared" si="70"/>
        <v>0</v>
      </c>
      <c r="I125" s="4">
        <f t="shared" ref="I125" si="72">I52</f>
        <v>0</v>
      </c>
      <c r="J125" s="4">
        <f t="shared" si="70"/>
        <v>0</v>
      </c>
    </row>
    <row r="126" spans="1:11" ht="12" customHeight="1" x14ac:dyDescent="0.2">
      <c r="A126" s="82"/>
      <c r="B126" s="82"/>
      <c r="C126" s="77"/>
      <c r="D126" s="45" t="s">
        <v>10</v>
      </c>
      <c r="E126" s="6">
        <f t="shared" si="69"/>
        <v>0</v>
      </c>
      <c r="F126" s="4">
        <f>F53</f>
        <v>0</v>
      </c>
      <c r="G126" s="4">
        <f t="shared" ref="G126:J126" si="73">G53</f>
        <v>0</v>
      </c>
      <c r="H126" s="4">
        <f t="shared" si="73"/>
        <v>0</v>
      </c>
      <c r="I126" s="4">
        <f t="shared" ref="I126" si="74">I53</f>
        <v>0</v>
      </c>
      <c r="J126" s="4">
        <f t="shared" si="73"/>
        <v>0</v>
      </c>
    </row>
    <row r="127" spans="1:11" ht="12" customHeight="1" x14ac:dyDescent="0.2">
      <c r="A127" s="82"/>
      <c r="B127" s="82"/>
      <c r="C127" s="77"/>
      <c r="D127" s="46" t="s">
        <v>11</v>
      </c>
      <c r="E127" s="6">
        <f t="shared" si="69"/>
        <v>0</v>
      </c>
      <c r="F127" s="4"/>
      <c r="G127" s="4"/>
      <c r="H127" s="4"/>
      <c r="I127" s="4"/>
      <c r="J127" s="4"/>
    </row>
    <row r="128" spans="1:11" ht="12" customHeight="1" x14ac:dyDescent="0.2">
      <c r="A128" s="82"/>
      <c r="B128" s="82"/>
      <c r="C128" s="77"/>
      <c r="D128" s="45" t="s">
        <v>12</v>
      </c>
      <c r="E128" s="6">
        <f t="shared" si="69"/>
        <v>0</v>
      </c>
      <c r="F128" s="4"/>
      <c r="G128" s="4"/>
      <c r="H128" s="4"/>
      <c r="I128" s="4"/>
      <c r="J128" s="4"/>
    </row>
    <row r="129" spans="1:10" ht="12" customHeight="1" x14ac:dyDescent="0.2">
      <c r="A129" s="82"/>
      <c r="B129" s="82"/>
      <c r="C129" s="77"/>
      <c r="D129" s="45" t="s">
        <v>13</v>
      </c>
      <c r="E129" s="6">
        <f t="shared" si="69"/>
        <v>0</v>
      </c>
      <c r="F129" s="4">
        <f>F56</f>
        <v>0</v>
      </c>
      <c r="G129" s="4">
        <f t="shared" ref="G129:J129" si="75">G56</f>
        <v>0</v>
      </c>
      <c r="H129" s="4">
        <f t="shared" si="75"/>
        <v>0</v>
      </c>
      <c r="I129" s="4">
        <f t="shared" si="75"/>
        <v>0</v>
      </c>
      <c r="J129" s="4">
        <f t="shared" si="75"/>
        <v>0</v>
      </c>
    </row>
    <row r="130" spans="1:10" ht="12" customHeight="1" x14ac:dyDescent="0.2">
      <c r="A130" s="82" t="s">
        <v>93</v>
      </c>
      <c r="B130" s="82"/>
      <c r="C130" s="77"/>
      <c r="D130" s="44" t="s">
        <v>5</v>
      </c>
      <c r="E130" s="6">
        <f>SUM(F130:J130)</f>
        <v>311.29999999999995</v>
      </c>
      <c r="F130" s="6">
        <f t="shared" ref="F130:J130" si="76">F131+F132+F133+F134+F136</f>
        <v>311.29999999999995</v>
      </c>
      <c r="G130" s="6">
        <f t="shared" si="76"/>
        <v>0</v>
      </c>
      <c r="H130" s="6">
        <f t="shared" si="76"/>
        <v>0</v>
      </c>
      <c r="I130" s="6">
        <f t="shared" ref="I130" si="77">I131+I132+I133+I134+I136</f>
        <v>0</v>
      </c>
      <c r="J130" s="6">
        <f t="shared" si="76"/>
        <v>0</v>
      </c>
    </row>
    <row r="131" spans="1:10" ht="12" customHeight="1" x14ac:dyDescent="0.2">
      <c r="A131" s="82"/>
      <c r="B131" s="82"/>
      <c r="C131" s="77"/>
      <c r="D131" s="45" t="s">
        <v>8</v>
      </c>
      <c r="E131" s="6">
        <f t="shared" ref="E131:E136" si="78">SUM(F131:J131)</f>
        <v>0</v>
      </c>
      <c r="F131" s="4"/>
      <c r="G131" s="4"/>
      <c r="H131" s="4"/>
      <c r="I131" s="4"/>
      <c r="J131" s="4"/>
    </row>
    <row r="132" spans="1:10" ht="12" customHeight="1" x14ac:dyDescent="0.2">
      <c r="A132" s="82"/>
      <c r="B132" s="82"/>
      <c r="C132" s="77"/>
      <c r="D132" s="45" t="s">
        <v>9</v>
      </c>
      <c r="E132" s="6">
        <f t="shared" si="78"/>
        <v>311.29999999999995</v>
      </c>
      <c r="F132" s="8">
        <f>F73</f>
        <v>311.29999999999995</v>
      </c>
      <c r="G132" s="8">
        <f t="shared" ref="G132:J132" si="79">G73</f>
        <v>0</v>
      </c>
      <c r="H132" s="8">
        <f t="shared" si="79"/>
        <v>0</v>
      </c>
      <c r="I132" s="8">
        <f t="shared" ref="I132" si="80">I73</f>
        <v>0</v>
      </c>
      <c r="J132" s="8">
        <f t="shared" si="79"/>
        <v>0</v>
      </c>
    </row>
    <row r="133" spans="1:10" ht="12" customHeight="1" x14ac:dyDescent="0.2">
      <c r="A133" s="82"/>
      <c r="B133" s="82"/>
      <c r="C133" s="77"/>
      <c r="D133" s="45" t="s">
        <v>10</v>
      </c>
      <c r="E133" s="6">
        <f t="shared" si="78"/>
        <v>0</v>
      </c>
      <c r="F133" s="8"/>
      <c r="G133" s="4"/>
      <c r="H133" s="4"/>
      <c r="I133" s="4"/>
      <c r="J133" s="4"/>
    </row>
    <row r="134" spans="1:10" ht="12" customHeight="1" x14ac:dyDescent="0.2">
      <c r="A134" s="82"/>
      <c r="B134" s="82"/>
      <c r="C134" s="77"/>
      <c r="D134" s="46" t="s">
        <v>11</v>
      </c>
      <c r="E134" s="6">
        <f t="shared" si="78"/>
        <v>0</v>
      </c>
      <c r="F134" s="4"/>
      <c r="G134" s="4"/>
      <c r="H134" s="4"/>
      <c r="I134" s="4"/>
      <c r="J134" s="4"/>
    </row>
    <row r="135" spans="1:10" ht="12" customHeight="1" x14ac:dyDescent="0.2">
      <c r="A135" s="82"/>
      <c r="B135" s="82"/>
      <c r="C135" s="77"/>
      <c r="D135" s="45" t="s">
        <v>12</v>
      </c>
      <c r="E135" s="6">
        <f t="shared" si="78"/>
        <v>0</v>
      </c>
      <c r="F135" s="4"/>
      <c r="G135" s="4"/>
      <c r="H135" s="4"/>
      <c r="I135" s="4"/>
      <c r="J135" s="4"/>
    </row>
    <row r="136" spans="1:10" ht="12" customHeight="1" x14ac:dyDescent="0.2">
      <c r="A136" s="82"/>
      <c r="B136" s="82"/>
      <c r="C136" s="77"/>
      <c r="D136" s="45" t="s">
        <v>13</v>
      </c>
      <c r="E136" s="6">
        <f t="shared" si="78"/>
        <v>0</v>
      </c>
      <c r="F136" s="1"/>
      <c r="G136" s="1"/>
      <c r="H136" s="1"/>
      <c r="I136" s="1"/>
      <c r="J136" s="1"/>
    </row>
    <row r="137" spans="1:10" x14ac:dyDescent="0.2">
      <c r="E137" s="48"/>
      <c r="F137" s="48"/>
    </row>
    <row r="138" spans="1:10" x14ac:dyDescent="0.2">
      <c r="E138" s="48"/>
      <c r="F138" s="48"/>
      <c r="G138" s="48"/>
      <c r="H138" s="48"/>
      <c r="I138" s="48"/>
      <c r="J138" s="48"/>
    </row>
    <row r="139" spans="1:10" x14ac:dyDescent="0.2">
      <c r="E139" s="50"/>
    </row>
    <row r="140" spans="1:10" x14ac:dyDescent="0.2">
      <c r="E140" s="48"/>
    </row>
    <row r="141" spans="1:10" x14ac:dyDescent="0.2">
      <c r="E141" s="48"/>
    </row>
    <row r="142" spans="1:10" x14ac:dyDescent="0.2">
      <c r="E142" s="48"/>
    </row>
    <row r="143" spans="1:10" x14ac:dyDescent="0.2">
      <c r="E143" s="50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1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17" zoomScale="110" zoomScaleNormal="110" workbookViewId="0">
      <selection activeCell="D25" sqref="D25"/>
    </sheetView>
  </sheetViews>
  <sheetFormatPr defaultColWidth="9.140625" defaultRowHeight="12.75" x14ac:dyDescent="0.2"/>
  <cols>
    <col min="1" max="1" width="17.5703125" style="62" customWidth="1"/>
    <col min="2" max="2" width="46" style="52" customWidth="1"/>
    <col min="3" max="3" width="63.5703125" style="52" customWidth="1"/>
    <col min="4" max="4" width="34.7109375" style="52" customWidth="1"/>
    <col min="5" max="5" width="13.85546875" style="52" customWidth="1"/>
    <col min="6" max="6" width="13.7109375" style="52" customWidth="1"/>
    <col min="7" max="16384" width="9.140625" style="52"/>
  </cols>
  <sheetData>
    <row r="1" spans="1:5" x14ac:dyDescent="0.2">
      <c r="D1" s="52" t="s">
        <v>33</v>
      </c>
    </row>
    <row r="2" spans="1:5" x14ac:dyDescent="0.2">
      <c r="A2" s="103" t="s">
        <v>20</v>
      </c>
      <c r="B2" s="103"/>
      <c r="C2" s="103"/>
      <c r="D2" s="103"/>
    </row>
    <row r="4" spans="1:5" s="54" customFormat="1" ht="52.5" customHeight="1" x14ac:dyDescent="0.25">
      <c r="A4" s="53" t="s">
        <v>1</v>
      </c>
      <c r="B4" s="53" t="s">
        <v>21</v>
      </c>
      <c r="C4" s="53" t="s">
        <v>22</v>
      </c>
      <c r="D4" s="53" t="s">
        <v>115</v>
      </c>
    </row>
    <row r="5" spans="1:5" x14ac:dyDescent="0.2">
      <c r="A5" s="55">
        <v>1</v>
      </c>
      <c r="B5" s="55">
        <v>2</v>
      </c>
      <c r="C5" s="55">
        <v>3</v>
      </c>
      <c r="D5" s="55">
        <v>4</v>
      </c>
    </row>
    <row r="6" spans="1:5" ht="19.5" customHeight="1" x14ac:dyDescent="0.2">
      <c r="A6" s="102" t="s">
        <v>137</v>
      </c>
      <c r="B6" s="102"/>
      <c r="C6" s="102"/>
      <c r="D6" s="102"/>
    </row>
    <row r="7" spans="1:5" s="56" customFormat="1" ht="34.5" customHeight="1" x14ac:dyDescent="0.2">
      <c r="A7" s="102" t="s">
        <v>89</v>
      </c>
      <c r="B7" s="102"/>
      <c r="C7" s="102"/>
      <c r="D7" s="102"/>
    </row>
    <row r="8" spans="1:5" ht="69.75" customHeight="1" x14ac:dyDescent="0.2">
      <c r="A8" s="57" t="s">
        <v>41</v>
      </c>
      <c r="B8" s="58" t="s">
        <v>124</v>
      </c>
      <c r="C8" s="58" t="s">
        <v>128</v>
      </c>
      <c r="D8" s="58" t="s">
        <v>133</v>
      </c>
    </row>
    <row r="9" spans="1:5" ht="74.25" customHeight="1" x14ac:dyDescent="0.2">
      <c r="A9" s="106" t="s">
        <v>42</v>
      </c>
      <c r="B9" s="104" t="s">
        <v>125</v>
      </c>
      <c r="C9" s="58" t="s">
        <v>129</v>
      </c>
      <c r="D9" s="58" t="s">
        <v>134</v>
      </c>
    </row>
    <row r="10" spans="1:5" ht="91.5" customHeight="1" x14ac:dyDescent="0.2">
      <c r="A10" s="107"/>
      <c r="B10" s="105"/>
      <c r="C10" s="59" t="s">
        <v>140</v>
      </c>
      <c r="D10" s="58" t="s">
        <v>141</v>
      </c>
    </row>
    <row r="11" spans="1:5" ht="78.75" customHeight="1" x14ac:dyDescent="0.2">
      <c r="A11" s="64" t="s">
        <v>43</v>
      </c>
      <c r="B11" s="63" t="s">
        <v>126</v>
      </c>
      <c r="C11" s="58" t="s">
        <v>130</v>
      </c>
      <c r="D11" s="58" t="s">
        <v>135</v>
      </c>
    </row>
    <row r="12" spans="1:5" ht="84" customHeight="1" x14ac:dyDescent="0.2">
      <c r="A12" s="64" t="s">
        <v>44</v>
      </c>
      <c r="B12" s="63" t="s">
        <v>127</v>
      </c>
      <c r="C12" s="58" t="s">
        <v>131</v>
      </c>
      <c r="D12" s="58" t="s">
        <v>136</v>
      </c>
    </row>
    <row r="13" spans="1:5" ht="33.75" customHeight="1" x14ac:dyDescent="0.2">
      <c r="A13" s="57" t="s">
        <v>45</v>
      </c>
      <c r="B13" s="58" t="s">
        <v>37</v>
      </c>
      <c r="C13" s="58" t="s">
        <v>38</v>
      </c>
      <c r="D13" s="58" t="s">
        <v>132</v>
      </c>
    </row>
    <row r="14" spans="1:5" ht="27.75" customHeight="1" x14ac:dyDescent="0.2">
      <c r="A14" s="57" t="s">
        <v>46</v>
      </c>
      <c r="B14" s="58" t="s">
        <v>39</v>
      </c>
      <c r="C14" s="58" t="s">
        <v>132</v>
      </c>
      <c r="D14" s="58" t="s">
        <v>132</v>
      </c>
    </row>
    <row r="15" spans="1:5" ht="16.5" customHeight="1" x14ac:dyDescent="0.2">
      <c r="A15" s="99" t="s">
        <v>84</v>
      </c>
      <c r="B15" s="100"/>
      <c r="C15" s="100"/>
      <c r="D15" s="101"/>
    </row>
    <row r="16" spans="1:5" ht="168.75" customHeight="1" x14ac:dyDescent="0.2">
      <c r="A16" s="57" t="s">
        <v>47</v>
      </c>
      <c r="B16" s="60" t="s">
        <v>95</v>
      </c>
      <c r="C16" s="59" t="s">
        <v>92</v>
      </c>
      <c r="D16" s="58" t="s">
        <v>142</v>
      </c>
      <c r="E16" s="56"/>
    </row>
    <row r="17" spans="1:5" ht="16.5" customHeight="1" x14ac:dyDescent="0.2">
      <c r="A17" s="99" t="s">
        <v>138</v>
      </c>
      <c r="B17" s="100"/>
      <c r="C17" s="100"/>
      <c r="D17" s="101"/>
    </row>
    <row r="18" spans="1:5" ht="16.5" customHeight="1" x14ac:dyDescent="0.2">
      <c r="A18" s="99" t="s">
        <v>139</v>
      </c>
      <c r="B18" s="100"/>
      <c r="C18" s="100"/>
      <c r="D18" s="101"/>
    </row>
    <row r="19" spans="1:5" ht="216.75" x14ac:dyDescent="0.2">
      <c r="A19" s="57" t="s">
        <v>48</v>
      </c>
      <c r="B19" s="58" t="s">
        <v>40</v>
      </c>
      <c r="C19" s="61" t="s">
        <v>114</v>
      </c>
      <c r="D19" s="58" t="s">
        <v>113</v>
      </c>
      <c r="E19" s="56"/>
    </row>
    <row r="21" spans="1:5" x14ac:dyDescent="0.2">
      <c r="C21" s="56"/>
    </row>
  </sheetData>
  <mergeCells count="8">
    <mergeCell ref="A18:D18"/>
    <mergeCell ref="A17:D17"/>
    <mergeCell ref="A6:D6"/>
    <mergeCell ref="A7:D7"/>
    <mergeCell ref="A2:D2"/>
    <mergeCell ref="A15:D15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08" t="s">
        <v>49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25">
      <c r="A2" s="109" t="s">
        <v>50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ht="41.25" customHeight="1" x14ac:dyDescent="0.25">
      <c r="A3" s="110" t="s">
        <v>88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11" t="s">
        <v>51</v>
      </c>
      <c r="B5" s="111" t="s">
        <v>52</v>
      </c>
      <c r="C5" s="111" t="s">
        <v>53</v>
      </c>
      <c r="D5" s="111" t="s">
        <v>54</v>
      </c>
      <c r="E5" s="111" t="s">
        <v>116</v>
      </c>
      <c r="F5" s="111" t="s">
        <v>119</v>
      </c>
      <c r="G5" s="111" t="s">
        <v>55</v>
      </c>
      <c r="H5" s="113" t="s">
        <v>117</v>
      </c>
      <c r="I5" s="113"/>
      <c r="J5" s="113"/>
      <c r="K5" s="111" t="s">
        <v>56</v>
      </c>
      <c r="L5" s="111" t="s">
        <v>57</v>
      </c>
    </row>
    <row r="6" spans="1:12" ht="112.5" customHeight="1" x14ac:dyDescent="0.25">
      <c r="A6" s="112"/>
      <c r="B6" s="112"/>
      <c r="C6" s="112"/>
      <c r="D6" s="112"/>
      <c r="E6" s="112"/>
      <c r="F6" s="112"/>
      <c r="G6" s="112"/>
      <c r="H6" s="51" t="s">
        <v>118</v>
      </c>
      <c r="I6" s="51" t="s">
        <v>118</v>
      </c>
      <c r="J6" s="51" t="s">
        <v>118</v>
      </c>
      <c r="K6" s="112"/>
      <c r="L6" s="112"/>
    </row>
    <row r="7" spans="1:12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s="23" customFormat="1" x14ac:dyDescent="0.25">
      <c r="A8" s="16"/>
      <c r="B8" s="17"/>
      <c r="C8" s="18"/>
      <c r="D8" s="18"/>
      <c r="E8" s="19"/>
      <c r="F8" s="18"/>
      <c r="G8" s="18"/>
      <c r="H8" s="20"/>
      <c r="I8" s="21"/>
      <c r="J8" s="21"/>
      <c r="K8" s="18"/>
      <c r="L8" s="22"/>
    </row>
    <row r="9" spans="1:12" s="23" customFormat="1" x14ac:dyDescent="0.25">
      <c r="A9" s="16"/>
      <c r="B9" s="17"/>
      <c r="C9" s="18"/>
      <c r="D9" s="18"/>
      <c r="E9" s="18"/>
      <c r="F9" s="18"/>
      <c r="G9" s="18"/>
      <c r="H9" s="20"/>
      <c r="I9" s="20"/>
      <c r="J9" s="20"/>
      <c r="K9" s="18"/>
      <c r="L9" s="22"/>
    </row>
    <row r="10" spans="1:12" s="23" customFormat="1" x14ac:dyDescent="0.25">
      <c r="A10" s="24"/>
      <c r="B10" s="25"/>
      <c r="C10" s="20"/>
      <c r="D10" s="20"/>
      <c r="E10" s="20"/>
      <c r="F10" s="20"/>
      <c r="G10" s="20"/>
      <c r="H10" s="20"/>
      <c r="I10" s="20"/>
      <c r="J10" s="20"/>
      <c r="K10" s="20"/>
      <c r="L10" s="22"/>
    </row>
    <row r="11" spans="1:12" x14ac:dyDescent="0.25">
      <c r="L11" s="27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8" t="s">
        <v>60</v>
      </c>
      <c r="B1" s="108"/>
      <c r="C1" s="108"/>
      <c r="D1" s="108"/>
      <c r="E1" s="108"/>
      <c r="F1" s="108"/>
      <c r="G1" s="108"/>
    </row>
    <row r="2" spans="1:7" x14ac:dyDescent="0.25">
      <c r="A2" s="109" t="s">
        <v>61</v>
      </c>
      <c r="B2" s="109"/>
      <c r="C2" s="109"/>
      <c r="D2" s="109"/>
      <c r="E2" s="109"/>
      <c r="F2" s="109"/>
      <c r="G2" s="109"/>
    </row>
    <row r="3" spans="1:7" x14ac:dyDescent="0.25">
      <c r="A3" s="12"/>
      <c r="B3" s="12"/>
      <c r="C3" s="12"/>
      <c r="D3" s="12"/>
      <c r="E3" s="12"/>
      <c r="F3" s="12"/>
      <c r="G3" s="12"/>
    </row>
    <row r="4" spans="1:7" ht="31.5" x14ac:dyDescent="0.25">
      <c r="A4" s="28" t="s">
        <v>62</v>
      </c>
      <c r="B4" s="28" t="s">
        <v>63</v>
      </c>
      <c r="C4" s="28" t="s">
        <v>53</v>
      </c>
      <c r="D4" s="28" t="s">
        <v>64</v>
      </c>
      <c r="E4" s="28" t="s">
        <v>65</v>
      </c>
      <c r="F4" s="28" t="s">
        <v>66</v>
      </c>
      <c r="G4" s="28" t="s">
        <v>67</v>
      </c>
    </row>
    <row r="5" spans="1:7" s="15" customFormat="1" ht="12.75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s="23" customFormat="1" x14ac:dyDescent="0.25">
      <c r="A6" s="16"/>
      <c r="B6" s="17"/>
      <c r="C6" s="18"/>
      <c r="D6" s="18"/>
      <c r="E6" s="18"/>
      <c r="F6" s="18"/>
      <c r="G6" s="22"/>
    </row>
    <row r="7" spans="1:7" s="23" customFormat="1" x14ac:dyDescent="0.25">
      <c r="A7" s="16"/>
      <c r="B7" s="17"/>
      <c r="C7" s="18"/>
      <c r="D7" s="18"/>
      <c r="E7" s="18"/>
      <c r="F7" s="18"/>
      <c r="G7" s="22"/>
    </row>
    <row r="8" spans="1:7" s="23" customFormat="1" x14ac:dyDescent="0.25">
      <c r="A8" s="24"/>
      <c r="B8" s="25"/>
      <c r="C8" s="20"/>
      <c r="D8" s="20"/>
      <c r="E8" s="20"/>
      <c r="F8" s="20"/>
      <c r="G8" s="22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8" t="s">
        <v>68</v>
      </c>
      <c r="B1" s="108"/>
      <c r="C1" s="108"/>
      <c r="D1" s="108"/>
    </row>
    <row r="2" spans="1:4" x14ac:dyDescent="0.25">
      <c r="A2" s="109" t="s">
        <v>69</v>
      </c>
      <c r="B2" s="109"/>
      <c r="C2" s="109"/>
      <c r="D2" s="109"/>
    </row>
    <row r="3" spans="1:4" x14ac:dyDescent="0.25">
      <c r="A3" s="109" t="s">
        <v>70</v>
      </c>
      <c r="B3" s="109"/>
      <c r="C3" s="109"/>
      <c r="D3" s="109"/>
    </row>
    <row r="4" spans="1:4" x14ac:dyDescent="0.25">
      <c r="A4" s="109" t="s">
        <v>71</v>
      </c>
      <c r="B4" s="109"/>
      <c r="C4" s="109"/>
      <c r="D4" s="109"/>
    </row>
    <row r="5" spans="1:4" x14ac:dyDescent="0.25">
      <c r="A5" s="12"/>
      <c r="B5" s="12"/>
      <c r="C5" s="12"/>
      <c r="D5" s="12"/>
    </row>
    <row r="6" spans="1:4" ht="47.25" x14ac:dyDescent="0.25">
      <c r="A6" s="28" t="s">
        <v>62</v>
      </c>
      <c r="B6" s="28" t="s">
        <v>72</v>
      </c>
      <c r="C6" s="28" t="s">
        <v>73</v>
      </c>
      <c r="D6" s="28" t="s">
        <v>74</v>
      </c>
    </row>
    <row r="7" spans="1:4" s="15" customFormat="1" ht="12.75" x14ac:dyDescent="0.2">
      <c r="A7" s="14">
        <v>1</v>
      </c>
      <c r="B7" s="14">
        <v>2</v>
      </c>
      <c r="C7" s="14">
        <v>3</v>
      </c>
      <c r="D7" s="14">
        <v>4</v>
      </c>
    </row>
    <row r="8" spans="1:4" s="23" customFormat="1" x14ac:dyDescent="0.25">
      <c r="A8" s="16"/>
      <c r="B8" s="17"/>
      <c r="C8" s="18"/>
      <c r="D8" s="18"/>
    </row>
    <row r="9" spans="1:4" s="23" customFormat="1" x14ac:dyDescent="0.25">
      <c r="A9" s="16"/>
      <c r="B9" s="17"/>
      <c r="C9" s="18"/>
      <c r="D9" s="18"/>
    </row>
    <row r="10" spans="1:4" s="23" customFormat="1" x14ac:dyDescent="0.25">
      <c r="A10" s="24"/>
      <c r="B10" s="25"/>
      <c r="C10" s="20"/>
      <c r="D10" s="2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20" style="26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8" t="s">
        <v>75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2" x14ac:dyDescent="0.25">
      <c r="A2" s="109" t="s">
        <v>76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2" x14ac:dyDescent="0.25">
      <c r="A3" s="121" t="s">
        <v>110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2" x14ac:dyDescent="0.25">
      <c r="A5" s="111" t="s">
        <v>62</v>
      </c>
      <c r="B5" s="111" t="s">
        <v>77</v>
      </c>
      <c r="C5" s="111" t="s">
        <v>78</v>
      </c>
      <c r="D5" s="111" t="s">
        <v>79</v>
      </c>
      <c r="E5" s="111" t="s">
        <v>107</v>
      </c>
      <c r="F5" s="113" t="s">
        <v>80</v>
      </c>
      <c r="G5" s="113"/>
      <c r="H5" s="113"/>
      <c r="I5" s="113"/>
      <c r="J5" s="113"/>
      <c r="K5" s="113"/>
    </row>
    <row r="6" spans="1:12" x14ac:dyDescent="0.25">
      <c r="A6" s="122"/>
      <c r="B6" s="122"/>
      <c r="C6" s="122"/>
      <c r="D6" s="122"/>
      <c r="E6" s="122"/>
      <c r="F6" s="113" t="s">
        <v>5</v>
      </c>
      <c r="G6" s="113" t="s">
        <v>6</v>
      </c>
      <c r="H6" s="113"/>
      <c r="I6" s="113"/>
      <c r="J6" s="113"/>
      <c r="K6" s="113"/>
    </row>
    <row r="7" spans="1:12" ht="57.75" customHeight="1" x14ac:dyDescent="0.25">
      <c r="A7" s="112"/>
      <c r="B7" s="112"/>
      <c r="C7" s="112"/>
      <c r="D7" s="112"/>
      <c r="E7" s="112"/>
      <c r="F7" s="113"/>
      <c r="G7" s="13" t="s">
        <v>58</v>
      </c>
      <c r="H7" s="13" t="s">
        <v>59</v>
      </c>
      <c r="I7" s="13" t="s">
        <v>87</v>
      </c>
      <c r="J7" s="13" t="s">
        <v>109</v>
      </c>
      <c r="K7" s="13" t="s">
        <v>108</v>
      </c>
    </row>
    <row r="8" spans="1:12" s="15" customFormat="1" ht="12.7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</row>
    <row r="9" spans="1:12" s="23" customFormat="1" x14ac:dyDescent="0.25">
      <c r="A9" s="24"/>
      <c r="B9" s="25"/>
      <c r="C9" s="20"/>
      <c r="D9" s="20"/>
      <c r="E9" s="114" t="s">
        <v>105</v>
      </c>
      <c r="F9" s="115"/>
      <c r="G9" s="115"/>
      <c r="H9" s="115"/>
      <c r="I9" s="115"/>
      <c r="J9" s="115"/>
      <c r="K9" s="116"/>
      <c r="L9" s="120"/>
    </row>
    <row r="10" spans="1:12" s="23" customFormat="1" x14ac:dyDescent="0.25">
      <c r="A10" s="24"/>
      <c r="B10" s="25"/>
      <c r="C10" s="20"/>
      <c r="D10" s="20"/>
      <c r="E10" s="21"/>
      <c r="F10" s="20"/>
      <c r="G10" s="20"/>
      <c r="H10" s="21"/>
      <c r="I10" s="21"/>
      <c r="J10" s="21"/>
      <c r="K10" s="21"/>
      <c r="L10" s="120"/>
    </row>
    <row r="11" spans="1:12" s="23" customFormat="1" x14ac:dyDescent="0.25">
      <c r="A11" s="24"/>
      <c r="B11" s="25"/>
      <c r="C11" s="20"/>
      <c r="D11" s="20"/>
      <c r="E11" s="117" t="s">
        <v>106</v>
      </c>
      <c r="F11" s="118"/>
      <c r="G11" s="118"/>
      <c r="H11" s="118"/>
      <c r="I11" s="118"/>
      <c r="J11" s="118"/>
      <c r="K11" s="119"/>
      <c r="L11" s="120"/>
    </row>
    <row r="12" spans="1:12" s="23" customFormat="1" x14ac:dyDescent="0.25">
      <c r="A12" s="24"/>
      <c r="B12" s="25"/>
      <c r="C12" s="20"/>
      <c r="D12" s="20"/>
      <c r="E12" s="20"/>
      <c r="F12" s="20"/>
      <c r="G12" s="20"/>
      <c r="H12" s="20"/>
      <c r="I12" s="20"/>
      <c r="J12" s="20"/>
      <c r="K12" s="20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K5" sqref="K5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32" t="s">
        <v>34</v>
      </c>
    </row>
    <row r="2" spans="1:8" ht="15" customHeight="1" x14ac:dyDescent="0.25">
      <c r="A2" s="124" t="s">
        <v>26</v>
      </c>
      <c r="B2" s="124"/>
      <c r="C2" s="124"/>
      <c r="D2" s="124"/>
      <c r="E2" s="124"/>
      <c r="F2" s="124"/>
      <c r="G2" s="124"/>
      <c r="H2" s="124"/>
    </row>
    <row r="3" spans="1:8" x14ac:dyDescent="0.25">
      <c r="A3" s="124"/>
      <c r="B3" s="124"/>
      <c r="C3" s="124"/>
      <c r="D3" s="124"/>
      <c r="E3" s="124"/>
      <c r="F3" s="124"/>
      <c r="G3" s="124"/>
      <c r="H3" s="124"/>
    </row>
    <row r="4" spans="1:8" x14ac:dyDescent="0.25">
      <c r="A4" s="123" t="s">
        <v>23</v>
      </c>
      <c r="B4" s="123" t="s">
        <v>81</v>
      </c>
      <c r="C4" s="123" t="s">
        <v>24</v>
      </c>
      <c r="D4" s="123" t="s">
        <v>82</v>
      </c>
      <c r="E4" s="123"/>
      <c r="F4" s="123"/>
      <c r="G4" s="123"/>
      <c r="H4" s="123" t="s">
        <v>25</v>
      </c>
    </row>
    <row r="5" spans="1:8" ht="103.5" customHeight="1" x14ac:dyDescent="0.25">
      <c r="A5" s="123"/>
      <c r="B5" s="123"/>
      <c r="C5" s="123"/>
      <c r="D5" s="29" t="s">
        <v>27</v>
      </c>
      <c r="E5" s="29" t="s">
        <v>28</v>
      </c>
      <c r="F5" s="29" t="s">
        <v>83</v>
      </c>
      <c r="G5" s="29" t="s">
        <v>86</v>
      </c>
      <c r="H5" s="123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2">
        <v>8</v>
      </c>
    </row>
    <row r="7" spans="1:8" ht="31.5" x14ac:dyDescent="0.25">
      <c r="A7" s="29">
        <v>1</v>
      </c>
      <c r="B7" s="11" t="s">
        <v>96</v>
      </c>
      <c r="C7" s="33">
        <v>5067</v>
      </c>
      <c r="D7" s="33">
        <v>5080</v>
      </c>
      <c r="E7" s="33">
        <v>5100</v>
      </c>
      <c r="F7" s="33">
        <v>5150</v>
      </c>
      <c r="G7" s="33">
        <v>5180</v>
      </c>
      <c r="H7" s="33">
        <v>5200</v>
      </c>
    </row>
    <row r="8" spans="1:8" ht="31.5" x14ac:dyDescent="0.25">
      <c r="A8" s="29">
        <v>2</v>
      </c>
      <c r="B8" s="11" t="s">
        <v>98</v>
      </c>
      <c r="C8" s="33">
        <v>1287</v>
      </c>
      <c r="D8" s="33">
        <v>1291</v>
      </c>
      <c r="E8" s="33">
        <v>1304</v>
      </c>
      <c r="F8" s="33">
        <v>1317</v>
      </c>
      <c r="G8" s="33">
        <v>1320</v>
      </c>
      <c r="H8" s="33">
        <v>1330</v>
      </c>
    </row>
    <row r="9" spans="1:8" ht="31.5" x14ac:dyDescent="0.25">
      <c r="A9" s="29">
        <v>3</v>
      </c>
      <c r="B9" s="11" t="s">
        <v>97</v>
      </c>
      <c r="C9" s="33">
        <v>4756</v>
      </c>
      <c r="D9" s="33">
        <v>4800</v>
      </c>
      <c r="E9" s="33">
        <v>4850</v>
      </c>
      <c r="F9" s="33">
        <v>4900</v>
      </c>
      <c r="G9" s="33">
        <v>4950</v>
      </c>
      <c r="H9" s="33">
        <v>5000</v>
      </c>
    </row>
    <row r="10" spans="1:8" ht="63" x14ac:dyDescent="0.25">
      <c r="A10" s="29">
        <v>4</v>
      </c>
      <c r="B10" s="11" t="s">
        <v>99</v>
      </c>
      <c r="C10" s="33">
        <v>5435</v>
      </c>
      <c r="D10" s="33">
        <v>5489</v>
      </c>
      <c r="E10" s="33">
        <v>5544</v>
      </c>
      <c r="F10" s="33">
        <v>5580</v>
      </c>
      <c r="G10" s="33">
        <v>5610</v>
      </c>
      <c r="H10" s="33">
        <v>5656</v>
      </c>
    </row>
    <row r="11" spans="1:8" ht="52.5" customHeight="1" x14ac:dyDescent="0.25">
      <c r="A11" s="29">
        <v>5</v>
      </c>
      <c r="B11" s="11" t="s">
        <v>100</v>
      </c>
      <c r="C11" s="10">
        <v>284</v>
      </c>
      <c r="D11" s="10">
        <v>300</v>
      </c>
      <c r="E11" s="10">
        <v>325</v>
      </c>
      <c r="F11" s="10">
        <v>340</v>
      </c>
      <c r="G11" s="10">
        <v>350</v>
      </c>
      <c r="H11" s="10">
        <v>360</v>
      </c>
    </row>
    <row r="12" spans="1:8" ht="17.25" customHeight="1" x14ac:dyDescent="0.25">
      <c r="A12" s="29">
        <v>6</v>
      </c>
      <c r="B12" s="11" t="s">
        <v>35</v>
      </c>
      <c r="C12" s="10">
        <v>712</v>
      </c>
      <c r="D12" s="10">
        <v>712</v>
      </c>
      <c r="E12" s="10">
        <v>715</v>
      </c>
      <c r="F12" s="10">
        <v>718</v>
      </c>
      <c r="G12" s="10">
        <v>720</v>
      </c>
      <c r="H12" s="10">
        <v>725</v>
      </c>
    </row>
    <row r="13" spans="1:8" ht="15.75" x14ac:dyDescent="0.25">
      <c r="A13" s="29">
        <v>7</v>
      </c>
      <c r="B13" s="11" t="s">
        <v>36</v>
      </c>
      <c r="C13" s="10">
        <v>42.9</v>
      </c>
      <c r="D13" s="10">
        <v>43</v>
      </c>
      <c r="E13" s="10">
        <v>44</v>
      </c>
      <c r="F13" s="10">
        <v>45</v>
      </c>
      <c r="G13" s="10">
        <v>46</v>
      </c>
      <c r="H13" s="10">
        <v>48</v>
      </c>
    </row>
    <row r="14" spans="1:8" s="40" customFormat="1" ht="48" customHeight="1" x14ac:dyDescent="0.25">
      <c r="A14" s="37">
        <v>8</v>
      </c>
      <c r="B14" s="38" t="s">
        <v>94</v>
      </c>
      <c r="C14" s="39">
        <v>7.1999999999999995E-2</v>
      </c>
      <c r="D14" s="39">
        <v>0</v>
      </c>
      <c r="E14" s="39">
        <v>0</v>
      </c>
      <c r="F14" s="39">
        <v>0</v>
      </c>
      <c r="G14" s="39">
        <v>0</v>
      </c>
      <c r="H14" s="39">
        <v>7.1999999999999995E-2</v>
      </c>
    </row>
    <row r="15" spans="1:8" x14ac:dyDescent="0.25">
      <c r="H15" s="35" t="s">
        <v>112</v>
      </c>
    </row>
    <row r="16" spans="1:8" ht="15.75" x14ac:dyDescent="0.25">
      <c r="B16" s="31"/>
      <c r="C16" s="30"/>
      <c r="D16" s="30"/>
      <c r="E16" s="30"/>
      <c r="F16" s="30"/>
      <c r="G16" s="30"/>
      <c r="H16" s="30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Березецкая Юлия Николаевна</cp:lastModifiedBy>
  <cp:lastPrinted>2024-02-09T06:42:40Z</cp:lastPrinted>
  <dcterms:created xsi:type="dcterms:W3CDTF">2021-11-15T12:04:53Z</dcterms:created>
  <dcterms:modified xsi:type="dcterms:W3CDTF">2024-12-02T07:27:19Z</dcterms:modified>
</cp:coreProperties>
</file>