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8180" windowHeight="9435"/>
  </bookViews>
  <sheets>
    <sheet name="таблица 1" sheetId="6" r:id="rId1"/>
  </sheets>
  <definedNames>
    <definedName name="_xlnm._FilterDatabase" localSheetId="0" hidden="1">'таблица 1'!$E$1:$Q$441</definedName>
    <definedName name="_xlnm.Print_Titles" localSheetId="0">'таблица 1'!$A:$B,'таблица 1'!$12:$13</definedName>
    <definedName name="_xlnm.Print_Area" localSheetId="0">'таблица 1'!$A$1:$Q$441</definedName>
  </definedNames>
  <calcPr calcId="152511"/>
</workbook>
</file>

<file path=xl/calcChain.xml><?xml version="1.0" encoding="utf-8"?>
<calcChain xmlns="http://schemas.openxmlformats.org/spreadsheetml/2006/main">
  <c r="P256" i="6" l="1"/>
  <c r="O256" i="6"/>
  <c r="N256" i="6"/>
  <c r="M256" i="6"/>
  <c r="L256" i="6"/>
  <c r="K256" i="6"/>
  <c r="J256" i="6"/>
  <c r="I256" i="6"/>
  <c r="H256" i="6"/>
  <c r="G256" i="6"/>
  <c r="F256" i="6"/>
  <c r="F24" i="6" l="1"/>
  <c r="G24" i="6"/>
  <c r="H24" i="6"/>
  <c r="I24" i="6"/>
  <c r="I430" i="6" s="1"/>
  <c r="J24" i="6"/>
  <c r="J430" i="6" s="1"/>
  <c r="K24" i="6"/>
  <c r="L24" i="6"/>
  <c r="M24" i="6"/>
  <c r="N24" i="6"/>
  <c r="O24" i="6"/>
  <c r="O430" i="6" s="1"/>
  <c r="P24" i="6"/>
  <c r="P430" i="6" s="1"/>
  <c r="Q24" i="6"/>
  <c r="F25" i="6"/>
  <c r="G25" i="6"/>
  <c r="E25" i="6" s="1"/>
  <c r="H25" i="6"/>
  <c r="I25" i="6"/>
  <c r="I431" i="6" s="1"/>
  <c r="J25" i="6"/>
  <c r="J431" i="6" s="1"/>
  <c r="K25" i="6"/>
  <c r="L25" i="6"/>
  <c r="M25" i="6"/>
  <c r="N25" i="6"/>
  <c r="O25" i="6"/>
  <c r="O431" i="6" s="1"/>
  <c r="P25" i="6"/>
  <c r="P431" i="6" s="1"/>
  <c r="Q25" i="6"/>
  <c r="F26" i="6"/>
  <c r="G26" i="6"/>
  <c r="H26" i="6"/>
  <c r="I26" i="6"/>
  <c r="I432" i="6" s="1"/>
  <c r="J26" i="6"/>
  <c r="J432" i="6" s="1"/>
  <c r="K26" i="6"/>
  <c r="L26" i="6"/>
  <c r="M26" i="6"/>
  <c r="N26" i="6"/>
  <c r="O26" i="6"/>
  <c r="O432" i="6" s="1"/>
  <c r="P26" i="6"/>
  <c r="P432" i="6" s="1"/>
  <c r="Q26" i="6"/>
  <c r="F27" i="6"/>
  <c r="G27" i="6"/>
  <c r="H27" i="6"/>
  <c r="I27" i="6"/>
  <c r="I433" i="6" s="1"/>
  <c r="J27" i="6"/>
  <c r="J433" i="6" s="1"/>
  <c r="K27" i="6"/>
  <c r="L27" i="6"/>
  <c r="M27" i="6"/>
  <c r="N27" i="6"/>
  <c r="O27" i="6"/>
  <c r="O433" i="6" s="1"/>
  <c r="P27" i="6"/>
  <c r="P433" i="6" s="1"/>
  <c r="Q27" i="6"/>
  <c r="G23" i="6"/>
  <c r="H23" i="6"/>
  <c r="I23" i="6"/>
  <c r="I429" i="6" s="1"/>
  <c r="J23" i="6"/>
  <c r="J429" i="6" s="1"/>
  <c r="K23" i="6"/>
  <c r="K429" i="6" s="1"/>
  <c r="L23" i="6"/>
  <c r="M23" i="6"/>
  <c r="N23" i="6"/>
  <c r="O23" i="6"/>
  <c r="O429" i="6" s="1"/>
  <c r="P23" i="6"/>
  <c r="P429" i="6" s="1"/>
  <c r="Q23" i="6"/>
  <c r="Q429" i="6" s="1"/>
  <c r="F23" i="6"/>
  <c r="F429" i="6" s="1"/>
  <c r="E434" i="6"/>
  <c r="F430" i="6"/>
  <c r="G430" i="6"/>
  <c r="H430" i="6"/>
  <c r="K430" i="6"/>
  <c r="L430" i="6"/>
  <c r="M430" i="6"/>
  <c r="N430" i="6"/>
  <c r="Q430" i="6"/>
  <c r="F431" i="6"/>
  <c r="G431" i="6"/>
  <c r="H431" i="6"/>
  <c r="K431" i="6"/>
  <c r="L431" i="6"/>
  <c r="M431" i="6"/>
  <c r="N431" i="6"/>
  <c r="Q431" i="6"/>
  <c r="F432" i="6"/>
  <c r="G432" i="6"/>
  <c r="H432" i="6"/>
  <c r="K432" i="6"/>
  <c r="L432" i="6"/>
  <c r="M432" i="6"/>
  <c r="N432" i="6"/>
  <c r="Q432" i="6"/>
  <c r="F433" i="6"/>
  <c r="G433" i="6"/>
  <c r="H433" i="6"/>
  <c r="K433" i="6"/>
  <c r="L433" i="6"/>
  <c r="M433" i="6"/>
  <c r="N433" i="6"/>
  <c r="Q433" i="6"/>
  <c r="F434" i="6"/>
  <c r="G434" i="6"/>
  <c r="H434" i="6"/>
  <c r="I434" i="6"/>
  <c r="J434" i="6"/>
  <c r="K434" i="6"/>
  <c r="L434" i="6"/>
  <c r="M434" i="6"/>
  <c r="N434" i="6"/>
  <c r="O434" i="6"/>
  <c r="P434" i="6"/>
  <c r="Q434" i="6"/>
  <c r="G429" i="6"/>
  <c r="H429" i="6"/>
  <c r="L429" i="6"/>
  <c r="M429" i="6"/>
  <c r="N429" i="6"/>
  <c r="N78" i="6"/>
  <c r="U81" i="6"/>
  <c r="U80" i="6"/>
  <c r="U79" i="6"/>
  <c r="T81" i="6"/>
  <c r="T80" i="6"/>
  <c r="S81" i="6"/>
  <c r="S80" i="6"/>
  <c r="S79" i="6"/>
  <c r="T79" i="6" s="1"/>
  <c r="R82" i="6"/>
  <c r="E430" i="6" l="1"/>
  <c r="E270" i="6" l="1"/>
  <c r="F325" i="6" l="1"/>
  <c r="G325" i="6"/>
  <c r="H325" i="6"/>
  <c r="I325" i="6"/>
  <c r="J325" i="6"/>
  <c r="K325" i="6"/>
  <c r="L325" i="6"/>
  <c r="M325" i="6"/>
  <c r="N325" i="6"/>
  <c r="O325" i="6"/>
  <c r="P325" i="6"/>
  <c r="Q325" i="6"/>
  <c r="F326" i="6"/>
  <c r="G326" i="6"/>
  <c r="H326" i="6"/>
  <c r="I326" i="6"/>
  <c r="J326" i="6"/>
  <c r="K326" i="6"/>
  <c r="L326" i="6"/>
  <c r="M326" i="6"/>
  <c r="N326" i="6"/>
  <c r="O326" i="6"/>
  <c r="P326" i="6"/>
  <c r="Q326" i="6"/>
  <c r="F327" i="6"/>
  <c r="G327" i="6"/>
  <c r="H327" i="6"/>
  <c r="I327" i="6"/>
  <c r="J327" i="6"/>
  <c r="K327" i="6"/>
  <c r="L327" i="6"/>
  <c r="M327" i="6"/>
  <c r="N327" i="6"/>
  <c r="O327" i="6"/>
  <c r="P327" i="6"/>
  <c r="Q327" i="6"/>
  <c r="F328" i="6"/>
  <c r="G328" i="6"/>
  <c r="H328" i="6"/>
  <c r="I328" i="6"/>
  <c r="J328" i="6"/>
  <c r="K328" i="6"/>
  <c r="L328" i="6"/>
  <c r="M328" i="6"/>
  <c r="N328" i="6"/>
  <c r="O328" i="6"/>
  <c r="P328" i="6"/>
  <c r="Q328" i="6"/>
  <c r="F329" i="6"/>
  <c r="G329" i="6"/>
  <c r="H329" i="6"/>
  <c r="I329" i="6"/>
  <c r="J329" i="6"/>
  <c r="K329" i="6"/>
  <c r="L329" i="6"/>
  <c r="M329" i="6"/>
  <c r="N329" i="6"/>
  <c r="O329" i="6"/>
  <c r="P329" i="6"/>
  <c r="Q329" i="6"/>
  <c r="G324" i="6"/>
  <c r="H324" i="6"/>
  <c r="I324" i="6"/>
  <c r="J324" i="6"/>
  <c r="K324" i="6"/>
  <c r="L324" i="6"/>
  <c r="M324" i="6"/>
  <c r="N324" i="6"/>
  <c r="O324" i="6"/>
  <c r="P324" i="6"/>
  <c r="Q324" i="6"/>
  <c r="F324" i="6"/>
  <c r="E343" i="6"/>
  <c r="E342" i="6"/>
  <c r="E341" i="6"/>
  <c r="Q340" i="6"/>
  <c r="E340" i="6" s="1"/>
  <c r="E337" i="6" s="1"/>
  <c r="Q339" i="6"/>
  <c r="E339" i="6"/>
  <c r="Q338" i="6"/>
  <c r="E338" i="6"/>
  <c r="P337" i="6"/>
  <c r="O337" i="6"/>
  <c r="N337" i="6"/>
  <c r="M337" i="6"/>
  <c r="L337" i="6"/>
  <c r="K337" i="6"/>
  <c r="J337" i="6"/>
  <c r="I337" i="6"/>
  <c r="H337" i="6"/>
  <c r="G337" i="6"/>
  <c r="F337" i="6"/>
  <c r="E154" i="6" l="1"/>
  <c r="E153" i="6"/>
  <c r="E152" i="6"/>
  <c r="E151" i="6"/>
  <c r="E150" i="6"/>
  <c r="E149" i="6"/>
  <c r="Q148" i="6"/>
  <c r="P148" i="6"/>
  <c r="O148" i="6"/>
  <c r="N148" i="6"/>
  <c r="M148" i="6"/>
  <c r="L148" i="6"/>
  <c r="K148" i="6"/>
  <c r="J148" i="6"/>
  <c r="I148" i="6"/>
  <c r="H148" i="6"/>
  <c r="G148" i="6"/>
  <c r="F148" i="6"/>
  <c r="E28" i="6"/>
  <c r="F28" i="6"/>
  <c r="G28" i="6"/>
  <c r="H28" i="6"/>
  <c r="I28" i="6"/>
  <c r="J28" i="6"/>
  <c r="K28" i="6"/>
  <c r="L28" i="6"/>
  <c r="M28" i="6"/>
  <c r="N28" i="6"/>
  <c r="O28" i="6"/>
  <c r="P28" i="6"/>
  <c r="Q28" i="6"/>
  <c r="E147" i="6"/>
  <c r="E146" i="6"/>
  <c r="E145" i="6"/>
  <c r="E144" i="6"/>
  <c r="E143" i="6"/>
  <c r="E142" i="6"/>
  <c r="Q141" i="6"/>
  <c r="P141" i="6"/>
  <c r="O141" i="6"/>
  <c r="N141" i="6"/>
  <c r="M141" i="6"/>
  <c r="L141" i="6"/>
  <c r="K141" i="6"/>
  <c r="J141" i="6"/>
  <c r="I141" i="6"/>
  <c r="H141" i="6"/>
  <c r="G141" i="6"/>
  <c r="F141" i="6"/>
  <c r="E140" i="6"/>
  <c r="E139" i="6"/>
  <c r="E138" i="6"/>
  <c r="E137" i="6"/>
  <c r="E136" i="6"/>
  <c r="E135" i="6"/>
  <c r="Q134" i="6"/>
  <c r="P134" i="6"/>
  <c r="O134" i="6"/>
  <c r="N134" i="6"/>
  <c r="M134" i="6"/>
  <c r="L134" i="6"/>
  <c r="K134" i="6"/>
  <c r="J134" i="6"/>
  <c r="I134" i="6"/>
  <c r="H134" i="6"/>
  <c r="G134" i="6"/>
  <c r="F134" i="6"/>
  <c r="E133" i="6"/>
  <c r="E132" i="6"/>
  <c r="E131" i="6"/>
  <c r="E130" i="6"/>
  <c r="E129" i="6"/>
  <c r="E128" i="6"/>
  <c r="Q127" i="6"/>
  <c r="P127" i="6"/>
  <c r="O127" i="6"/>
  <c r="N127" i="6"/>
  <c r="M127" i="6"/>
  <c r="L127" i="6"/>
  <c r="K127" i="6"/>
  <c r="J127" i="6"/>
  <c r="I127" i="6"/>
  <c r="H127" i="6"/>
  <c r="G127" i="6"/>
  <c r="F127" i="6"/>
  <c r="E125" i="6"/>
  <c r="E124" i="6"/>
  <c r="E123" i="6"/>
  <c r="E122" i="6"/>
  <c r="E120" i="6" s="1"/>
  <c r="E121" i="6"/>
  <c r="Q120" i="6"/>
  <c r="P120" i="6"/>
  <c r="O120" i="6"/>
  <c r="N120" i="6"/>
  <c r="M120" i="6"/>
  <c r="L120" i="6"/>
  <c r="K120" i="6"/>
  <c r="J120" i="6"/>
  <c r="I120" i="6"/>
  <c r="H120" i="6"/>
  <c r="G120" i="6"/>
  <c r="F120" i="6"/>
  <c r="E118" i="6"/>
  <c r="E117" i="6"/>
  <c r="E116" i="6"/>
  <c r="E115" i="6"/>
  <c r="E113" i="6" s="1"/>
  <c r="E114" i="6"/>
  <c r="Q113" i="6"/>
  <c r="P113" i="6"/>
  <c r="O113" i="6"/>
  <c r="N113" i="6"/>
  <c r="M113" i="6"/>
  <c r="L113" i="6"/>
  <c r="K113" i="6"/>
  <c r="J113" i="6"/>
  <c r="I113" i="6"/>
  <c r="H113" i="6"/>
  <c r="G113" i="6"/>
  <c r="F113" i="6"/>
  <c r="E112" i="6"/>
  <c r="E111" i="6"/>
  <c r="E110" i="6"/>
  <c r="E109" i="6"/>
  <c r="E106" i="6" s="1"/>
  <c r="E108" i="6"/>
  <c r="E107" i="6"/>
  <c r="Q106" i="6"/>
  <c r="P106" i="6"/>
  <c r="O106" i="6"/>
  <c r="N106" i="6"/>
  <c r="M106" i="6"/>
  <c r="L106" i="6"/>
  <c r="K106" i="6"/>
  <c r="J106" i="6"/>
  <c r="I106" i="6"/>
  <c r="H106" i="6"/>
  <c r="G106" i="6"/>
  <c r="F106" i="6"/>
  <c r="E104" i="6"/>
  <c r="E103" i="6"/>
  <c r="E102" i="6"/>
  <c r="E101" i="6"/>
  <c r="E99" i="6" s="1"/>
  <c r="E100" i="6"/>
  <c r="Q99" i="6"/>
  <c r="P99" i="6"/>
  <c r="O99" i="6"/>
  <c r="N99" i="6"/>
  <c r="M99" i="6"/>
  <c r="L99" i="6"/>
  <c r="K99" i="6"/>
  <c r="J99" i="6"/>
  <c r="I99" i="6"/>
  <c r="H99" i="6"/>
  <c r="G99" i="6"/>
  <c r="F99" i="6"/>
  <c r="E97" i="6"/>
  <c r="E96" i="6"/>
  <c r="E95" i="6"/>
  <c r="E94" i="6"/>
  <c r="E92" i="6" s="1"/>
  <c r="E93" i="6"/>
  <c r="Q92" i="6"/>
  <c r="P92" i="6"/>
  <c r="O92" i="6"/>
  <c r="N92" i="6"/>
  <c r="M92" i="6"/>
  <c r="L92" i="6"/>
  <c r="K92" i="6"/>
  <c r="J92" i="6"/>
  <c r="I92" i="6"/>
  <c r="H92" i="6"/>
  <c r="G92" i="6"/>
  <c r="F92" i="6"/>
  <c r="E127" i="6" l="1"/>
  <c r="E134" i="6"/>
  <c r="E141" i="6"/>
  <c r="E148" i="6"/>
  <c r="Q333" i="6" l="1"/>
  <c r="Q332" i="6"/>
  <c r="Q331" i="6"/>
  <c r="Q88" i="6" l="1"/>
  <c r="Q53" i="6"/>
  <c r="E283" i="6" l="1"/>
  <c r="E26" i="6"/>
  <c r="E27" i="6"/>
  <c r="E24" i="6"/>
  <c r="E23" i="6"/>
  <c r="F85" i="6"/>
  <c r="G85" i="6"/>
  <c r="H85" i="6"/>
  <c r="I85" i="6"/>
  <c r="J85" i="6"/>
  <c r="K85" i="6"/>
  <c r="L85" i="6"/>
  <c r="M85" i="6"/>
  <c r="N85" i="6"/>
  <c r="O85" i="6"/>
  <c r="P85" i="6"/>
  <c r="Q85" i="6"/>
  <c r="E87" i="6"/>
  <c r="E88" i="6"/>
  <c r="E89" i="6"/>
  <c r="E90" i="6"/>
  <c r="E86" i="6"/>
  <c r="Q22" i="6" l="1"/>
  <c r="E85" i="6"/>
  <c r="E298" i="6"/>
  <c r="E297" i="6"/>
  <c r="E296" i="6"/>
  <c r="F157" i="6" l="1"/>
  <c r="G157" i="6"/>
  <c r="H157" i="6"/>
  <c r="I157" i="6"/>
  <c r="J157" i="6"/>
  <c r="K157" i="6"/>
  <c r="L157" i="6"/>
  <c r="M157" i="6"/>
  <c r="N157" i="6"/>
  <c r="O157" i="6"/>
  <c r="P157" i="6"/>
  <c r="F158" i="6"/>
  <c r="G158" i="6"/>
  <c r="H158" i="6"/>
  <c r="I158" i="6"/>
  <c r="J158" i="6"/>
  <c r="O158" i="6"/>
  <c r="P158" i="6"/>
  <c r="F159" i="6"/>
  <c r="G159" i="6"/>
  <c r="H159" i="6"/>
  <c r="I159" i="6"/>
  <c r="J159" i="6"/>
  <c r="O159" i="6"/>
  <c r="P159" i="6"/>
  <c r="F160" i="6"/>
  <c r="E160" i="6" s="1"/>
  <c r="G160" i="6"/>
  <c r="H160" i="6"/>
  <c r="I160" i="6"/>
  <c r="J160" i="6"/>
  <c r="K160" i="6"/>
  <c r="L160" i="6"/>
  <c r="M160" i="6"/>
  <c r="N160" i="6"/>
  <c r="O160" i="6"/>
  <c r="P160" i="6"/>
  <c r="Q160" i="6"/>
  <c r="F161" i="6"/>
  <c r="G161" i="6"/>
  <c r="H161" i="6"/>
  <c r="I161" i="6"/>
  <c r="J161" i="6"/>
  <c r="K161" i="6"/>
  <c r="L161" i="6"/>
  <c r="M161" i="6"/>
  <c r="N161" i="6"/>
  <c r="O161" i="6"/>
  <c r="P161" i="6"/>
  <c r="Q161" i="6"/>
  <c r="G156" i="6"/>
  <c r="H156" i="6"/>
  <c r="I156" i="6"/>
  <c r="J156" i="6"/>
  <c r="K156" i="6"/>
  <c r="L156" i="6"/>
  <c r="M156" i="6"/>
  <c r="N156" i="6"/>
  <c r="O156" i="6"/>
  <c r="P156" i="6"/>
  <c r="Q156" i="6"/>
  <c r="F156" i="6"/>
  <c r="E245" i="6"/>
  <c r="E244" i="6"/>
  <c r="E243" i="6"/>
  <c r="E242" i="6"/>
  <c r="E241" i="6"/>
  <c r="E240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8" i="6"/>
  <c r="E237" i="6"/>
  <c r="E236" i="6"/>
  <c r="E235" i="6"/>
  <c r="E234" i="6"/>
  <c r="E233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1" i="6"/>
  <c r="E230" i="6"/>
  <c r="E229" i="6"/>
  <c r="E228" i="6"/>
  <c r="E227" i="6"/>
  <c r="E226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156" i="6" l="1"/>
  <c r="E157" i="6"/>
  <c r="E159" i="6"/>
  <c r="E158" i="6"/>
  <c r="E225" i="6"/>
  <c r="E239" i="6"/>
  <c r="E232" i="6"/>
  <c r="E252" i="6"/>
  <c r="E251" i="6"/>
  <c r="E250" i="6"/>
  <c r="E249" i="6"/>
  <c r="E248" i="6"/>
  <c r="E247" i="6"/>
  <c r="Q246" i="6"/>
  <c r="P246" i="6"/>
  <c r="O246" i="6"/>
  <c r="N246" i="6"/>
  <c r="M246" i="6"/>
  <c r="L246" i="6"/>
  <c r="K246" i="6"/>
  <c r="J246" i="6"/>
  <c r="I246" i="6"/>
  <c r="H246" i="6"/>
  <c r="G246" i="6"/>
  <c r="F246" i="6"/>
  <c r="E224" i="6"/>
  <c r="E223" i="6"/>
  <c r="E222" i="6"/>
  <c r="E221" i="6"/>
  <c r="E220" i="6"/>
  <c r="E219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155" i="6" l="1"/>
  <c r="E218" i="6"/>
  <c r="E246" i="6"/>
  <c r="P253" i="6" l="1"/>
  <c r="O253" i="6"/>
  <c r="N253" i="6"/>
  <c r="M253" i="6"/>
  <c r="J253" i="6"/>
  <c r="H253" i="6"/>
  <c r="G253" i="6"/>
  <c r="Q253" i="6"/>
  <c r="L253" i="6"/>
  <c r="K253" i="6"/>
  <c r="I253" i="6"/>
  <c r="F253" i="6"/>
  <c r="E22" i="6" l="1"/>
  <c r="P57" i="6"/>
  <c r="E399" i="6" l="1"/>
  <c r="E384" i="6"/>
  <c r="E391" i="6"/>
  <c r="F346" i="6" l="1"/>
  <c r="G346" i="6"/>
  <c r="H346" i="6"/>
  <c r="I346" i="6"/>
  <c r="J346" i="6"/>
  <c r="K346" i="6"/>
  <c r="L346" i="6"/>
  <c r="M346" i="6"/>
  <c r="N346" i="6"/>
  <c r="O346" i="6"/>
  <c r="P346" i="6"/>
  <c r="Q346" i="6"/>
  <c r="F347" i="6"/>
  <c r="G347" i="6"/>
  <c r="H347" i="6"/>
  <c r="I347" i="6"/>
  <c r="J347" i="6"/>
  <c r="K347" i="6"/>
  <c r="L347" i="6"/>
  <c r="M347" i="6"/>
  <c r="N347" i="6"/>
  <c r="O347" i="6"/>
  <c r="P347" i="6"/>
  <c r="Q347" i="6"/>
  <c r="F348" i="6"/>
  <c r="G348" i="6"/>
  <c r="H348" i="6"/>
  <c r="I348" i="6"/>
  <c r="J348" i="6"/>
  <c r="K348" i="6"/>
  <c r="L348" i="6"/>
  <c r="M348" i="6"/>
  <c r="N348" i="6"/>
  <c r="O348" i="6"/>
  <c r="P348" i="6"/>
  <c r="Q348" i="6"/>
  <c r="F349" i="6"/>
  <c r="G349" i="6"/>
  <c r="H349" i="6"/>
  <c r="I349" i="6"/>
  <c r="J349" i="6"/>
  <c r="K349" i="6"/>
  <c r="L349" i="6"/>
  <c r="M349" i="6"/>
  <c r="N349" i="6"/>
  <c r="O349" i="6"/>
  <c r="P349" i="6"/>
  <c r="Q349" i="6"/>
  <c r="F350" i="6"/>
  <c r="G350" i="6"/>
  <c r="H350" i="6"/>
  <c r="I350" i="6"/>
  <c r="J350" i="6"/>
  <c r="K350" i="6"/>
  <c r="L350" i="6"/>
  <c r="M350" i="6"/>
  <c r="N350" i="6"/>
  <c r="O350" i="6"/>
  <c r="P350" i="6"/>
  <c r="Q350" i="6"/>
  <c r="G345" i="6"/>
  <c r="H345" i="6"/>
  <c r="I345" i="6"/>
  <c r="J345" i="6"/>
  <c r="K345" i="6"/>
  <c r="L345" i="6"/>
  <c r="M345" i="6"/>
  <c r="N345" i="6"/>
  <c r="O345" i="6"/>
  <c r="P345" i="6"/>
  <c r="Q345" i="6"/>
  <c r="F345" i="6"/>
  <c r="E423" i="6"/>
  <c r="E424" i="6"/>
  <c r="E425" i="6"/>
  <c r="E426" i="6"/>
  <c r="E427" i="6"/>
  <c r="E422" i="6"/>
  <c r="E416" i="6"/>
  <c r="E417" i="6"/>
  <c r="E418" i="6"/>
  <c r="E419" i="6"/>
  <c r="E420" i="6"/>
  <c r="E415" i="6"/>
  <c r="F421" i="6"/>
  <c r="G421" i="6"/>
  <c r="H421" i="6"/>
  <c r="I421" i="6"/>
  <c r="J421" i="6"/>
  <c r="K421" i="6"/>
  <c r="L421" i="6"/>
  <c r="M421" i="6"/>
  <c r="N421" i="6"/>
  <c r="O421" i="6"/>
  <c r="P421" i="6"/>
  <c r="Q421" i="6"/>
  <c r="F414" i="6"/>
  <c r="G414" i="6"/>
  <c r="H414" i="6"/>
  <c r="I414" i="6"/>
  <c r="J414" i="6"/>
  <c r="K414" i="6"/>
  <c r="L414" i="6"/>
  <c r="M414" i="6"/>
  <c r="N414" i="6"/>
  <c r="O414" i="6"/>
  <c r="P414" i="6"/>
  <c r="Q414" i="6"/>
  <c r="E421" i="6" l="1"/>
  <c r="E414" i="6"/>
  <c r="E332" i="6"/>
  <c r="E333" i="6"/>
  <c r="E334" i="6"/>
  <c r="E335" i="6"/>
  <c r="E336" i="6"/>
  <c r="E331" i="6"/>
  <c r="F330" i="6"/>
  <c r="G330" i="6"/>
  <c r="H330" i="6"/>
  <c r="I330" i="6"/>
  <c r="J330" i="6"/>
  <c r="K330" i="6"/>
  <c r="L330" i="6"/>
  <c r="M330" i="6"/>
  <c r="N330" i="6"/>
  <c r="O330" i="6"/>
  <c r="P330" i="6"/>
  <c r="F316" i="6"/>
  <c r="Q323" i="6" l="1"/>
  <c r="E328" i="6"/>
  <c r="N323" i="6"/>
  <c r="K323" i="6"/>
  <c r="E329" i="6"/>
  <c r="E325" i="6"/>
  <c r="H323" i="6"/>
  <c r="E327" i="6"/>
  <c r="E330" i="6"/>
  <c r="E326" i="6"/>
  <c r="P323" i="6"/>
  <c r="J323" i="6"/>
  <c r="O323" i="6"/>
  <c r="I323" i="6"/>
  <c r="M323" i="6"/>
  <c r="G323" i="6"/>
  <c r="F323" i="6"/>
  <c r="L323" i="6"/>
  <c r="E324" i="6"/>
  <c r="E323" i="6" l="1"/>
  <c r="E210" i="6" l="1"/>
  <c r="E209" i="6"/>
  <c r="E208" i="6"/>
  <c r="E207" i="6"/>
  <c r="E206" i="6"/>
  <c r="E205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F197" i="6"/>
  <c r="G197" i="6"/>
  <c r="H197" i="6"/>
  <c r="I197" i="6"/>
  <c r="J197" i="6"/>
  <c r="K197" i="6"/>
  <c r="L197" i="6"/>
  <c r="M197" i="6"/>
  <c r="N197" i="6"/>
  <c r="O197" i="6"/>
  <c r="P197" i="6"/>
  <c r="Q197" i="6"/>
  <c r="E198" i="6"/>
  <c r="E199" i="6"/>
  <c r="E200" i="6"/>
  <c r="E201" i="6"/>
  <c r="E202" i="6"/>
  <c r="E203" i="6"/>
  <c r="F155" i="6" l="1"/>
  <c r="E204" i="6"/>
  <c r="E197" i="6"/>
  <c r="E62" i="6" l="1"/>
  <c r="E61" i="6"/>
  <c r="E60" i="6"/>
  <c r="E59" i="6"/>
  <c r="E58" i="6"/>
  <c r="Q57" i="6"/>
  <c r="O57" i="6"/>
  <c r="N57" i="6"/>
  <c r="M57" i="6"/>
  <c r="L57" i="6"/>
  <c r="K57" i="6"/>
  <c r="J57" i="6"/>
  <c r="I57" i="6"/>
  <c r="H57" i="6"/>
  <c r="G57" i="6"/>
  <c r="F57" i="6"/>
  <c r="E48" i="6"/>
  <c r="E47" i="6"/>
  <c r="E46" i="6"/>
  <c r="E45" i="6"/>
  <c r="E44" i="6"/>
  <c r="Q43" i="6"/>
  <c r="P43" i="6"/>
  <c r="O43" i="6"/>
  <c r="N43" i="6"/>
  <c r="M43" i="6"/>
  <c r="L43" i="6"/>
  <c r="K43" i="6"/>
  <c r="J43" i="6"/>
  <c r="I43" i="6"/>
  <c r="H43" i="6"/>
  <c r="G43" i="6"/>
  <c r="F43" i="6"/>
  <c r="E37" i="6"/>
  <c r="E38" i="6"/>
  <c r="E40" i="6"/>
  <c r="E41" i="6"/>
  <c r="F36" i="6"/>
  <c r="G36" i="6"/>
  <c r="H36" i="6"/>
  <c r="I36" i="6"/>
  <c r="J36" i="6"/>
  <c r="K36" i="6"/>
  <c r="L36" i="6"/>
  <c r="N36" i="6"/>
  <c r="O36" i="6"/>
  <c r="P36" i="6"/>
  <c r="Q36" i="6"/>
  <c r="E57" i="6" l="1"/>
  <c r="M36" i="6"/>
  <c r="E39" i="6"/>
  <c r="E43" i="6"/>
  <c r="E36" i="6" l="1"/>
  <c r="I310" i="6"/>
  <c r="I303" i="6" s="1"/>
  <c r="J310" i="6"/>
  <c r="E213" i="6" l="1"/>
  <c r="E214" i="6"/>
  <c r="E215" i="6"/>
  <c r="E216" i="6"/>
  <c r="E192" i="6"/>
  <c r="E193" i="6"/>
  <c r="E194" i="6"/>
  <c r="E195" i="6"/>
  <c r="E196" i="6"/>
  <c r="E185" i="6"/>
  <c r="E186" i="6"/>
  <c r="E187" i="6"/>
  <c r="E188" i="6"/>
  <c r="E189" i="6"/>
  <c r="E172" i="6"/>
  <c r="E165" i="6"/>
  <c r="E164" i="6"/>
  <c r="E74" i="6"/>
  <c r="E67" i="6"/>
  <c r="E53" i="6"/>
  <c r="E32" i="6"/>
  <c r="I176" i="6" l="1"/>
  <c r="L162" i="6"/>
  <c r="E175" i="6" l="1"/>
  <c r="E174" i="6"/>
  <c r="E173" i="6"/>
  <c r="E171" i="6"/>
  <c r="E170" i="6"/>
  <c r="Q169" i="6"/>
  <c r="P169" i="6"/>
  <c r="O169" i="6"/>
  <c r="N169" i="6"/>
  <c r="M169" i="6"/>
  <c r="L169" i="6"/>
  <c r="K169" i="6"/>
  <c r="J169" i="6"/>
  <c r="I169" i="6"/>
  <c r="H169" i="6"/>
  <c r="G169" i="6"/>
  <c r="F169" i="6"/>
  <c r="E217" i="6"/>
  <c r="E212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191" i="6"/>
  <c r="E190" i="6" s="1"/>
  <c r="Q190" i="6"/>
  <c r="P190" i="6"/>
  <c r="O190" i="6"/>
  <c r="N190" i="6"/>
  <c r="M190" i="6"/>
  <c r="L190" i="6"/>
  <c r="K190" i="6"/>
  <c r="J190" i="6"/>
  <c r="I190" i="6"/>
  <c r="H190" i="6"/>
  <c r="G190" i="6"/>
  <c r="F190" i="6"/>
  <c r="E184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69" i="6" l="1"/>
  <c r="E183" i="6"/>
  <c r="E211" i="6"/>
  <c r="E76" i="6" l="1"/>
  <c r="E75" i="6"/>
  <c r="E73" i="6"/>
  <c r="E72" i="6"/>
  <c r="Q71" i="6"/>
  <c r="P71" i="6"/>
  <c r="O71" i="6"/>
  <c r="N71" i="6"/>
  <c r="M71" i="6"/>
  <c r="L71" i="6"/>
  <c r="K71" i="6"/>
  <c r="J71" i="6"/>
  <c r="I71" i="6"/>
  <c r="H71" i="6"/>
  <c r="G71" i="6"/>
  <c r="F71" i="6"/>
  <c r="E69" i="6"/>
  <c r="E68" i="6"/>
  <c r="E66" i="6"/>
  <c r="E65" i="6"/>
  <c r="Q64" i="6"/>
  <c r="P64" i="6"/>
  <c r="O64" i="6"/>
  <c r="N64" i="6"/>
  <c r="M64" i="6"/>
  <c r="L64" i="6"/>
  <c r="K64" i="6"/>
  <c r="J64" i="6"/>
  <c r="I64" i="6"/>
  <c r="H64" i="6"/>
  <c r="G64" i="6"/>
  <c r="F64" i="6"/>
  <c r="E71" i="6" l="1"/>
  <c r="E64" i="6"/>
  <c r="E18" i="6"/>
  <c r="E182" i="6"/>
  <c r="E181" i="6"/>
  <c r="E180" i="6"/>
  <c r="E178" i="6"/>
  <c r="E177" i="6"/>
  <c r="Q176" i="6"/>
  <c r="P176" i="6"/>
  <c r="O176" i="6"/>
  <c r="N176" i="6"/>
  <c r="M176" i="6"/>
  <c r="L176" i="6"/>
  <c r="K176" i="6"/>
  <c r="J176" i="6"/>
  <c r="H176" i="6"/>
  <c r="G176" i="6"/>
  <c r="F176" i="6"/>
  <c r="E168" i="6"/>
  <c r="E167" i="6"/>
  <c r="E166" i="6"/>
  <c r="E163" i="6"/>
  <c r="Q162" i="6"/>
  <c r="P162" i="6"/>
  <c r="O162" i="6"/>
  <c r="N162" i="6"/>
  <c r="K162" i="6"/>
  <c r="J162" i="6"/>
  <c r="I162" i="6"/>
  <c r="H162" i="6"/>
  <c r="G162" i="6"/>
  <c r="F162" i="6"/>
  <c r="E30" i="6"/>
  <c r="F29" i="6"/>
  <c r="E51" i="6"/>
  <c r="Q50" i="6"/>
  <c r="P50" i="6"/>
  <c r="O50" i="6"/>
  <c r="N50" i="6"/>
  <c r="M50" i="6"/>
  <c r="L50" i="6"/>
  <c r="K50" i="6"/>
  <c r="J50" i="6"/>
  <c r="I50" i="6"/>
  <c r="H50" i="6"/>
  <c r="G50" i="6"/>
  <c r="F50" i="6"/>
  <c r="Q29" i="6"/>
  <c r="P29" i="6"/>
  <c r="O29" i="6"/>
  <c r="N29" i="6"/>
  <c r="M29" i="6"/>
  <c r="L29" i="6"/>
  <c r="K29" i="6"/>
  <c r="J29" i="6"/>
  <c r="I29" i="6"/>
  <c r="H29" i="6"/>
  <c r="G29" i="6"/>
  <c r="G155" i="6" l="1"/>
  <c r="E162" i="6"/>
  <c r="O155" i="6"/>
  <c r="M155" i="6"/>
  <c r="J155" i="6"/>
  <c r="L155" i="6"/>
  <c r="N155" i="6"/>
  <c r="P155" i="6"/>
  <c r="K155" i="6"/>
  <c r="Q155" i="6"/>
  <c r="H155" i="6"/>
  <c r="E83" i="6" l="1"/>
  <c r="E82" i="6"/>
  <c r="E81" i="6"/>
  <c r="E80" i="6"/>
  <c r="E79" i="6"/>
  <c r="Q78" i="6"/>
  <c r="P78" i="6"/>
  <c r="O78" i="6"/>
  <c r="M78" i="6"/>
  <c r="L78" i="6"/>
  <c r="K78" i="6"/>
  <c r="J78" i="6"/>
  <c r="I78" i="6"/>
  <c r="H78" i="6"/>
  <c r="G78" i="6"/>
  <c r="F78" i="6"/>
  <c r="E31" i="6"/>
  <c r="E33" i="6"/>
  <c r="E34" i="6"/>
  <c r="E17" i="6"/>
  <c r="E19" i="6"/>
  <c r="E20" i="6"/>
  <c r="E21" i="6"/>
  <c r="E16" i="6"/>
  <c r="O22" i="6" l="1"/>
  <c r="N22" i="6"/>
  <c r="M22" i="6"/>
  <c r="L22" i="6"/>
  <c r="K22" i="6"/>
  <c r="P22" i="6"/>
  <c r="J22" i="6"/>
  <c r="E29" i="6"/>
  <c r="E78" i="6"/>
  <c r="Q312" i="6"/>
  <c r="Q305" i="6" s="1"/>
  <c r="I22" i="6" l="1"/>
  <c r="H22" i="6" l="1"/>
  <c r="E254" i="6"/>
  <c r="E255" i="6"/>
  <c r="E256" i="6"/>
  <c r="E257" i="6"/>
  <c r="E258" i="6"/>
  <c r="G22" i="6" l="1"/>
  <c r="E253" i="6"/>
  <c r="F22" i="6" l="1"/>
  <c r="G310" i="6"/>
  <c r="G303" i="6" s="1"/>
  <c r="F310" i="6"/>
  <c r="F303" i="6" s="1"/>
  <c r="E287" i="6"/>
  <c r="E286" i="6"/>
  <c r="E285" i="6"/>
  <c r="E284" i="6"/>
  <c r="E282" i="6"/>
  <c r="Q281" i="6"/>
  <c r="P281" i="6"/>
  <c r="O281" i="6"/>
  <c r="N281" i="6"/>
  <c r="M281" i="6"/>
  <c r="L281" i="6"/>
  <c r="K281" i="6"/>
  <c r="J281" i="6"/>
  <c r="I281" i="6"/>
  <c r="H281" i="6"/>
  <c r="G281" i="6"/>
  <c r="F281" i="6"/>
  <c r="E279" i="6"/>
  <c r="E278" i="6"/>
  <c r="E277" i="6"/>
  <c r="E276" i="6"/>
  <c r="E275" i="6"/>
  <c r="Q274" i="6"/>
  <c r="P274" i="6"/>
  <c r="O274" i="6"/>
  <c r="N274" i="6"/>
  <c r="M274" i="6"/>
  <c r="L274" i="6"/>
  <c r="K274" i="6"/>
  <c r="J274" i="6"/>
  <c r="I274" i="6"/>
  <c r="H274" i="6"/>
  <c r="G274" i="6"/>
  <c r="F274" i="6"/>
  <c r="E55" i="6"/>
  <c r="E54" i="6"/>
  <c r="E52" i="6"/>
  <c r="E274" i="6" l="1"/>
  <c r="E281" i="6"/>
  <c r="E50" i="6" l="1"/>
  <c r="Q15" i="6"/>
  <c r="P15" i="6"/>
  <c r="O15" i="6" l="1"/>
  <c r="Q260" i="6"/>
  <c r="P260" i="6"/>
  <c r="O260" i="6"/>
  <c r="N260" i="6"/>
  <c r="M260" i="6"/>
  <c r="L260" i="6"/>
  <c r="K260" i="6"/>
  <c r="J260" i="6"/>
  <c r="I260" i="6"/>
  <c r="H260" i="6"/>
  <c r="G260" i="6"/>
  <c r="F260" i="6"/>
  <c r="N15" i="6" l="1"/>
  <c r="M15" i="6" l="1"/>
  <c r="E348" i="6"/>
  <c r="E349" i="6"/>
  <c r="E346" i="6"/>
  <c r="Q344" i="6"/>
  <c r="E347" i="6"/>
  <c r="E350" i="6"/>
  <c r="J344" i="6"/>
  <c r="L344" i="6"/>
  <c r="F344" i="6"/>
  <c r="K344" i="6"/>
  <c r="O344" i="6"/>
  <c r="I344" i="6"/>
  <c r="N344" i="6"/>
  <c r="H344" i="6"/>
  <c r="M344" i="6"/>
  <c r="G344" i="6"/>
  <c r="P344" i="6"/>
  <c r="E345" i="6"/>
  <c r="L15" i="6" l="1"/>
  <c r="E344" i="6"/>
  <c r="K15" i="6" l="1"/>
  <c r="J15" i="6" l="1"/>
  <c r="I15" i="6" l="1"/>
  <c r="H15" i="6" l="1"/>
  <c r="G15" i="6" l="1"/>
  <c r="F15" i="6" l="1"/>
  <c r="E15" i="6" l="1"/>
  <c r="F311" i="6" l="1"/>
  <c r="F304" i="6" s="1"/>
  <c r="G311" i="6"/>
  <c r="G304" i="6" s="1"/>
  <c r="H311" i="6"/>
  <c r="I311" i="6"/>
  <c r="I304" i="6" s="1"/>
  <c r="J311" i="6"/>
  <c r="J304" i="6" s="1"/>
  <c r="K311" i="6"/>
  <c r="L311" i="6"/>
  <c r="M311" i="6"/>
  <c r="M304" i="6" s="1"/>
  <c r="N311" i="6"/>
  <c r="N304" i="6" s="1"/>
  <c r="O311" i="6"/>
  <c r="O304" i="6" s="1"/>
  <c r="P311" i="6"/>
  <c r="P304" i="6" s="1"/>
  <c r="Q311" i="6"/>
  <c r="Q304" i="6" s="1"/>
  <c r="F312" i="6"/>
  <c r="G312" i="6"/>
  <c r="G305" i="6" s="1"/>
  <c r="H312" i="6"/>
  <c r="I312" i="6"/>
  <c r="I305" i="6" s="1"/>
  <c r="J312" i="6"/>
  <c r="J305" i="6" s="1"/>
  <c r="K312" i="6"/>
  <c r="K305" i="6" s="1"/>
  <c r="L312" i="6"/>
  <c r="L305" i="6" s="1"/>
  <c r="M312" i="6"/>
  <c r="M305" i="6" s="1"/>
  <c r="N312" i="6"/>
  <c r="N305" i="6" s="1"/>
  <c r="O312" i="6"/>
  <c r="O305" i="6" s="1"/>
  <c r="P312" i="6"/>
  <c r="P305" i="6" s="1"/>
  <c r="F313" i="6"/>
  <c r="F306" i="6" s="1"/>
  <c r="G313" i="6"/>
  <c r="G306" i="6" s="1"/>
  <c r="H313" i="6"/>
  <c r="H306" i="6" s="1"/>
  <c r="I313" i="6"/>
  <c r="I306" i="6" s="1"/>
  <c r="J313" i="6"/>
  <c r="J306" i="6" s="1"/>
  <c r="K313" i="6"/>
  <c r="K306" i="6" s="1"/>
  <c r="L313" i="6"/>
  <c r="L306" i="6" s="1"/>
  <c r="M313" i="6"/>
  <c r="M306" i="6" s="1"/>
  <c r="N313" i="6"/>
  <c r="N306" i="6" s="1"/>
  <c r="O313" i="6"/>
  <c r="O306" i="6" s="1"/>
  <c r="P313" i="6"/>
  <c r="P306" i="6" s="1"/>
  <c r="Q313" i="6"/>
  <c r="Q306" i="6" s="1"/>
  <c r="F314" i="6"/>
  <c r="F307" i="6" s="1"/>
  <c r="G314" i="6"/>
  <c r="G307" i="6" s="1"/>
  <c r="H314" i="6"/>
  <c r="H307" i="6" s="1"/>
  <c r="I314" i="6"/>
  <c r="I307" i="6" s="1"/>
  <c r="J314" i="6"/>
  <c r="J307" i="6" s="1"/>
  <c r="K314" i="6"/>
  <c r="K307" i="6" s="1"/>
  <c r="L314" i="6"/>
  <c r="L307" i="6" s="1"/>
  <c r="M314" i="6"/>
  <c r="M307" i="6" s="1"/>
  <c r="N314" i="6"/>
  <c r="N307" i="6" s="1"/>
  <c r="O314" i="6"/>
  <c r="O307" i="6" s="1"/>
  <c r="P314" i="6"/>
  <c r="P307" i="6" s="1"/>
  <c r="Q314" i="6"/>
  <c r="Q307" i="6" s="1"/>
  <c r="F315" i="6"/>
  <c r="F308" i="6" s="1"/>
  <c r="G315" i="6"/>
  <c r="G308" i="6" s="1"/>
  <c r="H315" i="6"/>
  <c r="H308" i="6" s="1"/>
  <c r="I315" i="6"/>
  <c r="I308" i="6" s="1"/>
  <c r="J315" i="6"/>
  <c r="J308" i="6" s="1"/>
  <c r="K315" i="6"/>
  <c r="K308" i="6" s="1"/>
  <c r="L315" i="6"/>
  <c r="L308" i="6" s="1"/>
  <c r="M315" i="6"/>
  <c r="M308" i="6" s="1"/>
  <c r="N315" i="6"/>
  <c r="N308" i="6" s="1"/>
  <c r="O315" i="6"/>
  <c r="O308" i="6" s="1"/>
  <c r="P315" i="6"/>
  <c r="P308" i="6" s="1"/>
  <c r="Q315" i="6"/>
  <c r="Q308" i="6" s="1"/>
  <c r="H310" i="6"/>
  <c r="K310" i="6"/>
  <c r="L310" i="6"/>
  <c r="L303" i="6" s="1"/>
  <c r="M310" i="6"/>
  <c r="M303" i="6" s="1"/>
  <c r="N310" i="6"/>
  <c r="O310" i="6"/>
  <c r="O303" i="6" s="1"/>
  <c r="P310" i="6"/>
  <c r="P303" i="6" s="1"/>
  <c r="Q310" i="6"/>
  <c r="Q303" i="6" s="1"/>
  <c r="E289" i="6"/>
  <c r="F288" i="6"/>
  <c r="G295" i="6"/>
  <c r="F295" i="6"/>
  <c r="E268" i="6"/>
  <c r="E261" i="6"/>
  <c r="E264" i="6"/>
  <c r="E263" i="6"/>
  <c r="F267" i="6"/>
  <c r="L304" i="6" l="1"/>
  <c r="K303" i="6"/>
  <c r="K304" i="6"/>
  <c r="H303" i="6"/>
  <c r="H305" i="6"/>
  <c r="H304" i="6"/>
  <c r="E433" i="6"/>
  <c r="E432" i="6"/>
  <c r="N303" i="6"/>
  <c r="E312" i="6"/>
  <c r="E305" i="6" s="1"/>
  <c r="F305" i="6"/>
  <c r="E318" i="6"/>
  <c r="E319" i="6"/>
  <c r="E320" i="6"/>
  <c r="E321" i="6"/>
  <c r="E322" i="6"/>
  <c r="E317" i="6"/>
  <c r="G316" i="6"/>
  <c r="H316" i="6"/>
  <c r="I316" i="6"/>
  <c r="J316" i="6"/>
  <c r="K316" i="6"/>
  <c r="L316" i="6"/>
  <c r="M316" i="6"/>
  <c r="N316" i="6"/>
  <c r="O316" i="6"/>
  <c r="P316" i="6"/>
  <c r="Q316" i="6"/>
  <c r="E316" i="6" l="1"/>
  <c r="E429" i="6"/>
  <c r="E272" i="6" l="1"/>
  <c r="E271" i="6"/>
  <c r="E269" i="6"/>
  <c r="P267" i="6" l="1"/>
  <c r="Q267" i="6"/>
  <c r="O267" i="6" l="1"/>
  <c r="N267" i="6" l="1"/>
  <c r="M267" i="6" l="1"/>
  <c r="L267" i="6" l="1"/>
  <c r="K267" i="6" l="1"/>
  <c r="J267" i="6" l="1"/>
  <c r="I267" i="6" l="1"/>
  <c r="H267" i="6" l="1"/>
  <c r="G267" i="6" l="1"/>
  <c r="E267" i="6" l="1"/>
  <c r="E405" i="6" l="1"/>
  <c r="E389" i="6" l="1"/>
  <c r="E388" i="6" l="1"/>
  <c r="Q295" i="6" l="1"/>
  <c r="P295" i="6" l="1"/>
  <c r="O295" i="6" l="1"/>
  <c r="N295" i="6" l="1"/>
  <c r="M295" i="6" l="1"/>
  <c r="L295" i="6" l="1"/>
  <c r="K295" i="6" l="1"/>
  <c r="J295" i="6" l="1"/>
  <c r="I295" i="6" l="1"/>
  <c r="H295" i="6" l="1"/>
  <c r="E412" i="6" l="1"/>
  <c r="E410" i="6"/>
  <c r="E403" i="6"/>
  <c r="E398" i="6"/>
  <c r="E396" i="6"/>
  <c r="E382" i="6"/>
  <c r="E377" i="6"/>
  <c r="E375" i="6"/>
  <c r="E370" i="6"/>
  <c r="E368" i="6"/>
  <c r="E364" i="6"/>
  <c r="E363" i="6"/>
  <c r="E361" i="6"/>
  <c r="E357" i="6"/>
  <c r="E356" i="6"/>
  <c r="E354" i="6"/>
  <c r="L358" i="6" l="1"/>
  <c r="Q386" i="6"/>
  <c r="N372" i="6"/>
  <c r="Q351" i="6"/>
  <c r="N400" i="6"/>
  <c r="E371" i="6"/>
  <c r="Q393" i="6"/>
  <c r="N407" i="6"/>
  <c r="E413" i="6"/>
  <c r="E378" i="6"/>
  <c r="M365" i="6"/>
  <c r="N379" i="6"/>
  <c r="E392" i="6"/>
  <c r="E406" i="6"/>
  <c r="E314" i="6"/>
  <c r="E307" i="6" s="1"/>
  <c r="E310" i="6"/>
  <c r="E303" i="6" s="1"/>
  <c r="E311" i="6"/>
  <c r="E304" i="6" s="1"/>
  <c r="J386" i="6" l="1"/>
  <c r="E390" i="6"/>
  <c r="K372" i="6"/>
  <c r="P386" i="6"/>
  <c r="M379" i="6"/>
  <c r="P393" i="6"/>
  <c r="P351" i="6"/>
  <c r="K358" i="6"/>
  <c r="E385" i="6"/>
  <c r="K365" i="6"/>
  <c r="K400" i="6"/>
  <c r="E299" i="6"/>
  <c r="E295" i="6" s="1"/>
  <c r="Q309" i="6" l="1"/>
  <c r="I386" i="6"/>
  <c r="E373" i="6"/>
  <c r="K407" i="6"/>
  <c r="K379" i="6"/>
  <c r="O393" i="6"/>
  <c r="O386" i="6"/>
  <c r="O351" i="6"/>
  <c r="N393" i="6" l="1"/>
  <c r="Q288" i="6"/>
  <c r="N351" i="6"/>
  <c r="N386" i="6"/>
  <c r="E291" i="6"/>
  <c r="E265" i="6"/>
  <c r="Q302" i="6" l="1"/>
  <c r="P309" i="6"/>
  <c r="M386" i="6"/>
  <c r="P288" i="6"/>
  <c r="M351" i="6"/>
  <c r="M393" i="6"/>
  <c r="O288" i="6"/>
  <c r="P302" i="6" l="1"/>
  <c r="N309" i="6"/>
  <c r="O309" i="6"/>
  <c r="K393" i="6"/>
  <c r="L393" i="6"/>
  <c r="L351" i="6"/>
  <c r="L386" i="6"/>
  <c r="N288" i="6"/>
  <c r="O428" i="6" l="1"/>
  <c r="O302" i="6"/>
  <c r="M309" i="6"/>
  <c r="K351" i="6"/>
  <c r="K386" i="6"/>
  <c r="N428" i="6"/>
  <c r="M288" i="6"/>
  <c r="N302" i="6" l="1"/>
  <c r="L309" i="6"/>
  <c r="J351" i="6"/>
  <c r="H386" i="6"/>
  <c r="M428" i="6"/>
  <c r="L288" i="6"/>
  <c r="M302" i="6" l="1"/>
  <c r="K309" i="6"/>
  <c r="I351" i="6"/>
  <c r="L428" i="6"/>
  <c r="G386" i="6"/>
  <c r="K288" i="6"/>
  <c r="L302" i="6" l="1"/>
  <c r="J309" i="6"/>
  <c r="H351" i="6"/>
  <c r="K428" i="6"/>
  <c r="F386" i="6"/>
  <c r="E387" i="6"/>
  <c r="E386" i="6" s="1"/>
  <c r="J393" i="6"/>
  <c r="J288" i="6"/>
  <c r="K302" i="6" l="1"/>
  <c r="I309" i="6"/>
  <c r="G351" i="6"/>
  <c r="F351" i="6"/>
  <c r="I393" i="6"/>
  <c r="I288" i="6"/>
  <c r="J302" i="6" l="1"/>
  <c r="H309" i="6"/>
  <c r="H393" i="6"/>
  <c r="H288" i="6"/>
  <c r="I302" i="6" l="1"/>
  <c r="G309" i="6"/>
  <c r="G393" i="6"/>
  <c r="G288" i="6"/>
  <c r="H302" i="6" l="1"/>
  <c r="E315" i="6"/>
  <c r="E313" i="6"/>
  <c r="E306" i="6" s="1"/>
  <c r="F393" i="6"/>
  <c r="F302" i="6" l="1"/>
  <c r="E309" i="6"/>
  <c r="E262" i="6"/>
  <c r="E260" i="6" s="1"/>
  <c r="F309" i="6"/>
  <c r="G302" i="6"/>
  <c r="E293" i="6" l="1"/>
  <c r="E292" i="6"/>
  <c r="E290" i="6"/>
  <c r="E288" i="6" l="1"/>
  <c r="E300" i="6" l="1"/>
  <c r="E302" i="6" l="1"/>
  <c r="E352" i="6" l="1"/>
  <c r="E353" i="6"/>
  <c r="E355" i="6"/>
  <c r="F358" i="6"/>
  <c r="G358" i="6"/>
  <c r="H358" i="6"/>
  <c r="I358" i="6"/>
  <c r="J358" i="6"/>
  <c r="M358" i="6"/>
  <c r="N358" i="6"/>
  <c r="O358" i="6"/>
  <c r="P358" i="6"/>
  <c r="Q358" i="6"/>
  <c r="E359" i="6"/>
  <c r="E360" i="6"/>
  <c r="E362" i="6"/>
  <c r="F365" i="6"/>
  <c r="G365" i="6"/>
  <c r="H365" i="6"/>
  <c r="I365" i="6"/>
  <c r="J365" i="6"/>
  <c r="L365" i="6"/>
  <c r="N365" i="6"/>
  <c r="O365" i="6"/>
  <c r="P365" i="6"/>
  <c r="Q365" i="6"/>
  <c r="E366" i="6"/>
  <c r="E367" i="6"/>
  <c r="E369" i="6"/>
  <c r="F372" i="6"/>
  <c r="G372" i="6"/>
  <c r="H372" i="6"/>
  <c r="I372" i="6"/>
  <c r="J372" i="6"/>
  <c r="L372" i="6"/>
  <c r="M372" i="6"/>
  <c r="O372" i="6"/>
  <c r="P372" i="6"/>
  <c r="Q372" i="6"/>
  <c r="E374" i="6"/>
  <c r="E376" i="6"/>
  <c r="F379" i="6"/>
  <c r="G379" i="6"/>
  <c r="H379" i="6"/>
  <c r="I379" i="6"/>
  <c r="J379" i="6"/>
  <c r="L379" i="6"/>
  <c r="O379" i="6"/>
  <c r="P379" i="6"/>
  <c r="Q379" i="6"/>
  <c r="E380" i="6"/>
  <c r="E381" i="6"/>
  <c r="E383" i="6"/>
  <c r="E394" i="6"/>
  <c r="E395" i="6"/>
  <c r="E397" i="6"/>
  <c r="F400" i="6"/>
  <c r="G400" i="6"/>
  <c r="H400" i="6"/>
  <c r="I400" i="6"/>
  <c r="J400" i="6"/>
  <c r="L400" i="6"/>
  <c r="M400" i="6"/>
  <c r="O400" i="6"/>
  <c r="P400" i="6"/>
  <c r="Q400" i="6"/>
  <c r="E401" i="6"/>
  <c r="E402" i="6"/>
  <c r="E404" i="6"/>
  <c r="F407" i="6"/>
  <c r="G407" i="6"/>
  <c r="H407" i="6"/>
  <c r="I407" i="6"/>
  <c r="J407" i="6"/>
  <c r="L407" i="6"/>
  <c r="M407" i="6"/>
  <c r="O407" i="6"/>
  <c r="P407" i="6"/>
  <c r="Q407" i="6"/>
  <c r="E408" i="6"/>
  <c r="E409" i="6"/>
  <c r="E411" i="6"/>
  <c r="E351" i="6" l="1"/>
  <c r="E365" i="6"/>
  <c r="E393" i="6"/>
  <c r="E358" i="6"/>
  <c r="E407" i="6"/>
  <c r="E379" i="6"/>
  <c r="E372" i="6"/>
  <c r="E400" i="6"/>
  <c r="J428" i="6" l="1"/>
  <c r="P428" i="6" l="1"/>
  <c r="Q428" i="6"/>
  <c r="H428" i="6" l="1"/>
  <c r="F428" i="6"/>
  <c r="G428" i="6"/>
  <c r="E179" i="6"/>
  <c r="I155" i="6" l="1"/>
  <c r="E176" i="6"/>
  <c r="E431" i="6" l="1"/>
  <c r="E428" i="6" s="1"/>
  <c r="I428" i="6"/>
</calcChain>
</file>

<file path=xl/sharedStrings.xml><?xml version="1.0" encoding="utf-8"?>
<sst xmlns="http://schemas.openxmlformats.org/spreadsheetml/2006/main" count="622" uniqueCount="177">
  <si>
    <t xml:space="preserve">№ 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</si>
  <si>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</si>
  <si>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</si>
  <si>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</si>
  <si>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</si>
  <si>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</si>
  <si>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</si>
  <si>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</si>
  <si>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</si>
  <si>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</si>
  <si>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</si>
  <si>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</si>
  <si>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Таблица № 1</t>
  </si>
  <si>
    <t>* заполняется при наличии информации в таблице 2</t>
  </si>
  <si>
    <t xml:space="preserve">КОМПЛЕКСНЫЙ ПЛАН </t>
  </si>
  <si>
    <t>тыс.рублей</t>
  </si>
  <si>
    <t>СОГЛАСОВАНО</t>
  </si>
  <si>
    <t>департамент строительства и жилищно-коммунального комплекса Нефтеюганского района/   
 департамент образования и молодежной политики Нефтеюганского района</t>
  </si>
  <si>
    <t>Основное мероприятие: 
Обеспечение деятельности департамента строительства и жилищно-коммунального комплекса Нефтеюганского района и подведомственного ему учреждения</t>
  </si>
  <si>
    <t>департамент строительства и жилищно-коммунального комплекса Нефтеюганского района/ департамент финансов Нефтеюганского района/                                                                                                                              
поселения Нефтеюганского района</t>
  </si>
  <si>
    <t>департамент строительства и жилищно-коммунального комплекса Нефтеюганского района</t>
  </si>
  <si>
    <t>сп.Сингапай</t>
  </si>
  <si>
    <t>Исполнители:</t>
  </si>
  <si>
    <t xml:space="preserve">Всего по муниципальной программе
</t>
  </si>
  <si>
    <t>Источники финансирования</t>
  </si>
  <si>
    <t>Всего</t>
  </si>
  <si>
    <t>январь</t>
  </si>
  <si>
    <t>всего</t>
  </si>
  <si>
    <t>ФБ</t>
  </si>
  <si>
    <t>БАО</t>
  </si>
  <si>
    <t>МБ</t>
  </si>
  <si>
    <t>средства по Соглашениям по передаче полномочий</t>
  </si>
  <si>
    <t xml:space="preserve">средства поселений </t>
  </si>
  <si>
    <t>иные источники</t>
  </si>
  <si>
    <t>средства по Соглашениям по передаче полномочий*</t>
  </si>
  <si>
    <t>средства поселений *</t>
  </si>
  <si>
    <t>иные источники*</t>
  </si>
  <si>
    <t>(подпись)</t>
  </si>
  <si>
    <t xml:space="preserve">департамент строительства и жилищно-коммунального комплекса Нефтеюганского района главный бухгалтер, 250-207)
</t>
  </si>
  <si>
    <t xml:space="preserve">
Благоустройство территории общего пользования </t>
  </si>
  <si>
    <t>сп.Сентябрьский</t>
  </si>
  <si>
    <t xml:space="preserve">Предоставление субсидии  из бюджета Нефтеюганского района юридическим лицам (за исключением субсидий государственным (муниципальным) учреждениям), индивидуальным предпринимателям, физическим лицам в целях финансового обеспечения затрат на приобретение топлива для обеспечения неснижаемого нормативного запаса топлива на источниках тепловой энергии, расположенных на территории Нефтеюганского района </t>
  </si>
  <si>
    <t>В.С.Кошаков</t>
  </si>
  <si>
    <t>Директор департамента строительства и ЖКК -</t>
  </si>
  <si>
    <t>заместитель главы Нефтеюганского района</t>
  </si>
  <si>
    <t>сп.Куть-Ях</t>
  </si>
  <si>
    <t>Финансовые затраты на реализацию муниципальной программы (планируемое освоение)</t>
  </si>
  <si>
    <t>Ответственный исполнитель, соисполнитель мероприятия
(структурное подразделение, ФИО, должность, № тел.)</t>
  </si>
  <si>
    <t>Структурный элемент (основное мероприятие) муниципальной программы/мероприятия</t>
  </si>
  <si>
    <t>г.п.Пойковский</t>
  </si>
  <si>
    <t>сп.Каркатеевы</t>
  </si>
  <si>
    <t>департамент строительства и жилищно-коммунального комплекса Нефтеюганского района (главный бухгалтер, 250-207, 
начальник ОАРиК Косых Ю.В., 250-205</t>
  </si>
  <si>
    <t xml:space="preserve">департамент строительства и жилищно-коммунального комплекса Нефтеюганского района (главный бухгалтер, 250-207, 
начальник ОАРиК Косых Ю.В., 250-205
</t>
  </si>
  <si>
    <t>Э.А.Фаизова</t>
  </si>
  <si>
    <t>Начальник отдела по учету и отчетности ДСиЖКК</t>
  </si>
  <si>
    <t>утвержденной постановлением администрации Нефтеюганского района от 31.10.2022 № 2059-па-нпа</t>
  </si>
  <si>
    <t>Региональный проект "Чистая вода"</t>
  </si>
  <si>
    <t xml:space="preserve">
Региональный проект "Формирование комфортной городской среды"</t>
  </si>
  <si>
    <t>Благоустройтсво общественной территории парк "Зеленый остров"в сельском поселении Куть-Ях 2 этап</t>
  </si>
  <si>
    <t>Капитальный ремонт объекта "Сети ТВС от ЦТП 1А до ТК 1А-40" участок сети от ТК 1А-19 до ТК 1А-26 в 1 мкр. гп. Пойковский</t>
  </si>
  <si>
    <t xml:space="preserve">Установка обезжелезивания в п. Салым </t>
  </si>
  <si>
    <t>1.3.2</t>
  </si>
  <si>
    <t>1.3.3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</si>
  <si>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(руководитель контрактной службы, Вохмина М.В.250-297)</t>
  </si>
  <si>
    <t>департамент строительства и жилищно-коммунального комплекса Нефтеюганского района/муниципальное казенное учреждение «Управление капитального строительства и жилищно-коммунального комплекса Нефтеюганского района»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</si>
  <si>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(начальник ОПРиОТЗ, Калита Е.В., 250-308)</t>
  </si>
  <si>
    <t>1.3.4</t>
  </si>
  <si>
    <t>1.3.5</t>
  </si>
  <si>
    <t>1.3.6</t>
  </si>
  <si>
    <t>1.3.7</t>
  </si>
  <si>
    <t>1.3.8</t>
  </si>
  <si>
    <t xml:space="preserve">Капитальный ремонт объекта "Магистральные сети ТС от котельной №3 до ТК-8 " (Замена участка от ТК-1а до ТК-3 Ду-700мм) в пгт.Пойковский Нефтеюганского района (Корректировка сметной документации) </t>
  </si>
  <si>
    <t>«Сети ТС на круг Б-4, Б-3 (+переход под дорогой) от УТ-4 до УТ-7», «Сети ВС на круг Б-4, Б-3 (+переход под дорогой) от УТ-4 до УТ-7» (Переключение Круга Б3-Б4  на новую сеть 3 этапа инженерной подготовки квартала В-1) в п.Сингапай НР</t>
  </si>
  <si>
    <t>Ремонт объекта "Установка обезжелезивания воды" в сп. Куть-Ях НР</t>
  </si>
  <si>
    <t>1.2</t>
  </si>
  <si>
    <t>1.1</t>
  </si>
  <si>
    <t>1.2.1</t>
  </si>
  <si>
    <t>1.2.4</t>
  </si>
  <si>
    <t>1.2.5</t>
  </si>
  <si>
    <t>1.2.6</t>
  </si>
  <si>
    <t>1.2.8</t>
  </si>
  <si>
    <t>1.2.9</t>
  </si>
  <si>
    <t>1.3</t>
  </si>
  <si>
    <t>1.3.1</t>
  </si>
  <si>
    <t>1.4</t>
  </si>
  <si>
    <t>1.5</t>
  </si>
  <si>
    <t>1.6</t>
  </si>
  <si>
    <t>2.2</t>
  </si>
  <si>
    <t>2.3</t>
  </si>
  <si>
    <t>3.1</t>
  </si>
  <si>
    <t>3.3</t>
  </si>
  <si>
    <t>4.1</t>
  </si>
  <si>
    <t>4.1.1</t>
  </si>
  <si>
    <t>4.1.1.1</t>
  </si>
  <si>
    <t>4.3</t>
  </si>
  <si>
    <t>4.3.1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</si>
  <si>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</si>
  <si>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</si>
  <si>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</si>
  <si>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</si>
  <si>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</si>
  <si>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</si>
  <si>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</si>
  <si>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</si>
  <si>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"______"________________2023</t>
  </si>
  <si>
    <t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</t>
  </si>
  <si>
    <t>"Тепловые сети", "Водопроводные сети" (Ремонт участка сетей ТВС от ул. Центральная до ТК-22 (ул. Дорожная)) с. Чеускино НР</t>
  </si>
  <si>
    <t>Наружные сети теплоснабжения от котельной на старый поселок (через ТК-1,2,3,4,5,6,7,8,9), Наружные сети водоснабжения от котельной на старый поселок (через ТК-1,2,3,4,5,6,7,8,9, Ремонт вводного трубопровода сетей ТВС к жилому дому №12 ул. Центральная в сп. Сингапай НР</t>
  </si>
  <si>
    <t>4.2.</t>
  </si>
  <si>
    <t>4.2.1.</t>
  </si>
  <si>
    <t>средства по Соглашению по передаче полномочий</t>
  </si>
  <si>
    <t>средства поселений</t>
  </si>
  <si>
    <t>4.3.10</t>
  </si>
  <si>
    <t>4.3.11</t>
  </si>
  <si>
    <r>
      <rPr>
        <u/>
        <sz val="11"/>
        <rFont val="Times New Roman"/>
        <family val="1"/>
        <charset val="204"/>
      </rPr>
      <t xml:space="preserve"> Основное мероприятие:</t>
    </r>
    <r>
      <rPr>
        <sz val="11"/>
        <rFont val="Times New Roman"/>
        <family val="1"/>
        <charset val="204"/>
      </rPr>
      <t xml:space="preserve"> 
Повышение энергетической эффективности в бюджетной сфере Нефтеюганского района </t>
    </r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</si>
  <si>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Дезинсекция и дератизация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</si>
  <si>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
 Обеспечение реализации мероприятий по ремонту  общего имущества в МКД (в т.ч. муниципальных квартир)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</si>
  <si>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
Предоставление субсидии в связи с оказанием услуг в сфере ЖКК на территории Нефтеюганского района</t>
    </r>
  </si>
  <si>
    <t>департамент строительства и жилищно-коммунального комплекса Нефтеюганского района/
муниципальное казенное учреждение «Управление капитального строительства и жилищно-коммунального комплекса Нефтеюганского района» 
(начальник ОСКиТН,  250-223)</t>
  </si>
  <si>
    <t>департамент строительства и жилищно-коммунального комплекса Нефтеюганского района/
муниципальное казенное учреждение «Управление капитального строительства и жилищно-коммунального комплекса Нефтеюганского района» 
(начальник ОСКиТН, 250-223)</t>
  </si>
  <si>
    <t>Голубова Я.А.
8 (3463) 250202</t>
  </si>
  <si>
    <t>1.2.2</t>
  </si>
  <si>
    <t>1.2.3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</si>
  <si>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Комплекс сооружений водоснабжения, водоочистки и сетей водоснабжения в сп. Сингапай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</si>
  <si>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тепловодоснабжения до земельного участка с кадастровым номером 86:08:0020304:63 в 7 микрорайоне пгт.Пойковский Нефтеюганского района</t>
    </r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</si>
  <si>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Реконструкция, расширение, модернизация, строительство  и капитальный ремонт объектов коммунального комплекса</t>
    </r>
  </si>
  <si>
    <r>
      <rPr>
        <u/>
        <sz val="11"/>
        <rFont val="Times New Roman"/>
        <family val="1"/>
        <charset val="204"/>
      </rPr>
      <t xml:space="preserve">Основное мероприятие: </t>
    </r>
    <r>
      <rPr>
        <sz val="11"/>
        <rFont val="Times New Roman"/>
        <family val="1"/>
        <charset val="204"/>
      </rPr>
      <t xml:space="preserve">
Замена (поверка) поквартирных узлов учета энергоресурсов, установленных в квартирах муниципальной собственности</t>
    </r>
  </si>
  <si>
    <t>«Водопроводные сети», «Тепловые сети», (ремонт сетей ТВС от ул. Центральная ПК-0+0,00 до ПК-0+29 по ул. Дорожная) в с.п.Чеускино Нефтеюганского района.</t>
  </si>
  <si>
    <t>«Водопроводные сети», «Тепловые сети», (ремонт сетей ТВС от ул. Центральная ПК-0+29 до ПК-29+58 по ул. Дорожная) в с.п.Чеускино Нефтеюганского района.</t>
  </si>
  <si>
    <t>«Сети ТС на круг Б-4, Б-3 (+переход под дорогой) от УТ-4 до УТ-7», «Сети ХВС на круг Б-4, Б-3 (+переход под дорогой) от УТ-4 до УТ-7» (Перемычка на 3 этап круг В-1) в п.Сингапай НР</t>
  </si>
  <si>
    <t xml:space="preserve">«Сети теплоснабжения на круг Б-4, Б-3 (+переход под дорогой) от УТ-4 до УТ-7», «Сети водоснабжения на круг Б-4, Б-3 (+переход под дорогой) от УТ-4 до УТ-7» (Ремонт участка сетей ТВС от УТ-6 до ТК НРМОБУ СОШ) в п. Сингапай Нефтеюганского района </t>
  </si>
  <si>
    <t>Наружные сети теплоснабжения от котельной на старый поселок через ТК-1,2,3,4,5,6,7,8,9" (замена участка сети от ТК-3 до ТК-9)"  (ИИ)</t>
  </si>
  <si>
    <t>Наружные сети теплоснабжения от котельной на старый поселок через ТК-1,2,3,4,5,6,7,8,9" (замена участка сети от ТК-3 до ТК-9)" (ПИР)</t>
  </si>
  <si>
    <t>1.3.9</t>
  </si>
  <si>
    <t>1.3.10</t>
  </si>
  <si>
    <t>1.3.11</t>
  </si>
  <si>
    <t>1.3.12</t>
  </si>
  <si>
    <t>1.3.13</t>
  </si>
  <si>
    <r>
      <rPr>
        <u/>
        <sz val="11"/>
        <rFont val="Times New Roman"/>
        <family val="1"/>
        <charset val="204"/>
      </rPr>
      <t>Основное мероприятие:</t>
    </r>
    <r>
      <rPr>
        <sz val="11"/>
        <rFont val="Times New Roman"/>
        <family val="1"/>
        <charset val="204"/>
      </rPr>
      <t xml:space="preserve"> Капитальный ремонт, ремонт систем теплоснабжения, водоснабжения, водоотведения, электроснабжения для подготовки к осенне-зимнему периоду </t>
    </r>
  </si>
  <si>
    <r>
      <rPr>
        <u/>
        <sz val="11"/>
        <rFont val="Times New Roman"/>
        <family val="1"/>
        <charset val="204"/>
      </rPr>
      <t xml:space="preserve">Основное мероприятие:
</t>
    </r>
    <r>
      <rPr>
        <sz val="11"/>
        <rFont val="Times New Roman"/>
        <family val="1"/>
        <charset val="204"/>
      </rPr>
      <t>Благоустройство территорий поселений
Нефтеюганского района</t>
    </r>
  </si>
  <si>
    <r>
      <rPr>
        <u/>
        <sz val="11"/>
        <rFont val="Times New Roman"/>
        <family val="1"/>
        <charset val="204"/>
      </rPr>
      <t xml:space="preserve">Основеное мероприятие:
</t>
    </r>
    <r>
      <rPr>
        <sz val="11"/>
        <rFont val="Times New Roman"/>
        <family val="1"/>
        <charset val="204"/>
      </rPr>
      <t>Реализация инициативных проектов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</si>
  <si>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АГРС "Кавказ-3" в сп.Куть-Ях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</si>
  <si>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водоснабжения сп.Каркатеевы Нефтеюганского района (врезка)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</si>
  <si>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Блочно-модульная котельная в сп.Сингапай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</si>
  <si>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Модернизация водозаборных скважин в с.Чеускино</t>
    </r>
  </si>
  <si>
    <t>1.2.7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</si>
  <si>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Капитальный ремонт объекта "Магистральные сети тепловодоснабжения от ТК8 до ТК-14 в пгт.Пойковский Нефтеюганского района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</si>
  <si>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Капитальный ремонт объекта "Магистральные сети ТС от ТК 2 до ТК-8", "Магистральные сети ХВС от ТК 2 до ТК8" в пгт.Пойковский Нефтеюганского района</t>
    </r>
  </si>
  <si>
    <t>1.2.10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</si>
  <si>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Блочно-модульная котельная 9 МВт в сп.Каркатеевы Нефтеюганского района </t>
    </r>
  </si>
  <si>
    <t>1.2.11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</si>
  <si>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Строительство сетей водоснабжения от ВКК-6 до ВКК-6А по ул.Солнечной гп.Пойковский</t>
    </r>
  </si>
  <si>
    <t>1.2.12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</si>
  <si>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котельной в п.Юганская Обь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</si>
  <si>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объекта: Здание по объекту «Расширение ВОС в пос.Салым»</t>
    </r>
  </si>
  <si>
    <t>1.2.13</t>
  </si>
  <si>
    <t>1.2.14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</si>
  <si>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Перенос газопровода ДУ 63x5,8 продолженного по ул.Кедровой в сп.Сингапай Нефтеюганского района</t>
    </r>
  </si>
  <si>
    <t>1.2.15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</si>
  <si>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Сети водоотведения от к19-д до к22-д в мкр. "Дорожник" пгт. Пойковский Нефтеюганского района</t>
    </r>
  </si>
  <si>
    <t>1.2.16</t>
  </si>
  <si>
    <t>1.2.17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</si>
  <si>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Скважина Лемпино</t>
    </r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</si>
  <si>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Реконструкция водовода Чеускино </t>
    </r>
  </si>
  <si>
    <t>1.2.18</t>
  </si>
  <si>
    <t>4.2.2.</t>
  </si>
  <si>
    <t xml:space="preserve">Обустройство автомобильной парковки по ул. Круг В-1 между МКД 44 и 45 п.Сингапай Нефтеюганского района» 
</t>
  </si>
  <si>
    <t xml:space="preserve"> «3 этап благоустройства общественной территории парк «Зеленый остров» смотровая терраса» сп.Куть-Ях в размере 1 189 591,00 рублей.</t>
  </si>
  <si>
    <t xml:space="preserve">"Благоустройство парковки в мкр Коржавино" </t>
  </si>
  <si>
    <t>"Комфортный двор"</t>
  </si>
  <si>
    <t>"Подар мне дом, Человек"</t>
  </si>
  <si>
    <t>"Информационный портал"</t>
  </si>
  <si>
    <t>"Мы за чистоту"</t>
  </si>
  <si>
    <t xml:space="preserve"> "Обустройство памятника "Землякам павшим за Родину" в с.Чеускино</t>
  </si>
  <si>
    <r>
      <rPr>
        <u/>
        <sz val="11"/>
        <rFont val="Times New Roman"/>
        <family val="1"/>
        <charset val="204"/>
      </rPr>
      <t>мероприятие:</t>
    </r>
    <r>
      <rPr>
        <sz val="11"/>
        <rFont val="Times New Roman"/>
        <family val="1"/>
        <charset val="204"/>
      </rPr>
      <t xml:space="preserve">
Блочно-модульная установка ВОС – 99 м3/сут., сети водоснабжения в сп.Куть-Ях Нефтеюганского района (п.Лиственный)</t>
    </r>
  </si>
  <si>
    <t xml:space="preserve">департамент строительства и жилищно-коммунального комплекса Нефтеюганского района/                                                                                                                               
муниципальное казенное учреждение «Управление капитального строительства и жилищно-коммунального комплекса Нефтеюганского района» 
</t>
  </si>
  <si>
    <t>к муниципальной программе Нефтеюганского района "Жилищно-коммунальный комплекс и городская среда" на 24.01.2024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</si>
</sst>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₽_-;\-* #,##0.00\ _₽_-;_-* &quot;-&quot;??\ _₽_-;_-@_-"/>
    <numFmt numFmtId="164" formatCode="_-* #,##0.00000\ _₽_-;\-* #,##0.00000\ _₽_-;_-* &quot;-&quot;?????\ _₽_-;_-@_-"/>
    <numFmt numFmtId="165" formatCode="_-* #,##0.00000_р_._-;\-* #,##0.00000_р_._-;_-* &quot;-&quot;??_р_._-;_-@_-"/>
    <numFmt numFmtId="166" formatCode="_-* #,##0.000000_р_._-;\-* #,##0.000000_р_._-;_-* &quot;-&quot;??????_р_._-;_-@_-"/>
    <numFmt numFmtId="167" formatCode="0_ ;\-0\ "/>
    <numFmt numFmtId="168" formatCode="_-* #,##0.00000\ _₽_-;\-* #,##0.00000\ _₽_-;_-* &quot;-&quot;??\ _₽_-;_-@_-"/>
    <numFmt numFmtId="169" formatCode="#,##0.00000\ _₽"/>
    <numFmt numFmtId="170" formatCode="0.00000"/>
  </numFmts>
  <fonts count="11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3"/>
      <name val="Times New Roman"/>
      <family val="1"/>
      <charset val="204"/>
    </font>
    <font>
      <sz val="20"/>
      <name val="Times New Roman"/>
      <family val="1"/>
      <charset val="204"/>
    </font>
    <font>
      <sz val="2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05">
    <xf numFmtId="0" fontId="0" fillId="0" borderId="0" xfId="0"/>
    <xf numFmtId="43" fontId="2" fillId="0" borderId="2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vertical="center" wrapText="1"/>
    </xf>
    <xf numFmtId="164" fontId="2" fillId="0" borderId="0" xfId="0" applyNumberFormat="1" applyFont="1" applyFill="1"/>
    <xf numFmtId="43" fontId="2" fillId="0" borderId="2" xfId="0" applyNumberFormat="1" applyFont="1" applyFill="1" applyBorder="1" applyAlignment="1">
      <alignment horizontal="center" vertical="center"/>
    </xf>
    <xf numFmtId="43" fontId="2" fillId="0" borderId="2" xfId="0" applyNumberFormat="1" applyFont="1" applyFill="1" applyBorder="1" applyAlignment="1">
      <alignment horizontal="center" vertical="center" wrapText="1"/>
    </xf>
    <xf numFmtId="165" fontId="2" fillId="0" borderId="0" xfId="0" applyNumberFormat="1" applyFont="1" applyFill="1"/>
    <xf numFmtId="43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164" fontId="5" fillId="0" borderId="0" xfId="0" applyNumberFormat="1" applyFont="1" applyFill="1"/>
    <xf numFmtId="0" fontId="5" fillId="0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43" fontId="7" fillId="0" borderId="0" xfId="0" applyNumberFormat="1" applyFont="1" applyFill="1"/>
    <xf numFmtId="164" fontId="7" fillId="0" borderId="0" xfId="0" applyNumberFormat="1" applyFont="1" applyFill="1"/>
    <xf numFmtId="43" fontId="2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43" fontId="8" fillId="0" borderId="0" xfId="0" applyNumberFormat="1" applyFont="1" applyFill="1" applyAlignment="1"/>
    <xf numFmtId="43" fontId="2" fillId="0" borderId="0" xfId="0" applyNumberFormat="1" applyFont="1" applyFill="1" applyAlignment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wrapText="1"/>
    </xf>
    <xf numFmtId="164" fontId="2" fillId="0" borderId="12" xfId="0" applyNumberFormat="1" applyFont="1" applyFill="1" applyBorder="1" applyAlignment="1">
      <alignment vertical="center" wrapText="1"/>
    </xf>
    <xf numFmtId="43" fontId="2" fillId="0" borderId="8" xfId="0" applyNumberFormat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3" fontId="2" fillId="0" borderId="0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/>
    <xf numFmtId="43" fontId="2" fillId="0" borderId="2" xfId="0" applyNumberFormat="1" applyFont="1" applyFill="1" applyBorder="1" applyAlignment="1">
      <alignment vertical="center" wrapText="1"/>
    </xf>
    <xf numFmtId="43" fontId="2" fillId="0" borderId="0" xfId="0" applyNumberFormat="1" applyFont="1" applyFill="1" applyAlignment="1">
      <alignment horizontal="center"/>
    </xf>
    <xf numFmtId="164" fontId="9" fillId="0" borderId="0" xfId="0" applyNumberFormat="1" applyFont="1" applyFill="1"/>
    <xf numFmtId="169" fontId="9" fillId="0" borderId="0" xfId="0" applyNumberFormat="1" applyFont="1" applyFill="1" applyBorder="1" applyAlignment="1">
      <alignment horizontal="center" vertical="center"/>
    </xf>
    <xf numFmtId="166" fontId="2" fillId="0" borderId="0" xfId="0" applyNumberFormat="1" applyFont="1" applyFill="1"/>
    <xf numFmtId="164" fontId="2" fillId="0" borderId="0" xfId="0" applyNumberFormat="1" applyFont="1" applyFill="1" applyAlignment="1">
      <alignment wrapText="1"/>
    </xf>
    <xf numFmtId="164" fontId="2" fillId="0" borderId="0" xfId="0" applyNumberFormat="1" applyFont="1" applyFill="1" applyBorder="1" applyAlignment="1">
      <alignment horizontal="center" vertical="center" wrapText="1"/>
    </xf>
    <xf numFmtId="43" fontId="8" fillId="0" borderId="0" xfId="0" applyNumberFormat="1" applyFont="1" applyFill="1" applyAlignment="1">
      <alignment vertical="center"/>
    </xf>
    <xf numFmtId="43" fontId="2" fillId="0" borderId="0" xfId="0" applyNumberFormat="1" applyFont="1" applyFill="1" applyAlignment="1">
      <alignment horizontal="right"/>
    </xf>
    <xf numFmtId="0" fontId="6" fillId="0" borderId="2" xfId="0" applyFont="1" applyFill="1" applyBorder="1" applyAlignment="1">
      <alignment horizontal="center" vertical="center" wrapText="1"/>
    </xf>
    <xf numFmtId="167" fontId="6" fillId="0" borderId="2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168" fontId="2" fillId="0" borderId="0" xfId="0" applyNumberFormat="1" applyFont="1" applyFill="1" applyBorder="1" applyAlignment="1">
      <alignment vertical="center" wrapText="1"/>
    </xf>
    <xf numFmtId="164" fontId="10" fillId="0" borderId="0" xfId="0" applyNumberFormat="1" applyFont="1" applyFill="1" applyAlignment="1">
      <alignment horizontal="left"/>
    </xf>
    <xf numFmtId="164" fontId="10" fillId="0" borderId="0" xfId="0" applyNumberFormat="1" applyFont="1" applyFill="1"/>
    <xf numFmtId="164" fontId="9" fillId="0" borderId="12" xfId="0" applyNumberFormat="1" applyFont="1" applyFill="1" applyBorder="1" applyAlignment="1">
      <alignment vertical="center" wrapText="1"/>
    </xf>
    <xf numFmtId="170" fontId="2" fillId="0" borderId="0" xfId="0" applyNumberFormat="1" applyFont="1" applyFill="1"/>
    <xf numFmtId="9" fontId="2" fillId="0" borderId="0" xfId="2" applyFont="1" applyFill="1"/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64" fontId="9" fillId="0" borderId="12" xfId="0" applyNumberFormat="1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43" fontId="2" fillId="0" borderId="0" xfId="0" applyNumberFormat="1" applyFont="1" applyFill="1" applyAlignment="1">
      <alignment horizontal="center"/>
    </xf>
    <xf numFmtId="0" fontId="2" fillId="0" borderId="3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top" wrapText="1"/>
    </xf>
    <xf numFmtId="0" fontId="2" fillId="0" borderId="5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49" fontId="2" fillId="0" borderId="2" xfId="0" applyNumberFormat="1" applyFont="1" applyFill="1" applyBorder="1" applyAlignment="1">
      <alignment horizontal="center" vertical="center" wrapText="1"/>
    </xf>
    <xf numFmtId="43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43" fontId="2" fillId="0" borderId="1" xfId="0" applyNumberFormat="1" applyFont="1" applyFill="1" applyBorder="1" applyAlignment="1">
      <alignment horizontal="right"/>
    </xf>
    <xf numFmtId="43" fontId="2" fillId="0" borderId="7" xfId="0" applyNumberFormat="1" applyFont="1" applyFill="1" applyBorder="1" applyAlignment="1">
      <alignment horizontal="right"/>
    </xf>
    <xf numFmtId="43" fontId="2" fillId="0" borderId="3" xfId="0" applyNumberFormat="1" applyFont="1" applyFill="1" applyBorder="1" applyAlignment="1">
      <alignment horizontal="right"/>
    </xf>
    <xf numFmtId="43" fontId="1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3" fontId="2" fillId="0" borderId="8" xfId="0" applyNumberFormat="1" applyFont="1" applyFill="1" applyBorder="1" applyAlignment="1">
      <alignment horizontal="center" vertical="center" wrapText="1"/>
    </xf>
    <xf numFmtId="43" fontId="2" fillId="0" borderId="7" xfId="0" applyNumberFormat="1" applyFont="1" applyFill="1" applyBorder="1" applyAlignment="1">
      <alignment horizontal="center" vertical="center" wrapText="1"/>
    </xf>
    <xf numFmtId="43" fontId="2" fillId="0" borderId="9" xfId="0" applyNumberFormat="1" applyFont="1" applyFill="1" applyBorder="1" applyAlignment="1">
      <alignment horizontal="center" vertical="center" wrapText="1"/>
    </xf>
    <xf numFmtId="43" fontId="2" fillId="0" borderId="4" xfId="0" applyNumberFormat="1" applyFont="1" applyFill="1" applyBorder="1" applyAlignment="1">
      <alignment horizontal="center" vertical="center" wrapText="1"/>
    </xf>
    <xf numFmtId="43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1"/>
  <sheetViews>
    <sheetView tabSelected="1" view="pageBreakPreview" zoomScale="80" zoomScaleNormal="70" zoomScaleSheetLayoutView="80" workbookViewId="0">
      <pane xSplit="9" ySplit="20" topLeftCell="J48" activePane="bottomRight" state="frozen"/>
      <selection pane="topRight" activeCell="J1" sqref="J1"/>
      <selection pane="bottomLeft" activeCell="A21" sqref="A21"/>
      <selection pane="bottomRight" activeCell="I16" sqref="I16"/>
    </sheetView>
  </sheetViews>
  <sheetFormatPr defaultColWidth="9.140625" defaultRowHeight="15" x14ac:dyDescent="0.25"/>
  <cols>
    <col min="1" max="1" width="9.7109375" style="13" customWidth="1"/>
    <col min="2" max="2" width="28.42578125" style="14" customWidth="1"/>
    <col min="3" max="3" width="35" style="14" customWidth="1"/>
    <col min="4" max="4" width="27.140625" style="14" customWidth="1"/>
    <col min="5" max="5" width="26.28515625" style="15" customWidth="1"/>
    <col min="6" max="6" width="16.7109375" style="15" customWidth="1"/>
    <col min="7" max="7" width="17.5703125" style="15" customWidth="1"/>
    <col min="8" max="8" width="18.85546875" style="15" customWidth="1"/>
    <col min="9" max="9" width="16.7109375" style="15" customWidth="1"/>
    <col min="10" max="10" width="17.28515625" style="15" customWidth="1"/>
    <col min="11" max="11" width="19.7109375" style="15" customWidth="1"/>
    <col min="12" max="12" width="19.85546875" style="15" customWidth="1"/>
    <col min="13" max="13" width="19" style="15" customWidth="1"/>
    <col min="14" max="14" width="17.28515625" style="15" customWidth="1"/>
    <col min="15" max="15" width="15.42578125" style="15" customWidth="1"/>
    <col min="16" max="16" width="18.7109375" style="15" bestFit="1" customWidth="1"/>
    <col min="17" max="17" width="18.7109375" style="15" customWidth="1"/>
    <col min="18" max="18" width="40.42578125" style="16" customWidth="1"/>
    <col min="19" max="19" width="28.28515625" style="14" customWidth="1"/>
    <col min="20" max="20" width="30.140625" style="14" customWidth="1"/>
    <col min="21" max="21" width="19.7109375" style="14" customWidth="1"/>
    <col min="22" max="16384" width="9.140625" style="14"/>
  </cols>
  <sheetData>
    <row r="1" spans="1:19" s="2" customFormat="1" ht="16.5" x14ac:dyDescent="0.25">
      <c r="A1" s="18"/>
      <c r="E1" s="17"/>
      <c r="F1" s="17"/>
      <c r="G1" s="38"/>
      <c r="H1" s="17"/>
      <c r="I1" s="17"/>
      <c r="J1" s="17"/>
      <c r="K1" s="17"/>
      <c r="L1" s="17"/>
      <c r="M1" s="17"/>
      <c r="N1" s="39"/>
      <c r="O1" s="82" t="s">
        <v>12</v>
      </c>
      <c r="P1" s="82"/>
      <c r="Q1" s="82"/>
      <c r="R1" s="5"/>
    </row>
    <row r="2" spans="1:19" s="2" customFormat="1" ht="16.5" x14ac:dyDescent="0.25">
      <c r="A2" s="18"/>
      <c r="E2" s="17"/>
      <c r="F2" s="17"/>
      <c r="G2" s="38"/>
      <c r="H2" s="17"/>
      <c r="I2" s="17"/>
      <c r="J2" s="17"/>
      <c r="K2" s="17"/>
      <c r="L2" s="17"/>
      <c r="M2" s="17"/>
      <c r="N2" s="82" t="s">
        <v>16</v>
      </c>
      <c r="O2" s="82"/>
      <c r="P2" s="82"/>
      <c r="Q2" s="82"/>
      <c r="R2" s="5"/>
    </row>
    <row r="3" spans="1:19" s="2" customFormat="1" ht="16.5" x14ac:dyDescent="0.25">
      <c r="A3" s="18"/>
      <c r="E3" s="17"/>
      <c r="F3" s="17"/>
      <c r="G3" s="38"/>
      <c r="H3" s="17"/>
      <c r="I3" s="17"/>
      <c r="J3" s="17"/>
      <c r="K3" s="17"/>
      <c r="L3" s="17"/>
      <c r="M3" s="17"/>
      <c r="N3" s="84" t="s">
        <v>42</v>
      </c>
      <c r="O3" s="84"/>
      <c r="P3" s="84"/>
      <c r="Q3" s="84"/>
      <c r="R3" s="5"/>
    </row>
    <row r="4" spans="1:19" s="2" customFormat="1" ht="16.5" x14ac:dyDescent="0.25">
      <c r="A4" s="18"/>
      <c r="E4" s="17"/>
      <c r="F4" s="17"/>
      <c r="G4" s="38"/>
      <c r="H4" s="17"/>
      <c r="I4" s="17"/>
      <c r="J4" s="17"/>
      <c r="K4" s="17"/>
      <c r="L4" s="17"/>
      <c r="M4" s="17"/>
      <c r="N4" s="85" t="s">
        <v>43</v>
      </c>
      <c r="O4" s="85"/>
      <c r="P4" s="85"/>
      <c r="Q4" s="85"/>
      <c r="R4" s="5"/>
    </row>
    <row r="5" spans="1:19" s="2" customFormat="1" ht="16.5" x14ac:dyDescent="0.25">
      <c r="A5" s="18"/>
      <c r="E5" s="17"/>
      <c r="F5" s="17"/>
      <c r="G5" s="38"/>
      <c r="H5" s="17"/>
      <c r="I5" s="17"/>
      <c r="J5" s="17"/>
      <c r="K5" s="17"/>
      <c r="L5" s="17"/>
      <c r="M5" s="17"/>
      <c r="N5" s="85" t="s">
        <v>44</v>
      </c>
      <c r="O5" s="85"/>
      <c r="P5" s="85"/>
      <c r="Q5" s="85"/>
      <c r="R5" s="5"/>
    </row>
    <row r="6" spans="1:19" s="2" customFormat="1" ht="16.5" x14ac:dyDescent="0.25">
      <c r="A6" s="18"/>
      <c r="E6" s="17"/>
      <c r="F6" s="17"/>
      <c r="G6" s="38"/>
      <c r="H6" s="17"/>
      <c r="I6" s="17"/>
      <c r="J6" s="17"/>
      <c r="K6" s="17"/>
      <c r="L6" s="17"/>
      <c r="M6" s="17"/>
      <c r="N6" s="86" t="s">
        <v>104</v>
      </c>
      <c r="O6" s="86"/>
      <c r="P6" s="86"/>
      <c r="Q6" s="86"/>
      <c r="R6" s="5"/>
    </row>
    <row r="7" spans="1:19" s="2" customFormat="1" ht="16.5" x14ac:dyDescent="0.25">
      <c r="A7" s="18"/>
      <c r="C7" s="5"/>
      <c r="D7" s="5"/>
      <c r="E7" s="17"/>
      <c r="F7" s="17"/>
      <c r="G7" s="38"/>
      <c r="H7" s="17"/>
      <c r="I7" s="17"/>
      <c r="J7" s="17"/>
      <c r="K7" s="17"/>
      <c r="L7" s="17"/>
      <c r="M7" s="17"/>
      <c r="N7" s="32"/>
      <c r="O7" s="32"/>
      <c r="P7" s="32"/>
      <c r="Q7" s="32"/>
      <c r="R7" s="5"/>
    </row>
    <row r="8" spans="1:19" s="2" customFormat="1" ht="17.25" customHeight="1" x14ac:dyDescent="0.25">
      <c r="A8" s="83" t="s">
        <v>14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5"/>
    </row>
    <row r="9" spans="1:19" s="2" customFormat="1" ht="24.75" customHeight="1" x14ac:dyDescent="0.25">
      <c r="A9" s="88" t="s">
        <v>176</v>
      </c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5"/>
    </row>
    <row r="10" spans="1:19" s="2" customFormat="1" ht="18.75" customHeight="1" x14ac:dyDescent="0.25">
      <c r="A10" s="83" t="s">
        <v>55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5"/>
    </row>
    <row r="11" spans="1:19" s="2" customFormat="1" ht="12" customHeight="1" x14ac:dyDescent="0.25">
      <c r="A11" s="18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87" t="s">
        <v>15</v>
      </c>
      <c r="Q11" s="87"/>
      <c r="R11" s="5"/>
    </row>
    <row r="12" spans="1:19" s="2" customFormat="1" ht="55.5" customHeight="1" x14ac:dyDescent="0.25">
      <c r="A12" s="69" t="s">
        <v>0</v>
      </c>
      <c r="B12" s="69" t="s">
        <v>48</v>
      </c>
      <c r="C12" s="69" t="s">
        <v>47</v>
      </c>
      <c r="D12" s="95" t="s">
        <v>24</v>
      </c>
      <c r="E12" s="93" t="s">
        <v>25</v>
      </c>
      <c r="F12" s="90" t="s">
        <v>46</v>
      </c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2"/>
      <c r="R12" s="5"/>
    </row>
    <row r="13" spans="1:19" s="2" customFormat="1" ht="34.5" customHeight="1" x14ac:dyDescent="0.25">
      <c r="A13" s="71"/>
      <c r="B13" s="71"/>
      <c r="C13" s="71"/>
      <c r="D13" s="71"/>
      <c r="E13" s="94"/>
      <c r="F13" s="7" t="s">
        <v>26</v>
      </c>
      <c r="G13" s="7" t="s">
        <v>1</v>
      </c>
      <c r="H13" s="7" t="s">
        <v>2</v>
      </c>
      <c r="I13" s="7" t="s">
        <v>3</v>
      </c>
      <c r="J13" s="7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</row>
    <row r="14" spans="1:19" s="42" customFormat="1" ht="16.5" customHeight="1" x14ac:dyDescent="0.25">
      <c r="A14" s="40">
        <v>1</v>
      </c>
      <c r="B14" s="40">
        <v>2</v>
      </c>
      <c r="C14" s="40">
        <v>3</v>
      </c>
      <c r="D14" s="40">
        <v>4</v>
      </c>
      <c r="E14" s="40">
        <v>5</v>
      </c>
      <c r="F14" s="41">
        <v>6</v>
      </c>
      <c r="G14" s="41">
        <v>7</v>
      </c>
      <c r="H14" s="41">
        <v>8</v>
      </c>
      <c r="I14" s="41">
        <v>9</v>
      </c>
      <c r="J14" s="41">
        <v>10</v>
      </c>
      <c r="K14" s="41">
        <v>11</v>
      </c>
      <c r="L14" s="41">
        <v>12</v>
      </c>
      <c r="M14" s="41">
        <v>13</v>
      </c>
      <c r="N14" s="41">
        <v>14</v>
      </c>
      <c r="O14" s="41">
        <v>15</v>
      </c>
      <c r="P14" s="41">
        <v>16</v>
      </c>
      <c r="Q14" s="41">
        <v>17</v>
      </c>
      <c r="R14" s="5"/>
    </row>
    <row r="15" spans="1:19" s="2" customFormat="1" ht="22.5" customHeight="1" x14ac:dyDescent="0.25">
      <c r="A15" s="49" t="s">
        <v>75</v>
      </c>
      <c r="B15" s="69" t="s">
        <v>56</v>
      </c>
      <c r="C15" s="55" t="s">
        <v>118</v>
      </c>
      <c r="D15" s="3" t="s">
        <v>27</v>
      </c>
      <c r="E15" s="6">
        <f>E16+E17+E18+E19+E21</f>
        <v>0</v>
      </c>
      <c r="F15" s="6">
        <f>F16+F17+F18+F19+F21</f>
        <v>0</v>
      </c>
      <c r="G15" s="6">
        <f t="shared" ref="G15:Q15" si="0">G16+G17+G18+G19+G21</f>
        <v>0</v>
      </c>
      <c r="H15" s="6">
        <f t="shared" si="0"/>
        <v>0</v>
      </c>
      <c r="I15" s="6">
        <f t="shared" si="0"/>
        <v>0</v>
      </c>
      <c r="J15" s="6">
        <f t="shared" si="0"/>
        <v>0</v>
      </c>
      <c r="K15" s="6">
        <f t="shared" si="0"/>
        <v>0</v>
      </c>
      <c r="L15" s="6">
        <f t="shared" si="0"/>
        <v>0</v>
      </c>
      <c r="M15" s="6">
        <f t="shared" si="0"/>
        <v>0</v>
      </c>
      <c r="N15" s="6">
        <f t="shared" si="0"/>
        <v>0</v>
      </c>
      <c r="O15" s="6">
        <f t="shared" si="0"/>
        <v>0</v>
      </c>
      <c r="P15" s="6">
        <f t="shared" si="0"/>
        <v>0</v>
      </c>
      <c r="Q15" s="6">
        <f t="shared" si="0"/>
        <v>0</v>
      </c>
      <c r="R15" s="5"/>
    </row>
    <row r="16" spans="1:19" s="2" customFormat="1" ht="22.5" customHeight="1" x14ac:dyDescent="0.25">
      <c r="A16" s="50"/>
      <c r="B16" s="70"/>
      <c r="C16" s="56"/>
      <c r="D16" s="3" t="s">
        <v>28</v>
      </c>
      <c r="E16" s="6">
        <f t="shared" ref="E16:E21" si="1">F16+G16+H16+I16+J16+K16+L16+M16+N16+O16+P16+Q16</f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26">
        <v>0</v>
      </c>
      <c r="R16" s="30"/>
      <c r="S16" s="28"/>
    </row>
    <row r="17" spans="1:20" s="2" customFormat="1" ht="22.5" customHeight="1" x14ac:dyDescent="0.4">
      <c r="A17" s="50"/>
      <c r="B17" s="70"/>
      <c r="C17" s="56"/>
      <c r="D17" s="3" t="s">
        <v>29</v>
      </c>
      <c r="E17" s="6">
        <f t="shared" si="1"/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26">
        <v>0</v>
      </c>
      <c r="R17" s="34"/>
      <c r="S17" s="34"/>
      <c r="T17" s="33"/>
    </row>
    <row r="18" spans="1:20" s="2" customFormat="1" ht="22.5" customHeight="1" x14ac:dyDescent="0.4">
      <c r="A18" s="50"/>
      <c r="B18" s="70"/>
      <c r="C18" s="56"/>
      <c r="D18" s="3" t="s">
        <v>30</v>
      </c>
      <c r="E18" s="6">
        <f t="shared" si="1"/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26">
        <v>0</v>
      </c>
      <c r="R18" s="34"/>
      <c r="S18" s="34"/>
      <c r="T18" s="33"/>
    </row>
    <row r="19" spans="1:20" s="2" customFormat="1" ht="22.5" customHeight="1" x14ac:dyDescent="0.25">
      <c r="A19" s="50"/>
      <c r="B19" s="70"/>
      <c r="C19" s="56"/>
      <c r="D19" s="4" t="s">
        <v>31</v>
      </c>
      <c r="E19" s="6">
        <f t="shared" si="1"/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26">
        <v>0</v>
      </c>
      <c r="R19" s="30"/>
      <c r="S19" s="28"/>
    </row>
    <row r="20" spans="1:20" s="2" customFormat="1" ht="22.5" customHeight="1" x14ac:dyDescent="0.25">
      <c r="A20" s="50"/>
      <c r="B20" s="70"/>
      <c r="C20" s="56"/>
      <c r="D20" s="4" t="s">
        <v>32</v>
      </c>
      <c r="E20" s="6">
        <f t="shared" si="1"/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5"/>
    </row>
    <row r="21" spans="1:20" s="2" customFormat="1" ht="22.5" customHeight="1" x14ac:dyDescent="0.25">
      <c r="A21" s="51"/>
      <c r="B21" s="71"/>
      <c r="C21" s="57"/>
      <c r="D21" s="4" t="s">
        <v>33</v>
      </c>
      <c r="E21" s="6">
        <f t="shared" si="1"/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5"/>
    </row>
    <row r="22" spans="1:20" s="2" customFormat="1" ht="22.5" customHeight="1" x14ac:dyDescent="0.25">
      <c r="A22" s="49" t="s">
        <v>74</v>
      </c>
      <c r="B22" s="52" t="s">
        <v>125</v>
      </c>
      <c r="C22" s="55" t="s">
        <v>65</v>
      </c>
      <c r="D22" s="3" t="s">
        <v>27</v>
      </c>
      <c r="E22" s="6">
        <f>E23+E24+E25+E26+E28</f>
        <v>370080.17526000005</v>
      </c>
      <c r="F22" s="6">
        <f t="shared" ref="F22:P22" si="2">F23+F24+F25+F26+F28</f>
        <v>0</v>
      </c>
      <c r="G22" s="6">
        <f t="shared" si="2"/>
        <v>3374.05602</v>
      </c>
      <c r="H22" s="6">
        <f t="shared" si="2"/>
        <v>9945.7431899999992</v>
      </c>
      <c r="I22" s="6">
        <f t="shared" si="2"/>
        <v>0</v>
      </c>
      <c r="J22" s="6">
        <f t="shared" si="2"/>
        <v>0</v>
      </c>
      <c r="K22" s="6">
        <f t="shared" si="2"/>
        <v>0</v>
      </c>
      <c r="L22" s="6">
        <f t="shared" si="2"/>
        <v>0</v>
      </c>
      <c r="M22" s="6">
        <f t="shared" si="2"/>
        <v>0</v>
      </c>
      <c r="N22" s="6">
        <f t="shared" si="2"/>
        <v>10944.56898</v>
      </c>
      <c r="O22" s="6">
        <f t="shared" si="2"/>
        <v>0</v>
      </c>
      <c r="P22" s="6">
        <f t="shared" si="2"/>
        <v>30000</v>
      </c>
      <c r="Q22" s="6">
        <f>Q23+Q24+Q25+Q26+Q28</f>
        <v>50000</v>
      </c>
      <c r="R22" s="5"/>
    </row>
    <row r="23" spans="1:20" s="2" customFormat="1" ht="22.5" customHeight="1" x14ac:dyDescent="0.25">
      <c r="A23" s="50"/>
      <c r="B23" s="53"/>
      <c r="C23" s="56"/>
      <c r="D23" s="3" t="s">
        <v>28</v>
      </c>
      <c r="E23" s="7">
        <f>F23+G23+H23+I23+J23+L23+K23+M23+N23+O23+P23+Q23</f>
        <v>5369</v>
      </c>
      <c r="F23" s="6">
        <f>F30+F51+F79+F37+F44+F58+F65+F72+F86+F93+F100+F107+F114+F121+F128+F135+F142+F149</f>
        <v>0</v>
      </c>
      <c r="G23" s="6">
        <f t="shared" ref="G23:Q23" si="3">G30+G51+G79+G37+G44+G58+G65+G72+G86+G93+G100+G107+G114+G121+G128+G135+G142+G149</f>
        <v>1265.15687</v>
      </c>
      <c r="H23" s="6">
        <f t="shared" si="3"/>
        <v>0</v>
      </c>
      <c r="I23" s="6">
        <f t="shared" si="3"/>
        <v>0</v>
      </c>
      <c r="J23" s="6">
        <f t="shared" si="3"/>
        <v>0</v>
      </c>
      <c r="K23" s="6">
        <f t="shared" si="3"/>
        <v>0</v>
      </c>
      <c r="L23" s="6">
        <f t="shared" si="3"/>
        <v>0</v>
      </c>
      <c r="M23" s="6">
        <f t="shared" si="3"/>
        <v>0</v>
      </c>
      <c r="N23" s="6">
        <f t="shared" si="3"/>
        <v>4103.8431300000002</v>
      </c>
      <c r="O23" s="6">
        <f t="shared" si="3"/>
        <v>0</v>
      </c>
      <c r="P23" s="6">
        <f t="shared" si="3"/>
        <v>0</v>
      </c>
      <c r="Q23" s="6">
        <f t="shared" si="3"/>
        <v>0</v>
      </c>
      <c r="R23" s="5"/>
    </row>
    <row r="24" spans="1:20" s="2" customFormat="1" ht="22.5" customHeight="1" x14ac:dyDescent="0.25">
      <c r="A24" s="50"/>
      <c r="B24" s="53"/>
      <c r="C24" s="56"/>
      <c r="D24" s="3" t="s">
        <v>29</v>
      </c>
      <c r="E24" s="7">
        <f>F24+G24+H24+I24+J24+L24+K24+M24+N24+O24+P24+Q24</f>
        <v>7159.7</v>
      </c>
      <c r="F24" s="6">
        <f t="shared" ref="F24:Q24" si="4">F31+F52+F80+F38+F45+F59+F66+F73+F87+F94+F101+F108+F115+F122+F129+F136+F143+F150</f>
        <v>0</v>
      </c>
      <c r="G24" s="6">
        <f t="shared" si="4"/>
        <v>1687.11932</v>
      </c>
      <c r="H24" s="6">
        <f t="shared" si="4"/>
        <v>0</v>
      </c>
      <c r="I24" s="6">
        <f t="shared" si="4"/>
        <v>0</v>
      </c>
      <c r="J24" s="6">
        <f t="shared" si="4"/>
        <v>0</v>
      </c>
      <c r="K24" s="6">
        <f t="shared" si="4"/>
        <v>0</v>
      </c>
      <c r="L24" s="6">
        <f t="shared" si="4"/>
        <v>0</v>
      </c>
      <c r="M24" s="6">
        <f t="shared" si="4"/>
        <v>0</v>
      </c>
      <c r="N24" s="6">
        <f t="shared" si="4"/>
        <v>5472.58068</v>
      </c>
      <c r="O24" s="6">
        <f t="shared" si="4"/>
        <v>0</v>
      </c>
      <c r="P24" s="6">
        <f t="shared" si="4"/>
        <v>0</v>
      </c>
      <c r="Q24" s="6">
        <f t="shared" si="4"/>
        <v>0</v>
      </c>
      <c r="R24" s="5"/>
    </row>
    <row r="25" spans="1:20" s="2" customFormat="1" ht="22.5" customHeight="1" x14ac:dyDescent="0.25">
      <c r="A25" s="50"/>
      <c r="B25" s="53"/>
      <c r="C25" s="56"/>
      <c r="D25" s="3" t="s">
        <v>30</v>
      </c>
      <c r="E25" s="7">
        <f>F25+G25+H25+I25+J25+L25+K25+M25+N25+O25+P25+Q25</f>
        <v>91735.668189999997</v>
      </c>
      <c r="F25" s="6">
        <f t="shared" ref="F25:Q25" si="5">F32+F53+F81+F39+F46+F60+F67+F74+F88+F95+F102+F109+F116+F123+F130+F137+F144+F151</f>
        <v>0</v>
      </c>
      <c r="G25" s="6">
        <f t="shared" si="5"/>
        <v>421.77983</v>
      </c>
      <c r="H25" s="6">
        <f t="shared" si="5"/>
        <v>9945.7431899999992</v>
      </c>
      <c r="I25" s="6">
        <f t="shared" si="5"/>
        <v>0</v>
      </c>
      <c r="J25" s="6">
        <f t="shared" si="5"/>
        <v>0</v>
      </c>
      <c r="K25" s="6">
        <f t="shared" si="5"/>
        <v>0</v>
      </c>
      <c r="L25" s="6">
        <f t="shared" si="5"/>
        <v>0</v>
      </c>
      <c r="M25" s="6">
        <f t="shared" si="5"/>
        <v>0</v>
      </c>
      <c r="N25" s="6">
        <f t="shared" si="5"/>
        <v>1368.14517</v>
      </c>
      <c r="O25" s="6">
        <f t="shared" si="5"/>
        <v>0</v>
      </c>
      <c r="P25" s="6">
        <f t="shared" si="5"/>
        <v>30000</v>
      </c>
      <c r="Q25" s="6">
        <f t="shared" si="5"/>
        <v>50000</v>
      </c>
      <c r="R25" s="30"/>
      <c r="S25" s="28"/>
    </row>
    <row r="26" spans="1:20" s="2" customFormat="1" ht="22.5" customHeight="1" x14ac:dyDescent="0.25">
      <c r="A26" s="50"/>
      <c r="B26" s="53"/>
      <c r="C26" s="56"/>
      <c r="D26" s="4" t="s">
        <v>31</v>
      </c>
      <c r="E26" s="7">
        <f>F26+G26+H26+I26+J26+L26+K26+M26+N26+O26+P26+Q26</f>
        <v>0</v>
      </c>
      <c r="F26" s="6">
        <f t="shared" ref="F26:Q26" si="6">F33+F54+F82+F40+F47+F61+F68+F75+F89+F96+F103+F110+F117+F124+F131+F138+F145+F152</f>
        <v>0</v>
      </c>
      <c r="G26" s="6">
        <f t="shared" si="6"/>
        <v>0</v>
      </c>
      <c r="H26" s="6">
        <f t="shared" si="6"/>
        <v>0</v>
      </c>
      <c r="I26" s="6">
        <f t="shared" si="6"/>
        <v>0</v>
      </c>
      <c r="J26" s="6">
        <f t="shared" si="6"/>
        <v>0</v>
      </c>
      <c r="K26" s="6">
        <f t="shared" si="6"/>
        <v>0</v>
      </c>
      <c r="L26" s="6">
        <f t="shared" si="6"/>
        <v>0</v>
      </c>
      <c r="M26" s="6">
        <f t="shared" si="6"/>
        <v>0</v>
      </c>
      <c r="N26" s="6">
        <f t="shared" si="6"/>
        <v>0</v>
      </c>
      <c r="O26" s="6">
        <f t="shared" si="6"/>
        <v>0</v>
      </c>
      <c r="P26" s="6">
        <f t="shared" si="6"/>
        <v>0</v>
      </c>
      <c r="Q26" s="6">
        <f t="shared" si="6"/>
        <v>0</v>
      </c>
      <c r="R26" s="30"/>
      <c r="S26" s="28"/>
    </row>
    <row r="27" spans="1:20" s="2" customFormat="1" ht="22.5" customHeight="1" x14ac:dyDescent="0.25">
      <c r="A27" s="50"/>
      <c r="B27" s="53"/>
      <c r="C27" s="56"/>
      <c r="D27" s="4" t="s">
        <v>32</v>
      </c>
      <c r="E27" s="7">
        <f>F27+G27+H27+I27+J27+L27+K27+M27+N27+O27+P27+Q27</f>
        <v>0</v>
      </c>
      <c r="F27" s="6">
        <f t="shared" ref="F27:Q27" si="7">F34+F55+F83+F41+F48+F62+F69+F76+F90+F97+F104+F111+F118+F125+F132+F139+F146+F153</f>
        <v>0</v>
      </c>
      <c r="G27" s="6">
        <f t="shared" si="7"/>
        <v>0</v>
      </c>
      <c r="H27" s="6">
        <f t="shared" si="7"/>
        <v>0</v>
      </c>
      <c r="I27" s="6">
        <f t="shared" si="7"/>
        <v>0</v>
      </c>
      <c r="J27" s="6">
        <f t="shared" si="7"/>
        <v>0</v>
      </c>
      <c r="K27" s="6">
        <f t="shared" si="7"/>
        <v>0</v>
      </c>
      <c r="L27" s="6">
        <f t="shared" si="7"/>
        <v>0</v>
      </c>
      <c r="M27" s="6">
        <f t="shared" si="7"/>
        <v>0</v>
      </c>
      <c r="N27" s="6">
        <f t="shared" si="7"/>
        <v>0</v>
      </c>
      <c r="O27" s="6">
        <f t="shared" si="7"/>
        <v>0</v>
      </c>
      <c r="P27" s="6">
        <f t="shared" si="7"/>
        <v>0</v>
      </c>
      <c r="Q27" s="6">
        <f t="shared" si="7"/>
        <v>0</v>
      </c>
      <c r="R27" s="30"/>
      <c r="S27" s="28"/>
    </row>
    <row r="28" spans="1:20" s="2" customFormat="1" ht="22.5" customHeight="1" x14ac:dyDescent="0.25">
      <c r="A28" s="51"/>
      <c r="B28" s="54"/>
      <c r="C28" s="57"/>
      <c r="D28" s="4" t="s">
        <v>33</v>
      </c>
      <c r="E28" s="6">
        <f>E35+E56+E84+E70+E77+E42+E49+E63+E91+E98+E105+E119+E126+E133+E140+E147</f>
        <v>265815.80707000004</v>
      </c>
      <c r="F28" s="6">
        <f t="shared" ref="F28:Q28" si="8">F35+F56+F84+F42+F49+F63+F70+F77+F91+F98+F105+F112+F119+F126+F133+F140+F147</f>
        <v>0</v>
      </c>
      <c r="G28" s="6">
        <f t="shared" si="8"/>
        <v>0</v>
      </c>
      <c r="H28" s="6">
        <f t="shared" si="8"/>
        <v>0</v>
      </c>
      <c r="I28" s="6">
        <f t="shared" si="8"/>
        <v>0</v>
      </c>
      <c r="J28" s="6">
        <f t="shared" si="8"/>
        <v>0</v>
      </c>
      <c r="K28" s="6">
        <f t="shared" si="8"/>
        <v>0</v>
      </c>
      <c r="L28" s="6">
        <f t="shared" si="8"/>
        <v>0</v>
      </c>
      <c r="M28" s="6">
        <f t="shared" si="8"/>
        <v>0</v>
      </c>
      <c r="N28" s="6">
        <f t="shared" si="8"/>
        <v>0</v>
      </c>
      <c r="O28" s="6">
        <f t="shared" si="8"/>
        <v>0</v>
      </c>
      <c r="P28" s="6">
        <f t="shared" si="8"/>
        <v>0</v>
      </c>
      <c r="Q28" s="6">
        <f t="shared" si="8"/>
        <v>0</v>
      </c>
      <c r="R28" s="30"/>
      <c r="S28" s="28"/>
    </row>
    <row r="29" spans="1:20" s="2" customFormat="1" ht="22.5" customHeight="1" x14ac:dyDescent="0.25">
      <c r="A29" s="49" t="s">
        <v>76</v>
      </c>
      <c r="B29" s="52" t="s">
        <v>123</v>
      </c>
      <c r="C29" s="55" t="s">
        <v>65</v>
      </c>
      <c r="D29" s="3" t="s">
        <v>27</v>
      </c>
      <c r="E29" s="6">
        <f>E30+E31+E32+E33+E35</f>
        <v>0</v>
      </c>
      <c r="F29" s="6">
        <f>F30+F31+F32+F33+F35</f>
        <v>0</v>
      </c>
      <c r="G29" s="6">
        <f t="shared" ref="G29:Q29" si="9">G30+G31+G32+G33+G35</f>
        <v>0</v>
      </c>
      <c r="H29" s="6">
        <f t="shared" si="9"/>
        <v>0</v>
      </c>
      <c r="I29" s="6">
        <f t="shared" si="9"/>
        <v>0</v>
      </c>
      <c r="J29" s="6">
        <f t="shared" si="9"/>
        <v>0</v>
      </c>
      <c r="K29" s="6">
        <f t="shared" si="9"/>
        <v>0</v>
      </c>
      <c r="L29" s="6">
        <f t="shared" si="9"/>
        <v>0</v>
      </c>
      <c r="M29" s="6">
        <f t="shared" si="9"/>
        <v>0</v>
      </c>
      <c r="N29" s="6">
        <f t="shared" si="9"/>
        <v>0</v>
      </c>
      <c r="O29" s="6">
        <f t="shared" si="9"/>
        <v>0</v>
      </c>
      <c r="P29" s="6">
        <f t="shared" si="9"/>
        <v>0</v>
      </c>
      <c r="Q29" s="26">
        <f t="shared" si="9"/>
        <v>0</v>
      </c>
      <c r="R29" s="27"/>
      <c r="S29" s="28"/>
    </row>
    <row r="30" spans="1:20" s="2" customFormat="1" ht="22.5" customHeight="1" x14ac:dyDescent="0.25">
      <c r="A30" s="50"/>
      <c r="B30" s="53"/>
      <c r="C30" s="56"/>
      <c r="D30" s="3" t="s">
        <v>28</v>
      </c>
      <c r="E30" s="6">
        <f>F30+G30+H30+I30+J30+K30+L30+M30+N30+O30+P30+Q30</f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26">
        <v>0</v>
      </c>
      <c r="R30" s="27"/>
      <c r="S30" s="28"/>
    </row>
    <row r="31" spans="1:20" s="2" customFormat="1" ht="22.5" customHeight="1" x14ac:dyDescent="0.25">
      <c r="A31" s="50"/>
      <c r="B31" s="53"/>
      <c r="C31" s="56"/>
      <c r="D31" s="3" t="s">
        <v>29</v>
      </c>
      <c r="E31" s="6">
        <f>F31+G31+H31+I31+J31+K31+L31+M31+N31+O31+P31+Q31</f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6">
        <v>0</v>
      </c>
      <c r="L31" s="6">
        <v>0</v>
      </c>
      <c r="M31" s="6">
        <v>0</v>
      </c>
      <c r="N31" s="6">
        <v>0</v>
      </c>
      <c r="O31" s="6">
        <v>0</v>
      </c>
      <c r="P31" s="6">
        <v>0</v>
      </c>
      <c r="Q31" s="26">
        <v>0</v>
      </c>
      <c r="R31" s="27"/>
      <c r="S31" s="28"/>
    </row>
    <row r="32" spans="1:20" s="2" customFormat="1" ht="22.5" customHeight="1" x14ac:dyDescent="0.25">
      <c r="A32" s="50"/>
      <c r="B32" s="53"/>
      <c r="C32" s="56"/>
      <c r="D32" s="3" t="s">
        <v>30</v>
      </c>
      <c r="E32" s="6">
        <f>F32+G32+H32+I32+J32+K32+L32+M32+N32+O32+P32+Q32</f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26">
        <v>0</v>
      </c>
      <c r="R32" s="27"/>
      <c r="S32" s="28"/>
    </row>
    <row r="33" spans="1:19" s="2" customFormat="1" ht="22.5" customHeight="1" x14ac:dyDescent="0.25">
      <c r="A33" s="50"/>
      <c r="B33" s="53"/>
      <c r="C33" s="56"/>
      <c r="D33" s="4" t="s">
        <v>31</v>
      </c>
      <c r="E33" s="6">
        <f>F33+G33+H33+I33+J33+K33+L33+M33+N33+O33+P33+Q33</f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0</v>
      </c>
      <c r="O33" s="6">
        <v>0</v>
      </c>
      <c r="P33" s="6">
        <v>0</v>
      </c>
      <c r="Q33" s="26">
        <v>0</v>
      </c>
      <c r="R33" s="27"/>
      <c r="S33" s="28"/>
    </row>
    <row r="34" spans="1:19" s="2" customFormat="1" ht="22.5" customHeight="1" x14ac:dyDescent="0.25">
      <c r="A34" s="50"/>
      <c r="B34" s="53"/>
      <c r="C34" s="56"/>
      <c r="D34" s="4" t="s">
        <v>32</v>
      </c>
      <c r="E34" s="6">
        <f>F34+G34+H34+I34+J34+K34+L34+M34+N34+O34+P34+Q34</f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6">
        <v>0</v>
      </c>
      <c r="L34" s="6">
        <v>0</v>
      </c>
      <c r="M34" s="6">
        <v>0</v>
      </c>
      <c r="N34" s="6">
        <v>0</v>
      </c>
      <c r="O34" s="6">
        <v>0</v>
      </c>
      <c r="P34" s="6">
        <v>0</v>
      </c>
      <c r="Q34" s="26">
        <v>0</v>
      </c>
      <c r="R34" s="27"/>
      <c r="S34" s="28"/>
    </row>
    <row r="35" spans="1:19" s="2" customFormat="1" ht="22.5" customHeight="1" x14ac:dyDescent="0.25">
      <c r="A35" s="51"/>
      <c r="B35" s="54"/>
      <c r="C35" s="57"/>
      <c r="D35" s="4" t="s">
        <v>33</v>
      </c>
      <c r="E35" s="6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6">
        <v>0</v>
      </c>
      <c r="L35" s="6">
        <v>0</v>
      </c>
      <c r="M35" s="6">
        <v>0</v>
      </c>
      <c r="N35" s="6">
        <v>0</v>
      </c>
      <c r="O35" s="6">
        <v>0</v>
      </c>
      <c r="P35" s="6">
        <v>0</v>
      </c>
      <c r="Q35" s="26">
        <v>0</v>
      </c>
      <c r="R35" s="29"/>
      <c r="S35" s="28"/>
    </row>
    <row r="36" spans="1:19" s="2" customFormat="1" ht="22.5" customHeight="1" x14ac:dyDescent="0.25">
      <c r="A36" s="49" t="s">
        <v>121</v>
      </c>
      <c r="B36" s="52" t="s">
        <v>141</v>
      </c>
      <c r="C36" s="96" t="s">
        <v>105</v>
      </c>
      <c r="D36" s="3" t="s">
        <v>27</v>
      </c>
      <c r="E36" s="6">
        <f>E37+E38+E39+E40+E42</f>
        <v>600</v>
      </c>
      <c r="F36" s="6">
        <f t="shared" ref="F36:Q36" si="10">F37+F38+F39+F40+F42</f>
        <v>0</v>
      </c>
      <c r="G36" s="6">
        <f t="shared" si="10"/>
        <v>0</v>
      </c>
      <c r="H36" s="6">
        <f t="shared" si="10"/>
        <v>0</v>
      </c>
      <c r="I36" s="6">
        <f t="shared" si="10"/>
        <v>0</v>
      </c>
      <c r="J36" s="6">
        <f t="shared" si="10"/>
        <v>0</v>
      </c>
      <c r="K36" s="6">
        <f t="shared" si="10"/>
        <v>0</v>
      </c>
      <c r="L36" s="6">
        <f t="shared" si="10"/>
        <v>0</v>
      </c>
      <c r="M36" s="6">
        <f t="shared" si="10"/>
        <v>0</v>
      </c>
      <c r="N36" s="6">
        <f t="shared" si="10"/>
        <v>0</v>
      </c>
      <c r="O36" s="6">
        <f t="shared" si="10"/>
        <v>0</v>
      </c>
      <c r="P36" s="6">
        <f t="shared" si="10"/>
        <v>0</v>
      </c>
      <c r="Q36" s="6">
        <f t="shared" si="10"/>
        <v>0</v>
      </c>
      <c r="R36" s="29"/>
      <c r="S36" s="28"/>
    </row>
    <row r="37" spans="1:19" s="2" customFormat="1" ht="22.5" customHeight="1" x14ac:dyDescent="0.25">
      <c r="A37" s="50"/>
      <c r="B37" s="53"/>
      <c r="C37" s="97"/>
      <c r="D37" s="3" t="s">
        <v>28</v>
      </c>
      <c r="E37" s="6">
        <f>F37+G37+H37+I37+J37+K37+L37+M37+N37+O37+P37+Q37</f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31">
        <v>0</v>
      </c>
      <c r="M37" s="31">
        <v>0</v>
      </c>
      <c r="N37" s="31">
        <v>0</v>
      </c>
      <c r="O37" s="31">
        <v>0</v>
      </c>
      <c r="P37" s="31">
        <v>0</v>
      </c>
      <c r="Q37" s="31">
        <v>0</v>
      </c>
      <c r="R37" s="29"/>
      <c r="S37" s="28"/>
    </row>
    <row r="38" spans="1:19" s="2" customFormat="1" ht="22.5" customHeight="1" x14ac:dyDescent="0.25">
      <c r="A38" s="50"/>
      <c r="B38" s="53"/>
      <c r="C38" s="97"/>
      <c r="D38" s="3" t="s">
        <v>29</v>
      </c>
      <c r="E38" s="6">
        <f>F38+G38+H38+I38+J38+K38+L38+M38+N38+O38+P38+Q38</f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31">
        <v>0</v>
      </c>
      <c r="M38" s="31">
        <v>0</v>
      </c>
      <c r="N38" s="31">
        <v>0</v>
      </c>
      <c r="O38" s="31">
        <v>0</v>
      </c>
      <c r="P38" s="31">
        <v>0</v>
      </c>
      <c r="Q38" s="31">
        <v>0</v>
      </c>
      <c r="R38" s="29"/>
      <c r="S38" s="28"/>
    </row>
    <row r="39" spans="1:19" s="2" customFormat="1" ht="22.5" customHeight="1" x14ac:dyDescent="0.25">
      <c r="A39" s="50"/>
      <c r="B39" s="53"/>
      <c r="C39" s="97"/>
      <c r="D39" s="3" t="s">
        <v>30</v>
      </c>
      <c r="E39" s="6">
        <f>F39+G39+H39+I39+J39+K39+L39+M39+N39+O39+P39+Q39</f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31">
        <v>0</v>
      </c>
      <c r="M39" s="31">
        <v>0</v>
      </c>
      <c r="N39" s="31">
        <v>0</v>
      </c>
      <c r="O39" s="31">
        <v>0</v>
      </c>
      <c r="P39" s="31">
        <v>0</v>
      </c>
      <c r="Q39" s="31">
        <v>0</v>
      </c>
      <c r="R39" s="43"/>
      <c r="S39" s="28"/>
    </row>
    <row r="40" spans="1:19" s="2" customFormat="1" ht="22.5" customHeight="1" x14ac:dyDescent="0.25">
      <c r="A40" s="50"/>
      <c r="B40" s="53"/>
      <c r="C40" s="97"/>
      <c r="D40" s="4" t="s">
        <v>31</v>
      </c>
      <c r="E40" s="6">
        <f>F40+G40+H40+I40+J40+K40+L40+M40+N40+O40+P40+Q40</f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31">
        <v>0</v>
      </c>
      <c r="M40" s="31">
        <v>0</v>
      </c>
      <c r="N40" s="31">
        <v>0</v>
      </c>
      <c r="O40" s="31">
        <v>0</v>
      </c>
      <c r="P40" s="31">
        <v>0</v>
      </c>
      <c r="Q40" s="31">
        <v>0</v>
      </c>
      <c r="R40" s="29"/>
      <c r="S40" s="28"/>
    </row>
    <row r="41" spans="1:19" s="2" customFormat="1" ht="22.5" customHeight="1" x14ac:dyDescent="0.25">
      <c r="A41" s="50"/>
      <c r="B41" s="53"/>
      <c r="C41" s="97"/>
      <c r="D41" s="4" t="s">
        <v>32</v>
      </c>
      <c r="E41" s="6">
        <f>F41+G41+H41+I41+J41+K41+L41+M41+N41+O41+P41+Q41</f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31">
        <v>0</v>
      </c>
      <c r="M41" s="31">
        <v>0</v>
      </c>
      <c r="N41" s="31">
        <v>0</v>
      </c>
      <c r="O41" s="31">
        <v>0</v>
      </c>
      <c r="P41" s="31">
        <v>0</v>
      </c>
      <c r="Q41" s="31">
        <v>0</v>
      </c>
      <c r="R41" s="29"/>
      <c r="S41" s="28"/>
    </row>
    <row r="42" spans="1:19" s="2" customFormat="1" ht="22.5" customHeight="1" x14ac:dyDescent="0.25">
      <c r="A42" s="51"/>
      <c r="B42" s="54"/>
      <c r="C42" s="98"/>
      <c r="D42" s="4" t="s">
        <v>33</v>
      </c>
      <c r="E42" s="6">
        <v>600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31">
        <v>0</v>
      </c>
      <c r="M42" s="31">
        <v>0</v>
      </c>
      <c r="N42" s="31">
        <v>0</v>
      </c>
      <c r="O42" s="31">
        <v>0</v>
      </c>
      <c r="P42" s="31">
        <v>0</v>
      </c>
      <c r="Q42" s="31">
        <v>0</v>
      </c>
      <c r="R42" s="29"/>
      <c r="S42" s="28"/>
    </row>
    <row r="43" spans="1:19" s="2" customFormat="1" ht="22.5" customHeight="1" x14ac:dyDescent="0.25">
      <c r="A43" s="49" t="s">
        <v>122</v>
      </c>
      <c r="B43" s="52" t="s">
        <v>174</v>
      </c>
      <c r="C43" s="55" t="s">
        <v>65</v>
      </c>
      <c r="D43" s="3" t="s">
        <v>27</v>
      </c>
      <c r="E43" s="6">
        <f>E44+E45+E46+E47+E49</f>
        <v>7489</v>
      </c>
      <c r="F43" s="6">
        <f>F44+F45+F46+F47+F49</f>
        <v>0</v>
      </c>
      <c r="G43" s="6">
        <f t="shared" ref="G43:Q43" si="11">G44+G45+G46+G47+G49</f>
        <v>0</v>
      </c>
      <c r="H43" s="6">
        <f t="shared" si="11"/>
        <v>0</v>
      </c>
      <c r="I43" s="6">
        <f t="shared" si="11"/>
        <v>0</v>
      </c>
      <c r="J43" s="6">
        <f t="shared" si="11"/>
        <v>0</v>
      </c>
      <c r="K43" s="6">
        <f t="shared" si="11"/>
        <v>0</v>
      </c>
      <c r="L43" s="6">
        <f t="shared" si="11"/>
        <v>0</v>
      </c>
      <c r="M43" s="6">
        <f t="shared" si="11"/>
        <v>0</v>
      </c>
      <c r="N43" s="6">
        <f t="shared" si="11"/>
        <v>0</v>
      </c>
      <c r="O43" s="6">
        <f t="shared" si="11"/>
        <v>0</v>
      </c>
      <c r="P43" s="6">
        <f t="shared" si="11"/>
        <v>0</v>
      </c>
      <c r="Q43" s="26">
        <f t="shared" si="11"/>
        <v>0</v>
      </c>
      <c r="R43" s="27"/>
      <c r="S43" s="28"/>
    </row>
    <row r="44" spans="1:19" s="2" customFormat="1" ht="22.5" customHeight="1" x14ac:dyDescent="0.25">
      <c r="A44" s="50"/>
      <c r="B44" s="53"/>
      <c r="C44" s="56"/>
      <c r="D44" s="3" t="s">
        <v>28</v>
      </c>
      <c r="E44" s="6">
        <f>SUM(F44:Q44)</f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0</v>
      </c>
      <c r="P44" s="6">
        <v>0</v>
      </c>
      <c r="Q44" s="26">
        <v>0</v>
      </c>
      <c r="R44" s="29"/>
      <c r="S44" s="28"/>
    </row>
    <row r="45" spans="1:19" s="2" customFormat="1" ht="22.5" customHeight="1" x14ac:dyDescent="0.25">
      <c r="A45" s="50"/>
      <c r="B45" s="53"/>
      <c r="C45" s="56"/>
      <c r="D45" s="3" t="s">
        <v>29</v>
      </c>
      <c r="E45" s="6">
        <f>SUM(F45:Q45)</f>
        <v>0</v>
      </c>
      <c r="F45" s="6">
        <v>0</v>
      </c>
      <c r="G45" s="6">
        <v>0</v>
      </c>
      <c r="H45" s="6">
        <v>0</v>
      </c>
      <c r="I45" s="6">
        <v>0</v>
      </c>
      <c r="J45" s="6">
        <v>0</v>
      </c>
      <c r="K45" s="6">
        <v>0</v>
      </c>
      <c r="L45" s="6">
        <v>0</v>
      </c>
      <c r="M45" s="6">
        <v>0</v>
      </c>
      <c r="N45" s="6">
        <v>0</v>
      </c>
      <c r="O45" s="6">
        <v>0</v>
      </c>
      <c r="P45" s="6">
        <v>0</v>
      </c>
      <c r="Q45" s="26">
        <v>0</v>
      </c>
      <c r="R45" s="29"/>
      <c r="S45" s="28"/>
    </row>
    <row r="46" spans="1:19" s="2" customFormat="1" ht="22.5" customHeight="1" x14ac:dyDescent="0.25">
      <c r="A46" s="50"/>
      <c r="B46" s="53"/>
      <c r="C46" s="56"/>
      <c r="D46" s="3" t="s">
        <v>30</v>
      </c>
      <c r="E46" s="6">
        <f>F46+G46+H46+I46+J46+K46+L46+M46+N46+O46+P46+Q46</f>
        <v>0</v>
      </c>
      <c r="F46" s="6">
        <v>0</v>
      </c>
      <c r="G46" s="6">
        <v>0</v>
      </c>
      <c r="H46" s="6">
        <v>0</v>
      </c>
      <c r="I46" s="6">
        <v>0</v>
      </c>
      <c r="J46" s="6">
        <v>0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26">
        <v>0</v>
      </c>
      <c r="R46" s="29"/>
      <c r="S46" s="30"/>
    </row>
    <row r="47" spans="1:19" s="2" customFormat="1" ht="22.5" customHeight="1" x14ac:dyDescent="0.25">
      <c r="A47" s="50"/>
      <c r="B47" s="53"/>
      <c r="C47" s="56"/>
      <c r="D47" s="4" t="s">
        <v>31</v>
      </c>
      <c r="E47" s="6">
        <f>SUM(F47:Q47)</f>
        <v>0</v>
      </c>
      <c r="F47" s="6">
        <v>0</v>
      </c>
      <c r="G47" s="6">
        <v>0</v>
      </c>
      <c r="H47" s="6">
        <v>0</v>
      </c>
      <c r="I47" s="6">
        <v>0</v>
      </c>
      <c r="J47" s="6">
        <v>0</v>
      </c>
      <c r="K47" s="6">
        <v>0</v>
      </c>
      <c r="L47" s="6">
        <v>0</v>
      </c>
      <c r="M47" s="6">
        <v>0</v>
      </c>
      <c r="N47" s="6">
        <v>0</v>
      </c>
      <c r="O47" s="6">
        <v>0</v>
      </c>
      <c r="P47" s="6">
        <v>0</v>
      </c>
      <c r="Q47" s="26">
        <v>0</v>
      </c>
      <c r="R47" s="29"/>
      <c r="S47" s="28"/>
    </row>
    <row r="48" spans="1:19" s="2" customFormat="1" ht="22.5" customHeight="1" x14ac:dyDescent="0.25">
      <c r="A48" s="50"/>
      <c r="B48" s="53"/>
      <c r="C48" s="56"/>
      <c r="D48" s="4" t="s">
        <v>32</v>
      </c>
      <c r="E48" s="6">
        <f>SUM(F48:Q48)</f>
        <v>0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v>0</v>
      </c>
      <c r="L48" s="6">
        <v>0</v>
      </c>
      <c r="M48" s="6">
        <v>0</v>
      </c>
      <c r="N48" s="6">
        <v>0</v>
      </c>
      <c r="O48" s="6">
        <v>0</v>
      </c>
      <c r="P48" s="6">
        <v>0</v>
      </c>
      <c r="Q48" s="26">
        <v>0</v>
      </c>
      <c r="R48" s="29"/>
      <c r="S48" s="28"/>
    </row>
    <row r="49" spans="1:19" s="2" customFormat="1" ht="22.5" customHeight="1" x14ac:dyDescent="0.25">
      <c r="A49" s="51"/>
      <c r="B49" s="54"/>
      <c r="C49" s="57"/>
      <c r="D49" s="4" t="s">
        <v>33</v>
      </c>
      <c r="E49" s="6">
        <v>7489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v>0</v>
      </c>
      <c r="L49" s="6">
        <v>0</v>
      </c>
      <c r="M49" s="6">
        <v>0</v>
      </c>
      <c r="N49" s="6">
        <v>0</v>
      </c>
      <c r="O49" s="6">
        <v>0</v>
      </c>
      <c r="P49" s="6">
        <v>0</v>
      </c>
      <c r="Q49" s="26">
        <v>0</v>
      </c>
      <c r="R49" s="29"/>
      <c r="S49" s="28"/>
    </row>
    <row r="50" spans="1:19" s="2" customFormat="1" ht="22.5" customHeight="1" x14ac:dyDescent="0.25">
      <c r="A50" s="49" t="s">
        <v>77</v>
      </c>
      <c r="B50" s="52" t="s">
        <v>124</v>
      </c>
      <c r="C50" s="55" t="s">
        <v>175</v>
      </c>
      <c r="D50" s="3" t="s">
        <v>27</v>
      </c>
      <c r="E50" s="6">
        <f>E51+E52+E53+E54+E56</f>
        <v>9187.7683699999998</v>
      </c>
      <c r="F50" s="6">
        <f>F51+F52+F53+F54+F56</f>
        <v>0</v>
      </c>
      <c r="G50" s="6">
        <f t="shared" ref="G50:Q50" si="12">G51+G52+G53+G54+G56</f>
        <v>0</v>
      </c>
      <c r="H50" s="6">
        <f t="shared" si="12"/>
        <v>0</v>
      </c>
      <c r="I50" s="6">
        <f t="shared" si="12"/>
        <v>0</v>
      </c>
      <c r="J50" s="6">
        <f t="shared" si="12"/>
        <v>0</v>
      </c>
      <c r="K50" s="6">
        <f t="shared" si="12"/>
        <v>0</v>
      </c>
      <c r="L50" s="6">
        <f t="shared" si="12"/>
        <v>0</v>
      </c>
      <c r="M50" s="6">
        <f t="shared" si="12"/>
        <v>0</v>
      </c>
      <c r="N50" s="6">
        <f t="shared" si="12"/>
        <v>0</v>
      </c>
      <c r="O50" s="6">
        <f t="shared" si="12"/>
        <v>0</v>
      </c>
      <c r="P50" s="6">
        <f t="shared" si="12"/>
        <v>0</v>
      </c>
      <c r="Q50" s="26">
        <f t="shared" si="12"/>
        <v>0</v>
      </c>
      <c r="R50" s="27"/>
      <c r="S50" s="28"/>
    </row>
    <row r="51" spans="1:19" s="2" customFormat="1" ht="22.5" customHeight="1" x14ac:dyDescent="0.25">
      <c r="A51" s="50"/>
      <c r="B51" s="53"/>
      <c r="C51" s="56"/>
      <c r="D51" s="3" t="s">
        <v>28</v>
      </c>
      <c r="E51" s="6">
        <f>SUM(F51:Q51)</f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6">
        <v>0</v>
      </c>
      <c r="N51" s="6">
        <v>0</v>
      </c>
      <c r="O51" s="6">
        <v>0</v>
      </c>
      <c r="P51" s="6">
        <v>0</v>
      </c>
      <c r="Q51" s="26">
        <v>0</v>
      </c>
      <c r="R51" s="29"/>
      <c r="S51" s="28"/>
    </row>
    <row r="52" spans="1:19" s="2" customFormat="1" ht="22.5" customHeight="1" x14ac:dyDescent="0.25">
      <c r="A52" s="50"/>
      <c r="B52" s="53"/>
      <c r="C52" s="56"/>
      <c r="D52" s="3" t="s">
        <v>29</v>
      </c>
      <c r="E52" s="6">
        <f>SUM(F52:Q52)</f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0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26">
        <v>0</v>
      </c>
      <c r="R52" s="29"/>
      <c r="S52" s="28"/>
    </row>
    <row r="53" spans="1:19" s="2" customFormat="1" ht="22.5" customHeight="1" x14ac:dyDescent="0.25">
      <c r="A53" s="50"/>
      <c r="B53" s="53"/>
      <c r="C53" s="56"/>
      <c r="D53" s="3" t="s">
        <v>30</v>
      </c>
      <c r="E53" s="6">
        <f>F53+G53+H53+I53+J53+K53+L53+M53+N53+O53+P53+Q53</f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0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26">
        <f>9187.76837-9187.76837</f>
        <v>0</v>
      </c>
      <c r="R53" s="29"/>
      <c r="S53" s="30"/>
    </row>
    <row r="54" spans="1:19" s="2" customFormat="1" ht="22.5" customHeight="1" x14ac:dyDescent="0.25">
      <c r="A54" s="50"/>
      <c r="B54" s="53"/>
      <c r="C54" s="56"/>
      <c r="D54" s="4" t="s">
        <v>31</v>
      </c>
      <c r="E54" s="6">
        <f>SUM(F54:Q54)</f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0</v>
      </c>
      <c r="L54" s="6">
        <v>0</v>
      </c>
      <c r="M54" s="6">
        <v>0</v>
      </c>
      <c r="N54" s="6">
        <v>0</v>
      </c>
      <c r="O54" s="6">
        <v>0</v>
      </c>
      <c r="P54" s="6">
        <v>0</v>
      </c>
      <c r="Q54" s="26">
        <v>0</v>
      </c>
      <c r="R54" s="29"/>
      <c r="S54" s="28"/>
    </row>
    <row r="55" spans="1:19" s="2" customFormat="1" ht="22.5" customHeight="1" x14ac:dyDescent="0.25">
      <c r="A55" s="50"/>
      <c r="B55" s="53"/>
      <c r="C55" s="56"/>
      <c r="D55" s="4" t="s">
        <v>32</v>
      </c>
      <c r="E55" s="6">
        <f>SUM(F55:Q55)</f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N55" s="6">
        <v>0</v>
      </c>
      <c r="O55" s="6">
        <v>0</v>
      </c>
      <c r="P55" s="6">
        <v>0</v>
      </c>
      <c r="Q55" s="26">
        <v>0</v>
      </c>
      <c r="R55" s="29"/>
      <c r="S55" s="28"/>
    </row>
    <row r="56" spans="1:19" s="2" customFormat="1" ht="22.5" customHeight="1" x14ac:dyDescent="0.25">
      <c r="A56" s="51"/>
      <c r="B56" s="54"/>
      <c r="C56" s="57"/>
      <c r="D56" s="4" t="s">
        <v>33</v>
      </c>
      <c r="E56" s="6">
        <v>9187.7683699999998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0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26">
        <v>0</v>
      </c>
      <c r="R56" s="29"/>
      <c r="S56" s="28"/>
    </row>
    <row r="57" spans="1:19" s="2" customFormat="1" ht="22.5" customHeight="1" x14ac:dyDescent="0.25">
      <c r="A57" s="49" t="s">
        <v>78</v>
      </c>
      <c r="B57" s="52" t="s">
        <v>142</v>
      </c>
      <c r="C57" s="55" t="s">
        <v>65</v>
      </c>
      <c r="D57" s="3" t="s">
        <v>27</v>
      </c>
      <c r="E57" s="6">
        <f>E58+E59+E60+E61+E63</f>
        <v>3937.6231899999998</v>
      </c>
      <c r="F57" s="6">
        <f>F58+F59+F60+F61+F63</f>
        <v>0</v>
      </c>
      <c r="G57" s="6">
        <f t="shared" ref="G57:Q57" si="13">G58+G59+G60+G61+G63</f>
        <v>0</v>
      </c>
      <c r="H57" s="6">
        <f t="shared" si="13"/>
        <v>3937.6231899999998</v>
      </c>
      <c r="I57" s="6">
        <f t="shared" si="13"/>
        <v>0</v>
      </c>
      <c r="J57" s="6">
        <f t="shared" si="13"/>
        <v>0</v>
      </c>
      <c r="K57" s="6">
        <f t="shared" si="13"/>
        <v>0</v>
      </c>
      <c r="L57" s="6">
        <f t="shared" si="13"/>
        <v>0</v>
      </c>
      <c r="M57" s="6">
        <f t="shared" si="13"/>
        <v>0</v>
      </c>
      <c r="N57" s="6">
        <f t="shared" si="13"/>
        <v>0</v>
      </c>
      <c r="O57" s="6">
        <f t="shared" si="13"/>
        <v>0</v>
      </c>
      <c r="P57" s="6">
        <f>P58+P59+P60+P61+P63</f>
        <v>0</v>
      </c>
      <c r="Q57" s="6">
        <f t="shared" si="13"/>
        <v>0</v>
      </c>
      <c r="R57" s="5"/>
    </row>
    <row r="58" spans="1:19" s="2" customFormat="1" ht="22.5" customHeight="1" x14ac:dyDescent="0.25">
      <c r="A58" s="50"/>
      <c r="B58" s="53"/>
      <c r="C58" s="56"/>
      <c r="D58" s="3" t="s">
        <v>28</v>
      </c>
      <c r="E58" s="6">
        <f>SUM(F58:Q58)</f>
        <v>0</v>
      </c>
      <c r="F58" s="6">
        <v>0</v>
      </c>
      <c r="G58" s="6">
        <v>0</v>
      </c>
      <c r="H58" s="6">
        <v>0</v>
      </c>
      <c r="I58" s="6">
        <v>0</v>
      </c>
      <c r="J58" s="6">
        <v>0</v>
      </c>
      <c r="K58" s="6">
        <v>0</v>
      </c>
      <c r="L58" s="6">
        <v>0</v>
      </c>
      <c r="M58" s="6">
        <v>0</v>
      </c>
      <c r="N58" s="6">
        <v>0</v>
      </c>
      <c r="O58" s="6">
        <v>0</v>
      </c>
      <c r="P58" s="6">
        <v>0</v>
      </c>
      <c r="Q58" s="6">
        <v>0</v>
      </c>
      <c r="R58" s="5"/>
    </row>
    <row r="59" spans="1:19" s="2" customFormat="1" ht="22.5" customHeight="1" x14ac:dyDescent="0.25">
      <c r="A59" s="50"/>
      <c r="B59" s="53"/>
      <c r="C59" s="56"/>
      <c r="D59" s="3" t="s">
        <v>29</v>
      </c>
      <c r="E59" s="6">
        <f>SUM(F59:Q59)</f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5"/>
    </row>
    <row r="60" spans="1:19" s="2" customFormat="1" ht="22.5" customHeight="1" x14ac:dyDescent="0.4">
      <c r="A60" s="50"/>
      <c r="B60" s="53"/>
      <c r="C60" s="56"/>
      <c r="D60" s="3" t="s">
        <v>30</v>
      </c>
      <c r="E60" s="6">
        <f>F60+G60+H60+I60+J60+K60+L60+M60+N60+O60+P60+Q60</f>
        <v>3937.6231899999998</v>
      </c>
      <c r="F60" s="6">
        <v>0</v>
      </c>
      <c r="G60" s="6">
        <v>0</v>
      </c>
      <c r="H60" s="6">
        <v>3937.6231899999998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33">
        <v>3937.6231899999998</v>
      </c>
    </row>
    <row r="61" spans="1:19" s="2" customFormat="1" ht="22.5" customHeight="1" x14ac:dyDescent="0.25">
      <c r="A61" s="50"/>
      <c r="B61" s="53"/>
      <c r="C61" s="56"/>
      <c r="D61" s="4" t="s">
        <v>31</v>
      </c>
      <c r="E61" s="6">
        <f>SUM(F61:Q61)</f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0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5"/>
    </row>
    <row r="62" spans="1:19" s="2" customFormat="1" ht="22.5" customHeight="1" x14ac:dyDescent="0.25">
      <c r="A62" s="50"/>
      <c r="B62" s="53"/>
      <c r="C62" s="56"/>
      <c r="D62" s="4" t="s">
        <v>32</v>
      </c>
      <c r="E62" s="6">
        <f>SUM(F62:Q62)</f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0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5"/>
    </row>
    <row r="63" spans="1:19" s="2" customFormat="1" ht="22.5" customHeight="1" x14ac:dyDescent="0.25">
      <c r="A63" s="51"/>
      <c r="B63" s="54"/>
      <c r="C63" s="57"/>
      <c r="D63" s="4" t="s">
        <v>33</v>
      </c>
      <c r="E63" s="6"/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5"/>
    </row>
    <row r="64" spans="1:19" s="2" customFormat="1" ht="22.5" customHeight="1" x14ac:dyDescent="0.25">
      <c r="A64" s="49" t="s">
        <v>79</v>
      </c>
      <c r="B64" s="52" t="s">
        <v>143</v>
      </c>
      <c r="C64" s="55" t="s">
        <v>65</v>
      </c>
      <c r="D64" s="3" t="s">
        <v>27</v>
      </c>
      <c r="E64" s="6">
        <f>E65+E66+E67+E68+E70</f>
        <v>14000</v>
      </c>
      <c r="F64" s="6">
        <f>F65+F66+F67+F68+F70</f>
        <v>0</v>
      </c>
      <c r="G64" s="6">
        <f t="shared" ref="G64:Q64" si="14">G65+G66+G67+G68+G70</f>
        <v>0</v>
      </c>
      <c r="H64" s="6">
        <f t="shared" si="14"/>
        <v>0</v>
      </c>
      <c r="I64" s="6">
        <f t="shared" si="14"/>
        <v>0</v>
      </c>
      <c r="J64" s="6">
        <f t="shared" si="14"/>
        <v>0</v>
      </c>
      <c r="K64" s="6">
        <f t="shared" si="14"/>
        <v>0</v>
      </c>
      <c r="L64" s="6">
        <f t="shared" si="14"/>
        <v>0</v>
      </c>
      <c r="M64" s="6">
        <f t="shared" si="14"/>
        <v>0</v>
      </c>
      <c r="N64" s="6">
        <f t="shared" si="14"/>
        <v>0</v>
      </c>
      <c r="O64" s="6">
        <f t="shared" si="14"/>
        <v>0</v>
      </c>
      <c r="P64" s="6">
        <f t="shared" si="14"/>
        <v>0</v>
      </c>
      <c r="Q64" s="6">
        <f t="shared" si="14"/>
        <v>14000</v>
      </c>
      <c r="R64" s="5"/>
    </row>
    <row r="65" spans="1:21" s="2" customFormat="1" ht="22.5" customHeight="1" x14ac:dyDescent="0.25">
      <c r="A65" s="50"/>
      <c r="B65" s="53"/>
      <c r="C65" s="56"/>
      <c r="D65" s="3" t="s">
        <v>28</v>
      </c>
      <c r="E65" s="6">
        <f>SUM(F65:Q65)</f>
        <v>0</v>
      </c>
      <c r="F65" s="6">
        <v>0</v>
      </c>
      <c r="G65" s="6">
        <v>0</v>
      </c>
      <c r="H65" s="6">
        <v>0</v>
      </c>
      <c r="I65" s="6">
        <v>0</v>
      </c>
      <c r="J65" s="6">
        <v>0</v>
      </c>
      <c r="K65" s="6">
        <v>0</v>
      </c>
      <c r="L65" s="6">
        <v>0</v>
      </c>
      <c r="M65" s="6">
        <v>0</v>
      </c>
      <c r="N65" s="6">
        <v>0</v>
      </c>
      <c r="O65" s="6">
        <v>0</v>
      </c>
      <c r="P65" s="6">
        <v>0</v>
      </c>
      <c r="Q65" s="6">
        <v>0</v>
      </c>
      <c r="R65" s="5"/>
    </row>
    <row r="66" spans="1:21" s="2" customFormat="1" ht="22.5" customHeight="1" x14ac:dyDescent="0.25">
      <c r="A66" s="50"/>
      <c r="B66" s="53"/>
      <c r="C66" s="56"/>
      <c r="D66" s="3" t="s">
        <v>29</v>
      </c>
      <c r="E66" s="6">
        <f>SUM(F66:Q66)</f>
        <v>0</v>
      </c>
      <c r="F66" s="6">
        <v>0</v>
      </c>
      <c r="G66" s="6">
        <v>0</v>
      </c>
      <c r="H66" s="6">
        <v>0</v>
      </c>
      <c r="I66" s="6">
        <v>0</v>
      </c>
      <c r="J66" s="6">
        <v>0</v>
      </c>
      <c r="K66" s="6">
        <v>0</v>
      </c>
      <c r="L66" s="6">
        <v>0</v>
      </c>
      <c r="M66" s="6">
        <v>0</v>
      </c>
      <c r="N66" s="6">
        <v>0</v>
      </c>
      <c r="O66" s="6">
        <v>0</v>
      </c>
      <c r="P66" s="6">
        <v>0</v>
      </c>
      <c r="Q66" s="6">
        <v>0</v>
      </c>
      <c r="R66" s="5"/>
    </row>
    <row r="67" spans="1:21" s="2" customFormat="1" ht="22.5" customHeight="1" x14ac:dyDescent="0.4">
      <c r="A67" s="50"/>
      <c r="B67" s="53"/>
      <c r="C67" s="56"/>
      <c r="D67" s="3" t="s">
        <v>30</v>
      </c>
      <c r="E67" s="6">
        <f>F67+G67+H67+I67+J67+K67+L67+M67+N67+O67+P67+Q67</f>
        <v>14000</v>
      </c>
      <c r="F67" s="6">
        <v>0</v>
      </c>
      <c r="G67" s="6">
        <v>0</v>
      </c>
      <c r="H67" s="6">
        <v>0</v>
      </c>
      <c r="I67" s="6">
        <v>0</v>
      </c>
      <c r="J67" s="6">
        <v>0</v>
      </c>
      <c r="K67" s="6">
        <v>0</v>
      </c>
      <c r="L67" s="6">
        <v>0</v>
      </c>
      <c r="M67" s="6">
        <v>0</v>
      </c>
      <c r="N67" s="6">
        <v>0</v>
      </c>
      <c r="O67" s="6">
        <v>0</v>
      </c>
      <c r="P67" s="6">
        <v>0</v>
      </c>
      <c r="Q67" s="6">
        <v>14000</v>
      </c>
      <c r="R67" s="33">
        <v>14000</v>
      </c>
    </row>
    <row r="68" spans="1:21" s="2" customFormat="1" ht="22.5" customHeight="1" x14ac:dyDescent="0.4">
      <c r="A68" s="50"/>
      <c r="B68" s="53"/>
      <c r="C68" s="56"/>
      <c r="D68" s="4" t="s">
        <v>31</v>
      </c>
      <c r="E68" s="6">
        <f>SUM(F68:Q68)</f>
        <v>0</v>
      </c>
      <c r="F68" s="6">
        <v>0</v>
      </c>
      <c r="G68" s="6">
        <v>0</v>
      </c>
      <c r="H68" s="6">
        <v>0</v>
      </c>
      <c r="I68" s="6">
        <v>0</v>
      </c>
      <c r="J68" s="6">
        <v>0</v>
      </c>
      <c r="K68" s="6">
        <v>0</v>
      </c>
      <c r="L68" s="6">
        <v>0</v>
      </c>
      <c r="M68" s="6">
        <v>0</v>
      </c>
      <c r="N68" s="6">
        <v>0</v>
      </c>
      <c r="O68" s="6">
        <v>0</v>
      </c>
      <c r="P68" s="6">
        <v>0</v>
      </c>
      <c r="Q68" s="6">
        <v>0</v>
      </c>
      <c r="R68" s="33"/>
    </row>
    <row r="69" spans="1:21" s="2" customFormat="1" ht="22.5" customHeight="1" x14ac:dyDescent="0.25">
      <c r="A69" s="50"/>
      <c r="B69" s="53"/>
      <c r="C69" s="56"/>
      <c r="D69" s="4" t="s">
        <v>32</v>
      </c>
      <c r="E69" s="6">
        <f>SUM(F69:Q69)</f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5"/>
    </row>
    <row r="70" spans="1:21" s="2" customFormat="1" ht="22.5" customHeight="1" x14ac:dyDescent="0.25">
      <c r="A70" s="51"/>
      <c r="B70" s="54"/>
      <c r="C70" s="57"/>
      <c r="D70" s="4" t="s">
        <v>33</v>
      </c>
      <c r="E70" s="6"/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N70" s="6">
        <v>0</v>
      </c>
      <c r="O70" s="6">
        <v>0</v>
      </c>
      <c r="P70" s="6">
        <v>0</v>
      </c>
      <c r="Q70" s="6">
        <v>0</v>
      </c>
      <c r="R70" s="5"/>
    </row>
    <row r="71" spans="1:21" s="2" customFormat="1" ht="22.5" customHeight="1" x14ac:dyDescent="0.25">
      <c r="A71" s="49" t="s">
        <v>145</v>
      </c>
      <c r="B71" s="52" t="s">
        <v>144</v>
      </c>
      <c r="C71" s="55" t="s">
        <v>65</v>
      </c>
      <c r="D71" s="3" t="s">
        <v>27</v>
      </c>
      <c r="E71" s="6">
        <f>E72+E73+E74+E75+E77</f>
        <v>2000</v>
      </c>
      <c r="F71" s="6">
        <f>F72+F73+F74+F75+F77</f>
        <v>0</v>
      </c>
      <c r="G71" s="6">
        <f t="shared" ref="G71:Q71" si="15">G72+G73+G74+G75+G77</f>
        <v>0</v>
      </c>
      <c r="H71" s="6">
        <f t="shared" si="15"/>
        <v>0</v>
      </c>
      <c r="I71" s="6">
        <f t="shared" si="15"/>
        <v>0</v>
      </c>
      <c r="J71" s="6">
        <f t="shared" si="15"/>
        <v>0</v>
      </c>
      <c r="K71" s="6">
        <f t="shared" si="15"/>
        <v>0</v>
      </c>
      <c r="L71" s="6">
        <f t="shared" si="15"/>
        <v>0</v>
      </c>
      <c r="M71" s="6">
        <f t="shared" si="15"/>
        <v>0</v>
      </c>
      <c r="N71" s="6">
        <f t="shared" si="15"/>
        <v>0</v>
      </c>
      <c r="O71" s="6">
        <f t="shared" si="15"/>
        <v>0</v>
      </c>
      <c r="P71" s="6">
        <f t="shared" si="15"/>
        <v>0</v>
      </c>
      <c r="Q71" s="6">
        <f t="shared" si="15"/>
        <v>0</v>
      </c>
      <c r="R71" s="5"/>
    </row>
    <row r="72" spans="1:21" s="2" customFormat="1" ht="22.5" customHeight="1" x14ac:dyDescent="0.25">
      <c r="A72" s="50"/>
      <c r="B72" s="53"/>
      <c r="C72" s="56"/>
      <c r="D72" s="3" t="s">
        <v>28</v>
      </c>
      <c r="E72" s="6">
        <f>SUM(F72:Q72)</f>
        <v>0</v>
      </c>
      <c r="F72" s="6">
        <v>0</v>
      </c>
      <c r="G72" s="6">
        <v>0</v>
      </c>
      <c r="H72" s="6">
        <v>0</v>
      </c>
      <c r="I72" s="6">
        <v>0</v>
      </c>
      <c r="J72" s="6">
        <v>0</v>
      </c>
      <c r="K72" s="6">
        <v>0</v>
      </c>
      <c r="L72" s="6">
        <v>0</v>
      </c>
      <c r="M72" s="6">
        <v>0</v>
      </c>
      <c r="N72" s="6">
        <v>0</v>
      </c>
      <c r="O72" s="6">
        <v>0</v>
      </c>
      <c r="P72" s="6">
        <v>0</v>
      </c>
      <c r="Q72" s="6">
        <v>0</v>
      </c>
      <c r="R72" s="5"/>
    </row>
    <row r="73" spans="1:21" s="2" customFormat="1" ht="22.5" customHeight="1" x14ac:dyDescent="0.25">
      <c r="A73" s="50"/>
      <c r="B73" s="53"/>
      <c r="C73" s="56"/>
      <c r="D73" s="3" t="s">
        <v>29</v>
      </c>
      <c r="E73" s="6">
        <f>SUM(F73:Q73)</f>
        <v>0</v>
      </c>
      <c r="F73" s="6">
        <v>0</v>
      </c>
      <c r="G73" s="6">
        <v>0</v>
      </c>
      <c r="H73" s="6">
        <v>0</v>
      </c>
      <c r="I73" s="6">
        <v>0</v>
      </c>
      <c r="J73" s="6">
        <v>0</v>
      </c>
      <c r="K73" s="6">
        <v>0</v>
      </c>
      <c r="L73" s="6">
        <v>0</v>
      </c>
      <c r="M73" s="6">
        <v>0</v>
      </c>
      <c r="N73" s="6">
        <v>0</v>
      </c>
      <c r="O73" s="6">
        <v>0</v>
      </c>
      <c r="P73" s="6">
        <v>0</v>
      </c>
      <c r="Q73" s="6">
        <v>0</v>
      </c>
      <c r="R73" s="5"/>
    </row>
    <row r="74" spans="1:21" s="2" customFormat="1" ht="22.5" customHeight="1" x14ac:dyDescent="0.25">
      <c r="A74" s="50"/>
      <c r="B74" s="53"/>
      <c r="C74" s="56"/>
      <c r="D74" s="3" t="s">
        <v>30</v>
      </c>
      <c r="E74" s="6">
        <f>F74+G74+H74+I74+J74+K74+L74+M74+N74+O74+P74+Q74</f>
        <v>0</v>
      </c>
      <c r="F74" s="6">
        <v>0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N74" s="6">
        <v>0</v>
      </c>
      <c r="O74" s="6">
        <v>0</v>
      </c>
      <c r="P74" s="6">
        <v>0</v>
      </c>
      <c r="Q74" s="6">
        <v>0</v>
      </c>
      <c r="R74" s="5"/>
    </row>
    <row r="75" spans="1:21" s="2" customFormat="1" ht="22.5" customHeight="1" x14ac:dyDescent="0.25">
      <c r="A75" s="50"/>
      <c r="B75" s="53"/>
      <c r="C75" s="56"/>
      <c r="D75" s="4" t="s">
        <v>31</v>
      </c>
      <c r="E75" s="6">
        <f>SUM(F75:Q75)</f>
        <v>0</v>
      </c>
      <c r="F75" s="6">
        <v>0</v>
      </c>
      <c r="G75" s="6">
        <v>0</v>
      </c>
      <c r="H75" s="6">
        <v>0</v>
      </c>
      <c r="I75" s="6">
        <v>0</v>
      </c>
      <c r="J75" s="6">
        <v>0</v>
      </c>
      <c r="K75" s="6">
        <v>0</v>
      </c>
      <c r="L75" s="6">
        <v>0</v>
      </c>
      <c r="M75" s="6">
        <v>0</v>
      </c>
      <c r="N75" s="6">
        <v>0</v>
      </c>
      <c r="O75" s="6">
        <v>0</v>
      </c>
      <c r="P75" s="6">
        <v>0</v>
      </c>
      <c r="Q75" s="6">
        <v>0</v>
      </c>
      <c r="R75" s="5"/>
    </row>
    <row r="76" spans="1:21" s="2" customFormat="1" ht="22.5" customHeight="1" x14ac:dyDescent="0.25">
      <c r="A76" s="50"/>
      <c r="B76" s="53"/>
      <c r="C76" s="56"/>
      <c r="D76" s="4" t="s">
        <v>32</v>
      </c>
      <c r="E76" s="6">
        <f>SUM(F76:Q76)</f>
        <v>0</v>
      </c>
      <c r="F76" s="6">
        <v>0</v>
      </c>
      <c r="G76" s="6">
        <v>0</v>
      </c>
      <c r="H76" s="6">
        <v>0</v>
      </c>
      <c r="I76" s="6">
        <v>0</v>
      </c>
      <c r="J76" s="6">
        <v>0</v>
      </c>
      <c r="K76" s="6">
        <v>0</v>
      </c>
      <c r="L76" s="6">
        <v>0</v>
      </c>
      <c r="M76" s="6">
        <v>0</v>
      </c>
      <c r="N76" s="6">
        <v>0</v>
      </c>
      <c r="O76" s="6">
        <v>0</v>
      </c>
      <c r="P76" s="6">
        <v>0</v>
      </c>
      <c r="Q76" s="6">
        <v>0</v>
      </c>
      <c r="R76" s="5"/>
    </row>
    <row r="77" spans="1:21" s="2" customFormat="1" ht="22.5" customHeight="1" x14ac:dyDescent="0.25">
      <c r="A77" s="51"/>
      <c r="B77" s="54"/>
      <c r="C77" s="57"/>
      <c r="D77" s="4" t="s">
        <v>33</v>
      </c>
      <c r="E77" s="6">
        <v>2000</v>
      </c>
      <c r="F77" s="6">
        <v>0</v>
      </c>
      <c r="G77" s="6">
        <v>0</v>
      </c>
      <c r="H77" s="6">
        <v>0</v>
      </c>
      <c r="I77" s="6">
        <v>0</v>
      </c>
      <c r="J77" s="6">
        <v>0</v>
      </c>
      <c r="K77" s="6">
        <v>0</v>
      </c>
      <c r="L77" s="6">
        <v>0</v>
      </c>
      <c r="M77" s="6">
        <v>0</v>
      </c>
      <c r="N77" s="6">
        <v>0</v>
      </c>
      <c r="O77" s="6">
        <v>0</v>
      </c>
      <c r="P77" s="6">
        <v>0</v>
      </c>
      <c r="Q77" s="6">
        <v>0</v>
      </c>
      <c r="R77" s="5"/>
    </row>
    <row r="78" spans="1:21" s="2" customFormat="1" ht="22.5" customHeight="1" x14ac:dyDescent="0.25">
      <c r="A78" s="49" t="s">
        <v>80</v>
      </c>
      <c r="B78" s="52" t="s">
        <v>146</v>
      </c>
      <c r="C78" s="55" t="s">
        <v>65</v>
      </c>
      <c r="D78" s="3" t="s">
        <v>27</v>
      </c>
      <c r="E78" s="6">
        <f t="shared" ref="E78:Q78" si="16">E79+E80+E81+E82+E84</f>
        <v>22796.325000000001</v>
      </c>
      <c r="F78" s="6">
        <f t="shared" si="16"/>
        <v>0</v>
      </c>
      <c r="G78" s="6">
        <f t="shared" si="16"/>
        <v>3374.05602</v>
      </c>
      <c r="H78" s="6">
        <f t="shared" si="16"/>
        <v>0</v>
      </c>
      <c r="I78" s="6">
        <f t="shared" si="16"/>
        <v>0</v>
      </c>
      <c r="J78" s="6">
        <f t="shared" si="16"/>
        <v>0</v>
      </c>
      <c r="K78" s="6">
        <f t="shared" si="16"/>
        <v>0</v>
      </c>
      <c r="L78" s="6">
        <f t="shared" si="16"/>
        <v>0</v>
      </c>
      <c r="M78" s="6">
        <f t="shared" si="16"/>
        <v>0</v>
      </c>
      <c r="N78" s="6">
        <f t="shared" si="16"/>
        <v>10944.56898</v>
      </c>
      <c r="O78" s="6">
        <f t="shared" si="16"/>
        <v>0</v>
      </c>
      <c r="P78" s="6">
        <f t="shared" si="16"/>
        <v>0</v>
      </c>
      <c r="Q78" s="6">
        <f t="shared" si="16"/>
        <v>0</v>
      </c>
      <c r="R78" s="5"/>
    </row>
    <row r="79" spans="1:21" s="2" customFormat="1" ht="22.5" customHeight="1" x14ac:dyDescent="0.4">
      <c r="A79" s="50"/>
      <c r="B79" s="53"/>
      <c r="C79" s="56"/>
      <c r="D79" s="3" t="s">
        <v>28</v>
      </c>
      <c r="E79" s="6">
        <f>SUM(F79:Q79)</f>
        <v>5369</v>
      </c>
      <c r="F79" s="6">
        <v>0</v>
      </c>
      <c r="G79" s="6">
        <v>1265.15687</v>
      </c>
      <c r="H79" s="6">
        <v>0</v>
      </c>
      <c r="I79" s="6">
        <v>0</v>
      </c>
      <c r="J79" s="6">
        <v>0</v>
      </c>
      <c r="K79" s="6">
        <v>0</v>
      </c>
      <c r="L79" s="6">
        <v>0</v>
      </c>
      <c r="M79" s="6">
        <v>0</v>
      </c>
      <c r="N79" s="6">
        <v>4103.8431300000002</v>
      </c>
      <c r="O79" s="6">
        <v>0</v>
      </c>
      <c r="P79" s="6">
        <v>0</v>
      </c>
      <c r="Q79" s="6">
        <v>0</v>
      </c>
      <c r="R79" s="33">
        <v>5369</v>
      </c>
      <c r="S79" s="48">
        <f>R79/R82</f>
        <v>0.37496617168198765</v>
      </c>
      <c r="T79" s="47">
        <f>T82*S79</f>
        <v>1265.1568688599639</v>
      </c>
      <c r="U79" s="47">
        <f>U82*S79</f>
        <v>4103.8431311400363</v>
      </c>
    </row>
    <row r="80" spans="1:21" s="2" customFormat="1" ht="22.5" customHeight="1" x14ac:dyDescent="0.4">
      <c r="A80" s="50"/>
      <c r="B80" s="53"/>
      <c r="C80" s="56"/>
      <c r="D80" s="3" t="s">
        <v>29</v>
      </c>
      <c r="E80" s="6">
        <f>SUM(F80:Q80)</f>
        <v>7159.7</v>
      </c>
      <c r="F80" s="6">
        <v>0</v>
      </c>
      <c r="G80" s="6">
        <v>1687.11932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5472.58068</v>
      </c>
      <c r="O80" s="6">
        <v>0</v>
      </c>
      <c r="P80" s="6">
        <v>0</v>
      </c>
      <c r="Q80" s="6">
        <v>0</v>
      </c>
      <c r="R80" s="33">
        <v>7159.7</v>
      </c>
      <c r="S80" s="48">
        <f>R80/R82</f>
        <v>0.50002706265440988</v>
      </c>
      <c r="T80" s="47">
        <f>T82*S80</f>
        <v>1687.1193209120288</v>
      </c>
      <c r="U80" s="47">
        <f>U82*S80</f>
        <v>5472.5806790879706</v>
      </c>
    </row>
    <row r="81" spans="1:21" s="2" customFormat="1" ht="22.5" customHeight="1" x14ac:dyDescent="0.4">
      <c r="A81" s="50"/>
      <c r="B81" s="53"/>
      <c r="C81" s="56"/>
      <c r="D81" s="3" t="s">
        <v>30</v>
      </c>
      <c r="E81" s="6">
        <f>SUM(F81:Q81)</f>
        <v>1789.925</v>
      </c>
      <c r="F81" s="6">
        <v>0</v>
      </c>
      <c r="G81" s="6">
        <v>421.77983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1368.14517</v>
      </c>
      <c r="O81" s="6">
        <v>0</v>
      </c>
      <c r="P81" s="6">
        <v>0</v>
      </c>
      <c r="Q81" s="6">
        <v>0</v>
      </c>
      <c r="R81" s="33">
        <v>1789.925</v>
      </c>
      <c r="S81" s="48">
        <f>R81/R82</f>
        <v>0.12500676566360247</v>
      </c>
      <c r="T81" s="47">
        <f>T82*S81</f>
        <v>421.7798302280072</v>
      </c>
      <c r="U81" s="47">
        <f>U82*S81</f>
        <v>1368.1451697719926</v>
      </c>
    </row>
    <row r="82" spans="1:21" s="2" customFormat="1" ht="22.5" customHeight="1" x14ac:dyDescent="0.25">
      <c r="A82" s="50"/>
      <c r="B82" s="53"/>
      <c r="C82" s="56"/>
      <c r="D82" s="4" t="s">
        <v>31</v>
      </c>
      <c r="E82" s="6">
        <f>SUM(F82:Q82)</f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0</v>
      </c>
      <c r="P82" s="6">
        <v>0</v>
      </c>
      <c r="Q82" s="6">
        <v>0</v>
      </c>
      <c r="R82" s="5">
        <f>R79+R80+R81</f>
        <v>14318.625</v>
      </c>
      <c r="T82" s="47">
        <v>3374.05602</v>
      </c>
      <c r="U82" s="47">
        <v>10944.56898</v>
      </c>
    </row>
    <row r="83" spans="1:21" s="2" customFormat="1" ht="22.5" customHeight="1" x14ac:dyDescent="0.25">
      <c r="A83" s="50"/>
      <c r="B83" s="53"/>
      <c r="C83" s="56"/>
      <c r="D83" s="4" t="s">
        <v>32</v>
      </c>
      <c r="E83" s="6">
        <f>SUM(F83:Q83)</f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6">
        <v>0</v>
      </c>
      <c r="Q83" s="6">
        <v>0</v>
      </c>
      <c r="R83" s="5"/>
    </row>
    <row r="84" spans="1:21" s="2" customFormat="1" ht="22.5" customHeight="1" x14ac:dyDescent="0.25">
      <c r="A84" s="51"/>
      <c r="B84" s="54"/>
      <c r="C84" s="57"/>
      <c r="D84" s="4" t="s">
        <v>33</v>
      </c>
      <c r="E84" s="6">
        <v>8477.7000000000007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6">
        <v>0</v>
      </c>
      <c r="Q84" s="6">
        <v>0</v>
      </c>
      <c r="R84" s="5"/>
    </row>
    <row r="85" spans="1:21" s="2" customFormat="1" ht="22.5" customHeight="1" x14ac:dyDescent="0.25">
      <c r="A85" s="49" t="s">
        <v>81</v>
      </c>
      <c r="B85" s="52" t="s">
        <v>147</v>
      </c>
      <c r="C85" s="55" t="s">
        <v>65</v>
      </c>
      <c r="D85" s="3" t="s">
        <v>27</v>
      </c>
      <c r="E85" s="6">
        <f>E86+E87+E88+E89+E91</f>
        <v>10272.4</v>
      </c>
      <c r="F85" s="6">
        <f t="shared" ref="F85:Q85" si="17">F86+F87+F88+F89+F91</f>
        <v>0</v>
      </c>
      <c r="G85" s="6">
        <f t="shared" si="17"/>
        <v>0</v>
      </c>
      <c r="H85" s="6">
        <f t="shared" si="17"/>
        <v>0</v>
      </c>
      <c r="I85" s="6">
        <f t="shared" si="17"/>
        <v>0</v>
      </c>
      <c r="J85" s="6">
        <f t="shared" si="17"/>
        <v>0</v>
      </c>
      <c r="K85" s="6">
        <f t="shared" si="17"/>
        <v>0</v>
      </c>
      <c r="L85" s="6">
        <f t="shared" si="17"/>
        <v>0</v>
      </c>
      <c r="M85" s="6">
        <f t="shared" si="17"/>
        <v>0</v>
      </c>
      <c r="N85" s="6">
        <f t="shared" si="17"/>
        <v>0</v>
      </c>
      <c r="O85" s="6">
        <f t="shared" si="17"/>
        <v>0</v>
      </c>
      <c r="P85" s="6">
        <f t="shared" si="17"/>
        <v>0</v>
      </c>
      <c r="Q85" s="6">
        <f t="shared" si="17"/>
        <v>0</v>
      </c>
      <c r="R85" s="5"/>
    </row>
    <row r="86" spans="1:21" s="2" customFormat="1" ht="22.5" customHeight="1" x14ac:dyDescent="0.25">
      <c r="A86" s="50"/>
      <c r="B86" s="53"/>
      <c r="C86" s="56"/>
      <c r="D86" s="3" t="s">
        <v>28</v>
      </c>
      <c r="E86" s="6">
        <f t="shared" ref="E86:E90" si="18">F86+G86+H86+I86+J86+K86+L86+M86+N86+O86+P86+Q86</f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6">
        <v>0</v>
      </c>
      <c r="Q86" s="6">
        <v>0</v>
      </c>
      <c r="R86" s="5"/>
    </row>
    <row r="87" spans="1:21" s="2" customFormat="1" ht="22.5" customHeight="1" x14ac:dyDescent="0.25">
      <c r="A87" s="50"/>
      <c r="B87" s="53"/>
      <c r="C87" s="56"/>
      <c r="D87" s="3" t="s">
        <v>29</v>
      </c>
      <c r="E87" s="6">
        <f t="shared" si="18"/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6">
        <v>0</v>
      </c>
      <c r="Q87" s="6">
        <v>0</v>
      </c>
      <c r="R87" s="5"/>
    </row>
    <row r="88" spans="1:21" s="2" customFormat="1" ht="22.5" customHeight="1" x14ac:dyDescent="0.25">
      <c r="A88" s="50"/>
      <c r="B88" s="53"/>
      <c r="C88" s="56"/>
      <c r="D88" s="3" t="s">
        <v>30</v>
      </c>
      <c r="E88" s="6">
        <f t="shared" si="18"/>
        <v>0</v>
      </c>
      <c r="F88" s="6">
        <v>0</v>
      </c>
      <c r="G88" s="6">
        <v>0</v>
      </c>
      <c r="H88" s="6">
        <v>0</v>
      </c>
      <c r="I88" s="6">
        <v>0</v>
      </c>
      <c r="J88" s="6">
        <v>0</v>
      </c>
      <c r="K88" s="6">
        <v>0</v>
      </c>
      <c r="L88" s="6">
        <v>0</v>
      </c>
      <c r="M88" s="6">
        <v>0</v>
      </c>
      <c r="N88" s="6">
        <v>0</v>
      </c>
      <c r="O88" s="6">
        <v>0</v>
      </c>
      <c r="P88" s="6">
        <v>0</v>
      </c>
      <c r="Q88" s="6">
        <f>24000-24000</f>
        <v>0</v>
      </c>
      <c r="R88" s="5"/>
    </row>
    <row r="89" spans="1:21" s="2" customFormat="1" ht="22.5" customHeight="1" x14ac:dyDescent="0.25">
      <c r="A89" s="50"/>
      <c r="B89" s="53"/>
      <c r="C89" s="56"/>
      <c r="D89" s="4" t="s">
        <v>31</v>
      </c>
      <c r="E89" s="6">
        <f t="shared" si="18"/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0</v>
      </c>
      <c r="Q89" s="6">
        <v>0</v>
      </c>
      <c r="R89" s="5"/>
    </row>
    <row r="90" spans="1:21" s="2" customFormat="1" ht="22.5" customHeight="1" x14ac:dyDescent="0.25">
      <c r="A90" s="50"/>
      <c r="B90" s="53"/>
      <c r="C90" s="56"/>
      <c r="D90" s="4" t="s">
        <v>32</v>
      </c>
      <c r="E90" s="6">
        <f t="shared" si="18"/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0</v>
      </c>
      <c r="Q90" s="6">
        <v>0</v>
      </c>
      <c r="R90" s="5"/>
    </row>
    <row r="91" spans="1:21" s="2" customFormat="1" ht="22.5" customHeight="1" x14ac:dyDescent="0.25">
      <c r="A91" s="51"/>
      <c r="B91" s="54"/>
      <c r="C91" s="57"/>
      <c r="D91" s="4" t="s">
        <v>33</v>
      </c>
      <c r="E91" s="6">
        <v>10272.4</v>
      </c>
      <c r="F91" s="6">
        <v>0</v>
      </c>
      <c r="G91" s="6">
        <v>0</v>
      </c>
      <c r="H91" s="6">
        <v>0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0</v>
      </c>
      <c r="Q91" s="6">
        <v>0</v>
      </c>
      <c r="R91" s="5"/>
    </row>
    <row r="92" spans="1:21" s="2" customFormat="1" ht="22.5" customHeight="1" x14ac:dyDescent="0.25">
      <c r="A92" s="49" t="s">
        <v>148</v>
      </c>
      <c r="B92" s="52" t="s">
        <v>149</v>
      </c>
      <c r="C92" s="55" t="s">
        <v>65</v>
      </c>
      <c r="D92" s="3" t="s">
        <v>27</v>
      </c>
      <c r="E92" s="6">
        <f t="shared" ref="E92:Q92" si="19">E93+E94+E95+E96+E98</f>
        <v>256008.12</v>
      </c>
      <c r="F92" s="6">
        <f t="shared" si="19"/>
        <v>0</v>
      </c>
      <c r="G92" s="6">
        <f t="shared" si="19"/>
        <v>0</v>
      </c>
      <c r="H92" s="6">
        <f t="shared" si="19"/>
        <v>6008.12</v>
      </c>
      <c r="I92" s="6">
        <f t="shared" si="19"/>
        <v>0</v>
      </c>
      <c r="J92" s="6">
        <f t="shared" si="19"/>
        <v>0</v>
      </c>
      <c r="K92" s="6">
        <f t="shared" si="19"/>
        <v>0</v>
      </c>
      <c r="L92" s="6">
        <f t="shared" si="19"/>
        <v>0</v>
      </c>
      <c r="M92" s="6">
        <f t="shared" si="19"/>
        <v>0</v>
      </c>
      <c r="N92" s="6">
        <f t="shared" si="19"/>
        <v>0</v>
      </c>
      <c r="O92" s="6">
        <f t="shared" si="19"/>
        <v>0</v>
      </c>
      <c r="P92" s="6">
        <f t="shared" si="19"/>
        <v>30000</v>
      </c>
      <c r="Q92" s="6">
        <f t="shared" si="19"/>
        <v>0</v>
      </c>
      <c r="R92" s="5"/>
    </row>
    <row r="93" spans="1:21" s="2" customFormat="1" ht="22.5" customHeight="1" x14ac:dyDescent="0.25">
      <c r="A93" s="50"/>
      <c r="B93" s="53"/>
      <c r="C93" s="56"/>
      <c r="D93" s="3" t="s">
        <v>28</v>
      </c>
      <c r="E93" s="6">
        <f>SUM(F93:Q93)</f>
        <v>0</v>
      </c>
      <c r="F93" s="6">
        <v>0</v>
      </c>
      <c r="G93" s="6">
        <v>0</v>
      </c>
      <c r="H93" s="6">
        <v>0</v>
      </c>
      <c r="I93" s="6">
        <v>0</v>
      </c>
      <c r="J93" s="6">
        <v>0</v>
      </c>
      <c r="K93" s="6">
        <v>0</v>
      </c>
      <c r="L93" s="6">
        <v>0</v>
      </c>
      <c r="M93" s="6">
        <v>0</v>
      </c>
      <c r="N93" s="6">
        <v>0</v>
      </c>
      <c r="O93" s="6">
        <v>0</v>
      </c>
      <c r="P93" s="6">
        <v>0</v>
      </c>
      <c r="Q93" s="6">
        <v>0</v>
      </c>
      <c r="R93" s="5"/>
    </row>
    <row r="94" spans="1:21" s="2" customFormat="1" ht="22.5" customHeight="1" x14ac:dyDescent="0.25">
      <c r="A94" s="50"/>
      <c r="B94" s="53"/>
      <c r="C94" s="56"/>
      <c r="D94" s="3" t="s">
        <v>29</v>
      </c>
      <c r="E94" s="6">
        <f>SUM(F94:Q94)</f>
        <v>0</v>
      </c>
      <c r="F94" s="6">
        <v>0</v>
      </c>
      <c r="G94" s="6">
        <v>0</v>
      </c>
      <c r="H94" s="6">
        <v>0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0</v>
      </c>
      <c r="R94" s="5"/>
    </row>
    <row r="95" spans="1:21" s="2" customFormat="1" ht="22.5" customHeight="1" x14ac:dyDescent="0.4">
      <c r="A95" s="50"/>
      <c r="B95" s="53"/>
      <c r="C95" s="56"/>
      <c r="D95" s="3" t="s">
        <v>30</v>
      </c>
      <c r="E95" s="6">
        <f>SUM(F95:Q95)</f>
        <v>36008.120000000003</v>
      </c>
      <c r="F95" s="6">
        <v>0</v>
      </c>
      <c r="G95" s="6">
        <v>0</v>
      </c>
      <c r="H95" s="6">
        <v>6008.12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30000</v>
      </c>
      <c r="Q95" s="6">
        <v>0</v>
      </c>
      <c r="R95" s="33">
        <v>36008.120000000003</v>
      </c>
      <c r="S95" s="5"/>
    </row>
    <row r="96" spans="1:21" s="2" customFormat="1" ht="22.5" customHeight="1" x14ac:dyDescent="0.25">
      <c r="A96" s="50"/>
      <c r="B96" s="53"/>
      <c r="C96" s="56"/>
      <c r="D96" s="4" t="s">
        <v>31</v>
      </c>
      <c r="E96" s="6">
        <f>SUM(F96:Q96)</f>
        <v>0</v>
      </c>
      <c r="F96" s="6">
        <v>0</v>
      </c>
      <c r="G96" s="6">
        <v>0</v>
      </c>
      <c r="H96" s="6">
        <v>0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0</v>
      </c>
      <c r="R96" s="5"/>
    </row>
    <row r="97" spans="1:19" s="2" customFormat="1" ht="22.5" customHeight="1" x14ac:dyDescent="0.25">
      <c r="A97" s="50"/>
      <c r="B97" s="53"/>
      <c r="C97" s="56"/>
      <c r="D97" s="4" t="s">
        <v>32</v>
      </c>
      <c r="E97" s="6">
        <f>SUM(F97:Q97)</f>
        <v>0</v>
      </c>
      <c r="F97" s="6">
        <v>0</v>
      </c>
      <c r="G97" s="6">
        <v>0</v>
      </c>
      <c r="H97" s="6">
        <v>0</v>
      </c>
      <c r="I97" s="6">
        <v>0</v>
      </c>
      <c r="J97" s="6">
        <v>0</v>
      </c>
      <c r="K97" s="6">
        <v>0</v>
      </c>
      <c r="L97" s="6">
        <v>0</v>
      </c>
      <c r="M97" s="6">
        <v>0</v>
      </c>
      <c r="N97" s="6">
        <v>0</v>
      </c>
      <c r="O97" s="6">
        <v>0</v>
      </c>
      <c r="P97" s="6">
        <v>0</v>
      </c>
      <c r="Q97" s="6">
        <v>0</v>
      </c>
      <c r="R97" s="5"/>
    </row>
    <row r="98" spans="1:19" s="2" customFormat="1" ht="22.5" customHeight="1" x14ac:dyDescent="0.25">
      <c r="A98" s="51"/>
      <c r="B98" s="54"/>
      <c r="C98" s="57"/>
      <c r="D98" s="4" t="s">
        <v>33</v>
      </c>
      <c r="E98" s="6">
        <v>220000</v>
      </c>
      <c r="F98" s="6">
        <v>0</v>
      </c>
      <c r="G98" s="6">
        <v>0</v>
      </c>
      <c r="H98" s="6">
        <v>0</v>
      </c>
      <c r="I98" s="6">
        <v>0</v>
      </c>
      <c r="J98" s="6">
        <v>0</v>
      </c>
      <c r="K98" s="6">
        <v>0</v>
      </c>
      <c r="L98" s="6">
        <v>0</v>
      </c>
      <c r="M98" s="6">
        <v>0</v>
      </c>
      <c r="N98" s="6">
        <v>0</v>
      </c>
      <c r="O98" s="6">
        <v>0</v>
      </c>
      <c r="P98" s="6">
        <v>0</v>
      </c>
      <c r="Q98" s="6">
        <v>0</v>
      </c>
      <c r="R98" s="5"/>
    </row>
    <row r="99" spans="1:19" s="2" customFormat="1" ht="22.5" customHeight="1" x14ac:dyDescent="0.25">
      <c r="A99" s="49" t="s">
        <v>150</v>
      </c>
      <c r="B99" s="52" t="s">
        <v>151</v>
      </c>
      <c r="C99" s="55" t="s">
        <v>65</v>
      </c>
      <c r="D99" s="3" t="s">
        <v>27</v>
      </c>
      <c r="E99" s="6">
        <f t="shared" ref="E99:Q99" si="20">E100+E101+E102+E103+E105</f>
        <v>1700</v>
      </c>
      <c r="F99" s="6">
        <f t="shared" si="20"/>
        <v>0</v>
      </c>
      <c r="G99" s="6">
        <f t="shared" si="20"/>
        <v>0</v>
      </c>
      <c r="H99" s="6">
        <f t="shared" si="20"/>
        <v>0</v>
      </c>
      <c r="I99" s="6">
        <f t="shared" si="20"/>
        <v>0</v>
      </c>
      <c r="J99" s="6">
        <f t="shared" si="20"/>
        <v>0</v>
      </c>
      <c r="K99" s="6">
        <f t="shared" si="20"/>
        <v>0</v>
      </c>
      <c r="L99" s="6">
        <f t="shared" si="20"/>
        <v>0</v>
      </c>
      <c r="M99" s="6">
        <f t="shared" si="20"/>
        <v>0</v>
      </c>
      <c r="N99" s="6">
        <f t="shared" si="20"/>
        <v>0</v>
      </c>
      <c r="O99" s="6">
        <f t="shared" si="20"/>
        <v>0</v>
      </c>
      <c r="P99" s="6">
        <f t="shared" si="20"/>
        <v>0</v>
      </c>
      <c r="Q99" s="6">
        <f t="shared" si="20"/>
        <v>0</v>
      </c>
      <c r="R99" s="5"/>
    </row>
    <row r="100" spans="1:19" s="2" customFormat="1" ht="22.5" customHeight="1" x14ac:dyDescent="0.25">
      <c r="A100" s="50"/>
      <c r="B100" s="53"/>
      <c r="C100" s="56"/>
      <c r="D100" s="3" t="s">
        <v>28</v>
      </c>
      <c r="E100" s="6">
        <f>SUM(F100:Q100)</f>
        <v>0</v>
      </c>
      <c r="F100" s="6">
        <v>0</v>
      </c>
      <c r="G100" s="6">
        <v>0</v>
      </c>
      <c r="H100" s="6">
        <v>0</v>
      </c>
      <c r="I100" s="6">
        <v>0</v>
      </c>
      <c r="J100" s="6">
        <v>0</v>
      </c>
      <c r="K100" s="6">
        <v>0</v>
      </c>
      <c r="L100" s="6">
        <v>0</v>
      </c>
      <c r="M100" s="6">
        <v>0</v>
      </c>
      <c r="N100" s="6">
        <v>0</v>
      </c>
      <c r="O100" s="6">
        <v>0</v>
      </c>
      <c r="P100" s="6">
        <v>0</v>
      </c>
      <c r="Q100" s="6">
        <v>0</v>
      </c>
      <c r="R100" s="5"/>
    </row>
    <row r="101" spans="1:19" s="2" customFormat="1" ht="22.5" customHeight="1" x14ac:dyDescent="0.25">
      <c r="A101" s="50"/>
      <c r="B101" s="53"/>
      <c r="C101" s="56"/>
      <c r="D101" s="3" t="s">
        <v>29</v>
      </c>
      <c r="E101" s="6">
        <f>SUM(F101:Q101)</f>
        <v>0</v>
      </c>
      <c r="F101" s="6">
        <v>0</v>
      </c>
      <c r="G101" s="6">
        <v>0</v>
      </c>
      <c r="H101" s="6">
        <v>0</v>
      </c>
      <c r="I101" s="6">
        <v>0</v>
      </c>
      <c r="J101" s="6">
        <v>0</v>
      </c>
      <c r="K101" s="6">
        <v>0</v>
      </c>
      <c r="L101" s="6">
        <v>0</v>
      </c>
      <c r="M101" s="6">
        <v>0</v>
      </c>
      <c r="N101" s="6">
        <v>0</v>
      </c>
      <c r="O101" s="6">
        <v>0</v>
      </c>
      <c r="P101" s="6">
        <v>0</v>
      </c>
      <c r="Q101" s="6">
        <v>0</v>
      </c>
      <c r="R101" s="5"/>
    </row>
    <row r="102" spans="1:19" s="2" customFormat="1" ht="22.5" customHeight="1" x14ac:dyDescent="0.25">
      <c r="A102" s="50"/>
      <c r="B102" s="53"/>
      <c r="C102" s="56"/>
      <c r="D102" s="3" t="s">
        <v>30</v>
      </c>
      <c r="E102" s="6">
        <f>SUM(F102:Q102)</f>
        <v>0</v>
      </c>
      <c r="F102" s="6">
        <v>0</v>
      </c>
      <c r="G102" s="6">
        <v>0</v>
      </c>
      <c r="H102" s="6">
        <v>0</v>
      </c>
      <c r="I102" s="6">
        <v>0</v>
      </c>
      <c r="J102" s="6">
        <v>0</v>
      </c>
      <c r="K102" s="6">
        <v>0</v>
      </c>
      <c r="L102" s="6">
        <v>0</v>
      </c>
      <c r="M102" s="6">
        <v>0</v>
      </c>
      <c r="N102" s="6">
        <v>0</v>
      </c>
      <c r="O102" s="6">
        <v>0</v>
      </c>
      <c r="P102" s="6">
        <v>0</v>
      </c>
      <c r="Q102" s="6">
        <v>0</v>
      </c>
      <c r="R102" s="5"/>
      <c r="S102" s="5"/>
    </row>
    <row r="103" spans="1:19" s="2" customFormat="1" ht="22.5" customHeight="1" x14ac:dyDescent="0.25">
      <c r="A103" s="50"/>
      <c r="B103" s="53"/>
      <c r="C103" s="56"/>
      <c r="D103" s="4" t="s">
        <v>31</v>
      </c>
      <c r="E103" s="6">
        <f>SUM(F103:Q103)</f>
        <v>0</v>
      </c>
      <c r="F103" s="6">
        <v>0</v>
      </c>
      <c r="G103" s="6">
        <v>0</v>
      </c>
      <c r="H103" s="6">
        <v>0</v>
      </c>
      <c r="I103" s="6">
        <v>0</v>
      </c>
      <c r="J103" s="6">
        <v>0</v>
      </c>
      <c r="K103" s="6">
        <v>0</v>
      </c>
      <c r="L103" s="6">
        <v>0</v>
      </c>
      <c r="M103" s="6">
        <v>0</v>
      </c>
      <c r="N103" s="6">
        <v>0</v>
      </c>
      <c r="O103" s="6">
        <v>0</v>
      </c>
      <c r="P103" s="6">
        <v>0</v>
      </c>
      <c r="Q103" s="6">
        <v>0</v>
      </c>
      <c r="R103" s="5"/>
    </row>
    <row r="104" spans="1:19" s="2" customFormat="1" ht="22.5" customHeight="1" x14ac:dyDescent="0.25">
      <c r="A104" s="50"/>
      <c r="B104" s="53"/>
      <c r="C104" s="56"/>
      <c r="D104" s="4" t="s">
        <v>32</v>
      </c>
      <c r="E104" s="6">
        <f>SUM(F104:Q104)</f>
        <v>0</v>
      </c>
      <c r="F104" s="6">
        <v>0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0</v>
      </c>
      <c r="M104" s="6">
        <v>0</v>
      </c>
      <c r="N104" s="6">
        <v>0</v>
      </c>
      <c r="O104" s="6">
        <v>0</v>
      </c>
      <c r="P104" s="6">
        <v>0</v>
      </c>
      <c r="Q104" s="6">
        <v>0</v>
      </c>
      <c r="R104" s="5"/>
    </row>
    <row r="105" spans="1:19" s="2" customFormat="1" ht="22.5" customHeight="1" x14ac:dyDescent="0.25">
      <c r="A105" s="51"/>
      <c r="B105" s="54"/>
      <c r="C105" s="57"/>
      <c r="D105" s="4" t="s">
        <v>33</v>
      </c>
      <c r="E105" s="6">
        <v>1700</v>
      </c>
      <c r="F105" s="6">
        <v>0</v>
      </c>
      <c r="G105" s="6">
        <v>0</v>
      </c>
      <c r="H105" s="6">
        <v>0</v>
      </c>
      <c r="I105" s="6">
        <v>0</v>
      </c>
      <c r="J105" s="6">
        <v>0</v>
      </c>
      <c r="K105" s="6">
        <v>0</v>
      </c>
      <c r="L105" s="6">
        <v>0</v>
      </c>
      <c r="M105" s="6">
        <v>0</v>
      </c>
      <c r="N105" s="6">
        <v>0</v>
      </c>
      <c r="O105" s="6">
        <v>0</v>
      </c>
      <c r="P105" s="6">
        <v>0</v>
      </c>
      <c r="Q105" s="6">
        <v>0</v>
      </c>
      <c r="R105" s="5"/>
    </row>
    <row r="106" spans="1:19" s="2" customFormat="1" ht="22.5" customHeight="1" x14ac:dyDescent="0.25">
      <c r="A106" s="49" t="s">
        <v>152</v>
      </c>
      <c r="B106" s="52" t="s">
        <v>153</v>
      </c>
      <c r="C106" s="55" t="s">
        <v>65</v>
      </c>
      <c r="D106" s="3" t="s">
        <v>27</v>
      </c>
      <c r="E106" s="6">
        <f t="shared" ref="E106:Q106" si="21">E107+E108+E109+E110+E112</f>
        <v>14500</v>
      </c>
      <c r="F106" s="6">
        <f t="shared" si="21"/>
        <v>0</v>
      </c>
      <c r="G106" s="6">
        <f t="shared" si="21"/>
        <v>0</v>
      </c>
      <c r="H106" s="6">
        <f t="shared" si="21"/>
        <v>0</v>
      </c>
      <c r="I106" s="6">
        <f t="shared" si="21"/>
        <v>0</v>
      </c>
      <c r="J106" s="6">
        <f t="shared" si="21"/>
        <v>0</v>
      </c>
      <c r="K106" s="6">
        <f t="shared" si="21"/>
        <v>0</v>
      </c>
      <c r="L106" s="6">
        <f t="shared" si="21"/>
        <v>0</v>
      </c>
      <c r="M106" s="6">
        <f t="shared" si="21"/>
        <v>0</v>
      </c>
      <c r="N106" s="6">
        <f t="shared" si="21"/>
        <v>0</v>
      </c>
      <c r="O106" s="6">
        <f t="shared" si="21"/>
        <v>0</v>
      </c>
      <c r="P106" s="6">
        <f t="shared" si="21"/>
        <v>0</v>
      </c>
      <c r="Q106" s="6">
        <f t="shared" si="21"/>
        <v>14500</v>
      </c>
      <c r="R106" s="5"/>
    </row>
    <row r="107" spans="1:19" s="2" customFormat="1" ht="22.5" customHeight="1" x14ac:dyDescent="0.25">
      <c r="A107" s="50"/>
      <c r="B107" s="53"/>
      <c r="C107" s="56"/>
      <c r="D107" s="3" t="s">
        <v>28</v>
      </c>
      <c r="E107" s="6">
        <f>SUM(F107:Q107)</f>
        <v>0</v>
      </c>
      <c r="F107" s="6">
        <v>0</v>
      </c>
      <c r="G107" s="6">
        <v>0</v>
      </c>
      <c r="H107" s="6">
        <v>0</v>
      </c>
      <c r="I107" s="6">
        <v>0</v>
      </c>
      <c r="J107" s="6">
        <v>0</v>
      </c>
      <c r="K107" s="6">
        <v>0</v>
      </c>
      <c r="L107" s="6">
        <v>0</v>
      </c>
      <c r="M107" s="6">
        <v>0</v>
      </c>
      <c r="N107" s="6">
        <v>0</v>
      </c>
      <c r="O107" s="6">
        <v>0</v>
      </c>
      <c r="P107" s="6">
        <v>0</v>
      </c>
      <c r="Q107" s="6">
        <v>0</v>
      </c>
      <c r="R107" s="5"/>
    </row>
    <row r="108" spans="1:19" s="2" customFormat="1" ht="22.5" customHeight="1" x14ac:dyDescent="0.25">
      <c r="A108" s="50"/>
      <c r="B108" s="53"/>
      <c r="C108" s="56"/>
      <c r="D108" s="3" t="s">
        <v>29</v>
      </c>
      <c r="E108" s="6">
        <f>SUM(F108:Q108)</f>
        <v>0</v>
      </c>
      <c r="F108" s="6">
        <v>0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5"/>
    </row>
    <row r="109" spans="1:19" s="2" customFormat="1" ht="22.5" customHeight="1" x14ac:dyDescent="0.4">
      <c r="A109" s="50"/>
      <c r="B109" s="53"/>
      <c r="C109" s="56"/>
      <c r="D109" s="3" t="s">
        <v>30</v>
      </c>
      <c r="E109" s="6">
        <f>SUM(F109:Q109)</f>
        <v>14500</v>
      </c>
      <c r="F109" s="6">
        <v>0</v>
      </c>
      <c r="G109" s="6">
        <v>0</v>
      </c>
      <c r="H109" s="6">
        <v>0</v>
      </c>
      <c r="I109" s="6">
        <v>0</v>
      </c>
      <c r="J109" s="6">
        <v>0</v>
      </c>
      <c r="K109" s="6">
        <v>0</v>
      </c>
      <c r="L109" s="6">
        <v>0</v>
      </c>
      <c r="M109" s="6">
        <v>0</v>
      </c>
      <c r="N109" s="6">
        <v>0</v>
      </c>
      <c r="O109" s="6">
        <v>0</v>
      </c>
      <c r="P109" s="6">
        <v>0</v>
      </c>
      <c r="Q109" s="6">
        <v>14500</v>
      </c>
      <c r="R109" s="33">
        <v>14500</v>
      </c>
      <c r="S109" s="5"/>
    </row>
    <row r="110" spans="1:19" s="2" customFormat="1" ht="22.5" customHeight="1" x14ac:dyDescent="0.25">
      <c r="A110" s="50"/>
      <c r="B110" s="53"/>
      <c r="C110" s="56"/>
      <c r="D110" s="4" t="s">
        <v>31</v>
      </c>
      <c r="E110" s="6">
        <f>SUM(F110:Q110)</f>
        <v>0</v>
      </c>
      <c r="F110" s="6">
        <v>0</v>
      </c>
      <c r="G110" s="6">
        <v>0</v>
      </c>
      <c r="H110" s="6">
        <v>0</v>
      </c>
      <c r="I110" s="6">
        <v>0</v>
      </c>
      <c r="J110" s="6">
        <v>0</v>
      </c>
      <c r="K110" s="6">
        <v>0</v>
      </c>
      <c r="L110" s="6">
        <v>0</v>
      </c>
      <c r="M110" s="6">
        <v>0</v>
      </c>
      <c r="N110" s="6">
        <v>0</v>
      </c>
      <c r="O110" s="6">
        <v>0</v>
      </c>
      <c r="P110" s="6">
        <v>0</v>
      </c>
      <c r="Q110" s="6">
        <v>0</v>
      </c>
      <c r="R110" s="5"/>
    </row>
    <row r="111" spans="1:19" s="2" customFormat="1" ht="22.5" customHeight="1" x14ac:dyDescent="0.25">
      <c r="A111" s="50"/>
      <c r="B111" s="53"/>
      <c r="C111" s="56"/>
      <c r="D111" s="4" t="s">
        <v>32</v>
      </c>
      <c r="E111" s="6">
        <f>SUM(F111:Q111)</f>
        <v>0</v>
      </c>
      <c r="F111" s="6">
        <v>0</v>
      </c>
      <c r="G111" s="6">
        <v>0</v>
      </c>
      <c r="H111" s="6">
        <v>0</v>
      </c>
      <c r="I111" s="6">
        <v>0</v>
      </c>
      <c r="J111" s="6">
        <v>0</v>
      </c>
      <c r="K111" s="6">
        <v>0</v>
      </c>
      <c r="L111" s="6">
        <v>0</v>
      </c>
      <c r="M111" s="6">
        <v>0</v>
      </c>
      <c r="N111" s="6">
        <v>0</v>
      </c>
      <c r="O111" s="6">
        <v>0</v>
      </c>
      <c r="P111" s="6">
        <v>0</v>
      </c>
      <c r="Q111" s="6">
        <v>0</v>
      </c>
      <c r="R111" s="5"/>
    </row>
    <row r="112" spans="1:19" s="2" customFormat="1" ht="22.5" customHeight="1" x14ac:dyDescent="0.25">
      <c r="A112" s="51"/>
      <c r="B112" s="54"/>
      <c r="C112" s="57"/>
      <c r="D112" s="4" t="s">
        <v>33</v>
      </c>
      <c r="E112" s="6">
        <f>14000-14000</f>
        <v>0</v>
      </c>
      <c r="F112" s="6">
        <v>0</v>
      </c>
      <c r="G112" s="6">
        <v>0</v>
      </c>
      <c r="H112" s="6">
        <v>0</v>
      </c>
      <c r="I112" s="6">
        <v>0</v>
      </c>
      <c r="J112" s="6">
        <v>0</v>
      </c>
      <c r="K112" s="6">
        <v>0</v>
      </c>
      <c r="L112" s="6">
        <v>0</v>
      </c>
      <c r="M112" s="6">
        <v>0</v>
      </c>
      <c r="N112" s="6">
        <v>0</v>
      </c>
      <c r="O112" s="6">
        <v>0</v>
      </c>
      <c r="P112" s="6">
        <v>0</v>
      </c>
      <c r="Q112" s="6">
        <v>0</v>
      </c>
      <c r="R112" s="5"/>
    </row>
    <row r="113" spans="1:19" s="2" customFormat="1" ht="22.5" customHeight="1" x14ac:dyDescent="0.25">
      <c r="A113" s="49" t="s">
        <v>155</v>
      </c>
      <c r="B113" s="52" t="s">
        <v>154</v>
      </c>
      <c r="C113" s="55" t="s">
        <v>65</v>
      </c>
      <c r="D113" s="3" t="s">
        <v>27</v>
      </c>
      <c r="E113" s="6">
        <f t="shared" ref="E113:Q113" si="22">E114+E115+E116+E117+E119</f>
        <v>5000</v>
      </c>
      <c r="F113" s="6">
        <f t="shared" si="22"/>
        <v>0</v>
      </c>
      <c r="G113" s="6">
        <f t="shared" si="22"/>
        <v>0</v>
      </c>
      <c r="H113" s="6">
        <f t="shared" si="22"/>
        <v>0</v>
      </c>
      <c r="I113" s="6">
        <f t="shared" si="22"/>
        <v>0</v>
      </c>
      <c r="J113" s="6">
        <f t="shared" si="22"/>
        <v>0</v>
      </c>
      <c r="K113" s="6">
        <f t="shared" si="22"/>
        <v>0</v>
      </c>
      <c r="L113" s="6">
        <f t="shared" si="22"/>
        <v>0</v>
      </c>
      <c r="M113" s="6">
        <f t="shared" si="22"/>
        <v>0</v>
      </c>
      <c r="N113" s="6">
        <f t="shared" si="22"/>
        <v>0</v>
      </c>
      <c r="O113" s="6">
        <f t="shared" si="22"/>
        <v>0</v>
      </c>
      <c r="P113" s="6">
        <f t="shared" si="22"/>
        <v>0</v>
      </c>
      <c r="Q113" s="6">
        <f t="shared" si="22"/>
        <v>0</v>
      </c>
      <c r="R113" s="5"/>
    </row>
    <row r="114" spans="1:19" s="2" customFormat="1" ht="22.5" customHeight="1" x14ac:dyDescent="0.25">
      <c r="A114" s="50"/>
      <c r="B114" s="53"/>
      <c r="C114" s="56"/>
      <c r="D114" s="3" t="s">
        <v>28</v>
      </c>
      <c r="E114" s="6">
        <f>SUM(F114:Q114)</f>
        <v>0</v>
      </c>
      <c r="F114" s="6">
        <v>0</v>
      </c>
      <c r="G114" s="6">
        <v>0</v>
      </c>
      <c r="H114" s="6">
        <v>0</v>
      </c>
      <c r="I114" s="6">
        <v>0</v>
      </c>
      <c r="J114" s="6">
        <v>0</v>
      </c>
      <c r="K114" s="6">
        <v>0</v>
      </c>
      <c r="L114" s="6">
        <v>0</v>
      </c>
      <c r="M114" s="6">
        <v>0</v>
      </c>
      <c r="N114" s="6">
        <v>0</v>
      </c>
      <c r="O114" s="6">
        <v>0</v>
      </c>
      <c r="P114" s="6">
        <v>0</v>
      </c>
      <c r="Q114" s="6">
        <v>0</v>
      </c>
      <c r="R114" s="5"/>
    </row>
    <row r="115" spans="1:19" s="2" customFormat="1" ht="22.5" customHeight="1" x14ac:dyDescent="0.25">
      <c r="A115" s="50"/>
      <c r="B115" s="53"/>
      <c r="C115" s="56"/>
      <c r="D115" s="3" t="s">
        <v>29</v>
      </c>
      <c r="E115" s="6">
        <f>SUM(F115:Q115)</f>
        <v>0</v>
      </c>
      <c r="F115" s="6">
        <v>0</v>
      </c>
      <c r="G115" s="6">
        <v>0</v>
      </c>
      <c r="H115" s="6">
        <v>0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5"/>
    </row>
    <row r="116" spans="1:19" s="2" customFormat="1" ht="22.5" customHeight="1" x14ac:dyDescent="0.4">
      <c r="A116" s="50"/>
      <c r="B116" s="53"/>
      <c r="C116" s="56"/>
      <c r="D116" s="3" t="s">
        <v>30</v>
      </c>
      <c r="E116" s="6">
        <f>SUM(F116:Q116)</f>
        <v>0</v>
      </c>
      <c r="F116" s="6">
        <v>0</v>
      </c>
      <c r="G116" s="6">
        <v>0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0</v>
      </c>
      <c r="N116" s="6">
        <v>0</v>
      </c>
      <c r="O116" s="6">
        <v>0</v>
      </c>
      <c r="P116" s="6">
        <v>0</v>
      </c>
      <c r="Q116" s="6">
        <v>0</v>
      </c>
      <c r="R116" s="33"/>
      <c r="S116" s="5"/>
    </row>
    <row r="117" spans="1:19" s="2" customFormat="1" ht="22.5" customHeight="1" x14ac:dyDescent="0.25">
      <c r="A117" s="50"/>
      <c r="B117" s="53"/>
      <c r="C117" s="56"/>
      <c r="D117" s="4" t="s">
        <v>31</v>
      </c>
      <c r="E117" s="6">
        <f>SUM(F117:Q117)</f>
        <v>0</v>
      </c>
      <c r="F117" s="6">
        <v>0</v>
      </c>
      <c r="G117" s="6">
        <v>0</v>
      </c>
      <c r="H117" s="6">
        <v>0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5"/>
    </row>
    <row r="118" spans="1:19" s="2" customFormat="1" ht="22.5" customHeight="1" x14ac:dyDescent="0.25">
      <c r="A118" s="50"/>
      <c r="B118" s="53"/>
      <c r="C118" s="56"/>
      <c r="D118" s="4" t="s">
        <v>32</v>
      </c>
      <c r="E118" s="6">
        <f>SUM(F118:Q118)</f>
        <v>0</v>
      </c>
      <c r="F118" s="6">
        <v>0</v>
      </c>
      <c r="G118" s="6">
        <v>0</v>
      </c>
      <c r="H118" s="6">
        <v>0</v>
      </c>
      <c r="I118" s="6">
        <v>0</v>
      </c>
      <c r="J118" s="6">
        <v>0</v>
      </c>
      <c r="K118" s="6">
        <v>0</v>
      </c>
      <c r="L118" s="6">
        <v>0</v>
      </c>
      <c r="M118" s="6">
        <v>0</v>
      </c>
      <c r="N118" s="6">
        <v>0</v>
      </c>
      <c r="O118" s="6">
        <v>0</v>
      </c>
      <c r="P118" s="6">
        <v>0</v>
      </c>
      <c r="Q118" s="6">
        <v>0</v>
      </c>
      <c r="R118" s="5"/>
    </row>
    <row r="119" spans="1:19" s="2" customFormat="1" ht="22.5" customHeight="1" x14ac:dyDescent="0.25">
      <c r="A119" s="51"/>
      <c r="B119" s="54"/>
      <c r="C119" s="57"/>
      <c r="D119" s="4" t="s">
        <v>33</v>
      </c>
      <c r="E119" s="6">
        <v>5000</v>
      </c>
      <c r="F119" s="6">
        <v>0</v>
      </c>
      <c r="G119" s="6">
        <v>0</v>
      </c>
      <c r="H119" s="6">
        <v>0</v>
      </c>
      <c r="I119" s="6">
        <v>0</v>
      </c>
      <c r="J119" s="6">
        <v>0</v>
      </c>
      <c r="K119" s="6">
        <v>0</v>
      </c>
      <c r="L119" s="6">
        <v>0</v>
      </c>
      <c r="M119" s="6">
        <v>0</v>
      </c>
      <c r="N119" s="6">
        <v>0</v>
      </c>
      <c r="O119" s="6">
        <v>0</v>
      </c>
      <c r="P119" s="6">
        <v>0</v>
      </c>
      <c r="Q119" s="6">
        <v>0</v>
      </c>
      <c r="R119" s="5"/>
    </row>
    <row r="120" spans="1:19" s="2" customFormat="1" ht="22.5" customHeight="1" x14ac:dyDescent="0.25">
      <c r="A120" s="49" t="s">
        <v>156</v>
      </c>
      <c r="B120" s="52" t="s">
        <v>157</v>
      </c>
      <c r="C120" s="55" t="s">
        <v>65</v>
      </c>
      <c r="D120" s="3" t="s">
        <v>27</v>
      </c>
      <c r="E120" s="6">
        <f t="shared" ref="E120:Q120" si="23">E121+E122+E123+E124+E126</f>
        <v>1088.9386999999999</v>
      </c>
      <c r="F120" s="6">
        <f t="shared" si="23"/>
        <v>0</v>
      </c>
      <c r="G120" s="6">
        <f t="shared" si="23"/>
        <v>0</v>
      </c>
      <c r="H120" s="6">
        <f t="shared" si="23"/>
        <v>0</v>
      </c>
      <c r="I120" s="6">
        <f t="shared" si="23"/>
        <v>0</v>
      </c>
      <c r="J120" s="6">
        <f t="shared" si="23"/>
        <v>0</v>
      </c>
      <c r="K120" s="6">
        <f t="shared" si="23"/>
        <v>0</v>
      </c>
      <c r="L120" s="6">
        <f t="shared" si="23"/>
        <v>0</v>
      </c>
      <c r="M120" s="6">
        <f t="shared" si="23"/>
        <v>0</v>
      </c>
      <c r="N120" s="6">
        <f t="shared" si="23"/>
        <v>0</v>
      </c>
      <c r="O120" s="6">
        <f t="shared" si="23"/>
        <v>0</v>
      </c>
      <c r="P120" s="6">
        <f t="shared" si="23"/>
        <v>0</v>
      </c>
      <c r="Q120" s="6">
        <f t="shared" si="23"/>
        <v>0</v>
      </c>
      <c r="R120" s="5"/>
    </row>
    <row r="121" spans="1:19" s="2" customFormat="1" ht="22.5" customHeight="1" x14ac:dyDescent="0.25">
      <c r="A121" s="50"/>
      <c r="B121" s="53"/>
      <c r="C121" s="56"/>
      <c r="D121" s="3" t="s">
        <v>28</v>
      </c>
      <c r="E121" s="6">
        <f>SUM(F121:Q121)</f>
        <v>0</v>
      </c>
      <c r="F121" s="6">
        <v>0</v>
      </c>
      <c r="G121" s="6">
        <v>0</v>
      </c>
      <c r="H121" s="6">
        <v>0</v>
      </c>
      <c r="I121" s="6">
        <v>0</v>
      </c>
      <c r="J121" s="6">
        <v>0</v>
      </c>
      <c r="K121" s="6">
        <v>0</v>
      </c>
      <c r="L121" s="6">
        <v>0</v>
      </c>
      <c r="M121" s="6">
        <v>0</v>
      </c>
      <c r="N121" s="6">
        <v>0</v>
      </c>
      <c r="O121" s="6">
        <v>0</v>
      </c>
      <c r="P121" s="6">
        <v>0</v>
      </c>
      <c r="Q121" s="6">
        <v>0</v>
      </c>
      <c r="R121" s="5"/>
    </row>
    <row r="122" spans="1:19" s="2" customFormat="1" ht="22.5" customHeight="1" x14ac:dyDescent="0.25">
      <c r="A122" s="50"/>
      <c r="B122" s="53"/>
      <c r="C122" s="56"/>
      <c r="D122" s="3" t="s">
        <v>29</v>
      </c>
      <c r="E122" s="6">
        <f>SUM(F122:Q122)</f>
        <v>0</v>
      </c>
      <c r="F122" s="6">
        <v>0</v>
      </c>
      <c r="G122" s="6">
        <v>0</v>
      </c>
      <c r="H122" s="6">
        <v>0</v>
      </c>
      <c r="I122" s="6">
        <v>0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5"/>
    </row>
    <row r="123" spans="1:19" s="2" customFormat="1" ht="22.5" customHeight="1" x14ac:dyDescent="0.4">
      <c r="A123" s="50"/>
      <c r="B123" s="53"/>
      <c r="C123" s="56"/>
      <c r="D123" s="3" t="s">
        <v>30</v>
      </c>
      <c r="E123" s="6">
        <f>SUM(F123:Q123)</f>
        <v>0</v>
      </c>
      <c r="F123" s="6">
        <v>0</v>
      </c>
      <c r="G123" s="6">
        <v>0</v>
      </c>
      <c r="H123" s="6">
        <v>0</v>
      </c>
      <c r="I123" s="6">
        <v>0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33"/>
      <c r="S123" s="5"/>
    </row>
    <row r="124" spans="1:19" s="2" customFormat="1" ht="22.5" customHeight="1" x14ac:dyDescent="0.25">
      <c r="A124" s="50"/>
      <c r="B124" s="53"/>
      <c r="C124" s="56"/>
      <c r="D124" s="4" t="s">
        <v>31</v>
      </c>
      <c r="E124" s="6">
        <f>SUM(F124:Q124)</f>
        <v>0</v>
      </c>
      <c r="F124" s="6">
        <v>0</v>
      </c>
      <c r="G124" s="6">
        <v>0</v>
      </c>
      <c r="H124" s="6">
        <v>0</v>
      </c>
      <c r="I124" s="6">
        <v>0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5"/>
    </row>
    <row r="125" spans="1:19" s="2" customFormat="1" ht="22.5" customHeight="1" x14ac:dyDescent="0.25">
      <c r="A125" s="50"/>
      <c r="B125" s="53"/>
      <c r="C125" s="56"/>
      <c r="D125" s="4" t="s">
        <v>32</v>
      </c>
      <c r="E125" s="6">
        <f>SUM(F125:Q125)</f>
        <v>0</v>
      </c>
      <c r="F125" s="6">
        <v>0</v>
      </c>
      <c r="G125" s="6">
        <v>0</v>
      </c>
      <c r="H125" s="6">
        <v>0</v>
      </c>
      <c r="I125" s="6">
        <v>0</v>
      </c>
      <c r="J125" s="6">
        <v>0</v>
      </c>
      <c r="K125" s="6">
        <v>0</v>
      </c>
      <c r="L125" s="6">
        <v>0</v>
      </c>
      <c r="M125" s="6">
        <v>0</v>
      </c>
      <c r="N125" s="6">
        <v>0</v>
      </c>
      <c r="O125" s="6">
        <v>0</v>
      </c>
      <c r="P125" s="6">
        <v>0</v>
      </c>
      <c r="Q125" s="6">
        <v>0</v>
      </c>
      <c r="R125" s="5"/>
    </row>
    <row r="126" spans="1:19" s="2" customFormat="1" ht="22.5" customHeight="1" x14ac:dyDescent="0.25">
      <c r="A126" s="51"/>
      <c r="B126" s="54"/>
      <c r="C126" s="57"/>
      <c r="D126" s="4" t="s">
        <v>33</v>
      </c>
      <c r="E126" s="6">
        <v>1088.9386999999999</v>
      </c>
      <c r="F126" s="6">
        <v>0</v>
      </c>
      <c r="G126" s="6">
        <v>0</v>
      </c>
      <c r="H126" s="6">
        <v>0</v>
      </c>
      <c r="I126" s="6">
        <v>0</v>
      </c>
      <c r="J126" s="6">
        <v>0</v>
      </c>
      <c r="K126" s="6">
        <v>0</v>
      </c>
      <c r="L126" s="6">
        <v>0</v>
      </c>
      <c r="M126" s="6">
        <v>0</v>
      </c>
      <c r="N126" s="6">
        <v>0</v>
      </c>
      <c r="O126" s="6">
        <v>0</v>
      </c>
      <c r="P126" s="6">
        <v>0</v>
      </c>
      <c r="Q126" s="6">
        <v>0</v>
      </c>
      <c r="R126" s="5"/>
    </row>
    <row r="127" spans="1:19" s="2" customFormat="1" ht="22.5" customHeight="1" x14ac:dyDescent="0.25">
      <c r="A127" s="49" t="s">
        <v>158</v>
      </c>
      <c r="B127" s="52" t="s">
        <v>159</v>
      </c>
      <c r="C127" s="55" t="s">
        <v>175</v>
      </c>
      <c r="D127" s="3" t="s">
        <v>27</v>
      </c>
      <c r="E127" s="6">
        <f t="shared" ref="E127:Q127" si="24">E128+E129+E130+E131+E133</f>
        <v>3500</v>
      </c>
      <c r="F127" s="6">
        <f t="shared" si="24"/>
        <v>0</v>
      </c>
      <c r="G127" s="6">
        <f t="shared" si="24"/>
        <v>0</v>
      </c>
      <c r="H127" s="6">
        <f t="shared" si="24"/>
        <v>0</v>
      </c>
      <c r="I127" s="6">
        <f t="shared" si="24"/>
        <v>0</v>
      </c>
      <c r="J127" s="6">
        <f t="shared" si="24"/>
        <v>0</v>
      </c>
      <c r="K127" s="6">
        <f t="shared" si="24"/>
        <v>0</v>
      </c>
      <c r="L127" s="6">
        <f t="shared" si="24"/>
        <v>0</v>
      </c>
      <c r="M127" s="6">
        <f t="shared" si="24"/>
        <v>0</v>
      </c>
      <c r="N127" s="6">
        <f t="shared" si="24"/>
        <v>0</v>
      </c>
      <c r="O127" s="6">
        <f t="shared" si="24"/>
        <v>0</v>
      </c>
      <c r="P127" s="6">
        <f t="shared" si="24"/>
        <v>0</v>
      </c>
      <c r="Q127" s="6">
        <f t="shared" si="24"/>
        <v>3500</v>
      </c>
      <c r="R127" s="5"/>
    </row>
    <row r="128" spans="1:19" s="2" customFormat="1" ht="22.5" customHeight="1" x14ac:dyDescent="0.25">
      <c r="A128" s="50"/>
      <c r="B128" s="53"/>
      <c r="C128" s="56"/>
      <c r="D128" s="3" t="s">
        <v>28</v>
      </c>
      <c r="E128" s="6">
        <f>SUM(F128:Q128)</f>
        <v>0</v>
      </c>
      <c r="F128" s="6">
        <v>0</v>
      </c>
      <c r="G128" s="6">
        <v>0</v>
      </c>
      <c r="H128" s="6">
        <v>0</v>
      </c>
      <c r="I128" s="6">
        <v>0</v>
      </c>
      <c r="J128" s="6">
        <v>0</v>
      </c>
      <c r="K128" s="6">
        <v>0</v>
      </c>
      <c r="L128" s="6">
        <v>0</v>
      </c>
      <c r="M128" s="6">
        <v>0</v>
      </c>
      <c r="N128" s="6">
        <v>0</v>
      </c>
      <c r="O128" s="6">
        <v>0</v>
      </c>
      <c r="P128" s="6">
        <v>0</v>
      </c>
      <c r="Q128" s="6">
        <v>0</v>
      </c>
      <c r="R128" s="5"/>
    </row>
    <row r="129" spans="1:19" s="2" customFormat="1" ht="22.5" customHeight="1" x14ac:dyDescent="0.25">
      <c r="A129" s="50"/>
      <c r="B129" s="53"/>
      <c r="C129" s="56"/>
      <c r="D129" s="3" t="s">
        <v>29</v>
      </c>
      <c r="E129" s="6">
        <f>SUM(F129:Q129)</f>
        <v>0</v>
      </c>
      <c r="F129" s="6">
        <v>0</v>
      </c>
      <c r="G129" s="6">
        <v>0</v>
      </c>
      <c r="H129" s="6">
        <v>0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5"/>
    </row>
    <row r="130" spans="1:19" s="2" customFormat="1" ht="22.5" customHeight="1" x14ac:dyDescent="0.4">
      <c r="A130" s="50"/>
      <c r="B130" s="53"/>
      <c r="C130" s="56"/>
      <c r="D130" s="3" t="s">
        <v>30</v>
      </c>
      <c r="E130" s="6">
        <f>SUM(F130:Q130)</f>
        <v>3500</v>
      </c>
      <c r="F130" s="6">
        <v>0</v>
      </c>
      <c r="G130" s="6">
        <v>0</v>
      </c>
      <c r="H130" s="6">
        <v>0</v>
      </c>
      <c r="I130" s="6">
        <v>0</v>
      </c>
      <c r="J130" s="6">
        <v>0</v>
      </c>
      <c r="K130" s="6">
        <v>0</v>
      </c>
      <c r="L130" s="6">
        <v>0</v>
      </c>
      <c r="M130" s="6">
        <v>0</v>
      </c>
      <c r="N130" s="6">
        <v>0</v>
      </c>
      <c r="O130" s="6">
        <v>0</v>
      </c>
      <c r="P130" s="6">
        <v>0</v>
      </c>
      <c r="Q130" s="6">
        <v>3500</v>
      </c>
      <c r="R130" s="33">
        <v>3500</v>
      </c>
      <c r="S130" s="5"/>
    </row>
    <row r="131" spans="1:19" s="2" customFormat="1" ht="22.5" customHeight="1" x14ac:dyDescent="0.25">
      <c r="A131" s="50"/>
      <c r="B131" s="53"/>
      <c r="C131" s="56"/>
      <c r="D131" s="4" t="s">
        <v>31</v>
      </c>
      <c r="E131" s="6">
        <f>SUM(F131:Q131)</f>
        <v>0</v>
      </c>
      <c r="F131" s="6">
        <v>0</v>
      </c>
      <c r="G131" s="6">
        <v>0</v>
      </c>
      <c r="H131" s="6">
        <v>0</v>
      </c>
      <c r="I131" s="6">
        <v>0</v>
      </c>
      <c r="J131" s="6">
        <v>0</v>
      </c>
      <c r="K131" s="6">
        <v>0</v>
      </c>
      <c r="L131" s="6">
        <v>0</v>
      </c>
      <c r="M131" s="6">
        <v>0</v>
      </c>
      <c r="N131" s="6">
        <v>0</v>
      </c>
      <c r="O131" s="6">
        <v>0</v>
      </c>
      <c r="P131" s="6">
        <v>0</v>
      </c>
      <c r="Q131" s="6">
        <v>0</v>
      </c>
      <c r="R131" s="5"/>
    </row>
    <row r="132" spans="1:19" s="2" customFormat="1" ht="22.5" customHeight="1" x14ac:dyDescent="0.25">
      <c r="A132" s="50"/>
      <c r="B132" s="53"/>
      <c r="C132" s="56"/>
      <c r="D132" s="4" t="s">
        <v>32</v>
      </c>
      <c r="E132" s="6">
        <f>SUM(F132:Q132)</f>
        <v>0</v>
      </c>
      <c r="F132" s="6">
        <v>0</v>
      </c>
      <c r="G132" s="6">
        <v>0</v>
      </c>
      <c r="H132" s="6">
        <v>0</v>
      </c>
      <c r="I132" s="6">
        <v>0</v>
      </c>
      <c r="J132" s="6">
        <v>0</v>
      </c>
      <c r="K132" s="6">
        <v>0</v>
      </c>
      <c r="L132" s="6">
        <v>0</v>
      </c>
      <c r="M132" s="6">
        <v>0</v>
      </c>
      <c r="N132" s="6">
        <v>0</v>
      </c>
      <c r="O132" s="6">
        <v>0</v>
      </c>
      <c r="P132" s="6">
        <v>0</v>
      </c>
      <c r="Q132" s="6">
        <v>0</v>
      </c>
      <c r="R132" s="5"/>
    </row>
    <row r="133" spans="1:19" s="2" customFormat="1" ht="22.5" customHeight="1" x14ac:dyDescent="0.25">
      <c r="A133" s="51"/>
      <c r="B133" s="54"/>
      <c r="C133" s="57"/>
      <c r="D133" s="4" t="s">
        <v>33</v>
      </c>
      <c r="E133" s="6">
        <f>14000-14000</f>
        <v>0</v>
      </c>
      <c r="F133" s="6">
        <v>0</v>
      </c>
      <c r="G133" s="6">
        <v>0</v>
      </c>
      <c r="H133" s="6">
        <v>0</v>
      </c>
      <c r="I133" s="6">
        <v>0</v>
      </c>
      <c r="J133" s="6">
        <v>0</v>
      </c>
      <c r="K133" s="6">
        <v>0</v>
      </c>
      <c r="L133" s="6">
        <v>0</v>
      </c>
      <c r="M133" s="6">
        <v>0</v>
      </c>
      <c r="N133" s="6">
        <v>0</v>
      </c>
      <c r="O133" s="6">
        <v>0</v>
      </c>
      <c r="P133" s="6">
        <v>0</v>
      </c>
      <c r="Q133" s="6">
        <v>0</v>
      </c>
      <c r="R133" s="5"/>
    </row>
    <row r="134" spans="1:19" s="2" customFormat="1" ht="22.5" customHeight="1" x14ac:dyDescent="0.25">
      <c r="A134" s="49" t="s">
        <v>160</v>
      </c>
      <c r="B134" s="52" t="s">
        <v>162</v>
      </c>
      <c r="C134" s="55" t="s">
        <v>65</v>
      </c>
      <c r="D134" s="3" t="s">
        <v>27</v>
      </c>
      <c r="E134" s="6">
        <f t="shared" ref="E134:Q134" si="25">E135+E136+E137+E138+E140</f>
        <v>4000</v>
      </c>
      <c r="F134" s="6">
        <f t="shared" si="25"/>
        <v>0</v>
      </c>
      <c r="G134" s="6">
        <f t="shared" si="25"/>
        <v>0</v>
      </c>
      <c r="H134" s="6">
        <f t="shared" si="25"/>
        <v>0</v>
      </c>
      <c r="I134" s="6">
        <f t="shared" si="25"/>
        <v>0</v>
      </c>
      <c r="J134" s="6">
        <f t="shared" si="25"/>
        <v>0</v>
      </c>
      <c r="K134" s="6">
        <f t="shared" si="25"/>
        <v>0</v>
      </c>
      <c r="L134" s="6">
        <f t="shared" si="25"/>
        <v>0</v>
      </c>
      <c r="M134" s="6">
        <f t="shared" si="25"/>
        <v>0</v>
      </c>
      <c r="N134" s="6">
        <f t="shared" si="25"/>
        <v>0</v>
      </c>
      <c r="O134" s="6">
        <f t="shared" si="25"/>
        <v>0</v>
      </c>
      <c r="P134" s="6">
        <f t="shared" si="25"/>
        <v>0</v>
      </c>
      <c r="Q134" s="6">
        <f t="shared" si="25"/>
        <v>4000</v>
      </c>
      <c r="R134" s="5"/>
    </row>
    <row r="135" spans="1:19" s="2" customFormat="1" ht="22.5" customHeight="1" x14ac:dyDescent="0.25">
      <c r="A135" s="50"/>
      <c r="B135" s="53"/>
      <c r="C135" s="56"/>
      <c r="D135" s="3" t="s">
        <v>28</v>
      </c>
      <c r="E135" s="6">
        <f>SUM(F135:Q135)</f>
        <v>0</v>
      </c>
      <c r="F135" s="6">
        <v>0</v>
      </c>
      <c r="G135" s="6">
        <v>0</v>
      </c>
      <c r="H135" s="6">
        <v>0</v>
      </c>
      <c r="I135" s="6">
        <v>0</v>
      </c>
      <c r="J135" s="6">
        <v>0</v>
      </c>
      <c r="K135" s="6">
        <v>0</v>
      </c>
      <c r="L135" s="6">
        <v>0</v>
      </c>
      <c r="M135" s="6">
        <v>0</v>
      </c>
      <c r="N135" s="6">
        <v>0</v>
      </c>
      <c r="O135" s="6">
        <v>0</v>
      </c>
      <c r="P135" s="6">
        <v>0</v>
      </c>
      <c r="Q135" s="6">
        <v>0</v>
      </c>
      <c r="R135" s="5"/>
    </row>
    <row r="136" spans="1:19" s="2" customFormat="1" ht="22.5" customHeight="1" x14ac:dyDescent="0.25">
      <c r="A136" s="50"/>
      <c r="B136" s="53"/>
      <c r="C136" s="56"/>
      <c r="D136" s="3" t="s">
        <v>29</v>
      </c>
      <c r="E136" s="6">
        <f>SUM(F136:Q136)</f>
        <v>0</v>
      </c>
      <c r="F136" s="6">
        <v>0</v>
      </c>
      <c r="G136" s="6">
        <v>0</v>
      </c>
      <c r="H136" s="6">
        <v>0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5"/>
    </row>
    <row r="137" spans="1:19" s="2" customFormat="1" ht="22.5" customHeight="1" x14ac:dyDescent="0.4">
      <c r="A137" s="50"/>
      <c r="B137" s="53"/>
      <c r="C137" s="56"/>
      <c r="D137" s="3" t="s">
        <v>30</v>
      </c>
      <c r="E137" s="6">
        <f>SUM(F137:Q137)</f>
        <v>4000</v>
      </c>
      <c r="F137" s="6">
        <v>0</v>
      </c>
      <c r="G137" s="6">
        <v>0</v>
      </c>
      <c r="H137" s="6">
        <v>0</v>
      </c>
      <c r="I137" s="6">
        <v>0</v>
      </c>
      <c r="J137" s="6">
        <v>0</v>
      </c>
      <c r="K137" s="6">
        <v>0</v>
      </c>
      <c r="L137" s="6">
        <v>0</v>
      </c>
      <c r="M137" s="6">
        <v>0</v>
      </c>
      <c r="N137" s="6">
        <v>0</v>
      </c>
      <c r="O137" s="6">
        <v>0</v>
      </c>
      <c r="P137" s="6">
        <v>0</v>
      </c>
      <c r="Q137" s="6">
        <v>4000</v>
      </c>
      <c r="R137" s="33">
        <v>4000</v>
      </c>
      <c r="S137" s="5"/>
    </row>
    <row r="138" spans="1:19" s="2" customFormat="1" ht="22.5" customHeight="1" x14ac:dyDescent="0.25">
      <c r="A138" s="50"/>
      <c r="B138" s="53"/>
      <c r="C138" s="56"/>
      <c r="D138" s="4" t="s">
        <v>31</v>
      </c>
      <c r="E138" s="6">
        <f>SUM(F138:Q138)</f>
        <v>0</v>
      </c>
      <c r="F138" s="6">
        <v>0</v>
      </c>
      <c r="G138" s="6">
        <v>0</v>
      </c>
      <c r="H138" s="6">
        <v>0</v>
      </c>
      <c r="I138" s="6">
        <v>0</v>
      </c>
      <c r="J138" s="6">
        <v>0</v>
      </c>
      <c r="K138" s="6">
        <v>0</v>
      </c>
      <c r="L138" s="6">
        <v>0</v>
      </c>
      <c r="M138" s="6">
        <v>0</v>
      </c>
      <c r="N138" s="6">
        <v>0</v>
      </c>
      <c r="O138" s="6">
        <v>0</v>
      </c>
      <c r="P138" s="6">
        <v>0</v>
      </c>
      <c r="Q138" s="6">
        <v>0</v>
      </c>
      <c r="R138" s="5"/>
    </row>
    <row r="139" spans="1:19" s="2" customFormat="1" ht="22.5" customHeight="1" x14ac:dyDescent="0.25">
      <c r="A139" s="50"/>
      <c r="B139" s="53"/>
      <c r="C139" s="56"/>
      <c r="D139" s="4" t="s">
        <v>32</v>
      </c>
      <c r="E139" s="6">
        <f>SUM(F139:Q139)</f>
        <v>0</v>
      </c>
      <c r="F139" s="6">
        <v>0</v>
      </c>
      <c r="G139" s="6">
        <v>0</v>
      </c>
      <c r="H139" s="6">
        <v>0</v>
      </c>
      <c r="I139" s="6">
        <v>0</v>
      </c>
      <c r="J139" s="6">
        <v>0</v>
      </c>
      <c r="K139" s="6">
        <v>0</v>
      </c>
      <c r="L139" s="6">
        <v>0</v>
      </c>
      <c r="M139" s="6">
        <v>0</v>
      </c>
      <c r="N139" s="6">
        <v>0</v>
      </c>
      <c r="O139" s="6">
        <v>0</v>
      </c>
      <c r="P139" s="6">
        <v>0</v>
      </c>
      <c r="Q139" s="6">
        <v>0</v>
      </c>
      <c r="R139" s="5"/>
    </row>
    <row r="140" spans="1:19" s="2" customFormat="1" ht="22.5" customHeight="1" x14ac:dyDescent="0.25">
      <c r="A140" s="51"/>
      <c r="B140" s="54"/>
      <c r="C140" s="57"/>
      <c r="D140" s="4" t="s">
        <v>33</v>
      </c>
      <c r="E140" s="6">
        <f>14000-14000</f>
        <v>0</v>
      </c>
      <c r="F140" s="6">
        <v>0</v>
      </c>
      <c r="G140" s="6">
        <v>0</v>
      </c>
      <c r="H140" s="6">
        <v>0</v>
      </c>
      <c r="I140" s="6">
        <v>0</v>
      </c>
      <c r="J140" s="6">
        <v>0</v>
      </c>
      <c r="K140" s="6">
        <v>0</v>
      </c>
      <c r="L140" s="6">
        <v>0</v>
      </c>
      <c r="M140" s="6">
        <v>0</v>
      </c>
      <c r="N140" s="6">
        <v>0</v>
      </c>
      <c r="O140" s="6">
        <v>0</v>
      </c>
      <c r="P140" s="6">
        <v>0</v>
      </c>
      <c r="Q140" s="6">
        <v>0</v>
      </c>
      <c r="R140" s="5"/>
    </row>
    <row r="141" spans="1:19" s="2" customFormat="1" ht="22.5" customHeight="1" x14ac:dyDescent="0.25">
      <c r="A141" s="49" t="s">
        <v>161</v>
      </c>
      <c r="B141" s="52" t="s">
        <v>163</v>
      </c>
      <c r="C141" s="55" t="s">
        <v>65</v>
      </c>
      <c r="D141" s="3" t="s">
        <v>27</v>
      </c>
      <c r="E141" s="6">
        <f t="shared" ref="E141:Q141" si="26">E142+E143+E144+E145+E147</f>
        <v>7000</v>
      </c>
      <c r="F141" s="6">
        <f t="shared" si="26"/>
        <v>0</v>
      </c>
      <c r="G141" s="6">
        <f t="shared" si="26"/>
        <v>0</v>
      </c>
      <c r="H141" s="6">
        <f t="shared" si="26"/>
        <v>0</v>
      </c>
      <c r="I141" s="6">
        <f t="shared" si="26"/>
        <v>0</v>
      </c>
      <c r="J141" s="6">
        <f t="shared" si="26"/>
        <v>0</v>
      </c>
      <c r="K141" s="6">
        <f t="shared" si="26"/>
        <v>0</v>
      </c>
      <c r="L141" s="6">
        <f t="shared" si="26"/>
        <v>0</v>
      </c>
      <c r="M141" s="6">
        <f t="shared" si="26"/>
        <v>0</v>
      </c>
      <c r="N141" s="6">
        <f t="shared" si="26"/>
        <v>0</v>
      </c>
      <c r="O141" s="6">
        <f t="shared" si="26"/>
        <v>0</v>
      </c>
      <c r="P141" s="6">
        <f t="shared" si="26"/>
        <v>0</v>
      </c>
      <c r="Q141" s="6">
        <f t="shared" si="26"/>
        <v>7000</v>
      </c>
      <c r="R141" s="5"/>
    </row>
    <row r="142" spans="1:19" s="2" customFormat="1" ht="22.5" customHeight="1" x14ac:dyDescent="0.25">
      <c r="A142" s="50"/>
      <c r="B142" s="53"/>
      <c r="C142" s="56"/>
      <c r="D142" s="3" t="s">
        <v>28</v>
      </c>
      <c r="E142" s="6">
        <f>SUM(F142:Q142)</f>
        <v>0</v>
      </c>
      <c r="F142" s="6">
        <v>0</v>
      </c>
      <c r="G142" s="6">
        <v>0</v>
      </c>
      <c r="H142" s="6">
        <v>0</v>
      </c>
      <c r="I142" s="6">
        <v>0</v>
      </c>
      <c r="J142" s="6">
        <v>0</v>
      </c>
      <c r="K142" s="6">
        <v>0</v>
      </c>
      <c r="L142" s="6">
        <v>0</v>
      </c>
      <c r="M142" s="6">
        <v>0</v>
      </c>
      <c r="N142" s="6">
        <v>0</v>
      </c>
      <c r="O142" s="6">
        <v>0</v>
      </c>
      <c r="P142" s="6">
        <v>0</v>
      </c>
      <c r="Q142" s="6">
        <v>0</v>
      </c>
      <c r="R142" s="5"/>
    </row>
    <row r="143" spans="1:19" s="2" customFormat="1" ht="22.5" customHeight="1" x14ac:dyDescent="0.25">
      <c r="A143" s="50"/>
      <c r="B143" s="53"/>
      <c r="C143" s="56"/>
      <c r="D143" s="3" t="s">
        <v>29</v>
      </c>
      <c r="E143" s="6">
        <f>SUM(F143:Q143)</f>
        <v>0</v>
      </c>
      <c r="F143" s="6">
        <v>0</v>
      </c>
      <c r="G143" s="6">
        <v>0</v>
      </c>
      <c r="H143" s="6">
        <v>0</v>
      </c>
      <c r="I143" s="6">
        <v>0</v>
      </c>
      <c r="J143" s="6">
        <v>0</v>
      </c>
      <c r="K143" s="6">
        <v>0</v>
      </c>
      <c r="L143" s="6">
        <v>0</v>
      </c>
      <c r="M143" s="6">
        <v>0</v>
      </c>
      <c r="N143" s="6">
        <v>0</v>
      </c>
      <c r="O143" s="6">
        <v>0</v>
      </c>
      <c r="P143" s="6">
        <v>0</v>
      </c>
      <c r="Q143" s="6">
        <v>0</v>
      </c>
      <c r="R143" s="5"/>
    </row>
    <row r="144" spans="1:19" s="2" customFormat="1" ht="22.5" customHeight="1" x14ac:dyDescent="0.4">
      <c r="A144" s="50"/>
      <c r="B144" s="53"/>
      <c r="C144" s="56"/>
      <c r="D144" s="3" t="s">
        <v>30</v>
      </c>
      <c r="E144" s="6">
        <f>SUM(F144:Q144)</f>
        <v>7000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7000</v>
      </c>
      <c r="R144" s="33">
        <v>7000</v>
      </c>
      <c r="S144" s="5"/>
    </row>
    <row r="145" spans="1:19" s="2" customFormat="1" ht="22.5" customHeight="1" x14ac:dyDescent="0.25">
      <c r="A145" s="50"/>
      <c r="B145" s="53"/>
      <c r="C145" s="56"/>
      <c r="D145" s="4" t="s">
        <v>31</v>
      </c>
      <c r="E145" s="6">
        <f>SUM(F145:Q145)</f>
        <v>0</v>
      </c>
      <c r="F145" s="6">
        <v>0</v>
      </c>
      <c r="G145" s="6">
        <v>0</v>
      </c>
      <c r="H145" s="6">
        <v>0</v>
      </c>
      <c r="I145" s="6">
        <v>0</v>
      </c>
      <c r="J145" s="6">
        <v>0</v>
      </c>
      <c r="K145" s="6">
        <v>0</v>
      </c>
      <c r="L145" s="6">
        <v>0</v>
      </c>
      <c r="M145" s="6">
        <v>0</v>
      </c>
      <c r="N145" s="6">
        <v>0</v>
      </c>
      <c r="O145" s="6">
        <v>0</v>
      </c>
      <c r="P145" s="6">
        <v>0</v>
      </c>
      <c r="Q145" s="6">
        <v>0</v>
      </c>
      <c r="R145" s="5"/>
    </row>
    <row r="146" spans="1:19" s="2" customFormat="1" ht="22.5" customHeight="1" x14ac:dyDescent="0.25">
      <c r="A146" s="50"/>
      <c r="B146" s="53"/>
      <c r="C146" s="56"/>
      <c r="D146" s="4" t="s">
        <v>32</v>
      </c>
      <c r="E146" s="6">
        <f>SUM(F146:Q146)</f>
        <v>0</v>
      </c>
      <c r="F146" s="6">
        <v>0</v>
      </c>
      <c r="G146" s="6">
        <v>0</v>
      </c>
      <c r="H146" s="6">
        <v>0</v>
      </c>
      <c r="I146" s="6">
        <v>0</v>
      </c>
      <c r="J146" s="6">
        <v>0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5"/>
    </row>
    <row r="147" spans="1:19" s="2" customFormat="1" ht="22.5" customHeight="1" x14ac:dyDescent="0.25">
      <c r="A147" s="51"/>
      <c r="B147" s="54"/>
      <c r="C147" s="57"/>
      <c r="D147" s="4" t="s">
        <v>33</v>
      </c>
      <c r="E147" s="6">
        <f>14000-14000</f>
        <v>0</v>
      </c>
      <c r="F147" s="6">
        <v>0</v>
      </c>
      <c r="G147" s="6">
        <v>0</v>
      </c>
      <c r="H147" s="6">
        <v>0</v>
      </c>
      <c r="I147" s="6">
        <v>0</v>
      </c>
      <c r="J147" s="6">
        <v>0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5"/>
    </row>
    <row r="148" spans="1:19" s="2" customFormat="1" ht="22.5" customHeight="1" x14ac:dyDescent="0.25">
      <c r="A148" s="49" t="s">
        <v>164</v>
      </c>
      <c r="B148" s="52" t="s">
        <v>163</v>
      </c>
      <c r="C148" s="55" t="s">
        <v>65</v>
      </c>
      <c r="D148" s="3" t="s">
        <v>27</v>
      </c>
      <c r="E148" s="6">
        <f t="shared" ref="E148:Q148" si="27">E149+E150+E151+E152+E154</f>
        <v>7000</v>
      </c>
      <c r="F148" s="6">
        <f t="shared" si="27"/>
        <v>0</v>
      </c>
      <c r="G148" s="6">
        <f t="shared" si="27"/>
        <v>0</v>
      </c>
      <c r="H148" s="6">
        <f t="shared" si="27"/>
        <v>0</v>
      </c>
      <c r="I148" s="6">
        <f t="shared" si="27"/>
        <v>0</v>
      </c>
      <c r="J148" s="6">
        <f t="shared" si="27"/>
        <v>0</v>
      </c>
      <c r="K148" s="6">
        <f t="shared" si="27"/>
        <v>0</v>
      </c>
      <c r="L148" s="6">
        <f t="shared" si="27"/>
        <v>0</v>
      </c>
      <c r="M148" s="6">
        <f t="shared" si="27"/>
        <v>0</v>
      </c>
      <c r="N148" s="6">
        <f t="shared" si="27"/>
        <v>0</v>
      </c>
      <c r="O148" s="6">
        <f t="shared" si="27"/>
        <v>0</v>
      </c>
      <c r="P148" s="6">
        <f t="shared" si="27"/>
        <v>0</v>
      </c>
      <c r="Q148" s="6">
        <f t="shared" si="27"/>
        <v>7000</v>
      </c>
      <c r="R148" s="5"/>
    </row>
    <row r="149" spans="1:19" s="2" customFormat="1" ht="22.5" customHeight="1" x14ac:dyDescent="0.25">
      <c r="A149" s="50"/>
      <c r="B149" s="53"/>
      <c r="C149" s="56"/>
      <c r="D149" s="3" t="s">
        <v>28</v>
      </c>
      <c r="E149" s="6">
        <f>SUM(F149:Q149)</f>
        <v>0</v>
      </c>
      <c r="F149" s="6">
        <v>0</v>
      </c>
      <c r="G149" s="6">
        <v>0</v>
      </c>
      <c r="H149" s="6">
        <v>0</v>
      </c>
      <c r="I149" s="6">
        <v>0</v>
      </c>
      <c r="J149" s="6">
        <v>0</v>
      </c>
      <c r="K149" s="6">
        <v>0</v>
      </c>
      <c r="L149" s="6">
        <v>0</v>
      </c>
      <c r="M149" s="6">
        <v>0</v>
      </c>
      <c r="N149" s="6">
        <v>0</v>
      </c>
      <c r="O149" s="6">
        <v>0</v>
      </c>
      <c r="P149" s="6">
        <v>0</v>
      </c>
      <c r="Q149" s="6">
        <v>0</v>
      </c>
      <c r="R149" s="5"/>
    </row>
    <row r="150" spans="1:19" s="2" customFormat="1" ht="22.5" customHeight="1" x14ac:dyDescent="0.25">
      <c r="A150" s="50"/>
      <c r="B150" s="53"/>
      <c r="C150" s="56"/>
      <c r="D150" s="3" t="s">
        <v>29</v>
      </c>
      <c r="E150" s="6">
        <f>SUM(F150:Q150)</f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0</v>
      </c>
      <c r="L150" s="6">
        <v>0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5"/>
    </row>
    <row r="151" spans="1:19" s="2" customFormat="1" ht="22.5" customHeight="1" x14ac:dyDescent="0.4">
      <c r="A151" s="50"/>
      <c r="B151" s="53"/>
      <c r="C151" s="56"/>
      <c r="D151" s="3" t="s">
        <v>30</v>
      </c>
      <c r="E151" s="6">
        <f>SUM(F151:Q151)</f>
        <v>7000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0</v>
      </c>
      <c r="L151" s="6">
        <v>0</v>
      </c>
      <c r="M151" s="6">
        <v>0</v>
      </c>
      <c r="N151" s="6">
        <v>0</v>
      </c>
      <c r="O151" s="6">
        <v>0</v>
      </c>
      <c r="P151" s="6">
        <v>0</v>
      </c>
      <c r="Q151" s="6">
        <v>7000</v>
      </c>
      <c r="R151" s="33">
        <v>7000</v>
      </c>
      <c r="S151" s="5"/>
    </row>
    <row r="152" spans="1:19" s="2" customFormat="1" ht="22.5" customHeight="1" x14ac:dyDescent="0.25">
      <c r="A152" s="50"/>
      <c r="B152" s="53"/>
      <c r="C152" s="56"/>
      <c r="D152" s="4" t="s">
        <v>31</v>
      </c>
      <c r="E152" s="6">
        <f>SUM(F152:Q152)</f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0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5"/>
    </row>
    <row r="153" spans="1:19" s="2" customFormat="1" ht="22.5" customHeight="1" x14ac:dyDescent="0.25">
      <c r="A153" s="50"/>
      <c r="B153" s="53"/>
      <c r="C153" s="56"/>
      <c r="D153" s="4" t="s">
        <v>32</v>
      </c>
      <c r="E153" s="6">
        <f>SUM(F153:Q153)</f>
        <v>0</v>
      </c>
      <c r="F153" s="6">
        <v>0</v>
      </c>
      <c r="G153" s="6">
        <v>0</v>
      </c>
      <c r="H153" s="6">
        <v>0</v>
      </c>
      <c r="I153" s="6">
        <v>0</v>
      </c>
      <c r="J153" s="6">
        <v>0</v>
      </c>
      <c r="K153" s="6">
        <v>0</v>
      </c>
      <c r="L153" s="6">
        <v>0</v>
      </c>
      <c r="M153" s="6">
        <v>0</v>
      </c>
      <c r="N153" s="6">
        <v>0</v>
      </c>
      <c r="O153" s="6">
        <v>0</v>
      </c>
      <c r="P153" s="6">
        <v>0</v>
      </c>
      <c r="Q153" s="6">
        <v>0</v>
      </c>
      <c r="R153" s="5"/>
    </row>
    <row r="154" spans="1:19" s="2" customFormat="1" ht="22.5" customHeight="1" x14ac:dyDescent="0.25">
      <c r="A154" s="51"/>
      <c r="B154" s="54"/>
      <c r="C154" s="57"/>
      <c r="D154" s="4" t="s">
        <v>33</v>
      </c>
      <c r="E154" s="6">
        <f>14000-14000</f>
        <v>0</v>
      </c>
      <c r="F154" s="6">
        <v>0</v>
      </c>
      <c r="G154" s="6">
        <v>0</v>
      </c>
      <c r="H154" s="6">
        <v>0</v>
      </c>
      <c r="I154" s="6">
        <v>0</v>
      </c>
      <c r="J154" s="6">
        <v>0</v>
      </c>
      <c r="K154" s="6">
        <v>0</v>
      </c>
      <c r="L154" s="6">
        <v>0</v>
      </c>
      <c r="M154" s="6">
        <v>0</v>
      </c>
      <c r="N154" s="6">
        <v>0</v>
      </c>
      <c r="O154" s="6">
        <v>0</v>
      </c>
      <c r="P154" s="6">
        <v>0</v>
      </c>
      <c r="Q154" s="6">
        <v>0</v>
      </c>
      <c r="R154" s="5"/>
    </row>
    <row r="155" spans="1:19" s="2" customFormat="1" ht="22.5" customHeight="1" x14ac:dyDescent="0.25">
      <c r="A155" s="49" t="s">
        <v>82</v>
      </c>
      <c r="B155" s="78" t="s">
        <v>138</v>
      </c>
      <c r="C155" s="55" t="s">
        <v>119</v>
      </c>
      <c r="D155" s="3" t="s">
        <v>27</v>
      </c>
      <c r="E155" s="1">
        <f>E156+E157+E158+E159+E161</f>
        <v>219715.97499999998</v>
      </c>
      <c r="F155" s="1">
        <f>F156+F157+F158+F159+F161</f>
        <v>0</v>
      </c>
      <c r="G155" s="1">
        <f t="shared" ref="G155:Q155" si="28">G156+G157+G158+G159+G161</f>
        <v>0</v>
      </c>
      <c r="H155" s="1">
        <f>H156+H157+H158+H159+H161</f>
        <v>0</v>
      </c>
      <c r="I155" s="1">
        <f>I156+I157+I158+I159+I161</f>
        <v>0</v>
      </c>
      <c r="J155" s="1">
        <f t="shared" si="28"/>
        <v>0</v>
      </c>
      <c r="K155" s="1">
        <f>K156+K157+K158+K159+K161</f>
        <v>7990.23</v>
      </c>
      <c r="L155" s="1">
        <f>L156+L157+L158+L159+L161</f>
        <v>9890.32</v>
      </c>
      <c r="M155" s="1">
        <f>M156+M157+M158+M159+M161</f>
        <v>31775.15</v>
      </c>
      <c r="N155" s="1">
        <f t="shared" si="28"/>
        <v>19869.96</v>
      </c>
      <c r="O155" s="1">
        <f t="shared" si="28"/>
        <v>0</v>
      </c>
      <c r="P155" s="1">
        <f t="shared" si="28"/>
        <v>0</v>
      </c>
      <c r="Q155" s="1">
        <f t="shared" si="28"/>
        <v>37218.54</v>
      </c>
      <c r="R155" s="5"/>
    </row>
    <row r="156" spans="1:19" s="2" customFormat="1" ht="22.5" customHeight="1" x14ac:dyDescent="0.25">
      <c r="A156" s="50"/>
      <c r="B156" s="79"/>
      <c r="C156" s="56"/>
      <c r="D156" s="3" t="s">
        <v>28</v>
      </c>
      <c r="E156" s="6">
        <f>F156+G156+H156+I156+J156+K156+L156+M156+N156+O156+P156+Q156</f>
        <v>0</v>
      </c>
      <c r="F156" s="6">
        <f>F163+F170+F177+F184+F191+F198+F205+F212+F219+F226+F233+F240+F247</f>
        <v>0</v>
      </c>
      <c r="G156" s="6">
        <f t="shared" ref="G156:Q156" si="29">G163+G170+G177+G184+G191+G198+G205+G212+G219+G226+G233+G240+G247</f>
        <v>0</v>
      </c>
      <c r="H156" s="6">
        <f t="shared" si="29"/>
        <v>0</v>
      </c>
      <c r="I156" s="6">
        <f t="shared" si="29"/>
        <v>0</v>
      </c>
      <c r="J156" s="6">
        <f t="shared" si="29"/>
        <v>0</v>
      </c>
      <c r="K156" s="6">
        <f t="shared" si="29"/>
        <v>0</v>
      </c>
      <c r="L156" s="6">
        <f t="shared" si="29"/>
        <v>0</v>
      </c>
      <c r="M156" s="6">
        <f t="shared" si="29"/>
        <v>0</v>
      </c>
      <c r="N156" s="6">
        <f t="shared" si="29"/>
        <v>0</v>
      </c>
      <c r="O156" s="6">
        <f t="shared" si="29"/>
        <v>0</v>
      </c>
      <c r="P156" s="6">
        <f t="shared" si="29"/>
        <v>0</v>
      </c>
      <c r="Q156" s="6">
        <f t="shared" si="29"/>
        <v>0</v>
      </c>
      <c r="R156" s="5"/>
    </row>
    <row r="157" spans="1:19" s="2" customFormat="1" ht="22.5" customHeight="1" x14ac:dyDescent="0.25">
      <c r="A157" s="50"/>
      <c r="B157" s="79"/>
      <c r="C157" s="56"/>
      <c r="D157" s="3" t="s">
        <v>29</v>
      </c>
      <c r="E157" s="6">
        <f>F157+G157+H157+I157+J157+K157+L157+M157+N157+O157+P157+Q157</f>
        <v>31744.2</v>
      </c>
      <c r="F157" s="6">
        <f t="shared" ref="F157:P157" si="30">F164+F171+F178+F185+F192+F199+F206+F213+F220+F227+F234+F241+F248</f>
        <v>0</v>
      </c>
      <c r="G157" s="6">
        <f t="shared" si="30"/>
        <v>0</v>
      </c>
      <c r="H157" s="6">
        <f t="shared" si="30"/>
        <v>0</v>
      </c>
      <c r="I157" s="6">
        <f t="shared" si="30"/>
        <v>0</v>
      </c>
      <c r="J157" s="6">
        <f t="shared" si="30"/>
        <v>0</v>
      </c>
      <c r="K157" s="6">
        <f t="shared" si="30"/>
        <v>0</v>
      </c>
      <c r="L157" s="6">
        <f t="shared" si="30"/>
        <v>0</v>
      </c>
      <c r="M157" s="6">
        <f t="shared" si="30"/>
        <v>0</v>
      </c>
      <c r="N157" s="6">
        <f t="shared" si="30"/>
        <v>0</v>
      </c>
      <c r="O157" s="6">
        <f t="shared" si="30"/>
        <v>0</v>
      </c>
      <c r="P157" s="6">
        <f t="shared" si="30"/>
        <v>0</v>
      </c>
      <c r="Q157" s="6">
        <v>31744.2</v>
      </c>
      <c r="R157" s="5"/>
    </row>
    <row r="158" spans="1:19" s="2" customFormat="1" ht="22.5" customHeight="1" x14ac:dyDescent="0.45">
      <c r="A158" s="50"/>
      <c r="B158" s="79"/>
      <c r="C158" s="56"/>
      <c r="D158" s="3" t="s">
        <v>30</v>
      </c>
      <c r="E158" s="6">
        <f>F158+G158+H158+I158+J158+K158+L158+M158+N158+O158+P158+Q158</f>
        <v>75000</v>
      </c>
      <c r="F158" s="6">
        <f t="shared" ref="F158:P158" si="31">F165+F172+F179+F186+F193+F200+F207+F214+F221+F228+F235+F242+F249</f>
        <v>0</v>
      </c>
      <c r="G158" s="6">
        <f t="shared" si="31"/>
        <v>0</v>
      </c>
      <c r="H158" s="6">
        <f t="shared" si="31"/>
        <v>0</v>
      </c>
      <c r="I158" s="6">
        <f t="shared" si="31"/>
        <v>0</v>
      </c>
      <c r="J158" s="6">
        <f t="shared" si="31"/>
        <v>0</v>
      </c>
      <c r="K158" s="6">
        <v>7990.23</v>
      </c>
      <c r="L158" s="6">
        <v>9890.32</v>
      </c>
      <c r="M158" s="6">
        <v>31775.15</v>
      </c>
      <c r="N158" s="6">
        <v>19869.96</v>
      </c>
      <c r="O158" s="6">
        <f t="shared" si="31"/>
        <v>0</v>
      </c>
      <c r="P158" s="6">
        <f t="shared" si="31"/>
        <v>0</v>
      </c>
      <c r="Q158" s="6">
        <v>5474.34</v>
      </c>
      <c r="R158" s="44">
        <v>31744.2</v>
      </c>
      <c r="S158" s="5"/>
    </row>
    <row r="159" spans="1:19" s="2" customFormat="1" ht="22.5" customHeight="1" x14ac:dyDescent="0.45">
      <c r="A159" s="50"/>
      <c r="B159" s="79"/>
      <c r="C159" s="56"/>
      <c r="D159" s="4" t="s">
        <v>31</v>
      </c>
      <c r="E159" s="6">
        <f>F159+G159+H159+I159+J159+K159+L159+M159+N159+O159+P159+Q159</f>
        <v>0</v>
      </c>
      <c r="F159" s="6">
        <f t="shared" ref="F159:P159" si="32">F166+F173+F180+F187+F194+F201+F208+F215+F222+F229+F236+F243+F250</f>
        <v>0</v>
      </c>
      <c r="G159" s="6">
        <f t="shared" si="32"/>
        <v>0</v>
      </c>
      <c r="H159" s="6">
        <f t="shared" si="32"/>
        <v>0</v>
      </c>
      <c r="I159" s="6">
        <f t="shared" si="32"/>
        <v>0</v>
      </c>
      <c r="J159" s="6">
        <f t="shared" si="32"/>
        <v>0</v>
      </c>
      <c r="K159" s="6">
        <v>0</v>
      </c>
      <c r="L159" s="6">
        <v>0</v>
      </c>
      <c r="M159" s="6">
        <v>0</v>
      </c>
      <c r="N159" s="6">
        <v>0</v>
      </c>
      <c r="O159" s="6">
        <f t="shared" si="32"/>
        <v>0</v>
      </c>
      <c r="P159" s="6">
        <f t="shared" si="32"/>
        <v>0</v>
      </c>
      <c r="Q159" s="6">
        <v>0</v>
      </c>
      <c r="R159" s="45">
        <v>75000</v>
      </c>
      <c r="S159" s="35"/>
    </row>
    <row r="160" spans="1:19" s="2" customFormat="1" ht="22.5" customHeight="1" x14ac:dyDescent="0.25">
      <c r="A160" s="50"/>
      <c r="B160" s="79"/>
      <c r="C160" s="56"/>
      <c r="D160" s="4" t="s">
        <v>32</v>
      </c>
      <c r="E160" s="6">
        <f>F160+G160+H160+I160+J160+K160+L160+M160+N160+O160+P160+Q160</f>
        <v>0</v>
      </c>
      <c r="F160" s="6">
        <f t="shared" ref="F160:Q160" si="33">F167+F174+F181+F188+F195+F202+F209+F216+F223+F230+F237+F244+F251</f>
        <v>0</v>
      </c>
      <c r="G160" s="6">
        <f t="shared" si="33"/>
        <v>0</v>
      </c>
      <c r="H160" s="6">
        <f t="shared" si="33"/>
        <v>0</v>
      </c>
      <c r="I160" s="6">
        <f t="shared" si="33"/>
        <v>0</v>
      </c>
      <c r="J160" s="6">
        <f t="shared" si="33"/>
        <v>0</v>
      </c>
      <c r="K160" s="6">
        <f t="shared" si="33"/>
        <v>0</v>
      </c>
      <c r="L160" s="6">
        <f t="shared" si="33"/>
        <v>0</v>
      </c>
      <c r="M160" s="6">
        <f t="shared" si="33"/>
        <v>0</v>
      </c>
      <c r="N160" s="6">
        <f t="shared" si="33"/>
        <v>0</v>
      </c>
      <c r="O160" s="6">
        <f t="shared" si="33"/>
        <v>0</v>
      </c>
      <c r="P160" s="6">
        <f t="shared" si="33"/>
        <v>0</v>
      </c>
      <c r="Q160" s="6">
        <f t="shared" si="33"/>
        <v>0</v>
      </c>
      <c r="R160" s="5"/>
    </row>
    <row r="161" spans="1:18" s="2" customFormat="1" ht="22.5" customHeight="1" x14ac:dyDescent="0.25">
      <c r="A161" s="51"/>
      <c r="B161" s="80"/>
      <c r="C161" s="57"/>
      <c r="D161" s="4" t="s">
        <v>33</v>
      </c>
      <c r="E161" s="6">
        <v>112971.77499999999</v>
      </c>
      <c r="F161" s="6">
        <f t="shared" ref="F161:Q161" si="34">F168+F175+F182+F189+F196+F203+F210+F217+F224+F231+F238+F245+F252</f>
        <v>0</v>
      </c>
      <c r="G161" s="6">
        <f t="shared" si="34"/>
        <v>0</v>
      </c>
      <c r="H161" s="6">
        <f t="shared" si="34"/>
        <v>0</v>
      </c>
      <c r="I161" s="6">
        <f t="shared" si="34"/>
        <v>0</v>
      </c>
      <c r="J161" s="6">
        <f t="shared" si="34"/>
        <v>0</v>
      </c>
      <c r="K161" s="6">
        <f t="shared" si="34"/>
        <v>0</v>
      </c>
      <c r="L161" s="6">
        <f t="shared" si="34"/>
        <v>0</v>
      </c>
      <c r="M161" s="6">
        <f t="shared" si="34"/>
        <v>0</v>
      </c>
      <c r="N161" s="6">
        <f t="shared" si="34"/>
        <v>0</v>
      </c>
      <c r="O161" s="6">
        <f t="shared" si="34"/>
        <v>0</v>
      </c>
      <c r="P161" s="6">
        <f t="shared" si="34"/>
        <v>0</v>
      </c>
      <c r="Q161" s="6">
        <f t="shared" si="34"/>
        <v>0</v>
      </c>
      <c r="R161" s="5"/>
    </row>
    <row r="162" spans="1:18" s="2" customFormat="1" ht="22.5" hidden="1" customHeight="1" x14ac:dyDescent="0.25">
      <c r="A162" s="81" t="s">
        <v>83</v>
      </c>
      <c r="B162" s="52" t="s">
        <v>59</v>
      </c>
      <c r="C162" s="77" t="s">
        <v>118</v>
      </c>
      <c r="D162" s="3" t="s">
        <v>27</v>
      </c>
      <c r="E162" s="6">
        <f>E163+E164+E165+E166+E168</f>
        <v>0</v>
      </c>
      <c r="F162" s="6">
        <f t="shared" ref="F162:Q162" si="35">F163+F164+F165+F166+F168</f>
        <v>0</v>
      </c>
      <c r="G162" s="6">
        <f t="shared" si="35"/>
        <v>0</v>
      </c>
      <c r="H162" s="6">
        <f t="shared" si="35"/>
        <v>0</v>
      </c>
      <c r="I162" s="6">
        <f t="shared" si="35"/>
        <v>0</v>
      </c>
      <c r="J162" s="6">
        <f t="shared" si="35"/>
        <v>0</v>
      </c>
      <c r="K162" s="6">
        <f t="shared" si="35"/>
        <v>0</v>
      </c>
      <c r="L162" s="6">
        <f>L163+L164+L165+L166+L168+M162</f>
        <v>0</v>
      </c>
      <c r="M162" s="6"/>
      <c r="N162" s="6">
        <f t="shared" si="35"/>
        <v>0</v>
      </c>
      <c r="O162" s="6">
        <f t="shared" si="35"/>
        <v>0</v>
      </c>
      <c r="P162" s="6">
        <f t="shared" si="35"/>
        <v>0</v>
      </c>
      <c r="Q162" s="6">
        <f t="shared" si="35"/>
        <v>0</v>
      </c>
      <c r="R162" s="36"/>
    </row>
    <row r="163" spans="1:18" s="2" customFormat="1" ht="22.5" hidden="1" customHeight="1" x14ac:dyDescent="0.25">
      <c r="A163" s="81"/>
      <c r="B163" s="53"/>
      <c r="C163" s="77"/>
      <c r="D163" s="3" t="s">
        <v>28</v>
      </c>
      <c r="E163" s="6">
        <f t="shared" ref="E163:E168" si="36">F163+G163+H163+I163+J163+K163+L163+M163+N163+O163+P163+Q163</f>
        <v>0</v>
      </c>
      <c r="F163" s="6">
        <v>0</v>
      </c>
      <c r="G163" s="6">
        <v>0</v>
      </c>
      <c r="H163" s="6">
        <v>0</v>
      </c>
      <c r="I163" s="6">
        <v>0</v>
      </c>
      <c r="J163" s="6">
        <v>0</v>
      </c>
      <c r="K163" s="6">
        <v>0</v>
      </c>
      <c r="L163" s="6">
        <v>0</v>
      </c>
      <c r="M163" s="6">
        <v>0</v>
      </c>
      <c r="N163" s="6">
        <v>0</v>
      </c>
      <c r="O163" s="6">
        <v>0</v>
      </c>
      <c r="P163" s="6">
        <v>0</v>
      </c>
      <c r="Q163" s="6">
        <v>0</v>
      </c>
      <c r="R163" s="36"/>
    </row>
    <row r="164" spans="1:18" s="2" customFormat="1" ht="22.5" hidden="1" customHeight="1" x14ac:dyDescent="0.25">
      <c r="A164" s="81"/>
      <c r="B164" s="53"/>
      <c r="C164" s="77"/>
      <c r="D164" s="3" t="s">
        <v>29</v>
      </c>
      <c r="E164" s="6">
        <f t="shared" si="36"/>
        <v>0</v>
      </c>
      <c r="F164" s="6">
        <v>0</v>
      </c>
      <c r="G164" s="6">
        <v>0</v>
      </c>
      <c r="H164" s="6">
        <v>0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0</v>
      </c>
      <c r="O164" s="6">
        <v>0</v>
      </c>
      <c r="P164" s="6">
        <v>0</v>
      </c>
      <c r="Q164" s="6">
        <v>0</v>
      </c>
      <c r="R164" s="37"/>
    </row>
    <row r="165" spans="1:18" s="2" customFormat="1" ht="22.5" hidden="1" customHeight="1" x14ac:dyDescent="0.25">
      <c r="A165" s="81"/>
      <c r="B165" s="53"/>
      <c r="C165" s="77"/>
      <c r="D165" s="3" t="s">
        <v>30</v>
      </c>
      <c r="E165" s="6">
        <f t="shared" si="36"/>
        <v>0</v>
      </c>
      <c r="F165" s="6">
        <v>0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0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36"/>
    </row>
    <row r="166" spans="1:18" s="2" customFormat="1" ht="22.5" hidden="1" customHeight="1" x14ac:dyDescent="0.25">
      <c r="A166" s="81"/>
      <c r="B166" s="53"/>
      <c r="C166" s="77"/>
      <c r="D166" s="4" t="s">
        <v>31</v>
      </c>
      <c r="E166" s="6">
        <f t="shared" si="36"/>
        <v>0</v>
      </c>
      <c r="F166" s="6">
        <v>0</v>
      </c>
      <c r="G166" s="6">
        <v>0</v>
      </c>
      <c r="H166" s="6">
        <v>0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0</v>
      </c>
      <c r="O166" s="6">
        <v>0</v>
      </c>
      <c r="P166" s="6">
        <v>0</v>
      </c>
      <c r="Q166" s="6">
        <v>0</v>
      </c>
      <c r="R166" s="36"/>
    </row>
    <row r="167" spans="1:18" s="2" customFormat="1" ht="22.5" hidden="1" customHeight="1" x14ac:dyDescent="0.25">
      <c r="A167" s="81"/>
      <c r="B167" s="53"/>
      <c r="C167" s="77"/>
      <c r="D167" s="4" t="s">
        <v>32</v>
      </c>
      <c r="E167" s="6">
        <f t="shared" si="36"/>
        <v>0</v>
      </c>
      <c r="F167" s="6">
        <v>0</v>
      </c>
      <c r="G167" s="6">
        <v>0</v>
      </c>
      <c r="H167" s="6">
        <v>0</v>
      </c>
      <c r="I167" s="6">
        <v>0</v>
      </c>
      <c r="J167" s="6">
        <v>0</v>
      </c>
      <c r="K167" s="6">
        <v>0</v>
      </c>
      <c r="L167" s="6">
        <v>0</v>
      </c>
      <c r="M167" s="6">
        <v>0</v>
      </c>
      <c r="N167" s="6">
        <v>0</v>
      </c>
      <c r="O167" s="6">
        <v>0</v>
      </c>
      <c r="P167" s="6">
        <v>0</v>
      </c>
      <c r="Q167" s="6">
        <v>0</v>
      </c>
      <c r="R167" s="36"/>
    </row>
    <row r="168" spans="1:18" s="2" customFormat="1" ht="22.5" hidden="1" customHeight="1" x14ac:dyDescent="0.25">
      <c r="A168" s="81"/>
      <c r="B168" s="54"/>
      <c r="C168" s="77"/>
      <c r="D168" s="4" t="s">
        <v>33</v>
      </c>
      <c r="E168" s="6">
        <f t="shared" si="36"/>
        <v>0</v>
      </c>
      <c r="F168" s="6">
        <v>0</v>
      </c>
      <c r="G168" s="6">
        <v>0</v>
      </c>
      <c r="H168" s="6">
        <v>0</v>
      </c>
      <c r="I168" s="6">
        <v>0</v>
      </c>
      <c r="J168" s="6">
        <v>0</v>
      </c>
      <c r="K168" s="6">
        <v>0</v>
      </c>
      <c r="L168" s="6">
        <v>0</v>
      </c>
      <c r="M168" s="6">
        <v>0</v>
      </c>
      <c r="N168" s="6">
        <v>0</v>
      </c>
      <c r="O168" s="6">
        <v>0</v>
      </c>
      <c r="P168" s="6">
        <v>0</v>
      </c>
      <c r="Q168" s="6">
        <v>0</v>
      </c>
      <c r="R168" s="36"/>
    </row>
    <row r="169" spans="1:18" s="2" customFormat="1" ht="22.5" hidden="1" customHeight="1" x14ac:dyDescent="0.25">
      <c r="A169" s="81" t="s">
        <v>61</v>
      </c>
      <c r="B169" s="52" t="s">
        <v>71</v>
      </c>
      <c r="C169" s="77" t="s">
        <v>65</v>
      </c>
      <c r="D169" s="3" t="s">
        <v>27</v>
      </c>
      <c r="E169" s="6">
        <f>E170+E171+E172+E173+E175</f>
        <v>0</v>
      </c>
      <c r="F169" s="6">
        <f t="shared" ref="F169:K169" si="37">F170+F171+F172+F173+F174+F175</f>
        <v>0</v>
      </c>
      <c r="G169" s="6">
        <f t="shared" si="37"/>
        <v>0</v>
      </c>
      <c r="H169" s="6">
        <f t="shared" si="37"/>
        <v>0</v>
      </c>
      <c r="I169" s="6">
        <f t="shared" si="37"/>
        <v>0</v>
      </c>
      <c r="J169" s="6">
        <f t="shared" si="37"/>
        <v>0</v>
      </c>
      <c r="K169" s="6">
        <f t="shared" si="37"/>
        <v>0</v>
      </c>
      <c r="L169" s="6">
        <f>L170+L171+L172+L173+L175</f>
        <v>0</v>
      </c>
      <c r="M169" s="6">
        <f>M170+M171+M172+M173+M175</f>
        <v>0</v>
      </c>
      <c r="N169" s="6">
        <f>N170+N171+N172+N173+N175</f>
        <v>0</v>
      </c>
      <c r="O169" s="6">
        <f>O170+O171+O172+O173+O174+O175</f>
        <v>0</v>
      </c>
      <c r="P169" s="6">
        <f>P170+P171+P172+P173+P174+P175</f>
        <v>0</v>
      </c>
      <c r="Q169" s="6">
        <f>Q170+Q171+Q172+Q173+Q174+Q175</f>
        <v>0</v>
      </c>
      <c r="R169" s="36"/>
    </row>
    <row r="170" spans="1:18" s="2" customFormat="1" ht="22.5" hidden="1" customHeight="1" x14ac:dyDescent="0.25">
      <c r="A170" s="81"/>
      <c r="B170" s="53"/>
      <c r="C170" s="77"/>
      <c r="D170" s="3" t="s">
        <v>28</v>
      </c>
      <c r="E170" s="6">
        <f t="shared" ref="E170:E175" si="38">F170+G170+H170+I170+J170+K170+L170+M170+N170+O170+P170+Q170</f>
        <v>0</v>
      </c>
      <c r="F170" s="6">
        <v>0</v>
      </c>
      <c r="G170" s="6">
        <v>0</v>
      </c>
      <c r="H170" s="6">
        <v>0</v>
      </c>
      <c r="I170" s="6">
        <v>0</v>
      </c>
      <c r="J170" s="6">
        <v>0</v>
      </c>
      <c r="K170" s="6">
        <v>0</v>
      </c>
      <c r="L170" s="6">
        <v>0</v>
      </c>
      <c r="M170" s="6">
        <v>0</v>
      </c>
      <c r="N170" s="6">
        <v>0</v>
      </c>
      <c r="O170" s="6">
        <v>0</v>
      </c>
      <c r="P170" s="6">
        <v>0</v>
      </c>
      <c r="Q170" s="6">
        <v>0</v>
      </c>
      <c r="R170" s="36"/>
    </row>
    <row r="171" spans="1:18" s="2" customFormat="1" ht="22.5" hidden="1" customHeight="1" x14ac:dyDescent="0.25">
      <c r="A171" s="81"/>
      <c r="B171" s="53"/>
      <c r="C171" s="77"/>
      <c r="D171" s="3" t="s">
        <v>29</v>
      </c>
      <c r="E171" s="6">
        <f t="shared" si="38"/>
        <v>0</v>
      </c>
      <c r="F171" s="6">
        <v>0</v>
      </c>
      <c r="G171" s="6">
        <v>0</v>
      </c>
      <c r="H171" s="6">
        <v>0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36"/>
    </row>
    <row r="172" spans="1:18" s="2" customFormat="1" ht="22.5" hidden="1" customHeight="1" x14ac:dyDescent="0.25">
      <c r="A172" s="81"/>
      <c r="B172" s="53"/>
      <c r="C172" s="77"/>
      <c r="D172" s="3" t="s">
        <v>30</v>
      </c>
      <c r="E172" s="6">
        <f t="shared" si="38"/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36"/>
    </row>
    <row r="173" spans="1:18" s="2" customFormat="1" ht="22.5" hidden="1" customHeight="1" x14ac:dyDescent="0.25">
      <c r="A173" s="81"/>
      <c r="B173" s="53"/>
      <c r="C173" s="77"/>
      <c r="D173" s="4" t="s">
        <v>31</v>
      </c>
      <c r="E173" s="6">
        <f t="shared" si="38"/>
        <v>0</v>
      </c>
      <c r="F173" s="6">
        <v>0</v>
      </c>
      <c r="G173" s="6">
        <v>0</v>
      </c>
      <c r="H173" s="6">
        <v>0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36"/>
    </row>
    <row r="174" spans="1:18" s="2" customFormat="1" ht="22.5" hidden="1" customHeight="1" x14ac:dyDescent="0.25">
      <c r="A174" s="81"/>
      <c r="B174" s="53"/>
      <c r="C174" s="77"/>
      <c r="D174" s="4" t="s">
        <v>32</v>
      </c>
      <c r="E174" s="6">
        <f t="shared" si="38"/>
        <v>0</v>
      </c>
      <c r="F174" s="6">
        <v>0</v>
      </c>
      <c r="G174" s="6">
        <v>0</v>
      </c>
      <c r="H174" s="6">
        <v>0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6">
        <v>0</v>
      </c>
      <c r="Q174" s="6">
        <v>0</v>
      </c>
      <c r="R174" s="36"/>
    </row>
    <row r="175" spans="1:18" s="2" customFormat="1" ht="22.5" hidden="1" customHeight="1" x14ac:dyDescent="0.25">
      <c r="A175" s="81"/>
      <c r="B175" s="54"/>
      <c r="C175" s="77"/>
      <c r="D175" s="4" t="s">
        <v>33</v>
      </c>
      <c r="E175" s="6">
        <f t="shared" si="38"/>
        <v>0</v>
      </c>
      <c r="F175" s="6">
        <v>0</v>
      </c>
      <c r="G175" s="6">
        <v>0</v>
      </c>
      <c r="H175" s="6">
        <v>0</v>
      </c>
      <c r="I175" s="6">
        <v>0</v>
      </c>
      <c r="J175" s="6">
        <v>0</v>
      </c>
      <c r="K175" s="6">
        <v>0</v>
      </c>
      <c r="L175" s="6">
        <v>0</v>
      </c>
      <c r="M175" s="6">
        <v>0</v>
      </c>
      <c r="N175" s="6">
        <v>0</v>
      </c>
      <c r="O175" s="6">
        <v>0</v>
      </c>
      <c r="P175" s="6">
        <v>0</v>
      </c>
      <c r="Q175" s="6">
        <v>0</v>
      </c>
      <c r="R175" s="36"/>
    </row>
    <row r="176" spans="1:18" s="2" customFormat="1" ht="22.5" hidden="1" customHeight="1" x14ac:dyDescent="0.25">
      <c r="A176" s="81" t="s">
        <v>62</v>
      </c>
      <c r="B176" s="52" t="s">
        <v>60</v>
      </c>
      <c r="C176" s="77" t="s">
        <v>118</v>
      </c>
      <c r="D176" s="3" t="s">
        <v>27</v>
      </c>
      <c r="E176" s="6">
        <f>E177+E178+E179+E180+E182</f>
        <v>0</v>
      </c>
      <c r="F176" s="6">
        <f t="shared" ref="F176:K176" si="39">F177+F178+F179+F180+F181+F182</f>
        <v>0</v>
      </c>
      <c r="G176" s="6">
        <f t="shared" si="39"/>
        <v>0</v>
      </c>
      <c r="H176" s="6">
        <f t="shared" si="39"/>
        <v>0</v>
      </c>
      <c r="I176" s="6">
        <f t="shared" si="39"/>
        <v>0</v>
      </c>
      <c r="J176" s="6">
        <f t="shared" si="39"/>
        <v>0</v>
      </c>
      <c r="K176" s="6">
        <f t="shared" si="39"/>
        <v>0</v>
      </c>
      <c r="L176" s="6">
        <f>L177+L178+L179+L180+L182</f>
        <v>0</v>
      </c>
      <c r="M176" s="6">
        <f>M177+M178+M179+M180+M182</f>
        <v>0</v>
      </c>
      <c r="N176" s="6">
        <f>N177+N178+N179+N180+N182</f>
        <v>0</v>
      </c>
      <c r="O176" s="6">
        <f>O177+O178+O179+O180+O181+O182</f>
        <v>0</v>
      </c>
      <c r="P176" s="6">
        <f>P177+P178+P179+P180+P181+P182</f>
        <v>0</v>
      </c>
      <c r="Q176" s="6">
        <f>Q177+Q178+Q179+Q180+Q181+Q182</f>
        <v>0</v>
      </c>
      <c r="R176" s="36"/>
    </row>
    <row r="177" spans="1:18" s="2" customFormat="1" ht="22.5" hidden="1" customHeight="1" x14ac:dyDescent="0.25">
      <c r="A177" s="81"/>
      <c r="B177" s="53"/>
      <c r="C177" s="77"/>
      <c r="D177" s="3" t="s">
        <v>28</v>
      </c>
      <c r="E177" s="6">
        <f t="shared" ref="E177:E182" si="40">F177+G177+H177+I177+J177+K177+L177+M177+N177+O177+P177+Q177</f>
        <v>0</v>
      </c>
      <c r="F177" s="6">
        <v>0</v>
      </c>
      <c r="G177" s="6">
        <v>0</v>
      </c>
      <c r="H177" s="6">
        <v>0</v>
      </c>
      <c r="I177" s="6">
        <v>0</v>
      </c>
      <c r="J177" s="6">
        <v>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6">
        <v>0</v>
      </c>
      <c r="Q177" s="6">
        <v>0</v>
      </c>
      <c r="R177" s="36"/>
    </row>
    <row r="178" spans="1:18" s="2" customFormat="1" ht="22.5" hidden="1" customHeight="1" x14ac:dyDescent="0.25">
      <c r="A178" s="81"/>
      <c r="B178" s="53"/>
      <c r="C178" s="77"/>
      <c r="D178" s="3" t="s">
        <v>29</v>
      </c>
      <c r="E178" s="6">
        <f t="shared" si="40"/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6">
        <v>0</v>
      </c>
      <c r="Q178" s="6">
        <v>0</v>
      </c>
      <c r="R178" s="36"/>
    </row>
    <row r="179" spans="1:18" s="2" customFormat="1" ht="22.5" hidden="1" customHeight="1" x14ac:dyDescent="0.25">
      <c r="A179" s="81"/>
      <c r="B179" s="53"/>
      <c r="C179" s="77"/>
      <c r="D179" s="3" t="s">
        <v>30</v>
      </c>
      <c r="E179" s="6">
        <f t="shared" si="40"/>
        <v>0</v>
      </c>
      <c r="F179" s="6">
        <v>0</v>
      </c>
      <c r="G179" s="6">
        <v>0</v>
      </c>
      <c r="H179" s="6">
        <v>0</v>
      </c>
      <c r="I179" s="6">
        <v>0</v>
      </c>
      <c r="J179" s="6">
        <v>0</v>
      </c>
      <c r="K179" s="6">
        <v>0</v>
      </c>
      <c r="L179" s="6">
        <v>0</v>
      </c>
      <c r="M179" s="6">
        <v>0</v>
      </c>
      <c r="N179" s="6">
        <v>0</v>
      </c>
      <c r="O179" s="6">
        <v>0</v>
      </c>
      <c r="P179" s="6">
        <v>0</v>
      </c>
      <c r="Q179" s="6">
        <v>0</v>
      </c>
      <c r="R179" s="36"/>
    </row>
    <row r="180" spans="1:18" s="2" customFormat="1" ht="22.5" hidden="1" customHeight="1" x14ac:dyDescent="0.25">
      <c r="A180" s="81"/>
      <c r="B180" s="53"/>
      <c r="C180" s="77"/>
      <c r="D180" s="4" t="s">
        <v>31</v>
      </c>
      <c r="E180" s="6">
        <f t="shared" si="40"/>
        <v>0</v>
      </c>
      <c r="F180" s="6">
        <v>0</v>
      </c>
      <c r="G180" s="6">
        <v>0</v>
      </c>
      <c r="H180" s="6">
        <v>0</v>
      </c>
      <c r="I180" s="6">
        <v>0</v>
      </c>
      <c r="J180" s="6">
        <v>0</v>
      </c>
      <c r="K180" s="6">
        <v>0</v>
      </c>
      <c r="L180" s="6">
        <v>0</v>
      </c>
      <c r="M180" s="6">
        <v>0</v>
      </c>
      <c r="N180" s="6">
        <v>0</v>
      </c>
      <c r="O180" s="6">
        <v>0</v>
      </c>
      <c r="P180" s="6">
        <v>0</v>
      </c>
      <c r="Q180" s="6">
        <v>0</v>
      </c>
      <c r="R180" s="36"/>
    </row>
    <row r="181" spans="1:18" s="2" customFormat="1" ht="22.5" hidden="1" customHeight="1" x14ac:dyDescent="0.25">
      <c r="A181" s="81"/>
      <c r="B181" s="53"/>
      <c r="C181" s="77"/>
      <c r="D181" s="4" t="s">
        <v>32</v>
      </c>
      <c r="E181" s="6">
        <f t="shared" si="40"/>
        <v>0</v>
      </c>
      <c r="F181" s="6">
        <v>0</v>
      </c>
      <c r="G181" s="6">
        <v>0</v>
      </c>
      <c r="H181" s="6">
        <v>0</v>
      </c>
      <c r="I181" s="6">
        <v>0</v>
      </c>
      <c r="J181" s="6">
        <v>0</v>
      </c>
      <c r="K181" s="6">
        <v>0</v>
      </c>
      <c r="L181" s="6">
        <v>0</v>
      </c>
      <c r="M181" s="6">
        <v>0</v>
      </c>
      <c r="N181" s="6">
        <v>0</v>
      </c>
      <c r="O181" s="6">
        <v>0</v>
      </c>
      <c r="P181" s="6">
        <v>0</v>
      </c>
      <c r="Q181" s="6">
        <v>0</v>
      </c>
      <c r="R181" s="36"/>
    </row>
    <row r="182" spans="1:18" s="2" customFormat="1" ht="22.5" hidden="1" customHeight="1" x14ac:dyDescent="0.25">
      <c r="A182" s="81"/>
      <c r="B182" s="54"/>
      <c r="C182" s="77"/>
      <c r="D182" s="4" t="s">
        <v>33</v>
      </c>
      <c r="E182" s="6">
        <f t="shared" si="40"/>
        <v>0</v>
      </c>
      <c r="F182" s="6">
        <v>0</v>
      </c>
      <c r="G182" s="6">
        <v>0</v>
      </c>
      <c r="H182" s="6">
        <v>0</v>
      </c>
      <c r="I182" s="6">
        <v>0</v>
      </c>
      <c r="J182" s="6">
        <v>0</v>
      </c>
      <c r="K182" s="6">
        <v>0</v>
      </c>
      <c r="L182" s="6">
        <v>0</v>
      </c>
      <c r="M182" s="6">
        <v>0</v>
      </c>
      <c r="N182" s="6">
        <v>0</v>
      </c>
      <c r="O182" s="6">
        <v>0</v>
      </c>
      <c r="P182" s="6">
        <v>0</v>
      </c>
      <c r="Q182" s="6">
        <v>0</v>
      </c>
      <c r="R182" s="36"/>
    </row>
    <row r="183" spans="1:18" s="2" customFormat="1" ht="22.5" hidden="1" customHeight="1" x14ac:dyDescent="0.25">
      <c r="A183" s="81" t="s">
        <v>66</v>
      </c>
      <c r="B183" s="52" t="s">
        <v>72</v>
      </c>
      <c r="C183" s="77" t="s">
        <v>118</v>
      </c>
      <c r="D183" s="3" t="s">
        <v>27</v>
      </c>
      <c r="E183" s="6">
        <f>E184+E185+E186+E187+E189</f>
        <v>0</v>
      </c>
      <c r="F183" s="6">
        <f t="shared" ref="F183:K183" si="41">F184+F185+F186+F187+F188+F189</f>
        <v>0</v>
      </c>
      <c r="G183" s="6">
        <f t="shared" si="41"/>
        <v>0</v>
      </c>
      <c r="H183" s="6">
        <f t="shared" si="41"/>
        <v>0</v>
      </c>
      <c r="I183" s="6">
        <f t="shared" si="41"/>
        <v>0</v>
      </c>
      <c r="J183" s="6">
        <f t="shared" si="41"/>
        <v>0</v>
      </c>
      <c r="K183" s="6">
        <f t="shared" si="41"/>
        <v>0</v>
      </c>
      <c r="L183" s="6">
        <f>L184+L185+L186+L187+L189</f>
        <v>0</v>
      </c>
      <c r="M183" s="6">
        <f>M184+M185+M186+M187+M189</f>
        <v>0</v>
      </c>
      <c r="N183" s="6">
        <f>N184+N185+N186+N187+N189</f>
        <v>0</v>
      </c>
      <c r="O183" s="6">
        <f>O184+O185+O186+O187+O188+O189</f>
        <v>0</v>
      </c>
      <c r="P183" s="6">
        <f>P184+P185+P186+P187+P188+P189</f>
        <v>0</v>
      </c>
      <c r="Q183" s="6">
        <f>Q184+Q185+Q186+Q187+Q188+Q189</f>
        <v>0</v>
      </c>
      <c r="R183" s="36"/>
    </row>
    <row r="184" spans="1:18" s="2" customFormat="1" ht="22.5" hidden="1" customHeight="1" x14ac:dyDescent="0.25">
      <c r="A184" s="81"/>
      <c r="B184" s="53"/>
      <c r="C184" s="77"/>
      <c r="D184" s="3" t="s">
        <v>28</v>
      </c>
      <c r="E184" s="6">
        <f t="shared" ref="E184:E189" si="42">F184+G184+H184+I184+J184+K184+L184+M184+N184+O184+P184+Q184</f>
        <v>0</v>
      </c>
      <c r="F184" s="6">
        <v>0</v>
      </c>
      <c r="G184" s="6">
        <v>0</v>
      </c>
      <c r="H184" s="6">
        <v>0</v>
      </c>
      <c r="I184" s="6">
        <v>0</v>
      </c>
      <c r="J184" s="6">
        <v>0</v>
      </c>
      <c r="K184" s="6">
        <v>0</v>
      </c>
      <c r="L184" s="6">
        <v>0</v>
      </c>
      <c r="M184" s="6">
        <v>0</v>
      </c>
      <c r="N184" s="6">
        <v>0</v>
      </c>
      <c r="O184" s="6">
        <v>0</v>
      </c>
      <c r="P184" s="6">
        <v>0</v>
      </c>
      <c r="Q184" s="6">
        <v>0</v>
      </c>
      <c r="R184" s="36"/>
    </row>
    <row r="185" spans="1:18" s="2" customFormat="1" ht="22.5" hidden="1" customHeight="1" x14ac:dyDescent="0.25">
      <c r="A185" s="81"/>
      <c r="B185" s="53"/>
      <c r="C185" s="77"/>
      <c r="D185" s="3" t="s">
        <v>29</v>
      </c>
      <c r="E185" s="6">
        <f t="shared" si="42"/>
        <v>0</v>
      </c>
      <c r="F185" s="6">
        <v>0</v>
      </c>
      <c r="G185" s="6">
        <v>0</v>
      </c>
      <c r="H185" s="6">
        <v>0</v>
      </c>
      <c r="I185" s="6">
        <v>0</v>
      </c>
      <c r="J185" s="6">
        <v>0</v>
      </c>
      <c r="K185" s="6">
        <v>0</v>
      </c>
      <c r="L185" s="6">
        <v>0</v>
      </c>
      <c r="M185" s="6">
        <v>0</v>
      </c>
      <c r="N185" s="6">
        <v>0</v>
      </c>
      <c r="O185" s="6">
        <v>0</v>
      </c>
      <c r="P185" s="6">
        <v>0</v>
      </c>
      <c r="Q185" s="6">
        <v>0</v>
      </c>
      <c r="R185" s="36"/>
    </row>
    <row r="186" spans="1:18" s="2" customFormat="1" ht="22.5" hidden="1" customHeight="1" x14ac:dyDescent="0.25">
      <c r="A186" s="81"/>
      <c r="B186" s="53"/>
      <c r="C186" s="77"/>
      <c r="D186" s="3" t="s">
        <v>30</v>
      </c>
      <c r="E186" s="6">
        <f t="shared" si="42"/>
        <v>0</v>
      </c>
      <c r="F186" s="6">
        <v>0</v>
      </c>
      <c r="G186" s="6">
        <v>0</v>
      </c>
      <c r="H186" s="6">
        <v>0</v>
      </c>
      <c r="I186" s="6">
        <v>0</v>
      </c>
      <c r="J186" s="6">
        <v>0</v>
      </c>
      <c r="K186" s="6">
        <v>0</v>
      </c>
      <c r="L186" s="6">
        <v>0</v>
      </c>
      <c r="M186" s="6">
        <v>0</v>
      </c>
      <c r="N186" s="6">
        <v>0</v>
      </c>
      <c r="O186" s="6">
        <v>0</v>
      </c>
      <c r="P186" s="6">
        <v>0</v>
      </c>
      <c r="Q186" s="6">
        <v>0</v>
      </c>
      <c r="R186" s="36"/>
    </row>
    <row r="187" spans="1:18" s="2" customFormat="1" ht="22.5" hidden="1" customHeight="1" x14ac:dyDescent="0.25">
      <c r="A187" s="81"/>
      <c r="B187" s="53"/>
      <c r="C187" s="77"/>
      <c r="D187" s="4" t="s">
        <v>31</v>
      </c>
      <c r="E187" s="6">
        <f t="shared" si="42"/>
        <v>0</v>
      </c>
      <c r="F187" s="6">
        <v>0</v>
      </c>
      <c r="G187" s="6">
        <v>0</v>
      </c>
      <c r="H187" s="6">
        <v>0</v>
      </c>
      <c r="I187" s="6">
        <v>0</v>
      </c>
      <c r="J187" s="6">
        <v>0</v>
      </c>
      <c r="K187" s="6">
        <v>0</v>
      </c>
      <c r="L187" s="6">
        <v>0</v>
      </c>
      <c r="M187" s="6">
        <v>0</v>
      </c>
      <c r="N187" s="6">
        <v>0</v>
      </c>
      <c r="O187" s="6">
        <v>0</v>
      </c>
      <c r="P187" s="6">
        <v>0</v>
      </c>
      <c r="Q187" s="6">
        <v>0</v>
      </c>
      <c r="R187" s="36"/>
    </row>
    <row r="188" spans="1:18" s="2" customFormat="1" ht="22.5" hidden="1" customHeight="1" x14ac:dyDescent="0.25">
      <c r="A188" s="81"/>
      <c r="B188" s="53"/>
      <c r="C188" s="77"/>
      <c r="D188" s="4" t="s">
        <v>32</v>
      </c>
      <c r="E188" s="6">
        <f t="shared" si="42"/>
        <v>0</v>
      </c>
      <c r="F188" s="6">
        <v>0</v>
      </c>
      <c r="G188" s="6">
        <v>0</v>
      </c>
      <c r="H188" s="6">
        <v>0</v>
      </c>
      <c r="I188" s="6">
        <v>0</v>
      </c>
      <c r="J188" s="6">
        <v>0</v>
      </c>
      <c r="K188" s="6">
        <v>0</v>
      </c>
      <c r="L188" s="6">
        <v>0</v>
      </c>
      <c r="M188" s="6">
        <v>0</v>
      </c>
      <c r="N188" s="6">
        <v>0</v>
      </c>
      <c r="O188" s="6">
        <v>0</v>
      </c>
      <c r="P188" s="6">
        <v>0</v>
      </c>
      <c r="Q188" s="6">
        <v>0</v>
      </c>
      <c r="R188" s="36"/>
    </row>
    <row r="189" spans="1:18" s="2" customFormat="1" ht="22.5" hidden="1" customHeight="1" x14ac:dyDescent="0.25">
      <c r="A189" s="81"/>
      <c r="B189" s="54"/>
      <c r="C189" s="77"/>
      <c r="D189" s="4" t="s">
        <v>33</v>
      </c>
      <c r="E189" s="6">
        <f t="shared" si="42"/>
        <v>0</v>
      </c>
      <c r="F189" s="6">
        <v>0</v>
      </c>
      <c r="G189" s="6">
        <v>0</v>
      </c>
      <c r="H189" s="6">
        <v>0</v>
      </c>
      <c r="I189" s="6">
        <v>0</v>
      </c>
      <c r="J189" s="6">
        <v>0</v>
      </c>
      <c r="K189" s="6">
        <v>0</v>
      </c>
      <c r="L189" s="6">
        <v>0</v>
      </c>
      <c r="M189" s="6">
        <v>0</v>
      </c>
      <c r="N189" s="6">
        <v>0</v>
      </c>
      <c r="O189" s="6">
        <v>0</v>
      </c>
      <c r="P189" s="6">
        <v>0</v>
      </c>
      <c r="Q189" s="6">
        <v>0</v>
      </c>
      <c r="R189" s="36"/>
    </row>
    <row r="190" spans="1:18" s="2" customFormat="1" ht="22.5" hidden="1" customHeight="1" x14ac:dyDescent="0.25">
      <c r="A190" s="81" t="s">
        <v>67</v>
      </c>
      <c r="B190" s="52" t="s">
        <v>129</v>
      </c>
      <c r="C190" s="77" t="s">
        <v>118</v>
      </c>
      <c r="D190" s="3" t="s">
        <v>27</v>
      </c>
      <c r="E190" s="6">
        <f>E191+E192+E193+E194+E196</f>
        <v>0</v>
      </c>
      <c r="F190" s="6">
        <f t="shared" ref="F190:K190" si="43">F191+F192+F193+F194+F195+F196</f>
        <v>0</v>
      </c>
      <c r="G190" s="6">
        <f t="shared" si="43"/>
        <v>0</v>
      </c>
      <c r="H190" s="6">
        <f t="shared" si="43"/>
        <v>0</v>
      </c>
      <c r="I190" s="6">
        <f t="shared" si="43"/>
        <v>0</v>
      </c>
      <c r="J190" s="6">
        <f t="shared" si="43"/>
        <v>0</v>
      </c>
      <c r="K190" s="6">
        <f t="shared" si="43"/>
        <v>0</v>
      </c>
      <c r="L190" s="6">
        <f>L191+L192+L193+L194+L196</f>
        <v>0</v>
      </c>
      <c r="M190" s="6">
        <f>M191+M192+M193+M194+M196</f>
        <v>0</v>
      </c>
      <c r="N190" s="6">
        <f>N191+N192+N193+N194+N196</f>
        <v>0</v>
      </c>
      <c r="O190" s="6">
        <f>O191+O192+O193+O194+O195+O196</f>
        <v>0</v>
      </c>
      <c r="P190" s="6">
        <f>P191+P192+P193+P194+P195+P196</f>
        <v>0</v>
      </c>
      <c r="Q190" s="6">
        <f>Q191+Q192+Q193+Q194+Q195+Q196</f>
        <v>0</v>
      </c>
      <c r="R190" s="36"/>
    </row>
    <row r="191" spans="1:18" s="2" customFormat="1" ht="22.5" hidden="1" customHeight="1" x14ac:dyDescent="0.25">
      <c r="A191" s="81"/>
      <c r="B191" s="53"/>
      <c r="C191" s="77"/>
      <c r="D191" s="3" t="s">
        <v>28</v>
      </c>
      <c r="E191" s="6">
        <f t="shared" ref="E191:E196" si="44">F191+G191+H191+I191+J191+K191+L191+M191+N191+O191+P191+Q191</f>
        <v>0</v>
      </c>
      <c r="F191" s="6">
        <v>0</v>
      </c>
      <c r="G191" s="6">
        <v>0</v>
      </c>
      <c r="H191" s="6">
        <v>0</v>
      </c>
      <c r="I191" s="6">
        <v>0</v>
      </c>
      <c r="J191" s="6">
        <v>0</v>
      </c>
      <c r="K191" s="6">
        <v>0</v>
      </c>
      <c r="L191" s="6">
        <v>0</v>
      </c>
      <c r="M191" s="6">
        <v>0</v>
      </c>
      <c r="N191" s="6">
        <v>0</v>
      </c>
      <c r="O191" s="6">
        <v>0</v>
      </c>
      <c r="P191" s="6">
        <v>0</v>
      </c>
      <c r="Q191" s="6">
        <v>0</v>
      </c>
      <c r="R191" s="36"/>
    </row>
    <row r="192" spans="1:18" s="2" customFormat="1" ht="22.5" hidden="1" customHeight="1" x14ac:dyDescent="0.25">
      <c r="A192" s="81"/>
      <c r="B192" s="53"/>
      <c r="C192" s="77"/>
      <c r="D192" s="3" t="s">
        <v>29</v>
      </c>
      <c r="E192" s="6">
        <f t="shared" si="44"/>
        <v>0</v>
      </c>
      <c r="F192" s="6">
        <v>0</v>
      </c>
      <c r="G192" s="6">
        <v>0</v>
      </c>
      <c r="H192" s="6">
        <v>0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0</v>
      </c>
      <c r="R192" s="36"/>
    </row>
    <row r="193" spans="1:18" s="2" customFormat="1" ht="22.5" hidden="1" customHeight="1" x14ac:dyDescent="0.25">
      <c r="A193" s="81"/>
      <c r="B193" s="53"/>
      <c r="C193" s="77"/>
      <c r="D193" s="3" t="s">
        <v>30</v>
      </c>
      <c r="E193" s="6">
        <f t="shared" si="44"/>
        <v>0</v>
      </c>
      <c r="F193" s="6">
        <v>0</v>
      </c>
      <c r="G193" s="6">
        <v>0</v>
      </c>
      <c r="H193" s="6">
        <v>0</v>
      </c>
      <c r="I193" s="6">
        <v>0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0</v>
      </c>
      <c r="R193" s="36"/>
    </row>
    <row r="194" spans="1:18" s="2" customFormat="1" ht="22.5" hidden="1" customHeight="1" x14ac:dyDescent="0.25">
      <c r="A194" s="81"/>
      <c r="B194" s="53"/>
      <c r="C194" s="77"/>
      <c r="D194" s="4" t="s">
        <v>31</v>
      </c>
      <c r="E194" s="6">
        <f t="shared" si="44"/>
        <v>0</v>
      </c>
      <c r="F194" s="6">
        <v>0</v>
      </c>
      <c r="G194" s="6">
        <v>0</v>
      </c>
      <c r="H194" s="6">
        <v>0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36"/>
    </row>
    <row r="195" spans="1:18" s="2" customFormat="1" ht="22.5" hidden="1" customHeight="1" x14ac:dyDescent="0.25">
      <c r="A195" s="81"/>
      <c r="B195" s="53"/>
      <c r="C195" s="77"/>
      <c r="D195" s="4" t="s">
        <v>32</v>
      </c>
      <c r="E195" s="6">
        <f t="shared" si="44"/>
        <v>0</v>
      </c>
      <c r="F195" s="6">
        <v>0</v>
      </c>
      <c r="G195" s="6">
        <v>0</v>
      </c>
      <c r="H195" s="6">
        <v>0</v>
      </c>
      <c r="I195" s="6">
        <v>0</v>
      </c>
      <c r="J195" s="6">
        <v>0</v>
      </c>
      <c r="K195" s="6">
        <v>0</v>
      </c>
      <c r="L195" s="6">
        <v>0</v>
      </c>
      <c r="M195" s="6">
        <v>0</v>
      </c>
      <c r="N195" s="6">
        <v>0</v>
      </c>
      <c r="O195" s="6">
        <v>0</v>
      </c>
      <c r="P195" s="6">
        <v>0</v>
      </c>
      <c r="Q195" s="6">
        <v>0</v>
      </c>
      <c r="R195" s="36"/>
    </row>
    <row r="196" spans="1:18" s="2" customFormat="1" ht="22.5" hidden="1" customHeight="1" x14ac:dyDescent="0.25">
      <c r="A196" s="81"/>
      <c r="B196" s="54"/>
      <c r="C196" s="77"/>
      <c r="D196" s="4" t="s">
        <v>33</v>
      </c>
      <c r="E196" s="6">
        <f t="shared" si="44"/>
        <v>0</v>
      </c>
      <c r="F196" s="6">
        <v>0</v>
      </c>
      <c r="G196" s="6">
        <v>0</v>
      </c>
      <c r="H196" s="6">
        <v>0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0</v>
      </c>
      <c r="R196" s="36"/>
    </row>
    <row r="197" spans="1:18" s="2" customFormat="1" ht="22.5" hidden="1" customHeight="1" x14ac:dyDescent="0.25">
      <c r="A197" s="81" t="s">
        <v>68</v>
      </c>
      <c r="B197" s="52" t="s">
        <v>106</v>
      </c>
      <c r="C197" s="77" t="s">
        <v>118</v>
      </c>
      <c r="D197" s="3" t="s">
        <v>27</v>
      </c>
      <c r="E197" s="6">
        <f>E198+E199+E200+E201+E203</f>
        <v>0</v>
      </c>
      <c r="F197" s="6">
        <f t="shared" ref="F197:K197" si="45">F198+F199+F200+F201+F202+F203</f>
        <v>0</v>
      </c>
      <c r="G197" s="6">
        <f t="shared" si="45"/>
        <v>0</v>
      </c>
      <c r="H197" s="6">
        <f t="shared" si="45"/>
        <v>0</v>
      </c>
      <c r="I197" s="6">
        <f t="shared" si="45"/>
        <v>0</v>
      </c>
      <c r="J197" s="6">
        <f t="shared" si="45"/>
        <v>0</v>
      </c>
      <c r="K197" s="6">
        <f t="shared" si="45"/>
        <v>0</v>
      </c>
      <c r="L197" s="6">
        <f>L198+L199+L200+L201+L203</f>
        <v>0</v>
      </c>
      <c r="M197" s="6">
        <f>M198+M199+M200+M201+M203</f>
        <v>0</v>
      </c>
      <c r="N197" s="6">
        <f>N198+N199+N200+N201+N203</f>
        <v>0</v>
      </c>
      <c r="O197" s="6">
        <f>O198+O199+O200+O201+O202+O203</f>
        <v>0</v>
      </c>
      <c r="P197" s="6">
        <f>P198+P199+P200+P201+P202+P203</f>
        <v>0</v>
      </c>
      <c r="Q197" s="6">
        <f>Q198+Q199+Q200+Q201+Q202+Q203</f>
        <v>0</v>
      </c>
      <c r="R197" s="36"/>
    </row>
    <row r="198" spans="1:18" s="2" customFormat="1" ht="22.5" hidden="1" customHeight="1" x14ac:dyDescent="0.25">
      <c r="A198" s="81"/>
      <c r="B198" s="53"/>
      <c r="C198" s="77"/>
      <c r="D198" s="3" t="s">
        <v>28</v>
      </c>
      <c r="E198" s="6">
        <f t="shared" ref="E198:E203" si="46">F198+G198+H198+I198+J198+K198+L198+M198+N198+O198+P198+Q198</f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  <c r="K198" s="6">
        <v>0</v>
      </c>
      <c r="L198" s="6">
        <v>0</v>
      </c>
      <c r="M198" s="6">
        <v>0</v>
      </c>
      <c r="N198" s="6">
        <v>0</v>
      </c>
      <c r="O198" s="6">
        <v>0</v>
      </c>
      <c r="P198" s="6">
        <v>0</v>
      </c>
      <c r="Q198" s="6">
        <v>0</v>
      </c>
      <c r="R198" s="36"/>
    </row>
    <row r="199" spans="1:18" s="2" customFormat="1" ht="22.5" hidden="1" customHeight="1" x14ac:dyDescent="0.25">
      <c r="A199" s="81"/>
      <c r="B199" s="53"/>
      <c r="C199" s="77"/>
      <c r="D199" s="3" t="s">
        <v>29</v>
      </c>
      <c r="E199" s="6">
        <f t="shared" si="46"/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36"/>
    </row>
    <row r="200" spans="1:18" s="2" customFormat="1" ht="22.5" hidden="1" customHeight="1" x14ac:dyDescent="0.25">
      <c r="A200" s="81"/>
      <c r="B200" s="53"/>
      <c r="C200" s="77"/>
      <c r="D200" s="3" t="s">
        <v>30</v>
      </c>
      <c r="E200" s="6">
        <f t="shared" si="46"/>
        <v>0</v>
      </c>
      <c r="F200" s="6">
        <v>0</v>
      </c>
      <c r="G200" s="6">
        <v>0</v>
      </c>
      <c r="H200" s="6">
        <v>0</v>
      </c>
      <c r="I200" s="6">
        <v>0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36"/>
    </row>
    <row r="201" spans="1:18" s="2" customFormat="1" ht="22.5" hidden="1" customHeight="1" x14ac:dyDescent="0.25">
      <c r="A201" s="81"/>
      <c r="B201" s="53"/>
      <c r="C201" s="77"/>
      <c r="D201" s="4" t="s">
        <v>31</v>
      </c>
      <c r="E201" s="6">
        <f t="shared" si="46"/>
        <v>0</v>
      </c>
      <c r="F201" s="6">
        <v>0</v>
      </c>
      <c r="G201" s="6">
        <v>0</v>
      </c>
      <c r="H201" s="6">
        <v>0</v>
      </c>
      <c r="I201" s="6">
        <v>0</v>
      </c>
      <c r="J201" s="6">
        <v>0</v>
      </c>
      <c r="K201" s="6">
        <v>0</v>
      </c>
      <c r="L201" s="6">
        <v>0</v>
      </c>
      <c r="M201" s="6">
        <v>0</v>
      </c>
      <c r="N201" s="6">
        <v>0</v>
      </c>
      <c r="O201" s="6">
        <v>0</v>
      </c>
      <c r="P201" s="6">
        <v>0</v>
      </c>
      <c r="Q201" s="6">
        <v>0</v>
      </c>
      <c r="R201" s="36"/>
    </row>
    <row r="202" spans="1:18" s="2" customFormat="1" ht="22.5" hidden="1" customHeight="1" x14ac:dyDescent="0.25">
      <c r="A202" s="81"/>
      <c r="B202" s="53"/>
      <c r="C202" s="77"/>
      <c r="D202" s="4" t="s">
        <v>32</v>
      </c>
      <c r="E202" s="6">
        <f t="shared" si="46"/>
        <v>0</v>
      </c>
      <c r="F202" s="6">
        <v>0</v>
      </c>
      <c r="G202" s="6">
        <v>0</v>
      </c>
      <c r="H202" s="6">
        <v>0</v>
      </c>
      <c r="I202" s="6">
        <v>0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36"/>
    </row>
    <row r="203" spans="1:18" s="2" customFormat="1" ht="22.5" hidden="1" customHeight="1" x14ac:dyDescent="0.25">
      <c r="A203" s="81"/>
      <c r="B203" s="54"/>
      <c r="C203" s="77"/>
      <c r="D203" s="4" t="s">
        <v>33</v>
      </c>
      <c r="E203" s="6">
        <f t="shared" si="46"/>
        <v>0</v>
      </c>
      <c r="F203" s="6">
        <v>0</v>
      </c>
      <c r="G203" s="6">
        <v>0</v>
      </c>
      <c r="H203" s="6">
        <v>0</v>
      </c>
      <c r="I203" s="6">
        <v>0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36"/>
    </row>
    <row r="204" spans="1:18" s="2" customFormat="1" ht="22.5" hidden="1" customHeight="1" x14ac:dyDescent="0.25">
      <c r="A204" s="81" t="s">
        <v>69</v>
      </c>
      <c r="B204" s="52" t="s">
        <v>107</v>
      </c>
      <c r="C204" s="55" t="s">
        <v>119</v>
      </c>
      <c r="D204" s="3" t="s">
        <v>27</v>
      </c>
      <c r="E204" s="6">
        <f>E205+E206+E207+E208+E210</f>
        <v>0</v>
      </c>
      <c r="F204" s="6">
        <f t="shared" ref="F204:K204" si="47">F205+F206+F207+F208+F209+F210</f>
        <v>0</v>
      </c>
      <c r="G204" s="6">
        <f t="shared" si="47"/>
        <v>0</v>
      </c>
      <c r="H204" s="6">
        <f t="shared" si="47"/>
        <v>0</v>
      </c>
      <c r="I204" s="6">
        <f t="shared" si="47"/>
        <v>0</v>
      </c>
      <c r="J204" s="6">
        <f t="shared" si="47"/>
        <v>0</v>
      </c>
      <c r="K204" s="6">
        <f t="shared" si="47"/>
        <v>0</v>
      </c>
      <c r="L204" s="6">
        <f>L205+L206+L207+L208+L210</f>
        <v>0</v>
      </c>
      <c r="M204" s="6">
        <f>M205+M206+M207+M208+M210</f>
        <v>0</v>
      </c>
      <c r="N204" s="6">
        <f>N205+N206+N207+N208+N210</f>
        <v>0</v>
      </c>
      <c r="O204" s="6">
        <f>O205+O206+O207+O208+O209+O210</f>
        <v>0</v>
      </c>
      <c r="P204" s="6">
        <f>P205+P206+P207+P208+P209+P210</f>
        <v>0</v>
      </c>
      <c r="Q204" s="6">
        <f>Q205+Q206+Q207+Q208+Q209+Q210</f>
        <v>0</v>
      </c>
      <c r="R204" s="58"/>
    </row>
    <row r="205" spans="1:18" s="2" customFormat="1" ht="22.5" hidden="1" customHeight="1" x14ac:dyDescent="0.25">
      <c r="A205" s="81"/>
      <c r="B205" s="53"/>
      <c r="C205" s="56"/>
      <c r="D205" s="3" t="s">
        <v>28</v>
      </c>
      <c r="E205" s="6">
        <f t="shared" ref="E205:E210" si="48">F205+G205+H205+I205+J205+K205+L205+M205+N205+O205+P205+Q205</f>
        <v>0</v>
      </c>
      <c r="F205" s="6">
        <v>0</v>
      </c>
      <c r="G205" s="6">
        <v>0</v>
      </c>
      <c r="H205" s="6">
        <v>0</v>
      </c>
      <c r="I205" s="6">
        <v>0</v>
      </c>
      <c r="J205" s="6">
        <v>0</v>
      </c>
      <c r="K205" s="6">
        <v>0</v>
      </c>
      <c r="L205" s="6">
        <v>0</v>
      </c>
      <c r="M205" s="6">
        <v>0</v>
      </c>
      <c r="N205" s="6">
        <v>0</v>
      </c>
      <c r="O205" s="6">
        <v>0</v>
      </c>
      <c r="P205" s="6">
        <v>0</v>
      </c>
      <c r="Q205" s="6">
        <v>0</v>
      </c>
      <c r="R205" s="58"/>
    </row>
    <row r="206" spans="1:18" s="2" customFormat="1" ht="22.5" hidden="1" customHeight="1" x14ac:dyDescent="0.25">
      <c r="A206" s="81"/>
      <c r="B206" s="53"/>
      <c r="C206" s="56"/>
      <c r="D206" s="3" t="s">
        <v>29</v>
      </c>
      <c r="E206" s="6">
        <f t="shared" si="48"/>
        <v>0</v>
      </c>
      <c r="F206" s="6">
        <v>0</v>
      </c>
      <c r="G206" s="6">
        <v>0</v>
      </c>
      <c r="H206" s="6">
        <v>0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58"/>
    </row>
    <row r="207" spans="1:18" s="2" customFormat="1" ht="22.5" hidden="1" customHeight="1" x14ac:dyDescent="0.25">
      <c r="A207" s="81"/>
      <c r="B207" s="53"/>
      <c r="C207" s="56"/>
      <c r="D207" s="3" t="s">
        <v>30</v>
      </c>
      <c r="E207" s="6">
        <f t="shared" si="48"/>
        <v>0</v>
      </c>
      <c r="F207" s="6">
        <v>0</v>
      </c>
      <c r="G207" s="6">
        <v>0</v>
      </c>
      <c r="H207" s="6">
        <v>0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58"/>
    </row>
    <row r="208" spans="1:18" s="2" customFormat="1" ht="22.5" hidden="1" customHeight="1" x14ac:dyDescent="0.25">
      <c r="A208" s="81"/>
      <c r="B208" s="53"/>
      <c r="C208" s="56"/>
      <c r="D208" s="4" t="s">
        <v>31</v>
      </c>
      <c r="E208" s="6">
        <f t="shared" si="48"/>
        <v>0</v>
      </c>
      <c r="F208" s="6">
        <v>0</v>
      </c>
      <c r="G208" s="6">
        <v>0</v>
      </c>
      <c r="H208" s="6">
        <v>0</v>
      </c>
      <c r="I208" s="6">
        <v>0</v>
      </c>
      <c r="J208" s="6">
        <v>0</v>
      </c>
      <c r="K208" s="6">
        <v>0</v>
      </c>
      <c r="L208" s="6">
        <v>0</v>
      </c>
      <c r="M208" s="6">
        <v>0</v>
      </c>
      <c r="N208" s="6">
        <v>0</v>
      </c>
      <c r="O208" s="6">
        <v>0</v>
      </c>
      <c r="P208" s="6">
        <v>0</v>
      </c>
      <c r="Q208" s="6">
        <v>0</v>
      </c>
      <c r="R208" s="58"/>
    </row>
    <row r="209" spans="1:18" s="2" customFormat="1" ht="22.5" hidden="1" customHeight="1" x14ac:dyDescent="0.25">
      <c r="A209" s="81"/>
      <c r="B209" s="53"/>
      <c r="C209" s="56"/>
      <c r="D209" s="4" t="s">
        <v>32</v>
      </c>
      <c r="E209" s="6">
        <f t="shared" si="48"/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58"/>
    </row>
    <row r="210" spans="1:18" s="2" customFormat="1" ht="22.5" hidden="1" customHeight="1" x14ac:dyDescent="0.25">
      <c r="A210" s="81"/>
      <c r="B210" s="54"/>
      <c r="C210" s="57"/>
      <c r="D210" s="4" t="s">
        <v>33</v>
      </c>
      <c r="E210" s="6">
        <f t="shared" si="48"/>
        <v>0</v>
      </c>
      <c r="F210" s="6">
        <v>0</v>
      </c>
      <c r="G210" s="6">
        <v>0</v>
      </c>
      <c r="H210" s="6">
        <v>0</v>
      </c>
      <c r="I210" s="6">
        <v>0</v>
      </c>
      <c r="J210" s="6">
        <v>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6">
        <v>0</v>
      </c>
      <c r="Q210" s="6">
        <v>0</v>
      </c>
      <c r="R210" s="58"/>
    </row>
    <row r="211" spans="1:18" s="2" customFormat="1" ht="22.5" hidden="1" customHeight="1" x14ac:dyDescent="0.25">
      <c r="A211" s="81" t="s">
        <v>70</v>
      </c>
      <c r="B211" s="52" t="s">
        <v>73</v>
      </c>
      <c r="C211" s="77" t="s">
        <v>119</v>
      </c>
      <c r="D211" s="3" t="s">
        <v>27</v>
      </c>
      <c r="E211" s="6">
        <f>E212+E213+E214+E215+E217</f>
        <v>0</v>
      </c>
      <c r="F211" s="6">
        <f t="shared" ref="F211:K211" si="49">F212+F213+F214+F215+F216+F217</f>
        <v>0</v>
      </c>
      <c r="G211" s="6">
        <f t="shared" si="49"/>
        <v>0</v>
      </c>
      <c r="H211" s="6">
        <f t="shared" si="49"/>
        <v>0</v>
      </c>
      <c r="I211" s="6">
        <f t="shared" si="49"/>
        <v>0</v>
      </c>
      <c r="J211" s="6">
        <f t="shared" si="49"/>
        <v>0</v>
      </c>
      <c r="K211" s="6">
        <f t="shared" si="49"/>
        <v>0</v>
      </c>
      <c r="L211" s="6">
        <f>L212+L213+L214+L215+L217</f>
        <v>0</v>
      </c>
      <c r="M211" s="6">
        <f>M212+M213+M214+M215+M217</f>
        <v>0</v>
      </c>
      <c r="N211" s="6">
        <f>N212+N213+N214+N215+N217</f>
        <v>0</v>
      </c>
      <c r="O211" s="6">
        <f>O212+O213+O214+O215+O216+O217</f>
        <v>0</v>
      </c>
      <c r="P211" s="6">
        <f>P212+P213+P214+P215+P216+P217</f>
        <v>0</v>
      </c>
      <c r="Q211" s="6">
        <f>Q212+Q213+Q214+Q215+Q216+Q217</f>
        <v>0</v>
      </c>
      <c r="R211" s="36"/>
    </row>
    <row r="212" spans="1:18" s="2" customFormat="1" ht="22.5" hidden="1" customHeight="1" x14ac:dyDescent="0.25">
      <c r="A212" s="81"/>
      <c r="B212" s="53"/>
      <c r="C212" s="77"/>
      <c r="D212" s="3" t="s">
        <v>28</v>
      </c>
      <c r="E212" s="6">
        <f t="shared" ref="E212:E217" si="50">F212+G212+H212+I212+J212+K212+L212+M212+N212+O212+P212+Q212</f>
        <v>0</v>
      </c>
      <c r="F212" s="6">
        <v>0</v>
      </c>
      <c r="G212" s="6">
        <v>0</v>
      </c>
      <c r="H212" s="6">
        <v>0</v>
      </c>
      <c r="I212" s="6">
        <v>0</v>
      </c>
      <c r="J212" s="6">
        <v>0</v>
      </c>
      <c r="K212" s="6">
        <v>0</v>
      </c>
      <c r="L212" s="6">
        <v>0</v>
      </c>
      <c r="M212" s="6">
        <v>0</v>
      </c>
      <c r="N212" s="6">
        <v>0</v>
      </c>
      <c r="O212" s="6">
        <v>0</v>
      </c>
      <c r="P212" s="6">
        <v>0</v>
      </c>
      <c r="Q212" s="6">
        <v>0</v>
      </c>
      <c r="R212" s="36"/>
    </row>
    <row r="213" spans="1:18" s="2" customFormat="1" ht="22.5" hidden="1" customHeight="1" x14ac:dyDescent="0.25">
      <c r="A213" s="81"/>
      <c r="B213" s="53"/>
      <c r="C213" s="77"/>
      <c r="D213" s="3" t="s">
        <v>29</v>
      </c>
      <c r="E213" s="6">
        <f t="shared" si="50"/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0</v>
      </c>
      <c r="N213" s="6">
        <v>0</v>
      </c>
      <c r="O213" s="6">
        <v>0</v>
      </c>
      <c r="P213" s="6">
        <v>0</v>
      </c>
      <c r="Q213" s="6">
        <v>0</v>
      </c>
      <c r="R213" s="36"/>
    </row>
    <row r="214" spans="1:18" s="2" customFormat="1" ht="22.5" hidden="1" customHeight="1" x14ac:dyDescent="0.25">
      <c r="A214" s="81"/>
      <c r="B214" s="53"/>
      <c r="C214" s="77"/>
      <c r="D214" s="3" t="s">
        <v>30</v>
      </c>
      <c r="E214" s="6">
        <f t="shared" si="50"/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0</v>
      </c>
      <c r="O214" s="6">
        <v>0</v>
      </c>
      <c r="P214" s="6">
        <v>0</v>
      </c>
      <c r="Q214" s="6">
        <v>0</v>
      </c>
      <c r="R214" s="36"/>
    </row>
    <row r="215" spans="1:18" s="2" customFormat="1" ht="22.5" hidden="1" customHeight="1" x14ac:dyDescent="0.25">
      <c r="A215" s="81"/>
      <c r="B215" s="53"/>
      <c r="C215" s="77"/>
      <c r="D215" s="4" t="s">
        <v>31</v>
      </c>
      <c r="E215" s="6">
        <f t="shared" si="50"/>
        <v>0</v>
      </c>
      <c r="F215" s="6">
        <v>0</v>
      </c>
      <c r="G215" s="6">
        <v>0</v>
      </c>
      <c r="H215" s="6">
        <v>0</v>
      </c>
      <c r="I215" s="6">
        <v>0</v>
      </c>
      <c r="J215" s="6">
        <v>0</v>
      </c>
      <c r="K215" s="6">
        <v>0</v>
      </c>
      <c r="L215" s="6">
        <v>0</v>
      </c>
      <c r="M215" s="6">
        <v>0</v>
      </c>
      <c r="N215" s="6">
        <v>0</v>
      </c>
      <c r="O215" s="6">
        <v>0</v>
      </c>
      <c r="P215" s="6">
        <v>0</v>
      </c>
      <c r="Q215" s="6">
        <v>0</v>
      </c>
      <c r="R215" s="36"/>
    </row>
    <row r="216" spans="1:18" s="2" customFormat="1" ht="22.5" hidden="1" customHeight="1" x14ac:dyDescent="0.25">
      <c r="A216" s="81"/>
      <c r="B216" s="53"/>
      <c r="C216" s="77"/>
      <c r="D216" s="4" t="s">
        <v>32</v>
      </c>
      <c r="E216" s="6">
        <f t="shared" si="50"/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0</v>
      </c>
      <c r="M216" s="6">
        <v>0</v>
      </c>
      <c r="N216" s="6">
        <v>0</v>
      </c>
      <c r="O216" s="6">
        <v>0</v>
      </c>
      <c r="P216" s="6">
        <v>0</v>
      </c>
      <c r="Q216" s="6">
        <v>0</v>
      </c>
      <c r="R216" s="36"/>
    </row>
    <row r="217" spans="1:18" s="2" customFormat="1" ht="22.5" hidden="1" customHeight="1" x14ac:dyDescent="0.25">
      <c r="A217" s="81"/>
      <c r="B217" s="54"/>
      <c r="C217" s="77"/>
      <c r="D217" s="4" t="s">
        <v>33</v>
      </c>
      <c r="E217" s="6">
        <f t="shared" si="50"/>
        <v>0</v>
      </c>
      <c r="F217" s="6">
        <v>0</v>
      </c>
      <c r="G217" s="6">
        <v>0</v>
      </c>
      <c r="H217" s="6">
        <v>0</v>
      </c>
      <c r="I217" s="6">
        <v>0</v>
      </c>
      <c r="J217" s="6">
        <v>0</v>
      </c>
      <c r="K217" s="6">
        <v>0</v>
      </c>
      <c r="L217" s="6">
        <v>0</v>
      </c>
      <c r="M217" s="6">
        <v>0</v>
      </c>
      <c r="N217" s="6">
        <v>0</v>
      </c>
      <c r="O217" s="6">
        <v>0</v>
      </c>
      <c r="P217" s="6">
        <v>0</v>
      </c>
      <c r="Q217" s="6">
        <v>0</v>
      </c>
      <c r="R217" s="36"/>
    </row>
    <row r="218" spans="1:18" s="2" customFormat="1" ht="22.5" hidden="1" customHeight="1" x14ac:dyDescent="0.25">
      <c r="A218" s="81" t="s">
        <v>133</v>
      </c>
      <c r="B218" s="52" t="s">
        <v>127</v>
      </c>
      <c r="C218" s="77" t="s">
        <v>119</v>
      </c>
      <c r="D218" s="3" t="s">
        <v>27</v>
      </c>
      <c r="E218" s="6">
        <f>E219+E220+E221+E222+E224</f>
        <v>0</v>
      </c>
      <c r="F218" s="6">
        <f t="shared" ref="F218:K218" si="51">F219+F220+F221+F222+F223+F224</f>
        <v>0</v>
      </c>
      <c r="G218" s="6">
        <f t="shared" si="51"/>
        <v>0</v>
      </c>
      <c r="H218" s="6">
        <f t="shared" si="51"/>
        <v>0</v>
      </c>
      <c r="I218" s="6">
        <f t="shared" si="51"/>
        <v>0</v>
      </c>
      <c r="J218" s="6">
        <f t="shared" si="51"/>
        <v>0</v>
      </c>
      <c r="K218" s="6">
        <f t="shared" si="51"/>
        <v>0</v>
      </c>
      <c r="L218" s="6">
        <f>L219+L220+L221+L222+L224</f>
        <v>0</v>
      </c>
      <c r="M218" s="6">
        <f>M219+M220+M221+M222+M224</f>
        <v>0</v>
      </c>
      <c r="N218" s="6">
        <f>N219+N220+N221+N222+N224</f>
        <v>0</v>
      </c>
      <c r="O218" s="6">
        <f>O219+O220+O221+O222+O223+O224</f>
        <v>0</v>
      </c>
      <c r="P218" s="6">
        <f>P219+P220+P221+P222+P223+P224</f>
        <v>0</v>
      </c>
      <c r="Q218" s="6">
        <f>Q219+Q220+Q221+Q222+Q223+Q224</f>
        <v>0</v>
      </c>
      <c r="R218" s="36"/>
    </row>
    <row r="219" spans="1:18" s="2" customFormat="1" ht="22.5" hidden="1" customHeight="1" x14ac:dyDescent="0.25">
      <c r="A219" s="81"/>
      <c r="B219" s="53"/>
      <c r="C219" s="77"/>
      <c r="D219" s="3" t="s">
        <v>28</v>
      </c>
      <c r="E219" s="6">
        <f t="shared" ref="E219:E224" si="52">F219+G219+H219+I219+J219+K219+L219+M219+N219+O219+P219+Q219</f>
        <v>0</v>
      </c>
      <c r="F219" s="6">
        <v>0</v>
      </c>
      <c r="G219" s="6">
        <v>0</v>
      </c>
      <c r="H219" s="6">
        <v>0</v>
      </c>
      <c r="I219" s="6">
        <v>0</v>
      </c>
      <c r="J219" s="6">
        <v>0</v>
      </c>
      <c r="K219" s="6">
        <v>0</v>
      </c>
      <c r="L219" s="6">
        <v>0</v>
      </c>
      <c r="M219" s="6">
        <v>0</v>
      </c>
      <c r="N219" s="6">
        <v>0</v>
      </c>
      <c r="O219" s="6">
        <v>0</v>
      </c>
      <c r="P219" s="6">
        <v>0</v>
      </c>
      <c r="Q219" s="6">
        <v>0</v>
      </c>
      <c r="R219" s="36"/>
    </row>
    <row r="220" spans="1:18" s="2" customFormat="1" ht="22.5" hidden="1" customHeight="1" x14ac:dyDescent="0.25">
      <c r="A220" s="81"/>
      <c r="B220" s="53"/>
      <c r="C220" s="77"/>
      <c r="D220" s="3" t="s">
        <v>29</v>
      </c>
      <c r="E220" s="6">
        <f t="shared" si="52"/>
        <v>0</v>
      </c>
      <c r="F220" s="6">
        <v>0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36"/>
    </row>
    <row r="221" spans="1:18" s="2" customFormat="1" ht="22.5" hidden="1" customHeight="1" x14ac:dyDescent="0.25">
      <c r="A221" s="81"/>
      <c r="B221" s="53"/>
      <c r="C221" s="77"/>
      <c r="D221" s="3" t="s">
        <v>30</v>
      </c>
      <c r="E221" s="6">
        <f t="shared" si="52"/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36"/>
    </row>
    <row r="222" spans="1:18" s="2" customFormat="1" ht="22.5" hidden="1" customHeight="1" x14ac:dyDescent="0.25">
      <c r="A222" s="81"/>
      <c r="B222" s="53"/>
      <c r="C222" s="77"/>
      <c r="D222" s="4" t="s">
        <v>31</v>
      </c>
      <c r="E222" s="6">
        <f t="shared" si="52"/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6">
        <v>0</v>
      </c>
      <c r="Q222" s="6">
        <v>0</v>
      </c>
      <c r="R222" s="36"/>
    </row>
    <row r="223" spans="1:18" s="2" customFormat="1" ht="22.5" hidden="1" customHeight="1" x14ac:dyDescent="0.25">
      <c r="A223" s="81"/>
      <c r="B223" s="53"/>
      <c r="C223" s="77"/>
      <c r="D223" s="4" t="s">
        <v>32</v>
      </c>
      <c r="E223" s="6">
        <f t="shared" si="52"/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0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36"/>
    </row>
    <row r="224" spans="1:18" s="2" customFormat="1" ht="22.5" hidden="1" customHeight="1" x14ac:dyDescent="0.25">
      <c r="A224" s="81"/>
      <c r="B224" s="54"/>
      <c r="C224" s="77"/>
      <c r="D224" s="4" t="s">
        <v>33</v>
      </c>
      <c r="E224" s="6">
        <f t="shared" si="52"/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6">
        <v>0</v>
      </c>
      <c r="Q224" s="6">
        <v>0</v>
      </c>
      <c r="R224" s="36"/>
    </row>
    <row r="225" spans="1:18" s="2" customFormat="1" ht="22.5" hidden="1" customHeight="1" x14ac:dyDescent="0.25">
      <c r="A225" s="81" t="s">
        <v>134</v>
      </c>
      <c r="B225" s="52" t="s">
        <v>128</v>
      </c>
      <c r="C225" s="77" t="s">
        <v>119</v>
      </c>
      <c r="D225" s="3" t="s">
        <v>27</v>
      </c>
      <c r="E225" s="6">
        <f>E226+E227+E228+E229+E231</f>
        <v>0</v>
      </c>
      <c r="F225" s="6">
        <f t="shared" ref="F225:K225" si="53">F226+F227+F228+F229+F230+F231</f>
        <v>0</v>
      </c>
      <c r="G225" s="6">
        <f t="shared" si="53"/>
        <v>0</v>
      </c>
      <c r="H225" s="6">
        <f t="shared" si="53"/>
        <v>0</v>
      </c>
      <c r="I225" s="6">
        <f t="shared" si="53"/>
        <v>0</v>
      </c>
      <c r="J225" s="6">
        <f t="shared" si="53"/>
        <v>0</v>
      </c>
      <c r="K225" s="6">
        <f t="shared" si="53"/>
        <v>0</v>
      </c>
      <c r="L225" s="6">
        <f>L226+L227+L228+L229+L231</f>
        <v>0</v>
      </c>
      <c r="M225" s="6">
        <f>M226+M227+M228+M229+M231</f>
        <v>0</v>
      </c>
      <c r="N225" s="6">
        <f>N226+N227+N228+N229+N231</f>
        <v>0</v>
      </c>
      <c r="O225" s="6">
        <f>O226+O227+O228+O229+O230+O231</f>
        <v>0</v>
      </c>
      <c r="P225" s="6">
        <f>P226+P227+P228+P229+P230+P231</f>
        <v>0</v>
      </c>
      <c r="Q225" s="6">
        <f>Q226+Q227+Q228+Q229+Q230+Q231</f>
        <v>0</v>
      </c>
      <c r="R225" s="36"/>
    </row>
    <row r="226" spans="1:18" s="2" customFormat="1" ht="22.5" hidden="1" customHeight="1" x14ac:dyDescent="0.25">
      <c r="A226" s="81"/>
      <c r="B226" s="53"/>
      <c r="C226" s="77"/>
      <c r="D226" s="3" t="s">
        <v>28</v>
      </c>
      <c r="E226" s="6">
        <f t="shared" ref="E226:E231" si="54">F226+G226+H226+I226+J226+K226+L226+M226+N226+O226+P226+Q226</f>
        <v>0</v>
      </c>
      <c r="F226" s="6">
        <v>0</v>
      </c>
      <c r="G226" s="6">
        <v>0</v>
      </c>
      <c r="H226" s="6">
        <v>0</v>
      </c>
      <c r="I226" s="6">
        <v>0</v>
      </c>
      <c r="J226" s="6">
        <v>0</v>
      </c>
      <c r="K226" s="6">
        <v>0</v>
      </c>
      <c r="L226" s="6">
        <v>0</v>
      </c>
      <c r="M226" s="6">
        <v>0</v>
      </c>
      <c r="N226" s="6">
        <v>0</v>
      </c>
      <c r="O226" s="6">
        <v>0</v>
      </c>
      <c r="P226" s="6">
        <v>0</v>
      </c>
      <c r="Q226" s="6">
        <v>0</v>
      </c>
      <c r="R226" s="36"/>
    </row>
    <row r="227" spans="1:18" s="2" customFormat="1" ht="22.5" hidden="1" customHeight="1" x14ac:dyDescent="0.25">
      <c r="A227" s="81"/>
      <c r="B227" s="53"/>
      <c r="C227" s="77"/>
      <c r="D227" s="3" t="s">
        <v>29</v>
      </c>
      <c r="E227" s="6">
        <f t="shared" si="54"/>
        <v>0</v>
      </c>
      <c r="F227" s="6">
        <v>0</v>
      </c>
      <c r="G227" s="6">
        <v>0</v>
      </c>
      <c r="H227" s="6">
        <v>0</v>
      </c>
      <c r="I227" s="6">
        <v>0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36"/>
    </row>
    <row r="228" spans="1:18" s="2" customFormat="1" ht="22.5" hidden="1" customHeight="1" x14ac:dyDescent="0.25">
      <c r="A228" s="81"/>
      <c r="B228" s="53"/>
      <c r="C228" s="77"/>
      <c r="D228" s="3" t="s">
        <v>30</v>
      </c>
      <c r="E228" s="6">
        <f t="shared" si="54"/>
        <v>0</v>
      </c>
      <c r="F228" s="6">
        <v>0</v>
      </c>
      <c r="G228" s="6">
        <v>0</v>
      </c>
      <c r="H228" s="6">
        <v>0</v>
      </c>
      <c r="I228" s="6">
        <v>0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36"/>
    </row>
    <row r="229" spans="1:18" s="2" customFormat="1" ht="22.5" hidden="1" customHeight="1" x14ac:dyDescent="0.25">
      <c r="A229" s="81"/>
      <c r="B229" s="53"/>
      <c r="C229" s="77"/>
      <c r="D229" s="4" t="s">
        <v>31</v>
      </c>
      <c r="E229" s="6">
        <f t="shared" si="54"/>
        <v>0</v>
      </c>
      <c r="F229" s="6">
        <v>0</v>
      </c>
      <c r="G229" s="6">
        <v>0</v>
      </c>
      <c r="H229" s="6">
        <v>0</v>
      </c>
      <c r="I229" s="6">
        <v>0</v>
      </c>
      <c r="J229" s="6">
        <v>0</v>
      </c>
      <c r="K229" s="6">
        <v>0</v>
      </c>
      <c r="L229" s="6">
        <v>0</v>
      </c>
      <c r="M229" s="6">
        <v>0</v>
      </c>
      <c r="N229" s="6">
        <v>0</v>
      </c>
      <c r="O229" s="6">
        <v>0</v>
      </c>
      <c r="P229" s="6">
        <v>0</v>
      </c>
      <c r="Q229" s="6">
        <v>0</v>
      </c>
      <c r="R229" s="36"/>
    </row>
    <row r="230" spans="1:18" s="2" customFormat="1" ht="22.5" hidden="1" customHeight="1" x14ac:dyDescent="0.25">
      <c r="A230" s="81"/>
      <c r="B230" s="53"/>
      <c r="C230" s="77"/>
      <c r="D230" s="4" t="s">
        <v>32</v>
      </c>
      <c r="E230" s="6">
        <f t="shared" si="54"/>
        <v>0</v>
      </c>
      <c r="F230" s="6">
        <v>0</v>
      </c>
      <c r="G230" s="6">
        <v>0</v>
      </c>
      <c r="H230" s="6">
        <v>0</v>
      </c>
      <c r="I230" s="6">
        <v>0</v>
      </c>
      <c r="J230" s="6">
        <v>0</v>
      </c>
      <c r="K230" s="6">
        <v>0</v>
      </c>
      <c r="L230" s="6">
        <v>0</v>
      </c>
      <c r="M230" s="6">
        <v>0</v>
      </c>
      <c r="N230" s="6">
        <v>0</v>
      </c>
      <c r="O230" s="6">
        <v>0</v>
      </c>
      <c r="P230" s="6">
        <v>0</v>
      </c>
      <c r="Q230" s="6">
        <v>0</v>
      </c>
      <c r="R230" s="36"/>
    </row>
    <row r="231" spans="1:18" s="2" customFormat="1" ht="22.5" hidden="1" customHeight="1" x14ac:dyDescent="0.25">
      <c r="A231" s="81"/>
      <c r="B231" s="54"/>
      <c r="C231" s="77"/>
      <c r="D231" s="4" t="s">
        <v>33</v>
      </c>
      <c r="E231" s="6">
        <f t="shared" si="54"/>
        <v>0</v>
      </c>
      <c r="F231" s="6">
        <v>0</v>
      </c>
      <c r="G231" s="6">
        <v>0</v>
      </c>
      <c r="H231" s="6">
        <v>0</v>
      </c>
      <c r="I231" s="6">
        <v>0</v>
      </c>
      <c r="J231" s="6">
        <v>0</v>
      </c>
      <c r="K231" s="6">
        <v>0</v>
      </c>
      <c r="L231" s="6">
        <v>0</v>
      </c>
      <c r="M231" s="6">
        <v>0</v>
      </c>
      <c r="N231" s="6">
        <v>0</v>
      </c>
      <c r="O231" s="6">
        <v>0</v>
      </c>
      <c r="P231" s="6">
        <v>0</v>
      </c>
      <c r="Q231" s="6">
        <v>0</v>
      </c>
      <c r="R231" s="36"/>
    </row>
    <row r="232" spans="1:18" s="2" customFormat="1" ht="22.5" hidden="1" customHeight="1" x14ac:dyDescent="0.25">
      <c r="A232" s="81" t="s">
        <v>135</v>
      </c>
      <c r="B232" s="52" t="s">
        <v>130</v>
      </c>
      <c r="C232" s="77" t="s">
        <v>119</v>
      </c>
      <c r="D232" s="3" t="s">
        <v>27</v>
      </c>
      <c r="E232" s="6">
        <f>E233+E234+E235+E236+E238</f>
        <v>0</v>
      </c>
      <c r="F232" s="6">
        <f t="shared" ref="F232:K232" si="55">F233+F234+F235+F236+F237+F238</f>
        <v>0</v>
      </c>
      <c r="G232" s="6">
        <f t="shared" si="55"/>
        <v>0</v>
      </c>
      <c r="H232" s="6">
        <f t="shared" si="55"/>
        <v>0</v>
      </c>
      <c r="I232" s="6">
        <f t="shared" si="55"/>
        <v>0</v>
      </c>
      <c r="J232" s="6">
        <f t="shared" si="55"/>
        <v>0</v>
      </c>
      <c r="K232" s="6">
        <f t="shared" si="55"/>
        <v>0</v>
      </c>
      <c r="L232" s="6">
        <f>L233+L234+L235+L236+L238</f>
        <v>0</v>
      </c>
      <c r="M232" s="6">
        <f>M233+M234+M235+M236+M238</f>
        <v>0</v>
      </c>
      <c r="N232" s="6">
        <f>N233+N234+N235+N236+N238</f>
        <v>0</v>
      </c>
      <c r="O232" s="6">
        <f>O233+O234+O235+O236+O237+O238</f>
        <v>0</v>
      </c>
      <c r="P232" s="6">
        <f>P233+P234+P235+P236+P237+P238</f>
        <v>0</v>
      </c>
      <c r="Q232" s="6">
        <f>Q233+Q234+Q235+Q236+Q237+Q238</f>
        <v>0</v>
      </c>
      <c r="R232" s="36"/>
    </row>
    <row r="233" spans="1:18" s="2" customFormat="1" ht="22.5" hidden="1" customHeight="1" x14ac:dyDescent="0.25">
      <c r="A233" s="81"/>
      <c r="B233" s="53"/>
      <c r="C233" s="77"/>
      <c r="D233" s="3" t="s">
        <v>28</v>
      </c>
      <c r="E233" s="6">
        <f t="shared" ref="E233:E238" si="56">F233+G233+H233+I233+J233+K233+L233+M233+N233+O233+P233+Q233</f>
        <v>0</v>
      </c>
      <c r="F233" s="6">
        <v>0</v>
      </c>
      <c r="G233" s="6">
        <v>0</v>
      </c>
      <c r="H233" s="6">
        <v>0</v>
      </c>
      <c r="I233" s="6">
        <v>0</v>
      </c>
      <c r="J233" s="6">
        <v>0</v>
      </c>
      <c r="K233" s="6">
        <v>0</v>
      </c>
      <c r="L233" s="6">
        <v>0</v>
      </c>
      <c r="M233" s="6">
        <v>0</v>
      </c>
      <c r="N233" s="6">
        <v>0</v>
      </c>
      <c r="O233" s="6">
        <v>0</v>
      </c>
      <c r="P233" s="6">
        <v>0</v>
      </c>
      <c r="Q233" s="6">
        <v>0</v>
      </c>
      <c r="R233" s="36"/>
    </row>
    <row r="234" spans="1:18" s="2" customFormat="1" ht="22.5" hidden="1" customHeight="1" x14ac:dyDescent="0.25">
      <c r="A234" s="81"/>
      <c r="B234" s="53"/>
      <c r="C234" s="77"/>
      <c r="D234" s="3" t="s">
        <v>29</v>
      </c>
      <c r="E234" s="6">
        <f t="shared" si="56"/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36"/>
    </row>
    <row r="235" spans="1:18" s="2" customFormat="1" ht="22.5" hidden="1" customHeight="1" x14ac:dyDescent="0.25">
      <c r="A235" s="81"/>
      <c r="B235" s="53"/>
      <c r="C235" s="77"/>
      <c r="D235" s="3" t="s">
        <v>30</v>
      </c>
      <c r="E235" s="6">
        <f t="shared" si="56"/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0</v>
      </c>
      <c r="O235" s="6">
        <v>0</v>
      </c>
      <c r="P235" s="6">
        <v>0</v>
      </c>
      <c r="Q235" s="6">
        <v>0</v>
      </c>
      <c r="R235" s="36"/>
    </row>
    <row r="236" spans="1:18" s="2" customFormat="1" ht="22.5" hidden="1" customHeight="1" x14ac:dyDescent="0.25">
      <c r="A236" s="81"/>
      <c r="B236" s="53"/>
      <c r="C236" s="77"/>
      <c r="D236" s="4" t="s">
        <v>31</v>
      </c>
      <c r="E236" s="6">
        <f t="shared" si="56"/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0</v>
      </c>
      <c r="N236" s="6">
        <v>0</v>
      </c>
      <c r="O236" s="6">
        <v>0</v>
      </c>
      <c r="P236" s="6">
        <v>0</v>
      </c>
      <c r="Q236" s="6">
        <v>0</v>
      </c>
      <c r="R236" s="36"/>
    </row>
    <row r="237" spans="1:18" s="2" customFormat="1" ht="22.5" hidden="1" customHeight="1" x14ac:dyDescent="0.25">
      <c r="A237" s="81"/>
      <c r="B237" s="53"/>
      <c r="C237" s="77"/>
      <c r="D237" s="4" t="s">
        <v>32</v>
      </c>
      <c r="E237" s="6">
        <f t="shared" si="56"/>
        <v>0</v>
      </c>
      <c r="F237" s="6">
        <v>0</v>
      </c>
      <c r="G237" s="6">
        <v>0</v>
      </c>
      <c r="H237" s="6">
        <v>0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0</v>
      </c>
      <c r="O237" s="6">
        <v>0</v>
      </c>
      <c r="P237" s="6">
        <v>0</v>
      </c>
      <c r="Q237" s="6">
        <v>0</v>
      </c>
      <c r="R237" s="36"/>
    </row>
    <row r="238" spans="1:18" s="2" customFormat="1" ht="22.5" hidden="1" customHeight="1" x14ac:dyDescent="0.25">
      <c r="A238" s="81"/>
      <c r="B238" s="54"/>
      <c r="C238" s="77"/>
      <c r="D238" s="4" t="s">
        <v>33</v>
      </c>
      <c r="E238" s="6">
        <f t="shared" si="56"/>
        <v>0</v>
      </c>
      <c r="F238" s="6">
        <v>0</v>
      </c>
      <c r="G238" s="6">
        <v>0</v>
      </c>
      <c r="H238" s="6">
        <v>0</v>
      </c>
      <c r="I238" s="6">
        <v>0</v>
      </c>
      <c r="J238" s="6">
        <v>0</v>
      </c>
      <c r="K238" s="6">
        <v>0</v>
      </c>
      <c r="L238" s="6">
        <v>0</v>
      </c>
      <c r="M238" s="6">
        <v>0</v>
      </c>
      <c r="N238" s="6">
        <v>0</v>
      </c>
      <c r="O238" s="6">
        <v>0</v>
      </c>
      <c r="P238" s="6">
        <v>0</v>
      </c>
      <c r="Q238" s="6">
        <v>0</v>
      </c>
      <c r="R238" s="36"/>
    </row>
    <row r="239" spans="1:18" s="2" customFormat="1" ht="22.5" hidden="1" customHeight="1" x14ac:dyDescent="0.25">
      <c r="A239" s="81" t="s">
        <v>136</v>
      </c>
      <c r="B239" s="52" t="s">
        <v>131</v>
      </c>
      <c r="C239" s="77" t="s">
        <v>119</v>
      </c>
      <c r="D239" s="3" t="s">
        <v>27</v>
      </c>
      <c r="E239" s="6">
        <f>E240+E241+E242+E243+E245</f>
        <v>0</v>
      </c>
      <c r="F239" s="6">
        <f t="shared" ref="F239:K239" si="57">F240+F241+F242+F243+F244+F245</f>
        <v>0</v>
      </c>
      <c r="G239" s="6">
        <f t="shared" si="57"/>
        <v>0</v>
      </c>
      <c r="H239" s="6">
        <f t="shared" si="57"/>
        <v>0</v>
      </c>
      <c r="I239" s="6">
        <f t="shared" si="57"/>
        <v>0</v>
      </c>
      <c r="J239" s="6">
        <f t="shared" si="57"/>
        <v>0</v>
      </c>
      <c r="K239" s="6">
        <f t="shared" si="57"/>
        <v>0</v>
      </c>
      <c r="L239" s="6">
        <f>L240+L241+L242+L243+L245</f>
        <v>0</v>
      </c>
      <c r="M239" s="6">
        <f>M240+M241+M242+M243+M245</f>
        <v>0</v>
      </c>
      <c r="N239" s="6">
        <f>N240+N241+N242+N243+N245</f>
        <v>0</v>
      </c>
      <c r="O239" s="6">
        <f>O240+O241+O242+O243+O244+O245</f>
        <v>0</v>
      </c>
      <c r="P239" s="6">
        <f>P240+P241+P242+P243+P244+P245</f>
        <v>0</v>
      </c>
      <c r="Q239" s="6">
        <f>Q240+Q241+Q242+Q243+Q244+Q245</f>
        <v>0</v>
      </c>
      <c r="R239" s="36"/>
    </row>
    <row r="240" spans="1:18" s="2" customFormat="1" ht="22.5" hidden="1" customHeight="1" x14ac:dyDescent="0.25">
      <c r="A240" s="81"/>
      <c r="B240" s="53"/>
      <c r="C240" s="77"/>
      <c r="D240" s="3" t="s">
        <v>28</v>
      </c>
      <c r="E240" s="6">
        <f t="shared" ref="E240:E245" si="58">F240+G240+H240+I240+J240+K240+L240+M240+N240+O240+P240+Q240</f>
        <v>0</v>
      </c>
      <c r="F240" s="6">
        <v>0</v>
      </c>
      <c r="G240" s="6">
        <v>0</v>
      </c>
      <c r="H240" s="6">
        <v>0</v>
      </c>
      <c r="I240" s="6">
        <v>0</v>
      </c>
      <c r="J240" s="6">
        <v>0</v>
      </c>
      <c r="K240" s="6">
        <v>0</v>
      </c>
      <c r="L240" s="6">
        <v>0</v>
      </c>
      <c r="M240" s="6">
        <v>0</v>
      </c>
      <c r="N240" s="6">
        <v>0</v>
      </c>
      <c r="O240" s="6">
        <v>0</v>
      </c>
      <c r="P240" s="6">
        <v>0</v>
      </c>
      <c r="Q240" s="6">
        <v>0</v>
      </c>
      <c r="R240" s="36"/>
    </row>
    <row r="241" spans="1:18" s="2" customFormat="1" ht="22.5" hidden="1" customHeight="1" x14ac:dyDescent="0.25">
      <c r="A241" s="81"/>
      <c r="B241" s="53"/>
      <c r="C241" s="77"/>
      <c r="D241" s="3" t="s">
        <v>29</v>
      </c>
      <c r="E241" s="6">
        <f t="shared" si="58"/>
        <v>0</v>
      </c>
      <c r="F241" s="6">
        <v>0</v>
      </c>
      <c r="G241" s="6">
        <v>0</v>
      </c>
      <c r="H241" s="6">
        <v>0</v>
      </c>
      <c r="I241" s="6">
        <v>0</v>
      </c>
      <c r="J241" s="6">
        <v>0</v>
      </c>
      <c r="K241" s="6">
        <v>0</v>
      </c>
      <c r="L241" s="6">
        <v>0</v>
      </c>
      <c r="M241" s="6">
        <v>0</v>
      </c>
      <c r="N241" s="6">
        <v>0</v>
      </c>
      <c r="O241" s="6">
        <v>0</v>
      </c>
      <c r="P241" s="6">
        <v>0</v>
      </c>
      <c r="Q241" s="6">
        <v>0</v>
      </c>
      <c r="R241" s="36"/>
    </row>
    <row r="242" spans="1:18" s="2" customFormat="1" ht="22.5" hidden="1" customHeight="1" x14ac:dyDescent="0.25">
      <c r="A242" s="81"/>
      <c r="B242" s="53"/>
      <c r="C242" s="77"/>
      <c r="D242" s="3" t="s">
        <v>30</v>
      </c>
      <c r="E242" s="6">
        <f t="shared" si="58"/>
        <v>0</v>
      </c>
      <c r="F242" s="6">
        <v>0</v>
      </c>
      <c r="G242" s="6">
        <v>0</v>
      </c>
      <c r="H242" s="6">
        <v>0</v>
      </c>
      <c r="I242" s="6">
        <v>0</v>
      </c>
      <c r="J242" s="6">
        <v>0</v>
      </c>
      <c r="K242" s="6">
        <v>0</v>
      </c>
      <c r="L242" s="6">
        <v>0</v>
      </c>
      <c r="M242" s="6">
        <v>0</v>
      </c>
      <c r="N242" s="6">
        <v>0</v>
      </c>
      <c r="O242" s="6">
        <v>0</v>
      </c>
      <c r="P242" s="6">
        <v>0</v>
      </c>
      <c r="Q242" s="6">
        <v>0</v>
      </c>
      <c r="R242" s="36"/>
    </row>
    <row r="243" spans="1:18" s="2" customFormat="1" ht="22.5" hidden="1" customHeight="1" x14ac:dyDescent="0.25">
      <c r="A243" s="81"/>
      <c r="B243" s="53"/>
      <c r="C243" s="77"/>
      <c r="D243" s="4" t="s">
        <v>31</v>
      </c>
      <c r="E243" s="6">
        <f t="shared" si="58"/>
        <v>0</v>
      </c>
      <c r="F243" s="6">
        <v>0</v>
      </c>
      <c r="G243" s="6">
        <v>0</v>
      </c>
      <c r="H243" s="6">
        <v>0</v>
      </c>
      <c r="I243" s="6">
        <v>0</v>
      </c>
      <c r="J243" s="6">
        <v>0</v>
      </c>
      <c r="K243" s="6">
        <v>0</v>
      </c>
      <c r="L243" s="6">
        <v>0</v>
      </c>
      <c r="M243" s="6">
        <v>0</v>
      </c>
      <c r="N243" s="6">
        <v>0</v>
      </c>
      <c r="O243" s="6">
        <v>0</v>
      </c>
      <c r="P243" s="6">
        <v>0</v>
      </c>
      <c r="Q243" s="6">
        <v>0</v>
      </c>
      <c r="R243" s="36"/>
    </row>
    <row r="244" spans="1:18" s="2" customFormat="1" ht="22.5" hidden="1" customHeight="1" x14ac:dyDescent="0.25">
      <c r="A244" s="81"/>
      <c r="B244" s="53"/>
      <c r="C244" s="77"/>
      <c r="D244" s="4" t="s">
        <v>32</v>
      </c>
      <c r="E244" s="6">
        <f t="shared" si="58"/>
        <v>0</v>
      </c>
      <c r="F244" s="6">
        <v>0</v>
      </c>
      <c r="G244" s="6">
        <v>0</v>
      </c>
      <c r="H244" s="6">
        <v>0</v>
      </c>
      <c r="I244" s="6">
        <v>0</v>
      </c>
      <c r="J244" s="6">
        <v>0</v>
      </c>
      <c r="K244" s="6">
        <v>0</v>
      </c>
      <c r="L244" s="6">
        <v>0</v>
      </c>
      <c r="M244" s="6">
        <v>0</v>
      </c>
      <c r="N244" s="6">
        <v>0</v>
      </c>
      <c r="O244" s="6">
        <v>0</v>
      </c>
      <c r="P244" s="6">
        <v>0</v>
      </c>
      <c r="Q244" s="6">
        <v>0</v>
      </c>
      <c r="R244" s="36"/>
    </row>
    <row r="245" spans="1:18" s="2" customFormat="1" ht="22.5" hidden="1" customHeight="1" x14ac:dyDescent="0.25">
      <c r="A245" s="81"/>
      <c r="B245" s="54"/>
      <c r="C245" s="77"/>
      <c r="D245" s="4" t="s">
        <v>33</v>
      </c>
      <c r="E245" s="6">
        <f t="shared" si="58"/>
        <v>0</v>
      </c>
      <c r="F245" s="6">
        <v>0</v>
      </c>
      <c r="G245" s="6">
        <v>0</v>
      </c>
      <c r="H245" s="6">
        <v>0</v>
      </c>
      <c r="I245" s="6">
        <v>0</v>
      </c>
      <c r="J245" s="6">
        <v>0</v>
      </c>
      <c r="K245" s="6">
        <v>0</v>
      </c>
      <c r="L245" s="6">
        <v>0</v>
      </c>
      <c r="M245" s="6">
        <v>0</v>
      </c>
      <c r="N245" s="6">
        <v>0</v>
      </c>
      <c r="O245" s="6">
        <v>0</v>
      </c>
      <c r="P245" s="6">
        <v>0</v>
      </c>
      <c r="Q245" s="6">
        <v>0</v>
      </c>
      <c r="R245" s="36"/>
    </row>
    <row r="246" spans="1:18" s="2" customFormat="1" ht="22.5" hidden="1" customHeight="1" x14ac:dyDescent="0.25">
      <c r="A246" s="81" t="s">
        <v>137</v>
      </c>
      <c r="B246" s="52" t="s">
        <v>132</v>
      </c>
      <c r="C246" s="77" t="s">
        <v>119</v>
      </c>
      <c r="D246" s="3" t="s">
        <v>27</v>
      </c>
      <c r="E246" s="6">
        <f>E247+E248+E249+E250+E252</f>
        <v>0</v>
      </c>
      <c r="F246" s="6">
        <f t="shared" ref="F246:K246" si="59">F247+F248+F249+F250+F251+F252</f>
        <v>0</v>
      </c>
      <c r="G246" s="6">
        <f t="shared" si="59"/>
        <v>0</v>
      </c>
      <c r="H246" s="6">
        <f t="shared" si="59"/>
        <v>0</v>
      </c>
      <c r="I246" s="6">
        <f t="shared" si="59"/>
        <v>0</v>
      </c>
      <c r="J246" s="6">
        <f t="shared" si="59"/>
        <v>0</v>
      </c>
      <c r="K246" s="6">
        <f t="shared" si="59"/>
        <v>0</v>
      </c>
      <c r="L246" s="6">
        <f>L247+L248+L249+L250+L252</f>
        <v>0</v>
      </c>
      <c r="M246" s="6">
        <f>M247+M248+M249+M250+M252</f>
        <v>0</v>
      </c>
      <c r="N246" s="6">
        <f>N247+N248+N249+N250+N252</f>
        <v>0</v>
      </c>
      <c r="O246" s="6">
        <f>O247+O248+O249+O250+O251+O252</f>
        <v>0</v>
      </c>
      <c r="P246" s="6">
        <f>P247+P248+P249+P250+P251+P252</f>
        <v>0</v>
      </c>
      <c r="Q246" s="6">
        <f>Q247+Q248+Q249+Q250+Q251+Q252</f>
        <v>0</v>
      </c>
      <c r="R246" s="36"/>
    </row>
    <row r="247" spans="1:18" s="2" customFormat="1" ht="22.5" hidden="1" customHeight="1" x14ac:dyDescent="0.25">
      <c r="A247" s="81"/>
      <c r="B247" s="53"/>
      <c r="C247" s="77"/>
      <c r="D247" s="3" t="s">
        <v>28</v>
      </c>
      <c r="E247" s="6">
        <f t="shared" ref="E247:E252" si="60">F247+G247+H247+I247+J247+K247+L247+M247+N247+O247+P247+Q247</f>
        <v>0</v>
      </c>
      <c r="F247" s="6">
        <v>0</v>
      </c>
      <c r="G247" s="6">
        <v>0</v>
      </c>
      <c r="H247" s="6">
        <v>0</v>
      </c>
      <c r="I247" s="6">
        <v>0</v>
      </c>
      <c r="J247" s="6">
        <v>0</v>
      </c>
      <c r="K247" s="6">
        <v>0</v>
      </c>
      <c r="L247" s="6">
        <v>0</v>
      </c>
      <c r="M247" s="6">
        <v>0</v>
      </c>
      <c r="N247" s="6">
        <v>0</v>
      </c>
      <c r="O247" s="6">
        <v>0</v>
      </c>
      <c r="P247" s="6">
        <v>0</v>
      </c>
      <c r="Q247" s="6">
        <v>0</v>
      </c>
      <c r="R247" s="36"/>
    </row>
    <row r="248" spans="1:18" s="2" customFormat="1" ht="22.5" hidden="1" customHeight="1" x14ac:dyDescent="0.25">
      <c r="A248" s="81"/>
      <c r="B248" s="53"/>
      <c r="C248" s="77"/>
      <c r="D248" s="3" t="s">
        <v>29</v>
      </c>
      <c r="E248" s="6">
        <f t="shared" si="60"/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36"/>
    </row>
    <row r="249" spans="1:18" s="2" customFormat="1" ht="22.5" hidden="1" customHeight="1" x14ac:dyDescent="0.25">
      <c r="A249" s="81"/>
      <c r="B249" s="53"/>
      <c r="C249" s="77"/>
      <c r="D249" s="3" t="s">
        <v>30</v>
      </c>
      <c r="E249" s="6">
        <f t="shared" si="60"/>
        <v>0</v>
      </c>
      <c r="F249" s="6">
        <v>0</v>
      </c>
      <c r="G249" s="6">
        <v>0</v>
      </c>
      <c r="H249" s="6">
        <v>0</v>
      </c>
      <c r="I249" s="6">
        <v>0</v>
      </c>
      <c r="J249" s="6">
        <v>0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36"/>
    </row>
    <row r="250" spans="1:18" s="2" customFormat="1" ht="22.5" hidden="1" customHeight="1" x14ac:dyDescent="0.25">
      <c r="A250" s="81"/>
      <c r="B250" s="53"/>
      <c r="C250" s="77"/>
      <c r="D250" s="4" t="s">
        <v>31</v>
      </c>
      <c r="E250" s="6">
        <f t="shared" si="60"/>
        <v>0</v>
      </c>
      <c r="F250" s="6">
        <v>0</v>
      </c>
      <c r="G250" s="6">
        <v>0</v>
      </c>
      <c r="H250" s="6">
        <v>0</v>
      </c>
      <c r="I250" s="6">
        <v>0</v>
      </c>
      <c r="J250" s="6">
        <v>0</v>
      </c>
      <c r="K250" s="6">
        <v>0</v>
      </c>
      <c r="L250" s="6">
        <v>0</v>
      </c>
      <c r="M250" s="6">
        <v>0</v>
      </c>
      <c r="N250" s="6">
        <v>0</v>
      </c>
      <c r="O250" s="6">
        <v>0</v>
      </c>
      <c r="P250" s="6">
        <v>0</v>
      </c>
      <c r="Q250" s="6">
        <v>0</v>
      </c>
      <c r="R250" s="36"/>
    </row>
    <row r="251" spans="1:18" s="2" customFormat="1" ht="22.5" hidden="1" customHeight="1" x14ac:dyDescent="0.25">
      <c r="A251" s="81"/>
      <c r="B251" s="53"/>
      <c r="C251" s="77"/>
      <c r="D251" s="4" t="s">
        <v>32</v>
      </c>
      <c r="E251" s="6">
        <f t="shared" si="60"/>
        <v>0</v>
      </c>
      <c r="F251" s="6">
        <v>0</v>
      </c>
      <c r="G251" s="6">
        <v>0</v>
      </c>
      <c r="H251" s="6">
        <v>0</v>
      </c>
      <c r="I251" s="6">
        <v>0</v>
      </c>
      <c r="J251" s="6">
        <v>0</v>
      </c>
      <c r="K251" s="6">
        <v>0</v>
      </c>
      <c r="L251" s="6">
        <v>0</v>
      </c>
      <c r="M251" s="6">
        <v>0</v>
      </c>
      <c r="N251" s="6">
        <v>0</v>
      </c>
      <c r="O251" s="6">
        <v>0</v>
      </c>
      <c r="P251" s="6">
        <v>0</v>
      </c>
      <c r="Q251" s="6">
        <v>0</v>
      </c>
      <c r="R251" s="36"/>
    </row>
    <row r="252" spans="1:18" s="2" customFormat="1" ht="22.5" hidden="1" customHeight="1" x14ac:dyDescent="0.25">
      <c r="A252" s="81"/>
      <c r="B252" s="54"/>
      <c r="C252" s="77"/>
      <c r="D252" s="4" t="s">
        <v>33</v>
      </c>
      <c r="E252" s="6">
        <f t="shared" si="60"/>
        <v>0</v>
      </c>
      <c r="F252" s="6">
        <v>0</v>
      </c>
      <c r="G252" s="6">
        <v>0</v>
      </c>
      <c r="H252" s="6">
        <v>0</v>
      </c>
      <c r="I252" s="6">
        <v>0</v>
      </c>
      <c r="J252" s="6">
        <v>0</v>
      </c>
      <c r="K252" s="6">
        <v>0</v>
      </c>
      <c r="L252" s="6">
        <v>0</v>
      </c>
      <c r="M252" s="6">
        <v>0</v>
      </c>
      <c r="N252" s="6">
        <v>0</v>
      </c>
      <c r="O252" s="6">
        <v>0</v>
      </c>
      <c r="P252" s="6">
        <v>0</v>
      </c>
      <c r="Q252" s="6">
        <v>0</v>
      </c>
      <c r="R252" s="36"/>
    </row>
    <row r="253" spans="1:18" s="2" customFormat="1" ht="22.5" customHeight="1" x14ac:dyDescent="0.25">
      <c r="A253" s="49" t="s">
        <v>84</v>
      </c>
      <c r="B253" s="52" t="s">
        <v>18</v>
      </c>
      <c r="C253" s="55" t="s">
        <v>38</v>
      </c>
      <c r="D253" s="3" t="s">
        <v>27</v>
      </c>
      <c r="E253" s="6">
        <f>E254+E255+E256+E257+E259</f>
        <v>94219460.765750006</v>
      </c>
      <c r="F253" s="6">
        <f t="shared" ref="F253:Q253" si="61">F254+F255+F256+F257+F258+F259</f>
        <v>2744526.9517999999</v>
      </c>
      <c r="G253" s="6">
        <f t="shared" si="61"/>
        <v>8910162.3505799994</v>
      </c>
      <c r="H253" s="6">
        <f t="shared" si="61"/>
        <v>12251400.261160001</v>
      </c>
      <c r="I253" s="6">
        <f t="shared" si="61"/>
        <v>8077338.5</v>
      </c>
      <c r="J253" s="6">
        <f t="shared" si="61"/>
        <v>7774776.5299999993</v>
      </c>
      <c r="K253" s="6">
        <f t="shared" si="61"/>
        <v>8339669.0999999996</v>
      </c>
      <c r="L253" s="6">
        <f t="shared" si="61"/>
        <v>8542602.7000000011</v>
      </c>
      <c r="M253" s="6">
        <f t="shared" si="61"/>
        <v>8015319.6300000008</v>
      </c>
      <c r="N253" s="6">
        <f t="shared" si="61"/>
        <v>7959021.75</v>
      </c>
      <c r="O253" s="6">
        <f t="shared" si="61"/>
        <v>7892460.9602699997</v>
      </c>
      <c r="P253" s="6">
        <f t="shared" si="61"/>
        <v>7026337.0302900001</v>
      </c>
      <c r="Q253" s="26">
        <f t="shared" si="61"/>
        <v>6636352.5358999996</v>
      </c>
      <c r="R253" s="25"/>
    </row>
    <row r="254" spans="1:18" s="2" customFormat="1" ht="22.5" customHeight="1" x14ac:dyDescent="0.25">
      <c r="A254" s="50"/>
      <c r="B254" s="53"/>
      <c r="C254" s="56"/>
      <c r="D254" s="3" t="s">
        <v>28</v>
      </c>
      <c r="E254" s="6">
        <f>F254+G254+H254+I254+J254+K254+L254+M254+N254+O254+P254+Q254</f>
        <v>0</v>
      </c>
      <c r="F254" s="6">
        <v>0</v>
      </c>
      <c r="G254" s="6">
        <v>0</v>
      </c>
      <c r="H254" s="6">
        <v>0</v>
      </c>
      <c r="I254" s="6">
        <v>0</v>
      </c>
      <c r="J254" s="6">
        <v>0</v>
      </c>
      <c r="K254" s="6">
        <v>0</v>
      </c>
      <c r="L254" s="6">
        <v>0</v>
      </c>
      <c r="M254" s="6">
        <v>0</v>
      </c>
      <c r="N254" s="6">
        <v>0</v>
      </c>
      <c r="O254" s="6">
        <v>0</v>
      </c>
      <c r="P254" s="6">
        <v>0</v>
      </c>
      <c r="Q254" s="26">
        <v>0</v>
      </c>
      <c r="R254" s="25"/>
    </row>
    <row r="255" spans="1:18" s="2" customFormat="1" ht="22.5" customHeight="1" x14ac:dyDescent="0.25">
      <c r="A255" s="50"/>
      <c r="B255" s="53"/>
      <c r="C255" s="56"/>
      <c r="D255" s="3" t="s">
        <v>29</v>
      </c>
      <c r="E255" s="6">
        <f>F255+G255+H255+I255+J255+K255+L255+M255+N255+O255+P255+Q255</f>
        <v>0</v>
      </c>
      <c r="F255" s="6">
        <v>0</v>
      </c>
      <c r="G255" s="6">
        <v>0</v>
      </c>
      <c r="H255" s="6">
        <v>0</v>
      </c>
      <c r="I255" s="6">
        <v>0</v>
      </c>
      <c r="J255" s="6">
        <v>0</v>
      </c>
      <c r="K255" s="6">
        <v>0</v>
      </c>
      <c r="L255" s="6">
        <v>0</v>
      </c>
      <c r="M255" s="6">
        <v>0</v>
      </c>
      <c r="N255" s="6">
        <v>0</v>
      </c>
      <c r="O255" s="6">
        <v>0</v>
      </c>
      <c r="P255" s="6">
        <v>0</v>
      </c>
      <c r="Q255" s="26">
        <v>0</v>
      </c>
      <c r="R255" s="25"/>
    </row>
    <row r="256" spans="1:18" s="2" customFormat="1" ht="22.5" customHeight="1" x14ac:dyDescent="0.25">
      <c r="A256" s="50"/>
      <c r="B256" s="53"/>
      <c r="C256" s="56"/>
      <c r="D256" s="3" t="s">
        <v>30</v>
      </c>
      <c r="E256" s="6">
        <f>F256+G256+H256+I256+J256+K256+L256+M256+N256+O256+P256+Q256</f>
        <v>94169968.300000012</v>
      </c>
      <c r="F256" s="6">
        <f>1873405.3418+871121.61</f>
        <v>2744526.9517999999</v>
      </c>
      <c r="G256" s="6">
        <f>4725022.25058+4185140.1</f>
        <v>8910162.3505799994</v>
      </c>
      <c r="H256" s="6">
        <f>7959656.68116+4291743.58</f>
        <v>12251400.261160001</v>
      </c>
      <c r="I256" s="6">
        <f>4742584.07+3334754.43</f>
        <v>8077338.5</v>
      </c>
      <c r="J256" s="6">
        <f>4559537.8+3215238.73</f>
        <v>7774776.5299999993</v>
      </c>
      <c r="K256" s="6">
        <f>4608850.47+3730818.63</f>
        <v>8339669.0999999996</v>
      </c>
      <c r="L256" s="6">
        <f>5063291.48+3479311.22</f>
        <v>8542602.7000000011</v>
      </c>
      <c r="M256" s="6">
        <f>4597670.48+3417649.15</f>
        <v>8015319.6300000008</v>
      </c>
      <c r="N256" s="6">
        <f>4731390.11+3227631.64</f>
        <v>7959021.75</v>
      </c>
      <c r="O256" s="6">
        <f>4574478.46027+3317982.5</f>
        <v>7892460.9602699997</v>
      </c>
      <c r="P256" s="6">
        <f>4167144.70029+2859192.33</f>
        <v>7026337.0302900001</v>
      </c>
      <c r="Q256" s="26">
        <v>6636352.5358999996</v>
      </c>
      <c r="R256" s="46">
        <v>94169.968299999993</v>
      </c>
    </row>
    <row r="257" spans="1:18" s="2" customFormat="1" ht="22.5" customHeight="1" x14ac:dyDescent="0.25">
      <c r="A257" s="50"/>
      <c r="B257" s="53"/>
      <c r="C257" s="56"/>
      <c r="D257" s="4" t="s">
        <v>31</v>
      </c>
      <c r="E257" s="6">
        <f>F257+G257+H257+I257+J257+K257+L257+M257+N257+O257+P257+Q257</f>
        <v>0</v>
      </c>
      <c r="F257" s="6">
        <v>0</v>
      </c>
      <c r="G257" s="6">
        <v>0</v>
      </c>
      <c r="H257" s="6">
        <v>0</v>
      </c>
      <c r="I257" s="6">
        <v>0</v>
      </c>
      <c r="J257" s="6">
        <v>0</v>
      </c>
      <c r="K257" s="6">
        <v>0</v>
      </c>
      <c r="L257" s="6">
        <v>0</v>
      </c>
      <c r="M257" s="6">
        <v>0</v>
      </c>
      <c r="N257" s="6">
        <v>0</v>
      </c>
      <c r="O257" s="6">
        <v>0</v>
      </c>
      <c r="P257" s="6">
        <v>0</v>
      </c>
      <c r="Q257" s="26">
        <v>0</v>
      </c>
      <c r="R257" s="25"/>
    </row>
    <row r="258" spans="1:18" s="2" customFormat="1" ht="22.5" customHeight="1" x14ac:dyDescent="0.25">
      <c r="A258" s="50"/>
      <c r="B258" s="53"/>
      <c r="C258" s="56"/>
      <c r="D258" s="4" t="s">
        <v>32</v>
      </c>
      <c r="E258" s="6">
        <f>F258+G258+H258+I258+J258+K258+L258+M258+N258+O258+P258+Q258</f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26">
        <v>0</v>
      </c>
      <c r="R258" s="25"/>
    </row>
    <row r="259" spans="1:18" s="2" customFormat="1" ht="22.5" customHeight="1" x14ac:dyDescent="0.25">
      <c r="A259" s="50"/>
      <c r="B259" s="53"/>
      <c r="C259" s="57"/>
      <c r="D259" s="4" t="s">
        <v>33</v>
      </c>
      <c r="E259" s="6">
        <v>49492.465750000003</v>
      </c>
      <c r="F259" s="6">
        <v>0</v>
      </c>
      <c r="G259" s="6">
        <v>0</v>
      </c>
      <c r="H259" s="6">
        <v>0</v>
      </c>
      <c r="I259" s="6">
        <v>0</v>
      </c>
      <c r="J259" s="6">
        <v>0</v>
      </c>
      <c r="K259" s="6">
        <v>0</v>
      </c>
      <c r="L259" s="6">
        <v>0</v>
      </c>
      <c r="M259" s="6">
        <v>0</v>
      </c>
      <c r="N259" s="6">
        <v>0</v>
      </c>
      <c r="O259" s="6">
        <v>0</v>
      </c>
      <c r="P259" s="6">
        <v>0</v>
      </c>
      <c r="Q259" s="26">
        <v>0</v>
      </c>
      <c r="R259" s="25"/>
    </row>
    <row r="260" spans="1:18" s="12" customFormat="1" ht="22.5" customHeight="1" x14ac:dyDescent="0.2">
      <c r="A260" s="49" t="s">
        <v>85</v>
      </c>
      <c r="B260" s="102" t="s">
        <v>41</v>
      </c>
      <c r="C260" s="55" t="s">
        <v>51</v>
      </c>
      <c r="D260" s="10" t="s">
        <v>27</v>
      </c>
      <c r="E260" s="9">
        <f>E261+E262+E263+E264+E266</f>
        <v>31420.862400000002</v>
      </c>
      <c r="F260" s="9">
        <f>F261+F262+F263+F264+F266</f>
        <v>0</v>
      </c>
      <c r="G260" s="9">
        <f t="shared" ref="G260:Q260" si="62">G261+G262+G263+G264+G266</f>
        <v>0</v>
      </c>
      <c r="H260" s="9">
        <f t="shared" si="62"/>
        <v>0</v>
      </c>
      <c r="I260" s="9">
        <f t="shared" si="62"/>
        <v>0</v>
      </c>
      <c r="J260" s="9">
        <f t="shared" si="62"/>
        <v>0</v>
      </c>
      <c r="K260" s="9">
        <f t="shared" si="62"/>
        <v>0</v>
      </c>
      <c r="L260" s="9">
        <f t="shared" si="62"/>
        <v>0</v>
      </c>
      <c r="M260" s="9">
        <f t="shared" si="62"/>
        <v>0</v>
      </c>
      <c r="N260" s="9">
        <f t="shared" si="62"/>
        <v>0</v>
      </c>
      <c r="O260" s="9">
        <f t="shared" si="62"/>
        <v>0</v>
      </c>
      <c r="P260" s="9">
        <f t="shared" si="62"/>
        <v>0</v>
      </c>
      <c r="Q260" s="9">
        <f t="shared" si="62"/>
        <v>0</v>
      </c>
      <c r="R260" s="11"/>
    </row>
    <row r="261" spans="1:18" s="2" customFormat="1" ht="22.5" customHeight="1" x14ac:dyDescent="0.25">
      <c r="A261" s="50"/>
      <c r="B261" s="103"/>
      <c r="C261" s="56"/>
      <c r="D261" s="3" t="s">
        <v>28</v>
      </c>
      <c r="E261" s="6">
        <f>F261+G261+H261+I261+J261+K261+L261+M261+N261+O261+P261+Q261</f>
        <v>0</v>
      </c>
      <c r="F261" s="6">
        <v>0</v>
      </c>
      <c r="G261" s="6">
        <v>0</v>
      </c>
      <c r="H261" s="6">
        <v>0</v>
      </c>
      <c r="I261" s="6">
        <v>0</v>
      </c>
      <c r="J261" s="6">
        <v>0</v>
      </c>
      <c r="K261" s="6">
        <v>0</v>
      </c>
      <c r="L261" s="6">
        <v>0</v>
      </c>
      <c r="M261" s="6">
        <v>0</v>
      </c>
      <c r="N261" s="6">
        <v>0</v>
      </c>
      <c r="O261" s="6">
        <v>0</v>
      </c>
      <c r="P261" s="6">
        <v>0</v>
      </c>
      <c r="Q261" s="6">
        <v>0</v>
      </c>
      <c r="R261" s="5"/>
    </row>
    <row r="262" spans="1:18" s="2" customFormat="1" ht="22.5" customHeight="1" x14ac:dyDescent="0.25">
      <c r="A262" s="50"/>
      <c r="B262" s="103"/>
      <c r="C262" s="56"/>
      <c r="D262" s="3" t="s">
        <v>29</v>
      </c>
      <c r="E262" s="6">
        <f>F262+G262+H262+I262+J262+K262+L262+M262+N262+O262+P262+Q262</f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5"/>
    </row>
    <row r="263" spans="1:18" s="2" customFormat="1" ht="22.5" customHeight="1" x14ac:dyDescent="0.25">
      <c r="A263" s="50"/>
      <c r="B263" s="103"/>
      <c r="C263" s="56"/>
      <c r="D263" s="3" t="s">
        <v>30</v>
      </c>
      <c r="E263" s="6">
        <f>F263+G263+H263+I263+J263+K263+L263+M263+N263+O263+P263+Q263</f>
        <v>0</v>
      </c>
      <c r="F263" s="6">
        <v>0</v>
      </c>
      <c r="G263" s="6">
        <v>0</v>
      </c>
      <c r="H263" s="6">
        <v>0</v>
      </c>
      <c r="I263" s="6">
        <v>0</v>
      </c>
      <c r="J263" s="6">
        <v>0</v>
      </c>
      <c r="K263" s="6">
        <v>0</v>
      </c>
      <c r="L263" s="6">
        <v>0</v>
      </c>
      <c r="M263" s="6">
        <v>0</v>
      </c>
      <c r="N263" s="6">
        <v>0</v>
      </c>
      <c r="O263" s="6">
        <v>0</v>
      </c>
      <c r="P263" s="6">
        <v>0</v>
      </c>
      <c r="Q263" s="6">
        <v>0</v>
      </c>
      <c r="R263" s="5"/>
    </row>
    <row r="264" spans="1:18" s="2" customFormat="1" ht="22.5" customHeight="1" x14ac:dyDescent="0.25">
      <c r="A264" s="50"/>
      <c r="B264" s="103"/>
      <c r="C264" s="56"/>
      <c r="D264" s="4" t="s">
        <v>31</v>
      </c>
      <c r="E264" s="6">
        <f>F264+G264+H264+I264+J264+K264+L264+M264+N264+O264+P264+Q264</f>
        <v>0</v>
      </c>
      <c r="F264" s="6">
        <v>0</v>
      </c>
      <c r="G264" s="6">
        <v>0</v>
      </c>
      <c r="H264" s="6">
        <v>0</v>
      </c>
      <c r="I264" s="6">
        <v>0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5"/>
    </row>
    <row r="265" spans="1:18" s="2" customFormat="1" ht="22.5" customHeight="1" x14ac:dyDescent="0.25">
      <c r="A265" s="50"/>
      <c r="B265" s="103"/>
      <c r="C265" s="56"/>
      <c r="D265" s="4" t="s">
        <v>32</v>
      </c>
      <c r="E265" s="6">
        <f>F265+G265+H265+I265+J265+K265+L265+M265+N265+P265+O265+Q265</f>
        <v>0</v>
      </c>
      <c r="F265" s="6">
        <v>0</v>
      </c>
      <c r="G265" s="6">
        <v>0</v>
      </c>
      <c r="H265" s="6">
        <v>0</v>
      </c>
      <c r="I265" s="6">
        <v>0</v>
      </c>
      <c r="J265" s="6">
        <v>0</v>
      </c>
      <c r="K265" s="6">
        <v>0</v>
      </c>
      <c r="L265" s="6">
        <v>0</v>
      </c>
      <c r="M265" s="6">
        <v>0</v>
      </c>
      <c r="N265" s="6">
        <v>0</v>
      </c>
      <c r="O265" s="6">
        <v>0</v>
      </c>
      <c r="P265" s="6">
        <v>0</v>
      </c>
      <c r="Q265" s="6">
        <v>0</v>
      </c>
      <c r="R265" s="5"/>
    </row>
    <row r="266" spans="1:18" s="2" customFormat="1" ht="22.5" customHeight="1" x14ac:dyDescent="0.25">
      <c r="A266" s="50"/>
      <c r="B266" s="104"/>
      <c r="C266" s="57"/>
      <c r="D266" s="4" t="s">
        <v>33</v>
      </c>
      <c r="E266" s="6">
        <v>31420.862400000002</v>
      </c>
      <c r="F266" s="6">
        <v>0</v>
      </c>
      <c r="G266" s="6">
        <v>0</v>
      </c>
      <c r="H266" s="6">
        <v>0</v>
      </c>
      <c r="I266" s="6">
        <v>0</v>
      </c>
      <c r="J266" s="6">
        <v>0</v>
      </c>
      <c r="K266" s="6">
        <v>0</v>
      </c>
      <c r="L266" s="6">
        <v>0</v>
      </c>
      <c r="M266" s="6">
        <v>0</v>
      </c>
      <c r="N266" s="6">
        <v>0</v>
      </c>
      <c r="O266" s="6">
        <v>0</v>
      </c>
      <c r="P266" s="6">
        <v>0</v>
      </c>
      <c r="Q266" s="6">
        <v>0</v>
      </c>
      <c r="R266" s="5"/>
    </row>
    <row r="267" spans="1:18" s="12" customFormat="1" ht="22.5" customHeight="1" x14ac:dyDescent="0.2">
      <c r="A267" s="49" t="s">
        <v>86</v>
      </c>
      <c r="B267" s="52" t="s">
        <v>117</v>
      </c>
      <c r="C267" s="55" t="s">
        <v>52</v>
      </c>
      <c r="D267" s="10" t="s">
        <v>27</v>
      </c>
      <c r="E267" s="9">
        <f t="shared" ref="E267:J267" si="63">E268+E269+E270+E271+E273</f>
        <v>130000</v>
      </c>
      <c r="F267" s="9">
        <f t="shared" si="63"/>
        <v>6562.58</v>
      </c>
      <c r="G267" s="9">
        <f t="shared" si="63"/>
        <v>20000</v>
      </c>
      <c r="H267" s="9">
        <f t="shared" si="63"/>
        <v>21365.48</v>
      </c>
      <c r="I267" s="9">
        <f t="shared" si="63"/>
        <v>23358.03</v>
      </c>
      <c r="J267" s="9">
        <f t="shared" si="63"/>
        <v>14352.49</v>
      </c>
      <c r="K267" s="9">
        <f t="shared" ref="K267:Q267" si="64">K268+K269+K270+K271+K273</f>
        <v>7301.42</v>
      </c>
      <c r="L267" s="9">
        <f t="shared" si="64"/>
        <v>0</v>
      </c>
      <c r="M267" s="9">
        <f t="shared" si="64"/>
        <v>0</v>
      </c>
      <c r="N267" s="9">
        <f t="shared" si="64"/>
        <v>7060</v>
      </c>
      <c r="O267" s="9">
        <f t="shared" si="64"/>
        <v>0</v>
      </c>
      <c r="P267" s="9">
        <f t="shared" si="64"/>
        <v>0</v>
      </c>
      <c r="Q267" s="9">
        <f t="shared" si="64"/>
        <v>0</v>
      </c>
      <c r="R267" s="11"/>
    </row>
    <row r="268" spans="1:18" s="2" customFormat="1" ht="22.5" customHeight="1" x14ac:dyDescent="0.25">
      <c r="A268" s="50"/>
      <c r="B268" s="53"/>
      <c r="C268" s="56"/>
      <c r="D268" s="3" t="s">
        <v>28</v>
      </c>
      <c r="E268" s="6">
        <f>F268+G268+H268+I268+J268+K268+L268+M268+N268+O268+P268+Q268</f>
        <v>0</v>
      </c>
      <c r="F268" s="6">
        <v>0</v>
      </c>
      <c r="G268" s="6">
        <v>0</v>
      </c>
      <c r="H268" s="6">
        <v>0</v>
      </c>
      <c r="I268" s="6">
        <v>0</v>
      </c>
      <c r="J268" s="6">
        <v>0</v>
      </c>
      <c r="K268" s="6">
        <v>0</v>
      </c>
      <c r="L268" s="6">
        <v>0</v>
      </c>
      <c r="M268" s="6">
        <v>0</v>
      </c>
      <c r="N268" s="6">
        <v>0</v>
      </c>
      <c r="O268" s="6">
        <v>0</v>
      </c>
      <c r="P268" s="6">
        <v>0</v>
      </c>
      <c r="Q268" s="6">
        <v>0</v>
      </c>
      <c r="R268" s="5"/>
    </row>
    <row r="269" spans="1:18" s="2" customFormat="1" ht="22.5" customHeight="1" x14ac:dyDescent="0.25">
      <c r="A269" s="50"/>
      <c r="B269" s="53"/>
      <c r="C269" s="56"/>
      <c r="D269" s="3" t="s">
        <v>29</v>
      </c>
      <c r="E269" s="6">
        <f>F269+G269+H269+I269+J269+K269+L269+M269+N269+O269+P269+Q269</f>
        <v>0</v>
      </c>
      <c r="F269" s="6">
        <v>0</v>
      </c>
      <c r="G269" s="6">
        <v>0</v>
      </c>
      <c r="H269" s="6">
        <v>0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0</v>
      </c>
      <c r="R269" s="5"/>
    </row>
    <row r="270" spans="1:18" s="2" customFormat="1" ht="22.5" customHeight="1" x14ac:dyDescent="0.4">
      <c r="A270" s="50"/>
      <c r="B270" s="53"/>
      <c r="C270" s="56"/>
      <c r="D270" s="3" t="s">
        <v>30</v>
      </c>
      <c r="E270" s="6">
        <f>F270+G270+H270+I270+J270+K270+L270+M270+N270+O270+P270+Q270</f>
        <v>100000</v>
      </c>
      <c r="F270" s="6">
        <v>6562.58</v>
      </c>
      <c r="G270" s="6">
        <v>20000</v>
      </c>
      <c r="H270" s="6">
        <v>21365.48</v>
      </c>
      <c r="I270" s="6">
        <v>23358.03</v>
      </c>
      <c r="J270" s="6">
        <v>14352.49</v>
      </c>
      <c r="K270" s="6">
        <v>7301.42</v>
      </c>
      <c r="L270" s="6">
        <v>0</v>
      </c>
      <c r="M270" s="6">
        <v>0</v>
      </c>
      <c r="N270" s="6">
        <v>7060</v>
      </c>
      <c r="O270" s="6">
        <v>0</v>
      </c>
      <c r="P270" s="6">
        <v>0</v>
      </c>
      <c r="Q270" s="6">
        <v>0</v>
      </c>
      <c r="R270" s="33">
        <v>100000</v>
      </c>
    </row>
    <row r="271" spans="1:18" s="2" customFormat="1" ht="22.5" customHeight="1" x14ac:dyDescent="0.25">
      <c r="A271" s="50"/>
      <c r="B271" s="53"/>
      <c r="C271" s="56"/>
      <c r="D271" s="4" t="s">
        <v>31</v>
      </c>
      <c r="E271" s="6">
        <f>F271+G271+H271+I271+J271+K271+L271+M271+N271+O271+P271+Q271</f>
        <v>0</v>
      </c>
      <c r="F271" s="6">
        <v>0</v>
      </c>
      <c r="G271" s="6">
        <v>0</v>
      </c>
      <c r="H271" s="6">
        <v>0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5"/>
    </row>
    <row r="272" spans="1:18" s="2" customFormat="1" ht="22.5" customHeight="1" x14ac:dyDescent="0.25">
      <c r="A272" s="50"/>
      <c r="B272" s="53"/>
      <c r="C272" s="56"/>
      <c r="D272" s="4" t="s">
        <v>32</v>
      </c>
      <c r="E272" s="6">
        <f>F272+G272+H272+I272+J272+K272+L272+M272+N272+O272+P272+Q272</f>
        <v>0</v>
      </c>
      <c r="F272" s="6">
        <v>0</v>
      </c>
      <c r="G272" s="6">
        <v>0</v>
      </c>
      <c r="H272" s="6">
        <v>0</v>
      </c>
      <c r="I272" s="6">
        <v>0</v>
      </c>
      <c r="J272" s="6">
        <v>0</v>
      </c>
      <c r="K272" s="6">
        <v>0</v>
      </c>
      <c r="L272" s="6">
        <v>0</v>
      </c>
      <c r="M272" s="6">
        <v>0</v>
      </c>
      <c r="N272" s="6">
        <v>0</v>
      </c>
      <c r="O272" s="6">
        <v>0</v>
      </c>
      <c r="P272" s="6">
        <v>0</v>
      </c>
      <c r="Q272" s="6">
        <v>0</v>
      </c>
      <c r="R272" s="5"/>
    </row>
    <row r="273" spans="1:19" s="2" customFormat="1" ht="22.5" customHeight="1" x14ac:dyDescent="0.25">
      <c r="A273" s="50"/>
      <c r="B273" s="54"/>
      <c r="C273" s="57"/>
      <c r="D273" s="4" t="s">
        <v>33</v>
      </c>
      <c r="E273" s="6">
        <v>30000</v>
      </c>
      <c r="F273" s="6">
        <v>0</v>
      </c>
      <c r="G273" s="6">
        <v>0</v>
      </c>
      <c r="H273" s="6">
        <v>0</v>
      </c>
      <c r="I273" s="6">
        <v>0</v>
      </c>
      <c r="J273" s="6">
        <v>0</v>
      </c>
      <c r="K273" s="6">
        <v>0</v>
      </c>
      <c r="L273" s="6">
        <v>0</v>
      </c>
      <c r="M273" s="6">
        <v>0</v>
      </c>
      <c r="N273" s="6">
        <v>0</v>
      </c>
      <c r="O273" s="6">
        <v>0</v>
      </c>
      <c r="P273" s="6">
        <v>0</v>
      </c>
      <c r="Q273" s="6">
        <v>0</v>
      </c>
      <c r="R273" s="5"/>
    </row>
    <row r="274" spans="1:19" s="2" customFormat="1" ht="22.5" customHeight="1" x14ac:dyDescent="0.25">
      <c r="A274" s="50" t="s">
        <v>87</v>
      </c>
      <c r="B274" s="52" t="s">
        <v>116</v>
      </c>
      <c r="C274" s="55" t="s">
        <v>118</v>
      </c>
      <c r="D274" s="3" t="s">
        <v>27</v>
      </c>
      <c r="E274" s="9">
        <f t="shared" ref="E274:Q274" si="65">E275+E276+E277+E278+E280</f>
        <v>250</v>
      </c>
      <c r="F274" s="6">
        <f>F275+F276+F277+F278+F280</f>
        <v>0</v>
      </c>
      <c r="G274" s="6">
        <f t="shared" si="65"/>
        <v>0</v>
      </c>
      <c r="H274" s="6">
        <f t="shared" si="65"/>
        <v>0</v>
      </c>
      <c r="I274" s="6">
        <f t="shared" si="65"/>
        <v>0</v>
      </c>
      <c r="J274" s="6">
        <f t="shared" si="65"/>
        <v>0</v>
      </c>
      <c r="K274" s="6">
        <f t="shared" si="65"/>
        <v>0</v>
      </c>
      <c r="L274" s="6">
        <f>L275+L276+L277+L278+L280</f>
        <v>0</v>
      </c>
      <c r="M274" s="6">
        <f t="shared" si="65"/>
        <v>0</v>
      </c>
      <c r="N274" s="6">
        <f t="shared" si="65"/>
        <v>0</v>
      </c>
      <c r="O274" s="6">
        <f t="shared" si="65"/>
        <v>0</v>
      </c>
      <c r="P274" s="6">
        <f t="shared" si="65"/>
        <v>0</v>
      </c>
      <c r="Q274" s="6">
        <f t="shared" si="65"/>
        <v>0</v>
      </c>
      <c r="R274" s="5"/>
    </row>
    <row r="275" spans="1:19" s="2" customFormat="1" ht="22.5" customHeight="1" x14ac:dyDescent="0.25">
      <c r="A275" s="50"/>
      <c r="B275" s="53"/>
      <c r="C275" s="56"/>
      <c r="D275" s="3" t="s">
        <v>28</v>
      </c>
      <c r="E275" s="6">
        <f>F275+G275+H275+I275+J275+K275+L275+M275+N275+O275+P275+Q275</f>
        <v>0</v>
      </c>
      <c r="F275" s="6">
        <v>0</v>
      </c>
      <c r="G275" s="6">
        <v>0</v>
      </c>
      <c r="H275" s="6">
        <v>0</v>
      </c>
      <c r="I275" s="6">
        <v>0</v>
      </c>
      <c r="J275" s="6">
        <v>0</v>
      </c>
      <c r="K275" s="6">
        <v>0</v>
      </c>
      <c r="L275" s="6">
        <v>0</v>
      </c>
      <c r="M275" s="6">
        <v>0</v>
      </c>
      <c r="N275" s="6">
        <v>0</v>
      </c>
      <c r="O275" s="6">
        <v>0</v>
      </c>
      <c r="P275" s="6">
        <v>0</v>
      </c>
      <c r="Q275" s="6">
        <v>0</v>
      </c>
      <c r="R275" s="5"/>
    </row>
    <row r="276" spans="1:19" s="2" customFormat="1" ht="22.5" customHeight="1" x14ac:dyDescent="0.25">
      <c r="A276" s="50"/>
      <c r="B276" s="53"/>
      <c r="C276" s="56"/>
      <c r="D276" s="3" t="s">
        <v>29</v>
      </c>
      <c r="E276" s="6">
        <f>F276+G276+H276+I276+J276+K276+L276+M276+N276+O276+P276+Q276</f>
        <v>0</v>
      </c>
      <c r="F276" s="6">
        <v>0</v>
      </c>
      <c r="G276" s="6">
        <v>0</v>
      </c>
      <c r="H276" s="6">
        <v>0</v>
      </c>
      <c r="I276" s="6">
        <v>0</v>
      </c>
      <c r="J276" s="6">
        <v>0</v>
      </c>
      <c r="K276" s="6">
        <v>0</v>
      </c>
      <c r="L276" s="6">
        <v>0</v>
      </c>
      <c r="M276" s="6">
        <v>0</v>
      </c>
      <c r="N276" s="6">
        <v>0</v>
      </c>
      <c r="O276" s="6">
        <v>0</v>
      </c>
      <c r="P276" s="6">
        <v>0</v>
      </c>
      <c r="Q276" s="6">
        <v>0</v>
      </c>
      <c r="R276" s="5"/>
    </row>
    <row r="277" spans="1:19" s="2" customFormat="1" ht="22.5" customHeight="1" x14ac:dyDescent="0.25">
      <c r="A277" s="50"/>
      <c r="B277" s="53"/>
      <c r="C277" s="56"/>
      <c r="D277" s="3" t="s">
        <v>30</v>
      </c>
      <c r="E277" s="6">
        <f>F277+G277+H277+I277+J277+K277+L277+M277+N277+O277+P277+Q277</f>
        <v>0</v>
      </c>
      <c r="F277" s="6">
        <v>0</v>
      </c>
      <c r="G277" s="6">
        <v>0</v>
      </c>
      <c r="H277" s="6">
        <v>0</v>
      </c>
      <c r="I277" s="6">
        <v>0</v>
      </c>
      <c r="J277" s="6">
        <v>0</v>
      </c>
      <c r="K277" s="6">
        <v>0</v>
      </c>
      <c r="L277" s="6">
        <v>0</v>
      </c>
      <c r="M277" s="6">
        <v>0</v>
      </c>
      <c r="N277" s="6">
        <v>0</v>
      </c>
      <c r="O277" s="6">
        <v>0</v>
      </c>
      <c r="P277" s="6">
        <v>0</v>
      </c>
      <c r="Q277" s="6">
        <v>0</v>
      </c>
      <c r="R277" s="5"/>
    </row>
    <row r="278" spans="1:19" s="2" customFormat="1" ht="22.5" customHeight="1" x14ac:dyDescent="0.25">
      <c r="A278" s="50"/>
      <c r="B278" s="53"/>
      <c r="C278" s="56"/>
      <c r="D278" s="4" t="s">
        <v>31</v>
      </c>
      <c r="E278" s="6">
        <f>F278+G278+H278+I278+J278+K278+L278+M278+N278+O278+P278+Q278</f>
        <v>0</v>
      </c>
      <c r="F278" s="6">
        <v>0</v>
      </c>
      <c r="G278" s="6">
        <v>0</v>
      </c>
      <c r="H278" s="6">
        <v>0</v>
      </c>
      <c r="I278" s="6">
        <v>0</v>
      </c>
      <c r="J278" s="6">
        <v>0</v>
      </c>
      <c r="K278" s="6">
        <v>0</v>
      </c>
      <c r="L278" s="6">
        <v>0</v>
      </c>
      <c r="M278" s="6">
        <v>0</v>
      </c>
      <c r="N278" s="6">
        <v>0</v>
      </c>
      <c r="O278" s="6">
        <v>0</v>
      </c>
      <c r="P278" s="6">
        <v>0</v>
      </c>
      <c r="Q278" s="6">
        <v>0</v>
      </c>
      <c r="R278" s="5"/>
    </row>
    <row r="279" spans="1:19" s="2" customFormat="1" ht="22.5" customHeight="1" x14ac:dyDescent="0.25">
      <c r="A279" s="50"/>
      <c r="B279" s="53"/>
      <c r="C279" s="56"/>
      <c r="D279" s="4" t="s">
        <v>32</v>
      </c>
      <c r="E279" s="6">
        <f>F279+G279+H279+I279+J279+K279+L279+M279+N279+O279+P279+Q279</f>
        <v>0</v>
      </c>
      <c r="F279" s="6">
        <v>0</v>
      </c>
      <c r="G279" s="6">
        <v>0</v>
      </c>
      <c r="H279" s="6">
        <v>0</v>
      </c>
      <c r="I279" s="6">
        <v>0</v>
      </c>
      <c r="J279" s="6">
        <v>0</v>
      </c>
      <c r="K279" s="6">
        <v>0</v>
      </c>
      <c r="L279" s="6">
        <v>0</v>
      </c>
      <c r="M279" s="6">
        <v>0</v>
      </c>
      <c r="N279" s="6">
        <v>0</v>
      </c>
      <c r="O279" s="6">
        <v>0</v>
      </c>
      <c r="P279" s="6">
        <v>0</v>
      </c>
      <c r="Q279" s="6">
        <v>0</v>
      </c>
      <c r="R279" s="5"/>
    </row>
    <row r="280" spans="1:19" s="2" customFormat="1" ht="22.5" customHeight="1" x14ac:dyDescent="0.25">
      <c r="A280" s="51"/>
      <c r="B280" s="54"/>
      <c r="C280" s="57"/>
      <c r="D280" s="4" t="s">
        <v>33</v>
      </c>
      <c r="E280" s="6">
        <v>250</v>
      </c>
      <c r="F280" s="6">
        <v>0</v>
      </c>
      <c r="G280" s="6">
        <v>0</v>
      </c>
      <c r="H280" s="6">
        <v>0</v>
      </c>
      <c r="I280" s="6">
        <v>0</v>
      </c>
      <c r="J280" s="6">
        <v>0</v>
      </c>
      <c r="K280" s="6">
        <v>0</v>
      </c>
      <c r="L280" s="6">
        <v>0</v>
      </c>
      <c r="M280" s="6">
        <v>0</v>
      </c>
      <c r="N280" s="6">
        <v>0</v>
      </c>
      <c r="O280" s="6">
        <v>0</v>
      </c>
      <c r="P280" s="6">
        <v>0</v>
      </c>
      <c r="Q280" s="6">
        <v>0</v>
      </c>
      <c r="R280" s="5"/>
    </row>
    <row r="281" spans="1:19" s="2" customFormat="1" ht="22.5" customHeight="1" x14ac:dyDescent="0.25">
      <c r="A281" s="50" t="s">
        <v>88</v>
      </c>
      <c r="B281" s="52" t="s">
        <v>115</v>
      </c>
      <c r="C281" s="55" t="s">
        <v>63</v>
      </c>
      <c r="D281" s="3" t="s">
        <v>27</v>
      </c>
      <c r="E281" s="1">
        <f>E283+E284+E285+E287</f>
        <v>7975.5</v>
      </c>
      <c r="F281" s="6">
        <f>F282+F283+F284+F285+F287</f>
        <v>0</v>
      </c>
      <c r="G281" s="6">
        <f t="shared" ref="G281:Q281" si="66">G282+G283+G284+G285+G287</f>
        <v>0</v>
      </c>
      <c r="H281" s="6">
        <f t="shared" si="66"/>
        <v>0</v>
      </c>
      <c r="I281" s="6">
        <f t="shared" si="66"/>
        <v>0</v>
      </c>
      <c r="J281" s="6">
        <f t="shared" si="66"/>
        <v>0</v>
      </c>
      <c r="K281" s="6">
        <f t="shared" si="66"/>
        <v>0</v>
      </c>
      <c r="L281" s="6">
        <f>L283+L284+L285+L287</f>
        <v>0</v>
      </c>
      <c r="M281" s="6">
        <f t="shared" si="66"/>
        <v>0</v>
      </c>
      <c r="N281" s="6">
        <f t="shared" si="66"/>
        <v>7975.5</v>
      </c>
      <c r="O281" s="6">
        <f t="shared" si="66"/>
        <v>0</v>
      </c>
      <c r="P281" s="6">
        <f t="shared" si="66"/>
        <v>0</v>
      </c>
      <c r="Q281" s="6">
        <f t="shared" si="66"/>
        <v>0</v>
      </c>
      <c r="R281" s="5"/>
    </row>
    <row r="282" spans="1:19" s="2" customFormat="1" ht="22.5" customHeight="1" x14ac:dyDescent="0.25">
      <c r="A282" s="50"/>
      <c r="B282" s="53"/>
      <c r="C282" s="56"/>
      <c r="D282" s="3" t="s">
        <v>28</v>
      </c>
      <c r="E282" s="6">
        <f t="shared" ref="E282:E287" si="67">F282+G282+H282+I282+J282+K282+L282+M282+N282+O282+P282+Q282</f>
        <v>0</v>
      </c>
      <c r="F282" s="6">
        <v>0</v>
      </c>
      <c r="G282" s="6">
        <v>0</v>
      </c>
      <c r="H282" s="6">
        <v>0</v>
      </c>
      <c r="I282" s="6">
        <v>0</v>
      </c>
      <c r="J282" s="6">
        <v>0</v>
      </c>
      <c r="K282" s="6">
        <v>0</v>
      </c>
      <c r="L282" s="6">
        <v>0</v>
      </c>
      <c r="M282" s="6">
        <v>0</v>
      </c>
      <c r="N282" s="6">
        <v>0</v>
      </c>
      <c r="O282" s="6">
        <v>0</v>
      </c>
      <c r="P282" s="6">
        <v>0</v>
      </c>
      <c r="Q282" s="6">
        <v>0</v>
      </c>
      <c r="R282" s="5"/>
    </row>
    <row r="283" spans="1:19" s="2" customFormat="1" ht="22.5" customHeight="1" x14ac:dyDescent="0.25">
      <c r="A283" s="50"/>
      <c r="B283" s="53"/>
      <c r="C283" s="56"/>
      <c r="D283" s="3" t="s">
        <v>29</v>
      </c>
      <c r="E283" s="6">
        <f t="shared" si="67"/>
        <v>7975.5</v>
      </c>
      <c r="F283" s="6">
        <v>0</v>
      </c>
      <c r="G283" s="6">
        <v>0</v>
      </c>
      <c r="H283" s="6">
        <v>0</v>
      </c>
      <c r="I283" s="6">
        <v>0</v>
      </c>
      <c r="J283" s="6">
        <v>0</v>
      </c>
      <c r="K283" s="6">
        <v>0</v>
      </c>
      <c r="L283" s="6">
        <v>0</v>
      </c>
      <c r="M283" s="6">
        <v>0</v>
      </c>
      <c r="N283" s="6">
        <v>7975.5</v>
      </c>
      <c r="O283" s="6">
        <v>0</v>
      </c>
      <c r="P283" s="6">
        <v>0</v>
      </c>
      <c r="Q283" s="6">
        <v>0</v>
      </c>
      <c r="R283" s="5"/>
    </row>
    <row r="284" spans="1:19" s="2" customFormat="1" ht="22.5" customHeight="1" x14ac:dyDescent="0.25">
      <c r="A284" s="50"/>
      <c r="B284" s="53"/>
      <c r="C284" s="56"/>
      <c r="D284" s="3" t="s">
        <v>30</v>
      </c>
      <c r="E284" s="6">
        <f t="shared" si="67"/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5"/>
    </row>
    <row r="285" spans="1:19" s="2" customFormat="1" ht="22.5" customHeight="1" x14ac:dyDescent="0.25">
      <c r="A285" s="50"/>
      <c r="B285" s="53"/>
      <c r="C285" s="56"/>
      <c r="D285" s="4" t="s">
        <v>31</v>
      </c>
      <c r="E285" s="6">
        <f t="shared" si="67"/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0</v>
      </c>
      <c r="N285" s="6">
        <v>0</v>
      </c>
      <c r="O285" s="6">
        <v>0</v>
      </c>
      <c r="P285" s="6">
        <v>0</v>
      </c>
      <c r="Q285" s="6">
        <v>0</v>
      </c>
      <c r="R285" s="5"/>
    </row>
    <row r="286" spans="1:19" s="2" customFormat="1" ht="22.5" customHeight="1" x14ac:dyDescent="0.25">
      <c r="A286" s="50"/>
      <c r="B286" s="53"/>
      <c r="C286" s="56"/>
      <c r="D286" s="4" t="s">
        <v>32</v>
      </c>
      <c r="E286" s="6">
        <f t="shared" si="67"/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5"/>
      <c r="S286" s="8"/>
    </row>
    <row r="287" spans="1:19" s="2" customFormat="1" ht="22.5" customHeight="1" x14ac:dyDescent="0.25">
      <c r="A287" s="51"/>
      <c r="B287" s="54"/>
      <c r="C287" s="57"/>
      <c r="D287" s="4" t="s">
        <v>33</v>
      </c>
      <c r="E287" s="6">
        <f t="shared" si="67"/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0</v>
      </c>
      <c r="N287" s="6">
        <v>0</v>
      </c>
      <c r="O287" s="6">
        <v>0</v>
      </c>
      <c r="P287" s="6">
        <v>0</v>
      </c>
      <c r="Q287" s="6">
        <v>0</v>
      </c>
      <c r="R287" s="5"/>
    </row>
    <row r="288" spans="1:19" s="2" customFormat="1" ht="22.5" customHeight="1" x14ac:dyDescent="0.25">
      <c r="A288" s="49" t="s">
        <v>89</v>
      </c>
      <c r="B288" s="52" t="s">
        <v>114</v>
      </c>
      <c r="C288" s="55" t="s">
        <v>17</v>
      </c>
      <c r="D288" s="3" t="s">
        <v>27</v>
      </c>
      <c r="E288" s="6">
        <f>E290+E291+E292+E294</f>
        <v>10130.5</v>
      </c>
      <c r="F288" s="6">
        <f>F289+F290+F291+F292+F294</f>
        <v>0</v>
      </c>
      <c r="G288" s="6">
        <f t="shared" ref="G288:Q288" si="68">G289+G290+G291+G292+G294</f>
        <v>0</v>
      </c>
      <c r="H288" s="6">
        <f t="shared" si="68"/>
        <v>0</v>
      </c>
      <c r="I288" s="6">
        <f t="shared" si="68"/>
        <v>0</v>
      </c>
      <c r="J288" s="6">
        <f t="shared" si="68"/>
        <v>0</v>
      </c>
      <c r="K288" s="6">
        <f t="shared" si="68"/>
        <v>0</v>
      </c>
      <c r="L288" s="6">
        <f t="shared" si="68"/>
        <v>0</v>
      </c>
      <c r="M288" s="6">
        <f t="shared" si="68"/>
        <v>0</v>
      </c>
      <c r="N288" s="6">
        <f t="shared" si="68"/>
        <v>0</v>
      </c>
      <c r="O288" s="6">
        <f t="shared" si="68"/>
        <v>0</v>
      </c>
      <c r="P288" s="6">
        <f t="shared" si="68"/>
        <v>0</v>
      </c>
      <c r="Q288" s="6">
        <f t="shared" si="68"/>
        <v>0</v>
      </c>
      <c r="R288" s="5"/>
      <c r="S288" s="8"/>
    </row>
    <row r="289" spans="1:18" s="2" customFormat="1" ht="22.5" customHeight="1" x14ac:dyDescent="0.25">
      <c r="A289" s="50"/>
      <c r="B289" s="53"/>
      <c r="C289" s="56"/>
      <c r="D289" s="3" t="s">
        <v>28</v>
      </c>
      <c r="E289" s="6">
        <f>F289+G289+H289+I289+J289+K289+L289+M289+N289+O289+P289+Q289</f>
        <v>0</v>
      </c>
      <c r="F289" s="6">
        <v>0</v>
      </c>
      <c r="G289" s="6">
        <v>0</v>
      </c>
      <c r="H289" s="6">
        <v>0</v>
      </c>
      <c r="I289" s="6">
        <v>0</v>
      </c>
      <c r="J289" s="6">
        <v>0</v>
      </c>
      <c r="K289" s="6">
        <v>0</v>
      </c>
      <c r="L289" s="6">
        <v>0</v>
      </c>
      <c r="M289" s="6">
        <v>0</v>
      </c>
      <c r="N289" s="6">
        <v>0</v>
      </c>
      <c r="O289" s="6">
        <v>0</v>
      </c>
      <c r="P289" s="6">
        <v>0</v>
      </c>
      <c r="Q289" s="6">
        <v>0</v>
      </c>
      <c r="R289" s="5"/>
    </row>
    <row r="290" spans="1:18" s="2" customFormat="1" ht="22.5" customHeight="1" x14ac:dyDescent="0.25">
      <c r="A290" s="50"/>
      <c r="B290" s="53"/>
      <c r="C290" s="56"/>
      <c r="D290" s="3" t="s">
        <v>29</v>
      </c>
      <c r="E290" s="6">
        <f>F290+G290+H290+I290+J290+K290+L290+M290+N290+O290+P290+Q290</f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5"/>
    </row>
    <row r="291" spans="1:18" s="2" customFormat="1" ht="22.5" customHeight="1" x14ac:dyDescent="0.25">
      <c r="A291" s="50"/>
      <c r="B291" s="53"/>
      <c r="C291" s="56"/>
      <c r="D291" s="3" t="s">
        <v>30</v>
      </c>
      <c r="E291" s="6">
        <f>F291+G291+H291+I291+J291+K291+L291+M291+N291+O291+P291+Q291</f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5"/>
    </row>
    <row r="292" spans="1:18" s="2" customFormat="1" ht="22.5" customHeight="1" x14ac:dyDescent="0.25">
      <c r="A292" s="50"/>
      <c r="B292" s="53"/>
      <c r="C292" s="56"/>
      <c r="D292" s="4" t="s">
        <v>31</v>
      </c>
      <c r="E292" s="6">
        <f>F292+G292+H292+I292+J292+K292+L292+M292+N292+O292+P292+Q292</f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5"/>
    </row>
    <row r="293" spans="1:18" s="2" customFormat="1" ht="22.5" customHeight="1" x14ac:dyDescent="0.25">
      <c r="A293" s="50"/>
      <c r="B293" s="53"/>
      <c r="C293" s="56"/>
      <c r="D293" s="4" t="s">
        <v>32</v>
      </c>
      <c r="E293" s="6">
        <f>F293+G293+H293+I293+J293+K293+L293+M293+N293+O293+P293+Q293</f>
        <v>0</v>
      </c>
      <c r="F293" s="6">
        <v>0</v>
      </c>
      <c r="G293" s="6">
        <v>0</v>
      </c>
      <c r="H293" s="6">
        <v>0</v>
      </c>
      <c r="I293" s="6">
        <v>0</v>
      </c>
      <c r="J293" s="6">
        <v>0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5"/>
    </row>
    <row r="294" spans="1:18" s="2" customFormat="1" ht="22.5" customHeight="1" x14ac:dyDescent="0.25">
      <c r="A294" s="51"/>
      <c r="B294" s="54"/>
      <c r="C294" s="57"/>
      <c r="D294" s="4" t="s">
        <v>33</v>
      </c>
      <c r="E294" s="6">
        <v>10130.5</v>
      </c>
      <c r="F294" s="6">
        <v>0</v>
      </c>
      <c r="G294" s="6">
        <v>0</v>
      </c>
      <c r="H294" s="6">
        <v>0</v>
      </c>
      <c r="I294" s="6">
        <v>0</v>
      </c>
      <c r="J294" s="6">
        <v>0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5"/>
    </row>
    <row r="295" spans="1:18" s="2" customFormat="1" ht="22.5" customHeight="1" x14ac:dyDescent="0.25">
      <c r="A295" s="49" t="s">
        <v>90</v>
      </c>
      <c r="B295" s="52" t="s">
        <v>126</v>
      </c>
      <c r="C295" s="55" t="s">
        <v>64</v>
      </c>
      <c r="D295" s="3" t="s">
        <v>27</v>
      </c>
      <c r="E295" s="6">
        <f>E296+E297+E298+E27+E299+E301</f>
        <v>500</v>
      </c>
      <c r="F295" s="6">
        <f>F296+F297+F298+F299+F301</f>
        <v>0</v>
      </c>
      <c r="G295" s="6">
        <f>G296+G297+G298+G299+G301</f>
        <v>0</v>
      </c>
      <c r="H295" s="6">
        <f t="shared" ref="H295:Q295" si="69">H296+H297+H298+H299+H301</f>
        <v>0</v>
      </c>
      <c r="I295" s="6">
        <f t="shared" si="69"/>
        <v>0</v>
      </c>
      <c r="J295" s="6">
        <f t="shared" si="69"/>
        <v>0</v>
      </c>
      <c r="K295" s="6">
        <f t="shared" si="69"/>
        <v>0</v>
      </c>
      <c r="L295" s="6">
        <f t="shared" si="69"/>
        <v>0</v>
      </c>
      <c r="M295" s="6">
        <f t="shared" si="69"/>
        <v>0</v>
      </c>
      <c r="N295" s="6">
        <f t="shared" si="69"/>
        <v>0</v>
      </c>
      <c r="O295" s="6">
        <f t="shared" si="69"/>
        <v>0</v>
      </c>
      <c r="P295" s="6">
        <f t="shared" si="69"/>
        <v>0</v>
      </c>
      <c r="Q295" s="6">
        <f t="shared" si="69"/>
        <v>0</v>
      </c>
      <c r="R295" s="5"/>
    </row>
    <row r="296" spans="1:18" s="2" customFormat="1" ht="22.5" customHeight="1" x14ac:dyDescent="0.25">
      <c r="A296" s="50"/>
      <c r="B296" s="53"/>
      <c r="C296" s="56"/>
      <c r="D296" s="3" t="s">
        <v>28</v>
      </c>
      <c r="E296" s="6">
        <f>F296+G296+H296+I296+J296+K296+L296+M296+N296+O296+P296+Q296</f>
        <v>0</v>
      </c>
      <c r="F296" s="6">
        <v>0</v>
      </c>
      <c r="G296" s="6">
        <v>0</v>
      </c>
      <c r="H296" s="6">
        <v>0</v>
      </c>
      <c r="I296" s="6">
        <v>0</v>
      </c>
      <c r="J296" s="6">
        <v>0</v>
      </c>
      <c r="K296" s="6">
        <v>0</v>
      </c>
      <c r="L296" s="6">
        <v>0</v>
      </c>
      <c r="M296" s="6">
        <v>0</v>
      </c>
      <c r="N296" s="6">
        <v>0</v>
      </c>
      <c r="O296" s="6">
        <v>0</v>
      </c>
      <c r="P296" s="6">
        <v>0</v>
      </c>
      <c r="Q296" s="6">
        <v>0</v>
      </c>
      <c r="R296" s="5"/>
    </row>
    <row r="297" spans="1:18" s="2" customFormat="1" ht="22.5" customHeight="1" x14ac:dyDescent="0.25">
      <c r="A297" s="50"/>
      <c r="B297" s="53"/>
      <c r="C297" s="56"/>
      <c r="D297" s="3" t="s">
        <v>29</v>
      </c>
      <c r="E297" s="6">
        <f>F297+G297+H297+I297+J297+K297+L297+M297+N297+O297+P297+Q297</f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0</v>
      </c>
      <c r="M297" s="6">
        <v>0</v>
      </c>
      <c r="N297" s="6">
        <v>0</v>
      </c>
      <c r="O297" s="6">
        <v>0</v>
      </c>
      <c r="P297" s="6">
        <v>0</v>
      </c>
      <c r="Q297" s="6">
        <v>0</v>
      </c>
      <c r="R297" s="5"/>
    </row>
    <row r="298" spans="1:18" s="2" customFormat="1" ht="22.5" customHeight="1" x14ac:dyDescent="0.25">
      <c r="A298" s="50"/>
      <c r="B298" s="53"/>
      <c r="C298" s="56"/>
      <c r="D298" s="3" t="s">
        <v>30</v>
      </c>
      <c r="E298" s="6">
        <f>F298+G298+H298+I298+J298+K298+L298+M298+N298+O298+P298+Q298</f>
        <v>0</v>
      </c>
      <c r="F298" s="6">
        <v>0</v>
      </c>
      <c r="G298" s="6">
        <v>0</v>
      </c>
      <c r="H298" s="6">
        <v>0</v>
      </c>
      <c r="I298" s="6">
        <v>0</v>
      </c>
      <c r="J298" s="6">
        <v>0</v>
      </c>
      <c r="K298" s="6">
        <v>0</v>
      </c>
      <c r="L298" s="6">
        <v>0</v>
      </c>
      <c r="M298" s="6">
        <v>0</v>
      </c>
      <c r="N298" s="6">
        <v>0</v>
      </c>
      <c r="O298" s="6">
        <v>0</v>
      </c>
      <c r="P298" s="6">
        <v>0</v>
      </c>
      <c r="Q298" s="6">
        <v>0</v>
      </c>
      <c r="R298" s="5"/>
    </row>
    <row r="299" spans="1:18" s="2" customFormat="1" ht="22.5" customHeight="1" x14ac:dyDescent="0.25">
      <c r="A299" s="50"/>
      <c r="B299" s="53"/>
      <c r="C299" s="56"/>
      <c r="D299" s="4" t="s">
        <v>31</v>
      </c>
      <c r="E299" s="6">
        <f>F299+G299+H299+I299+J299+K299++L299+M299+N299+O299+P299+Q299</f>
        <v>0</v>
      </c>
      <c r="F299" s="6">
        <v>0</v>
      </c>
      <c r="G299" s="6">
        <v>0</v>
      </c>
      <c r="H299" s="6">
        <v>0</v>
      </c>
      <c r="I299" s="6">
        <v>0</v>
      </c>
      <c r="J299" s="6">
        <v>0</v>
      </c>
      <c r="K299" s="6">
        <v>0</v>
      </c>
      <c r="L299" s="6">
        <v>0</v>
      </c>
      <c r="M299" s="6">
        <v>0</v>
      </c>
      <c r="N299" s="6">
        <v>0</v>
      </c>
      <c r="O299" s="6">
        <v>0</v>
      </c>
      <c r="P299" s="6">
        <v>0</v>
      </c>
      <c r="Q299" s="6">
        <v>0</v>
      </c>
      <c r="R299" s="5"/>
    </row>
    <row r="300" spans="1:18" s="2" customFormat="1" ht="22.5" customHeight="1" x14ac:dyDescent="0.25">
      <c r="A300" s="50"/>
      <c r="B300" s="53"/>
      <c r="C300" s="56"/>
      <c r="D300" s="4" t="s">
        <v>32</v>
      </c>
      <c r="E300" s="6">
        <f>F300+G300+H300+I300+J300+K300+L300+M300+N300+O300+P300+Q300</f>
        <v>0</v>
      </c>
      <c r="F300" s="6">
        <v>0</v>
      </c>
      <c r="G300" s="6">
        <v>0</v>
      </c>
      <c r="H300" s="6">
        <v>0</v>
      </c>
      <c r="I300" s="6">
        <v>0</v>
      </c>
      <c r="J300" s="6">
        <v>0</v>
      </c>
      <c r="K300" s="6">
        <v>0</v>
      </c>
      <c r="L300" s="6">
        <v>0</v>
      </c>
      <c r="M300" s="6">
        <v>0</v>
      </c>
      <c r="N300" s="6">
        <v>0</v>
      </c>
      <c r="O300" s="6">
        <v>0</v>
      </c>
      <c r="P300" s="6">
        <v>0</v>
      </c>
      <c r="Q300" s="6">
        <v>0</v>
      </c>
      <c r="R300" s="5"/>
    </row>
    <row r="301" spans="1:18" s="2" customFormat="1" ht="22.5" customHeight="1" x14ac:dyDescent="0.25">
      <c r="A301" s="51"/>
      <c r="B301" s="54"/>
      <c r="C301" s="57"/>
      <c r="D301" s="4" t="s">
        <v>33</v>
      </c>
      <c r="E301" s="6">
        <v>500</v>
      </c>
      <c r="F301" s="6">
        <v>0</v>
      </c>
      <c r="G301" s="6">
        <v>0</v>
      </c>
      <c r="H301" s="6">
        <v>0</v>
      </c>
      <c r="I301" s="6">
        <v>0</v>
      </c>
      <c r="J301" s="6">
        <v>0</v>
      </c>
      <c r="K301" s="6">
        <v>0</v>
      </c>
      <c r="L301" s="6">
        <v>0</v>
      </c>
      <c r="M301" s="6">
        <v>0</v>
      </c>
      <c r="N301" s="6">
        <v>0</v>
      </c>
      <c r="O301" s="6">
        <v>0</v>
      </c>
      <c r="P301" s="6">
        <v>0</v>
      </c>
      <c r="Q301" s="6">
        <v>0</v>
      </c>
      <c r="R301" s="5"/>
    </row>
    <row r="302" spans="1:18" s="2" customFormat="1" ht="22.5" customHeight="1" x14ac:dyDescent="0.25">
      <c r="A302" s="49" t="s">
        <v>91</v>
      </c>
      <c r="B302" s="52" t="s">
        <v>57</v>
      </c>
      <c r="C302" s="55" t="s">
        <v>19</v>
      </c>
      <c r="D302" s="3" t="s">
        <v>27</v>
      </c>
      <c r="E302" s="6">
        <f>E303+E304+E305</f>
        <v>7573.625</v>
      </c>
      <c r="F302" s="6">
        <f>F303+F304+F305+F306+F308</f>
        <v>0</v>
      </c>
      <c r="G302" s="6">
        <f t="shared" ref="G302:Q302" si="70">G303+G304+G305+G306+G308</f>
        <v>0</v>
      </c>
      <c r="H302" s="6">
        <f t="shared" si="70"/>
        <v>0</v>
      </c>
      <c r="I302" s="6">
        <f t="shared" si="70"/>
        <v>0</v>
      </c>
      <c r="J302" s="6">
        <f t="shared" si="70"/>
        <v>0</v>
      </c>
      <c r="K302" s="6">
        <f t="shared" si="70"/>
        <v>0</v>
      </c>
      <c r="L302" s="6">
        <f t="shared" si="70"/>
        <v>0</v>
      </c>
      <c r="M302" s="6">
        <f t="shared" si="70"/>
        <v>7573.625</v>
      </c>
      <c r="N302" s="6">
        <f t="shared" si="70"/>
        <v>0</v>
      </c>
      <c r="O302" s="6">
        <f t="shared" si="70"/>
        <v>0</v>
      </c>
      <c r="P302" s="6">
        <f t="shared" si="70"/>
        <v>0</v>
      </c>
      <c r="Q302" s="6">
        <f t="shared" si="70"/>
        <v>0</v>
      </c>
      <c r="R302" s="5"/>
    </row>
    <row r="303" spans="1:18" s="2" customFormat="1" ht="22.5" customHeight="1" x14ac:dyDescent="0.25">
      <c r="A303" s="50"/>
      <c r="B303" s="59"/>
      <c r="C303" s="56"/>
      <c r="D303" s="3" t="s">
        <v>28</v>
      </c>
      <c r="E303" s="6">
        <f>E310</f>
        <v>2358.6</v>
      </c>
      <c r="F303" s="6">
        <f>F310</f>
        <v>0</v>
      </c>
      <c r="G303" s="6">
        <f t="shared" ref="G303:Q303" si="71">G310</f>
        <v>0</v>
      </c>
      <c r="H303" s="6">
        <f t="shared" si="71"/>
        <v>0</v>
      </c>
      <c r="I303" s="6">
        <f t="shared" si="71"/>
        <v>0</v>
      </c>
      <c r="J303" s="6">
        <v>0</v>
      </c>
      <c r="K303" s="6">
        <f>K310</f>
        <v>0</v>
      </c>
      <c r="L303" s="6">
        <f t="shared" si="71"/>
        <v>0</v>
      </c>
      <c r="M303" s="6">
        <f t="shared" si="71"/>
        <v>2358.6</v>
      </c>
      <c r="N303" s="6">
        <f t="shared" si="71"/>
        <v>0</v>
      </c>
      <c r="O303" s="6">
        <f t="shared" si="71"/>
        <v>0</v>
      </c>
      <c r="P303" s="6">
        <f t="shared" si="71"/>
        <v>0</v>
      </c>
      <c r="Q303" s="6">
        <f t="shared" si="71"/>
        <v>0</v>
      </c>
      <c r="R303" s="5"/>
    </row>
    <row r="304" spans="1:18" s="2" customFormat="1" ht="22.5" customHeight="1" x14ac:dyDescent="0.25">
      <c r="A304" s="50"/>
      <c r="B304" s="59"/>
      <c r="C304" s="56"/>
      <c r="D304" s="3" t="s">
        <v>29</v>
      </c>
      <c r="E304" s="6">
        <f>E311</f>
        <v>3700.3</v>
      </c>
      <c r="F304" s="6">
        <f t="shared" ref="F304:Q304" si="72">F311</f>
        <v>0</v>
      </c>
      <c r="G304" s="6">
        <f t="shared" si="72"/>
        <v>0</v>
      </c>
      <c r="H304" s="6">
        <f t="shared" si="72"/>
        <v>0</v>
      </c>
      <c r="I304" s="6">
        <f t="shared" si="72"/>
        <v>0</v>
      </c>
      <c r="J304" s="6">
        <f t="shared" si="72"/>
        <v>0</v>
      </c>
      <c r="K304" s="6">
        <f>K311</f>
        <v>0</v>
      </c>
      <c r="L304" s="6">
        <f>L311</f>
        <v>0</v>
      </c>
      <c r="M304" s="6">
        <f t="shared" si="72"/>
        <v>3700.3</v>
      </c>
      <c r="N304" s="6">
        <f t="shared" si="72"/>
        <v>0</v>
      </c>
      <c r="O304" s="6">
        <f t="shared" si="72"/>
        <v>0</v>
      </c>
      <c r="P304" s="6">
        <f t="shared" si="72"/>
        <v>0</v>
      </c>
      <c r="Q304" s="6">
        <f t="shared" si="72"/>
        <v>0</v>
      </c>
      <c r="R304" s="5"/>
    </row>
    <row r="305" spans="1:18" s="2" customFormat="1" ht="22.5" customHeight="1" x14ac:dyDescent="0.25">
      <c r="A305" s="50"/>
      <c r="B305" s="59"/>
      <c r="C305" s="56"/>
      <c r="D305" s="3" t="s">
        <v>30</v>
      </c>
      <c r="E305" s="1">
        <f>E312</f>
        <v>1514.7249999999999</v>
      </c>
      <c r="F305" s="6">
        <f t="shared" ref="F305:Q305" si="73">F312</f>
        <v>0</v>
      </c>
      <c r="G305" s="6">
        <f t="shared" si="73"/>
        <v>0</v>
      </c>
      <c r="H305" s="6">
        <f t="shared" si="73"/>
        <v>0</v>
      </c>
      <c r="I305" s="6">
        <f t="shared" si="73"/>
        <v>0</v>
      </c>
      <c r="J305" s="6">
        <f t="shared" si="73"/>
        <v>0</v>
      </c>
      <c r="K305" s="6">
        <f t="shared" si="73"/>
        <v>0</v>
      </c>
      <c r="L305" s="6">
        <f t="shared" si="73"/>
        <v>0</v>
      </c>
      <c r="M305" s="6">
        <f t="shared" si="73"/>
        <v>1514.7249999999999</v>
      </c>
      <c r="N305" s="6">
        <f t="shared" si="73"/>
        <v>0</v>
      </c>
      <c r="O305" s="6">
        <f t="shared" si="73"/>
        <v>0</v>
      </c>
      <c r="P305" s="6">
        <f t="shared" si="73"/>
        <v>0</v>
      </c>
      <c r="Q305" s="6">
        <f t="shared" si="73"/>
        <v>0</v>
      </c>
      <c r="R305" s="5"/>
    </row>
    <row r="306" spans="1:18" s="2" customFormat="1" ht="22.5" customHeight="1" x14ac:dyDescent="0.25">
      <c r="A306" s="50"/>
      <c r="B306" s="59"/>
      <c r="C306" s="56"/>
      <c r="D306" s="4" t="s">
        <v>31</v>
      </c>
      <c r="E306" s="6">
        <f>E313</f>
        <v>0</v>
      </c>
      <c r="F306" s="6">
        <f t="shared" ref="F306:Q306" si="74">F313</f>
        <v>0</v>
      </c>
      <c r="G306" s="6">
        <f t="shared" si="74"/>
        <v>0</v>
      </c>
      <c r="H306" s="6">
        <f t="shared" si="74"/>
        <v>0</v>
      </c>
      <c r="I306" s="6">
        <f t="shared" si="74"/>
        <v>0</v>
      </c>
      <c r="J306" s="6">
        <f t="shared" si="74"/>
        <v>0</v>
      </c>
      <c r="K306" s="6">
        <f t="shared" si="74"/>
        <v>0</v>
      </c>
      <c r="L306" s="6">
        <f t="shared" si="74"/>
        <v>0</v>
      </c>
      <c r="M306" s="6">
        <f t="shared" si="74"/>
        <v>0</v>
      </c>
      <c r="N306" s="6">
        <f t="shared" si="74"/>
        <v>0</v>
      </c>
      <c r="O306" s="6">
        <f t="shared" si="74"/>
        <v>0</v>
      </c>
      <c r="P306" s="6">
        <f t="shared" si="74"/>
        <v>0</v>
      </c>
      <c r="Q306" s="6">
        <f t="shared" si="74"/>
        <v>0</v>
      </c>
      <c r="R306" s="5"/>
    </row>
    <row r="307" spans="1:18" s="2" customFormat="1" ht="22.5" customHeight="1" x14ac:dyDescent="0.25">
      <c r="A307" s="50"/>
      <c r="B307" s="59"/>
      <c r="C307" s="56"/>
      <c r="D307" s="4" t="s">
        <v>32</v>
      </c>
      <c r="E307" s="6">
        <f>E314</f>
        <v>0</v>
      </c>
      <c r="F307" s="6">
        <f t="shared" ref="F307:Q307" si="75">F314</f>
        <v>0</v>
      </c>
      <c r="G307" s="6">
        <f t="shared" si="75"/>
        <v>0</v>
      </c>
      <c r="H307" s="6">
        <f t="shared" si="75"/>
        <v>0</v>
      </c>
      <c r="I307" s="6">
        <f t="shared" si="75"/>
        <v>0</v>
      </c>
      <c r="J307" s="6">
        <f t="shared" si="75"/>
        <v>0</v>
      </c>
      <c r="K307" s="6">
        <f t="shared" si="75"/>
        <v>0</v>
      </c>
      <c r="L307" s="6">
        <f t="shared" si="75"/>
        <v>0</v>
      </c>
      <c r="M307" s="6">
        <f t="shared" si="75"/>
        <v>0</v>
      </c>
      <c r="N307" s="6">
        <f t="shared" si="75"/>
        <v>0</v>
      </c>
      <c r="O307" s="6">
        <f t="shared" si="75"/>
        <v>0</v>
      </c>
      <c r="P307" s="6">
        <f t="shared" si="75"/>
        <v>0</v>
      </c>
      <c r="Q307" s="6">
        <f t="shared" si="75"/>
        <v>0</v>
      </c>
      <c r="R307" s="5"/>
    </row>
    <row r="308" spans="1:18" s="2" customFormat="1" ht="22.5" customHeight="1" x14ac:dyDescent="0.25">
      <c r="A308" s="51"/>
      <c r="B308" s="60"/>
      <c r="C308" s="57"/>
      <c r="D308" s="4" t="s">
        <v>33</v>
      </c>
      <c r="E308" s="6">
        <v>0</v>
      </c>
      <c r="F308" s="6">
        <f t="shared" ref="F308:Q308" si="76">F315</f>
        <v>0</v>
      </c>
      <c r="G308" s="6">
        <f t="shared" si="76"/>
        <v>0</v>
      </c>
      <c r="H308" s="6">
        <f t="shared" si="76"/>
        <v>0</v>
      </c>
      <c r="I308" s="6">
        <f t="shared" si="76"/>
        <v>0</v>
      </c>
      <c r="J308" s="6">
        <f t="shared" si="76"/>
        <v>0</v>
      </c>
      <c r="K308" s="6">
        <f t="shared" si="76"/>
        <v>0</v>
      </c>
      <c r="L308" s="6">
        <f t="shared" si="76"/>
        <v>0</v>
      </c>
      <c r="M308" s="6">
        <f t="shared" si="76"/>
        <v>0</v>
      </c>
      <c r="N308" s="6">
        <f t="shared" si="76"/>
        <v>0</v>
      </c>
      <c r="O308" s="6">
        <f t="shared" si="76"/>
        <v>0</v>
      </c>
      <c r="P308" s="6">
        <f t="shared" si="76"/>
        <v>0</v>
      </c>
      <c r="Q308" s="6">
        <f t="shared" si="76"/>
        <v>0</v>
      </c>
      <c r="R308" s="5"/>
    </row>
    <row r="309" spans="1:18" s="2" customFormat="1" ht="22.5" customHeight="1" x14ac:dyDescent="0.25">
      <c r="A309" s="49" t="s">
        <v>92</v>
      </c>
      <c r="B309" s="52" t="s">
        <v>39</v>
      </c>
      <c r="C309" s="55" t="s">
        <v>20</v>
      </c>
      <c r="D309" s="3" t="s">
        <v>27</v>
      </c>
      <c r="E309" s="6">
        <f>E310+E311+E312+E313+E315</f>
        <v>7573.625</v>
      </c>
      <c r="F309" s="6">
        <f t="shared" ref="F309:Q309" si="77">F310+F311+F312+F313+F315</f>
        <v>0</v>
      </c>
      <c r="G309" s="6">
        <f t="shared" si="77"/>
        <v>0</v>
      </c>
      <c r="H309" s="6">
        <f t="shared" si="77"/>
        <v>0</v>
      </c>
      <c r="I309" s="6">
        <f t="shared" si="77"/>
        <v>0</v>
      </c>
      <c r="J309" s="6">
        <f t="shared" si="77"/>
        <v>0</v>
      </c>
      <c r="K309" s="6">
        <f t="shared" si="77"/>
        <v>0</v>
      </c>
      <c r="L309" s="6">
        <f t="shared" si="77"/>
        <v>0</v>
      </c>
      <c r="M309" s="6">
        <f t="shared" si="77"/>
        <v>7573.625</v>
      </c>
      <c r="N309" s="6">
        <f t="shared" si="77"/>
        <v>0</v>
      </c>
      <c r="O309" s="6">
        <f t="shared" si="77"/>
        <v>0</v>
      </c>
      <c r="P309" s="6">
        <f t="shared" si="77"/>
        <v>0</v>
      </c>
      <c r="Q309" s="6">
        <f t="shared" si="77"/>
        <v>0</v>
      </c>
      <c r="R309" s="5"/>
    </row>
    <row r="310" spans="1:18" s="2" customFormat="1" ht="22.5" customHeight="1" x14ac:dyDescent="0.25">
      <c r="A310" s="50"/>
      <c r="B310" s="53"/>
      <c r="C310" s="56"/>
      <c r="D310" s="3" t="s">
        <v>28</v>
      </c>
      <c r="E310" s="6">
        <f t="shared" ref="E310:E315" si="78">F310+G310+H310+I310+J310+K310+L310+M310+N310+O310+P310+Q310</f>
        <v>2358.6</v>
      </c>
      <c r="F310" s="6">
        <f>F317</f>
        <v>0</v>
      </c>
      <c r="G310" s="6">
        <f>G317</f>
        <v>0</v>
      </c>
      <c r="H310" s="6">
        <f t="shared" ref="H310:Q310" si="79">H317</f>
        <v>0</v>
      </c>
      <c r="I310" s="6">
        <f t="shared" si="79"/>
        <v>0</v>
      </c>
      <c r="J310" s="6">
        <f t="shared" si="79"/>
        <v>0</v>
      </c>
      <c r="K310" s="6">
        <f t="shared" si="79"/>
        <v>0</v>
      </c>
      <c r="L310" s="6">
        <f t="shared" si="79"/>
        <v>0</v>
      </c>
      <c r="M310" s="6">
        <f t="shared" si="79"/>
        <v>2358.6</v>
      </c>
      <c r="N310" s="6">
        <f t="shared" si="79"/>
        <v>0</v>
      </c>
      <c r="O310" s="6">
        <f t="shared" si="79"/>
        <v>0</v>
      </c>
      <c r="P310" s="6">
        <f t="shared" si="79"/>
        <v>0</v>
      </c>
      <c r="Q310" s="6">
        <f t="shared" si="79"/>
        <v>0</v>
      </c>
      <c r="R310" s="5"/>
    </row>
    <row r="311" spans="1:18" s="2" customFormat="1" ht="22.5" customHeight="1" x14ac:dyDescent="0.25">
      <c r="A311" s="50"/>
      <c r="B311" s="53"/>
      <c r="C311" s="56"/>
      <c r="D311" s="3" t="s">
        <v>29</v>
      </c>
      <c r="E311" s="6">
        <f t="shared" si="78"/>
        <v>3700.3</v>
      </c>
      <c r="F311" s="6">
        <f t="shared" ref="F311:Q311" si="80">F318</f>
        <v>0</v>
      </c>
      <c r="G311" s="6">
        <f t="shared" si="80"/>
        <v>0</v>
      </c>
      <c r="H311" s="6">
        <f t="shared" si="80"/>
        <v>0</v>
      </c>
      <c r="I311" s="6">
        <f t="shared" si="80"/>
        <v>0</v>
      </c>
      <c r="J311" s="6">
        <f t="shared" si="80"/>
        <v>0</v>
      </c>
      <c r="K311" s="6">
        <f t="shared" si="80"/>
        <v>0</v>
      </c>
      <c r="L311" s="6">
        <f t="shared" si="80"/>
        <v>0</v>
      </c>
      <c r="M311" s="6">
        <f t="shared" si="80"/>
        <v>3700.3</v>
      </c>
      <c r="N311" s="6">
        <f t="shared" si="80"/>
        <v>0</v>
      </c>
      <c r="O311" s="6">
        <f t="shared" si="80"/>
        <v>0</v>
      </c>
      <c r="P311" s="6">
        <f t="shared" si="80"/>
        <v>0</v>
      </c>
      <c r="Q311" s="6">
        <f t="shared" si="80"/>
        <v>0</v>
      </c>
      <c r="R311" s="5"/>
    </row>
    <row r="312" spans="1:18" s="2" customFormat="1" ht="22.5" customHeight="1" x14ac:dyDescent="0.25">
      <c r="A312" s="50"/>
      <c r="B312" s="53"/>
      <c r="C312" s="56"/>
      <c r="D312" s="3" t="s">
        <v>30</v>
      </c>
      <c r="E312" s="6">
        <f>F312+G312+H312+I312+J312+K312+L312+M312+N312+O312+P312+Q312</f>
        <v>1514.7249999999999</v>
      </c>
      <c r="F312" s="6">
        <f t="shared" ref="F312:P312" si="81">F319</f>
        <v>0</v>
      </c>
      <c r="G312" s="6">
        <f t="shared" si="81"/>
        <v>0</v>
      </c>
      <c r="H312" s="6">
        <f t="shared" si="81"/>
        <v>0</v>
      </c>
      <c r="I312" s="6">
        <f t="shared" si="81"/>
        <v>0</v>
      </c>
      <c r="J312" s="6">
        <f t="shared" si="81"/>
        <v>0</v>
      </c>
      <c r="K312" s="6">
        <f t="shared" si="81"/>
        <v>0</v>
      </c>
      <c r="L312" s="6">
        <f t="shared" si="81"/>
        <v>0</v>
      </c>
      <c r="M312" s="6">
        <f t="shared" si="81"/>
        <v>1514.7249999999999</v>
      </c>
      <c r="N312" s="6">
        <f t="shared" si="81"/>
        <v>0</v>
      </c>
      <c r="O312" s="6">
        <f t="shared" si="81"/>
        <v>0</v>
      </c>
      <c r="P312" s="6">
        <f t="shared" si="81"/>
        <v>0</v>
      </c>
      <c r="Q312" s="6">
        <f>Q319</f>
        <v>0</v>
      </c>
      <c r="R312" s="5"/>
    </row>
    <row r="313" spans="1:18" s="2" customFormat="1" ht="22.5" customHeight="1" x14ac:dyDescent="0.25">
      <c r="A313" s="50"/>
      <c r="B313" s="53"/>
      <c r="C313" s="56"/>
      <c r="D313" s="4" t="s">
        <v>31</v>
      </c>
      <c r="E313" s="6">
        <f t="shared" si="78"/>
        <v>0</v>
      </c>
      <c r="F313" s="6">
        <f t="shared" ref="F313:Q313" si="82">F320</f>
        <v>0</v>
      </c>
      <c r="G313" s="6">
        <f t="shared" si="82"/>
        <v>0</v>
      </c>
      <c r="H313" s="6">
        <f t="shared" si="82"/>
        <v>0</v>
      </c>
      <c r="I313" s="6">
        <f t="shared" si="82"/>
        <v>0</v>
      </c>
      <c r="J313" s="6">
        <f t="shared" si="82"/>
        <v>0</v>
      </c>
      <c r="K313" s="6">
        <f t="shared" si="82"/>
        <v>0</v>
      </c>
      <c r="L313" s="6">
        <f t="shared" si="82"/>
        <v>0</v>
      </c>
      <c r="M313" s="6">
        <f t="shared" si="82"/>
        <v>0</v>
      </c>
      <c r="N313" s="6">
        <f t="shared" si="82"/>
        <v>0</v>
      </c>
      <c r="O313" s="6">
        <f t="shared" si="82"/>
        <v>0</v>
      </c>
      <c r="P313" s="6">
        <f t="shared" si="82"/>
        <v>0</v>
      </c>
      <c r="Q313" s="6">
        <f t="shared" si="82"/>
        <v>0</v>
      </c>
      <c r="R313" s="5"/>
    </row>
    <row r="314" spans="1:18" s="2" customFormat="1" ht="22.5" customHeight="1" x14ac:dyDescent="0.25">
      <c r="A314" s="50"/>
      <c r="B314" s="53"/>
      <c r="C314" s="56"/>
      <c r="D314" s="4" t="s">
        <v>32</v>
      </c>
      <c r="E314" s="6">
        <f t="shared" si="78"/>
        <v>0</v>
      </c>
      <c r="F314" s="6">
        <f t="shared" ref="F314:Q314" si="83">F321</f>
        <v>0</v>
      </c>
      <c r="G314" s="6">
        <f t="shared" si="83"/>
        <v>0</v>
      </c>
      <c r="H314" s="6">
        <f t="shared" si="83"/>
        <v>0</v>
      </c>
      <c r="I314" s="6">
        <f t="shared" si="83"/>
        <v>0</v>
      </c>
      <c r="J314" s="6">
        <f t="shared" si="83"/>
        <v>0</v>
      </c>
      <c r="K314" s="6">
        <f t="shared" si="83"/>
        <v>0</v>
      </c>
      <c r="L314" s="6">
        <f t="shared" si="83"/>
        <v>0</v>
      </c>
      <c r="M314" s="6">
        <f t="shared" si="83"/>
        <v>0</v>
      </c>
      <c r="N314" s="6">
        <f t="shared" si="83"/>
        <v>0</v>
      </c>
      <c r="O314" s="6">
        <f t="shared" si="83"/>
        <v>0</v>
      </c>
      <c r="P314" s="6">
        <f t="shared" si="83"/>
        <v>0</v>
      </c>
      <c r="Q314" s="6">
        <f t="shared" si="83"/>
        <v>0</v>
      </c>
      <c r="R314" s="5"/>
    </row>
    <row r="315" spans="1:18" s="2" customFormat="1" ht="22.5" customHeight="1" x14ac:dyDescent="0.25">
      <c r="A315" s="51"/>
      <c r="B315" s="54"/>
      <c r="C315" s="57"/>
      <c r="D315" s="4" t="s">
        <v>33</v>
      </c>
      <c r="E315" s="6">
        <f t="shared" si="78"/>
        <v>0</v>
      </c>
      <c r="F315" s="6">
        <f t="shared" ref="F315:Q315" si="84">F322</f>
        <v>0</v>
      </c>
      <c r="G315" s="6">
        <f t="shared" si="84"/>
        <v>0</v>
      </c>
      <c r="H315" s="6">
        <f t="shared" si="84"/>
        <v>0</v>
      </c>
      <c r="I315" s="6">
        <f t="shared" si="84"/>
        <v>0</v>
      </c>
      <c r="J315" s="6">
        <f t="shared" si="84"/>
        <v>0</v>
      </c>
      <c r="K315" s="6">
        <f t="shared" si="84"/>
        <v>0</v>
      </c>
      <c r="L315" s="6">
        <f t="shared" si="84"/>
        <v>0</v>
      </c>
      <c r="M315" s="6">
        <f t="shared" si="84"/>
        <v>0</v>
      </c>
      <c r="N315" s="6">
        <f t="shared" si="84"/>
        <v>0</v>
      </c>
      <c r="O315" s="6">
        <f t="shared" si="84"/>
        <v>0</v>
      </c>
      <c r="P315" s="6">
        <f t="shared" si="84"/>
        <v>0</v>
      </c>
      <c r="Q315" s="6">
        <f t="shared" si="84"/>
        <v>0</v>
      </c>
      <c r="R315" s="5"/>
    </row>
    <row r="316" spans="1:18" s="2" customFormat="1" ht="22.5" customHeight="1" x14ac:dyDescent="0.25">
      <c r="A316" s="49" t="s">
        <v>93</v>
      </c>
      <c r="B316" s="52" t="s">
        <v>58</v>
      </c>
      <c r="C316" s="55" t="s">
        <v>45</v>
      </c>
      <c r="D316" s="3" t="s">
        <v>27</v>
      </c>
      <c r="E316" s="6">
        <f>E317+E318+E319+E320+E322</f>
        <v>7573.625</v>
      </c>
      <c r="F316" s="6">
        <f>F317+F318+F319+F320+F322</f>
        <v>0</v>
      </c>
      <c r="G316" s="6">
        <f t="shared" ref="G316:Q316" si="85">G317+G318+G319+G320+G322</f>
        <v>0</v>
      </c>
      <c r="H316" s="6">
        <f t="shared" si="85"/>
        <v>0</v>
      </c>
      <c r="I316" s="6">
        <f t="shared" si="85"/>
        <v>0</v>
      </c>
      <c r="J316" s="6">
        <f t="shared" si="85"/>
        <v>0</v>
      </c>
      <c r="K316" s="6">
        <f t="shared" si="85"/>
        <v>0</v>
      </c>
      <c r="L316" s="6">
        <f t="shared" si="85"/>
        <v>0</v>
      </c>
      <c r="M316" s="6">
        <f t="shared" si="85"/>
        <v>7573.625</v>
      </c>
      <c r="N316" s="6">
        <f t="shared" si="85"/>
        <v>0</v>
      </c>
      <c r="O316" s="6">
        <f t="shared" si="85"/>
        <v>0</v>
      </c>
      <c r="P316" s="6">
        <f t="shared" si="85"/>
        <v>0</v>
      </c>
      <c r="Q316" s="6">
        <f t="shared" si="85"/>
        <v>0</v>
      </c>
      <c r="R316" s="5"/>
    </row>
    <row r="317" spans="1:18" s="2" customFormat="1" ht="22.5" customHeight="1" x14ac:dyDescent="0.25">
      <c r="A317" s="50"/>
      <c r="B317" s="53"/>
      <c r="C317" s="56"/>
      <c r="D317" s="3" t="s">
        <v>28</v>
      </c>
      <c r="E317" s="6">
        <f t="shared" ref="E317:E322" si="86">F317+G317+H317+I317+J317+K317+L317+M317+N317+O317+P317+Q317</f>
        <v>2358.6</v>
      </c>
      <c r="F317" s="6">
        <v>0</v>
      </c>
      <c r="G317" s="6">
        <v>0</v>
      </c>
      <c r="H317" s="6">
        <v>0</v>
      </c>
      <c r="I317" s="6">
        <v>0</v>
      </c>
      <c r="J317" s="6">
        <v>0</v>
      </c>
      <c r="K317" s="6">
        <v>0</v>
      </c>
      <c r="L317" s="6">
        <v>0</v>
      </c>
      <c r="M317" s="6">
        <v>2358.6</v>
      </c>
      <c r="N317" s="6">
        <v>0</v>
      </c>
      <c r="O317" s="6">
        <v>0</v>
      </c>
      <c r="P317" s="6">
        <v>0</v>
      </c>
      <c r="Q317" s="6">
        <v>0</v>
      </c>
      <c r="R317" s="5"/>
    </row>
    <row r="318" spans="1:18" s="2" customFormat="1" ht="22.5" customHeight="1" x14ac:dyDescent="0.25">
      <c r="A318" s="50"/>
      <c r="B318" s="53"/>
      <c r="C318" s="56"/>
      <c r="D318" s="3" t="s">
        <v>29</v>
      </c>
      <c r="E318" s="6">
        <f t="shared" si="86"/>
        <v>3700.3</v>
      </c>
      <c r="F318" s="6">
        <v>0</v>
      </c>
      <c r="G318" s="6">
        <v>0</v>
      </c>
      <c r="H318" s="6">
        <v>0</v>
      </c>
      <c r="I318" s="6">
        <v>0</v>
      </c>
      <c r="J318" s="6">
        <v>0</v>
      </c>
      <c r="K318" s="6">
        <v>0</v>
      </c>
      <c r="L318" s="6">
        <v>0</v>
      </c>
      <c r="M318" s="6">
        <v>3700.3</v>
      </c>
      <c r="N318" s="6">
        <v>0</v>
      </c>
      <c r="O318" s="6">
        <v>0</v>
      </c>
      <c r="P318" s="6">
        <v>0</v>
      </c>
      <c r="Q318" s="6">
        <v>0</v>
      </c>
      <c r="R318" s="5"/>
    </row>
    <row r="319" spans="1:18" s="2" customFormat="1" ht="22.5" customHeight="1" x14ac:dyDescent="0.25">
      <c r="A319" s="50"/>
      <c r="B319" s="53"/>
      <c r="C319" s="56"/>
      <c r="D319" s="3" t="s">
        <v>30</v>
      </c>
      <c r="E319" s="6">
        <f t="shared" si="86"/>
        <v>1514.7249999999999</v>
      </c>
      <c r="F319" s="6">
        <v>0</v>
      </c>
      <c r="G319" s="6">
        <v>0</v>
      </c>
      <c r="H319" s="6">
        <v>0</v>
      </c>
      <c r="I319" s="6">
        <v>0</v>
      </c>
      <c r="J319" s="6">
        <v>0</v>
      </c>
      <c r="K319" s="6">
        <v>0</v>
      </c>
      <c r="L319" s="6">
        <v>0</v>
      </c>
      <c r="M319" s="6">
        <v>1514.7249999999999</v>
      </c>
      <c r="N319" s="6">
        <v>0</v>
      </c>
      <c r="O319" s="6">
        <v>0</v>
      </c>
      <c r="P319" s="6">
        <v>0</v>
      </c>
      <c r="Q319" s="6">
        <v>0</v>
      </c>
      <c r="R319" s="5"/>
    </row>
    <row r="320" spans="1:18" s="2" customFormat="1" ht="22.5" customHeight="1" x14ac:dyDescent="0.25">
      <c r="A320" s="50"/>
      <c r="B320" s="53"/>
      <c r="C320" s="56"/>
      <c r="D320" s="4" t="s">
        <v>31</v>
      </c>
      <c r="E320" s="6">
        <f t="shared" si="86"/>
        <v>0</v>
      </c>
      <c r="F320" s="6">
        <v>0</v>
      </c>
      <c r="G320" s="6">
        <v>0</v>
      </c>
      <c r="H320" s="6">
        <v>0</v>
      </c>
      <c r="I320" s="6">
        <v>0</v>
      </c>
      <c r="J320" s="6">
        <v>0</v>
      </c>
      <c r="K320" s="6">
        <v>0</v>
      </c>
      <c r="L320" s="6">
        <v>0</v>
      </c>
      <c r="M320" s="6">
        <v>0</v>
      </c>
      <c r="N320" s="6">
        <v>0</v>
      </c>
      <c r="O320" s="6">
        <v>0</v>
      </c>
      <c r="P320" s="6">
        <v>0</v>
      </c>
      <c r="Q320" s="6">
        <v>0</v>
      </c>
      <c r="R320" s="5"/>
    </row>
    <row r="321" spans="1:18" s="2" customFormat="1" ht="22.5" customHeight="1" x14ac:dyDescent="0.25">
      <c r="A321" s="50"/>
      <c r="B321" s="53"/>
      <c r="C321" s="56"/>
      <c r="D321" s="4" t="s">
        <v>32</v>
      </c>
      <c r="E321" s="6">
        <f t="shared" si="86"/>
        <v>0</v>
      </c>
      <c r="F321" s="6">
        <v>0</v>
      </c>
      <c r="G321" s="6">
        <v>0</v>
      </c>
      <c r="H321" s="6">
        <v>0</v>
      </c>
      <c r="I321" s="6">
        <v>0</v>
      </c>
      <c r="J321" s="6">
        <v>0</v>
      </c>
      <c r="K321" s="6">
        <v>0</v>
      </c>
      <c r="L321" s="6">
        <v>0</v>
      </c>
      <c r="M321" s="6">
        <v>0</v>
      </c>
      <c r="N321" s="6">
        <v>0</v>
      </c>
      <c r="O321" s="6">
        <v>0</v>
      </c>
      <c r="P321" s="6">
        <v>0</v>
      </c>
      <c r="Q321" s="6">
        <v>0</v>
      </c>
      <c r="R321" s="5"/>
    </row>
    <row r="322" spans="1:18" s="2" customFormat="1" ht="20.25" customHeight="1" x14ac:dyDescent="0.25">
      <c r="A322" s="51"/>
      <c r="B322" s="54"/>
      <c r="C322" s="57"/>
      <c r="D322" s="4" t="s">
        <v>33</v>
      </c>
      <c r="E322" s="6">
        <f t="shared" si="86"/>
        <v>0</v>
      </c>
      <c r="F322" s="6">
        <v>0</v>
      </c>
      <c r="G322" s="6">
        <v>0</v>
      </c>
      <c r="H322" s="6">
        <v>0</v>
      </c>
      <c r="I322" s="6">
        <v>0</v>
      </c>
      <c r="J322" s="6">
        <v>0</v>
      </c>
      <c r="K322" s="6">
        <v>0</v>
      </c>
      <c r="L322" s="6">
        <v>0</v>
      </c>
      <c r="M322" s="6">
        <v>0</v>
      </c>
      <c r="N322" s="6">
        <v>0</v>
      </c>
      <c r="O322" s="6">
        <v>0</v>
      </c>
      <c r="P322" s="6">
        <v>0</v>
      </c>
      <c r="Q322" s="6">
        <v>0</v>
      </c>
      <c r="R322" s="5"/>
    </row>
    <row r="323" spans="1:18" s="2" customFormat="1" ht="22.5" customHeight="1" x14ac:dyDescent="0.25">
      <c r="A323" s="49" t="s">
        <v>108</v>
      </c>
      <c r="B323" s="52" t="s">
        <v>139</v>
      </c>
      <c r="C323" s="55" t="s">
        <v>19</v>
      </c>
      <c r="D323" s="4" t="s">
        <v>27</v>
      </c>
      <c r="E323" s="6">
        <f>E324+E325+E326+E327+E329</f>
        <v>1806.4432999999999</v>
      </c>
      <c r="F323" s="6">
        <f t="shared" ref="F323:P323" si="87">F324+F325+F326+F327+F329</f>
        <v>0</v>
      </c>
      <c r="G323" s="6">
        <f t="shared" si="87"/>
        <v>0</v>
      </c>
      <c r="H323" s="6">
        <f t="shared" si="87"/>
        <v>0</v>
      </c>
      <c r="I323" s="6">
        <f t="shared" si="87"/>
        <v>0</v>
      </c>
      <c r="J323" s="6">
        <f t="shared" si="87"/>
        <v>0</v>
      </c>
      <c r="K323" s="6">
        <f t="shared" si="87"/>
        <v>0</v>
      </c>
      <c r="L323" s="6">
        <f t="shared" si="87"/>
        <v>0</v>
      </c>
      <c r="M323" s="6">
        <f t="shared" si="87"/>
        <v>1806.4432999999999</v>
      </c>
      <c r="N323" s="6">
        <f t="shared" si="87"/>
        <v>0</v>
      </c>
      <c r="O323" s="6">
        <f t="shared" si="87"/>
        <v>0</v>
      </c>
      <c r="P323" s="6">
        <f t="shared" si="87"/>
        <v>0</v>
      </c>
      <c r="Q323" s="6">
        <f>Q324+Q325+Q326+Q327+Q329</f>
        <v>0</v>
      </c>
      <c r="R323" s="5"/>
    </row>
    <row r="324" spans="1:18" s="2" customFormat="1" ht="22.5" customHeight="1" x14ac:dyDescent="0.25">
      <c r="A324" s="50"/>
      <c r="B324" s="53"/>
      <c r="C324" s="56"/>
      <c r="D324" s="4" t="s">
        <v>28</v>
      </c>
      <c r="E324" s="6">
        <f t="shared" ref="E324:E329" si="88">F324+G324+H324+I324+J324+K324+L324+M324+N324+O324+P324+Q324</f>
        <v>0</v>
      </c>
      <c r="F324" s="6">
        <f>F331+F338</f>
        <v>0</v>
      </c>
      <c r="G324" s="6">
        <f t="shared" ref="G324:Q324" si="89">G331+G338</f>
        <v>0</v>
      </c>
      <c r="H324" s="6">
        <f t="shared" si="89"/>
        <v>0</v>
      </c>
      <c r="I324" s="6">
        <f t="shared" si="89"/>
        <v>0</v>
      </c>
      <c r="J324" s="6">
        <f t="shared" si="89"/>
        <v>0</v>
      </c>
      <c r="K324" s="6">
        <f t="shared" si="89"/>
        <v>0</v>
      </c>
      <c r="L324" s="6">
        <f t="shared" si="89"/>
        <v>0</v>
      </c>
      <c r="M324" s="6">
        <f t="shared" si="89"/>
        <v>0</v>
      </c>
      <c r="N324" s="6">
        <f t="shared" si="89"/>
        <v>0</v>
      </c>
      <c r="O324" s="6">
        <f t="shared" si="89"/>
        <v>0</v>
      </c>
      <c r="P324" s="6">
        <f t="shared" si="89"/>
        <v>0</v>
      </c>
      <c r="Q324" s="6">
        <f t="shared" si="89"/>
        <v>0</v>
      </c>
      <c r="R324" s="5"/>
    </row>
    <row r="325" spans="1:18" s="2" customFormat="1" ht="22.5" customHeight="1" x14ac:dyDescent="0.25">
      <c r="A325" s="50"/>
      <c r="B325" s="53"/>
      <c r="C325" s="56"/>
      <c r="D325" s="4" t="s">
        <v>29</v>
      </c>
      <c r="E325" s="6">
        <f t="shared" si="88"/>
        <v>0</v>
      </c>
      <c r="F325" s="6">
        <f t="shared" ref="F325:Q325" si="90">F332+F339</f>
        <v>0</v>
      </c>
      <c r="G325" s="6">
        <f t="shared" si="90"/>
        <v>0</v>
      </c>
      <c r="H325" s="6">
        <f t="shared" si="90"/>
        <v>0</v>
      </c>
      <c r="I325" s="6">
        <f t="shared" si="90"/>
        <v>0</v>
      </c>
      <c r="J325" s="6">
        <f t="shared" si="90"/>
        <v>0</v>
      </c>
      <c r="K325" s="6">
        <f t="shared" si="90"/>
        <v>0</v>
      </c>
      <c r="L325" s="6">
        <f t="shared" si="90"/>
        <v>0</v>
      </c>
      <c r="M325" s="6">
        <f t="shared" si="90"/>
        <v>0</v>
      </c>
      <c r="N325" s="6">
        <f t="shared" si="90"/>
        <v>0</v>
      </c>
      <c r="O325" s="6">
        <f t="shared" si="90"/>
        <v>0</v>
      </c>
      <c r="P325" s="6">
        <f t="shared" si="90"/>
        <v>0</v>
      </c>
      <c r="Q325" s="6">
        <f t="shared" si="90"/>
        <v>0</v>
      </c>
      <c r="R325" s="5"/>
    </row>
    <row r="326" spans="1:18" s="2" customFormat="1" ht="22.5" customHeight="1" x14ac:dyDescent="0.25">
      <c r="A326" s="50"/>
      <c r="B326" s="53"/>
      <c r="C326" s="56"/>
      <c r="D326" s="4" t="s">
        <v>30</v>
      </c>
      <c r="E326" s="6">
        <f t="shared" si="88"/>
        <v>1806.4432999999999</v>
      </c>
      <c r="F326" s="6">
        <f t="shared" ref="F326:Q326" si="91">F333+F340</f>
        <v>0</v>
      </c>
      <c r="G326" s="6">
        <f t="shared" si="91"/>
        <v>0</v>
      </c>
      <c r="H326" s="6">
        <f t="shared" si="91"/>
        <v>0</v>
      </c>
      <c r="I326" s="6">
        <f t="shared" si="91"/>
        <v>0</v>
      </c>
      <c r="J326" s="6">
        <f t="shared" si="91"/>
        <v>0</v>
      </c>
      <c r="K326" s="6">
        <f t="shared" si="91"/>
        <v>0</v>
      </c>
      <c r="L326" s="6">
        <f t="shared" si="91"/>
        <v>0</v>
      </c>
      <c r="M326" s="6">
        <f t="shared" si="91"/>
        <v>1806.4432999999999</v>
      </c>
      <c r="N326" s="6">
        <f t="shared" si="91"/>
        <v>0</v>
      </c>
      <c r="O326" s="6">
        <f t="shared" si="91"/>
        <v>0</v>
      </c>
      <c r="P326" s="6">
        <f t="shared" si="91"/>
        <v>0</v>
      </c>
      <c r="Q326" s="6">
        <f t="shared" si="91"/>
        <v>0</v>
      </c>
      <c r="R326" s="5"/>
    </row>
    <row r="327" spans="1:18" s="2" customFormat="1" ht="22.5" customHeight="1" x14ac:dyDescent="0.25">
      <c r="A327" s="50"/>
      <c r="B327" s="53"/>
      <c r="C327" s="56"/>
      <c r="D327" s="4" t="s">
        <v>110</v>
      </c>
      <c r="E327" s="6">
        <f t="shared" si="88"/>
        <v>0</v>
      </c>
      <c r="F327" s="6">
        <f t="shared" ref="F327:Q327" si="92">F334+F341</f>
        <v>0</v>
      </c>
      <c r="G327" s="6">
        <f t="shared" si="92"/>
        <v>0</v>
      </c>
      <c r="H327" s="6">
        <f t="shared" si="92"/>
        <v>0</v>
      </c>
      <c r="I327" s="6">
        <f t="shared" si="92"/>
        <v>0</v>
      </c>
      <c r="J327" s="6">
        <f t="shared" si="92"/>
        <v>0</v>
      </c>
      <c r="K327" s="6">
        <f t="shared" si="92"/>
        <v>0</v>
      </c>
      <c r="L327" s="6">
        <f t="shared" si="92"/>
        <v>0</v>
      </c>
      <c r="M327" s="6">
        <f t="shared" si="92"/>
        <v>0</v>
      </c>
      <c r="N327" s="6">
        <f t="shared" si="92"/>
        <v>0</v>
      </c>
      <c r="O327" s="6">
        <f t="shared" si="92"/>
        <v>0</v>
      </c>
      <c r="P327" s="6">
        <f t="shared" si="92"/>
        <v>0</v>
      </c>
      <c r="Q327" s="6">
        <f t="shared" si="92"/>
        <v>0</v>
      </c>
      <c r="R327" s="5"/>
    </row>
    <row r="328" spans="1:18" s="2" customFormat="1" ht="22.5" customHeight="1" x14ac:dyDescent="0.25">
      <c r="A328" s="50"/>
      <c r="B328" s="53"/>
      <c r="C328" s="56"/>
      <c r="D328" s="4" t="s">
        <v>111</v>
      </c>
      <c r="E328" s="6">
        <f t="shared" si="88"/>
        <v>0</v>
      </c>
      <c r="F328" s="6">
        <f t="shared" ref="F328:Q328" si="93">F335+F342</f>
        <v>0</v>
      </c>
      <c r="G328" s="6">
        <f t="shared" si="93"/>
        <v>0</v>
      </c>
      <c r="H328" s="6">
        <f t="shared" si="93"/>
        <v>0</v>
      </c>
      <c r="I328" s="6">
        <f t="shared" si="93"/>
        <v>0</v>
      </c>
      <c r="J328" s="6">
        <f t="shared" si="93"/>
        <v>0</v>
      </c>
      <c r="K328" s="6">
        <f t="shared" si="93"/>
        <v>0</v>
      </c>
      <c r="L328" s="6">
        <f t="shared" si="93"/>
        <v>0</v>
      </c>
      <c r="M328" s="6">
        <f t="shared" si="93"/>
        <v>0</v>
      </c>
      <c r="N328" s="6">
        <f t="shared" si="93"/>
        <v>0</v>
      </c>
      <c r="O328" s="6">
        <f t="shared" si="93"/>
        <v>0</v>
      </c>
      <c r="P328" s="6">
        <f t="shared" si="93"/>
        <v>0</v>
      </c>
      <c r="Q328" s="6">
        <f t="shared" si="93"/>
        <v>0</v>
      </c>
      <c r="R328" s="5"/>
    </row>
    <row r="329" spans="1:18" s="2" customFormat="1" ht="22.5" customHeight="1" x14ac:dyDescent="0.25">
      <c r="A329" s="51"/>
      <c r="B329" s="54"/>
      <c r="C329" s="57"/>
      <c r="D329" s="4" t="s">
        <v>33</v>
      </c>
      <c r="E329" s="6">
        <f t="shared" si="88"/>
        <v>0</v>
      </c>
      <c r="F329" s="6">
        <f t="shared" ref="F329:Q329" si="94">F336+F343</f>
        <v>0</v>
      </c>
      <c r="G329" s="6">
        <f t="shared" si="94"/>
        <v>0</v>
      </c>
      <c r="H329" s="6">
        <f t="shared" si="94"/>
        <v>0</v>
      </c>
      <c r="I329" s="6">
        <f t="shared" si="94"/>
        <v>0</v>
      </c>
      <c r="J329" s="6">
        <f t="shared" si="94"/>
        <v>0</v>
      </c>
      <c r="K329" s="6">
        <f t="shared" si="94"/>
        <v>0</v>
      </c>
      <c r="L329" s="6">
        <f t="shared" si="94"/>
        <v>0</v>
      </c>
      <c r="M329" s="6">
        <f t="shared" si="94"/>
        <v>0</v>
      </c>
      <c r="N329" s="6">
        <f t="shared" si="94"/>
        <v>0</v>
      </c>
      <c r="O329" s="6">
        <f t="shared" si="94"/>
        <v>0</v>
      </c>
      <c r="P329" s="6">
        <f t="shared" si="94"/>
        <v>0</v>
      </c>
      <c r="Q329" s="6">
        <f t="shared" si="94"/>
        <v>0</v>
      </c>
      <c r="R329" s="5"/>
    </row>
    <row r="330" spans="1:18" s="2" customFormat="1" ht="22.5" customHeight="1" x14ac:dyDescent="0.25">
      <c r="A330" s="50" t="s">
        <v>109</v>
      </c>
      <c r="B330" s="53" t="s">
        <v>166</v>
      </c>
      <c r="C330" s="56" t="s">
        <v>21</v>
      </c>
      <c r="D330" s="4" t="s">
        <v>27</v>
      </c>
      <c r="E330" s="6">
        <f>E331+E332+E333+E334+E336</f>
        <v>616.85230000000001</v>
      </c>
      <c r="F330" s="6">
        <f t="shared" ref="F330:P330" si="95">F331+F332+F333+F334+F336</f>
        <v>0</v>
      </c>
      <c r="G330" s="6">
        <f t="shared" si="95"/>
        <v>0</v>
      </c>
      <c r="H330" s="6">
        <f t="shared" si="95"/>
        <v>0</v>
      </c>
      <c r="I330" s="6">
        <f t="shared" si="95"/>
        <v>0</v>
      </c>
      <c r="J330" s="6">
        <f t="shared" si="95"/>
        <v>0</v>
      </c>
      <c r="K330" s="6">
        <f t="shared" si="95"/>
        <v>0</v>
      </c>
      <c r="L330" s="6">
        <f t="shared" si="95"/>
        <v>0</v>
      </c>
      <c r="M330" s="6">
        <f t="shared" si="95"/>
        <v>616.85230000000001</v>
      </c>
      <c r="N330" s="6">
        <f t="shared" si="95"/>
        <v>0</v>
      </c>
      <c r="O330" s="6">
        <f t="shared" si="95"/>
        <v>0</v>
      </c>
      <c r="P330" s="6">
        <f t="shared" si="95"/>
        <v>0</v>
      </c>
      <c r="Q330" s="6">
        <v>0</v>
      </c>
      <c r="R330" s="5"/>
    </row>
    <row r="331" spans="1:18" s="2" customFormat="1" ht="22.5" customHeight="1" x14ac:dyDescent="0.25">
      <c r="A331" s="50"/>
      <c r="B331" s="53"/>
      <c r="C331" s="56"/>
      <c r="D331" s="4" t="s">
        <v>28</v>
      </c>
      <c r="E331" s="7">
        <f t="shared" ref="E331:E336" si="96">F331+G331+H331+I331+J331+K331+L331+M331+N331+O331+P331+Q331</f>
        <v>0</v>
      </c>
      <c r="F331" s="6">
        <v>0</v>
      </c>
      <c r="G331" s="6">
        <v>0</v>
      </c>
      <c r="H331" s="6">
        <v>0</v>
      </c>
      <c r="I331" s="6">
        <v>0</v>
      </c>
      <c r="J331" s="6">
        <v>0</v>
      </c>
      <c r="K331" s="6">
        <v>0</v>
      </c>
      <c r="L331" s="6">
        <v>0</v>
      </c>
      <c r="M331" s="6">
        <v>0</v>
      </c>
      <c r="N331" s="6">
        <v>0</v>
      </c>
      <c r="O331" s="6">
        <v>0</v>
      </c>
      <c r="P331" s="6">
        <v>0</v>
      </c>
      <c r="Q331" s="6">
        <f>103.46166-103.46166</f>
        <v>0</v>
      </c>
      <c r="R331" s="5"/>
    </row>
    <row r="332" spans="1:18" s="2" customFormat="1" ht="22.5" customHeight="1" x14ac:dyDescent="0.25">
      <c r="A332" s="50"/>
      <c r="B332" s="53"/>
      <c r="C332" s="56"/>
      <c r="D332" s="4" t="s">
        <v>29</v>
      </c>
      <c r="E332" s="7">
        <f t="shared" si="96"/>
        <v>0</v>
      </c>
      <c r="F332" s="6">
        <v>0</v>
      </c>
      <c r="G332" s="6">
        <v>0</v>
      </c>
      <c r="H332" s="6">
        <v>0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f>205.87597-205.87597</f>
        <v>0</v>
      </c>
      <c r="R332" s="5"/>
    </row>
    <row r="333" spans="1:18" s="2" customFormat="1" ht="22.5" customHeight="1" x14ac:dyDescent="0.25">
      <c r="A333" s="50"/>
      <c r="B333" s="53"/>
      <c r="C333" s="56"/>
      <c r="D333" s="4" t="s">
        <v>30</v>
      </c>
      <c r="E333" s="7">
        <f t="shared" si="96"/>
        <v>616.85230000000001</v>
      </c>
      <c r="F333" s="6">
        <v>0</v>
      </c>
      <c r="G333" s="6">
        <v>0</v>
      </c>
      <c r="H333" s="6">
        <v>0</v>
      </c>
      <c r="I333" s="6">
        <v>0</v>
      </c>
      <c r="J333" s="6">
        <v>0</v>
      </c>
      <c r="K333" s="6">
        <v>0</v>
      </c>
      <c r="L333" s="6">
        <v>0</v>
      </c>
      <c r="M333" s="6">
        <v>616.85230000000001</v>
      </c>
      <c r="N333" s="6">
        <v>0</v>
      </c>
      <c r="O333" s="6">
        <v>0</v>
      </c>
      <c r="P333" s="6">
        <v>0</v>
      </c>
      <c r="Q333" s="6">
        <f>145.57101-145.57101</f>
        <v>0</v>
      </c>
      <c r="R333" s="5"/>
    </row>
    <row r="334" spans="1:18" s="2" customFormat="1" ht="22.5" customHeight="1" x14ac:dyDescent="0.25">
      <c r="A334" s="50"/>
      <c r="B334" s="53"/>
      <c r="C334" s="56"/>
      <c r="D334" s="4" t="s">
        <v>110</v>
      </c>
      <c r="E334" s="7">
        <f t="shared" si="96"/>
        <v>0</v>
      </c>
      <c r="F334" s="6">
        <v>0</v>
      </c>
      <c r="G334" s="6">
        <v>0</v>
      </c>
      <c r="H334" s="6">
        <v>0</v>
      </c>
      <c r="I334" s="6">
        <v>0</v>
      </c>
      <c r="J334" s="6">
        <v>0</v>
      </c>
      <c r="K334" s="6">
        <v>0</v>
      </c>
      <c r="L334" s="6">
        <v>0</v>
      </c>
      <c r="M334" s="6">
        <v>0</v>
      </c>
      <c r="N334" s="6">
        <v>0</v>
      </c>
      <c r="O334" s="6">
        <v>0</v>
      </c>
      <c r="P334" s="6">
        <v>0</v>
      </c>
      <c r="Q334" s="6">
        <v>0</v>
      </c>
      <c r="R334" s="5"/>
    </row>
    <row r="335" spans="1:18" s="2" customFormat="1" ht="22.5" customHeight="1" x14ac:dyDescent="0.25">
      <c r="A335" s="50"/>
      <c r="B335" s="53"/>
      <c r="C335" s="56"/>
      <c r="D335" s="4" t="s">
        <v>111</v>
      </c>
      <c r="E335" s="7">
        <f t="shared" si="96"/>
        <v>0</v>
      </c>
      <c r="F335" s="6">
        <v>0</v>
      </c>
      <c r="G335" s="6">
        <v>0</v>
      </c>
      <c r="H335" s="6">
        <v>0</v>
      </c>
      <c r="I335" s="6">
        <v>0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5"/>
    </row>
    <row r="336" spans="1:18" s="2" customFormat="1" ht="22.5" customHeight="1" x14ac:dyDescent="0.25">
      <c r="A336" s="51"/>
      <c r="B336" s="54"/>
      <c r="C336" s="57"/>
      <c r="D336" s="4" t="s">
        <v>33</v>
      </c>
      <c r="E336" s="7">
        <f t="shared" si="96"/>
        <v>0</v>
      </c>
      <c r="F336" s="6">
        <v>0</v>
      </c>
      <c r="G336" s="6">
        <v>0</v>
      </c>
      <c r="H336" s="6">
        <v>0</v>
      </c>
      <c r="I336" s="6">
        <v>0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5"/>
    </row>
    <row r="337" spans="1:18" s="2" customFormat="1" ht="22.5" customHeight="1" x14ac:dyDescent="0.25">
      <c r="A337" s="50" t="s">
        <v>165</v>
      </c>
      <c r="B337" s="53" t="s">
        <v>167</v>
      </c>
      <c r="C337" s="56" t="s">
        <v>45</v>
      </c>
      <c r="D337" s="4" t="s">
        <v>27</v>
      </c>
      <c r="E337" s="6">
        <f>E338+E339+E340+E341+E343</f>
        <v>1189.5909999999999</v>
      </c>
      <c r="F337" s="6">
        <f t="shared" ref="F337:P337" si="97">F338+F339+F340+F341+F343</f>
        <v>0</v>
      </c>
      <c r="G337" s="6">
        <f t="shared" si="97"/>
        <v>0</v>
      </c>
      <c r="H337" s="6">
        <f t="shared" si="97"/>
        <v>0</v>
      </c>
      <c r="I337" s="6">
        <f t="shared" si="97"/>
        <v>0</v>
      </c>
      <c r="J337" s="6">
        <f t="shared" si="97"/>
        <v>0</v>
      </c>
      <c r="K337" s="6">
        <f t="shared" si="97"/>
        <v>0</v>
      </c>
      <c r="L337" s="6">
        <f t="shared" si="97"/>
        <v>0</v>
      </c>
      <c r="M337" s="6">
        <f t="shared" si="97"/>
        <v>1189.5909999999999</v>
      </c>
      <c r="N337" s="6">
        <f t="shared" si="97"/>
        <v>0</v>
      </c>
      <c r="O337" s="6">
        <f t="shared" si="97"/>
        <v>0</v>
      </c>
      <c r="P337" s="6">
        <f t="shared" si="97"/>
        <v>0</v>
      </c>
      <c r="Q337" s="6">
        <v>0</v>
      </c>
      <c r="R337" s="5"/>
    </row>
    <row r="338" spans="1:18" s="2" customFormat="1" ht="22.5" customHeight="1" x14ac:dyDescent="0.25">
      <c r="A338" s="50"/>
      <c r="B338" s="53"/>
      <c r="C338" s="56"/>
      <c r="D338" s="4" t="s">
        <v>28</v>
      </c>
      <c r="E338" s="7">
        <f t="shared" ref="E338:E343" si="98">F338+G338+H338+I338+J338+K338+L338+M338+N338+O338+P338+Q338</f>
        <v>0</v>
      </c>
      <c r="F338" s="6">
        <v>0</v>
      </c>
      <c r="G338" s="6">
        <v>0</v>
      </c>
      <c r="H338" s="6">
        <v>0</v>
      </c>
      <c r="I338" s="6">
        <v>0</v>
      </c>
      <c r="J338" s="6">
        <v>0</v>
      </c>
      <c r="K338" s="6">
        <v>0</v>
      </c>
      <c r="L338" s="6">
        <v>0</v>
      </c>
      <c r="M338" s="6">
        <v>0</v>
      </c>
      <c r="N338" s="6">
        <v>0</v>
      </c>
      <c r="O338" s="6">
        <v>0</v>
      </c>
      <c r="P338" s="6">
        <v>0</v>
      </c>
      <c r="Q338" s="6">
        <f>103.46166-103.46166</f>
        <v>0</v>
      </c>
      <c r="R338" s="5"/>
    </row>
    <row r="339" spans="1:18" s="2" customFormat="1" ht="22.5" customHeight="1" x14ac:dyDescent="0.25">
      <c r="A339" s="50"/>
      <c r="B339" s="53"/>
      <c r="C339" s="56"/>
      <c r="D339" s="4" t="s">
        <v>29</v>
      </c>
      <c r="E339" s="7">
        <f t="shared" si="98"/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f>205.87597-205.87597</f>
        <v>0</v>
      </c>
      <c r="R339" s="5"/>
    </row>
    <row r="340" spans="1:18" s="2" customFormat="1" ht="22.5" customHeight="1" x14ac:dyDescent="0.25">
      <c r="A340" s="50"/>
      <c r="B340" s="53"/>
      <c r="C340" s="56"/>
      <c r="D340" s="4" t="s">
        <v>30</v>
      </c>
      <c r="E340" s="7">
        <f t="shared" si="98"/>
        <v>1189.5909999999999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1189.5909999999999</v>
      </c>
      <c r="N340" s="6">
        <v>0</v>
      </c>
      <c r="O340" s="6">
        <v>0</v>
      </c>
      <c r="P340" s="6">
        <v>0</v>
      </c>
      <c r="Q340" s="6">
        <f>145.57101-145.57101</f>
        <v>0</v>
      </c>
      <c r="R340" s="5"/>
    </row>
    <row r="341" spans="1:18" s="2" customFormat="1" ht="22.5" customHeight="1" x14ac:dyDescent="0.25">
      <c r="A341" s="50"/>
      <c r="B341" s="53"/>
      <c r="C341" s="56"/>
      <c r="D341" s="4" t="s">
        <v>110</v>
      </c>
      <c r="E341" s="7">
        <f t="shared" si="98"/>
        <v>0</v>
      </c>
      <c r="F341" s="6">
        <v>0</v>
      </c>
      <c r="G341" s="6">
        <v>0</v>
      </c>
      <c r="H341" s="6">
        <v>0</v>
      </c>
      <c r="I341" s="6">
        <v>0</v>
      </c>
      <c r="J341" s="6">
        <v>0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5"/>
    </row>
    <row r="342" spans="1:18" s="2" customFormat="1" ht="22.5" customHeight="1" x14ac:dyDescent="0.25">
      <c r="A342" s="50"/>
      <c r="B342" s="53"/>
      <c r="C342" s="56"/>
      <c r="D342" s="4" t="s">
        <v>111</v>
      </c>
      <c r="E342" s="7">
        <f t="shared" si="98"/>
        <v>0</v>
      </c>
      <c r="F342" s="6">
        <v>0</v>
      </c>
      <c r="G342" s="6">
        <v>0</v>
      </c>
      <c r="H342" s="6">
        <v>0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5"/>
    </row>
    <row r="343" spans="1:18" s="2" customFormat="1" ht="22.5" customHeight="1" x14ac:dyDescent="0.25">
      <c r="A343" s="51"/>
      <c r="B343" s="54"/>
      <c r="C343" s="57"/>
      <c r="D343" s="4" t="s">
        <v>33</v>
      </c>
      <c r="E343" s="7">
        <f t="shared" si="98"/>
        <v>0</v>
      </c>
      <c r="F343" s="6">
        <v>0</v>
      </c>
      <c r="G343" s="6">
        <v>0</v>
      </c>
      <c r="H343" s="6">
        <v>0</v>
      </c>
      <c r="I343" s="6">
        <v>0</v>
      </c>
      <c r="J343" s="6">
        <v>0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5"/>
    </row>
    <row r="344" spans="1:18" s="2" customFormat="1" ht="22.5" customHeight="1" x14ac:dyDescent="0.25">
      <c r="A344" s="49" t="s">
        <v>94</v>
      </c>
      <c r="B344" s="52" t="s">
        <v>140</v>
      </c>
      <c r="C344" s="55" t="s">
        <v>19</v>
      </c>
      <c r="D344" s="3" t="s">
        <v>27</v>
      </c>
      <c r="E344" s="6">
        <f>E345+E346+E347+E348+E350</f>
        <v>7282.4784099999997</v>
      </c>
      <c r="F344" s="6">
        <f t="shared" ref="F344:Q344" si="99">F345+F346+F347+F348+F350</f>
        <v>0</v>
      </c>
      <c r="G344" s="6">
        <f t="shared" si="99"/>
        <v>0</v>
      </c>
      <c r="H344" s="6">
        <f t="shared" si="99"/>
        <v>0</v>
      </c>
      <c r="I344" s="6">
        <f t="shared" si="99"/>
        <v>0</v>
      </c>
      <c r="J344" s="6">
        <f t="shared" si="99"/>
        <v>0</v>
      </c>
      <c r="K344" s="6">
        <f t="shared" si="99"/>
        <v>0</v>
      </c>
      <c r="L344" s="6">
        <f t="shared" si="99"/>
        <v>1582.4784</v>
      </c>
      <c r="M344" s="6">
        <f t="shared" si="99"/>
        <v>1900</v>
      </c>
      <c r="N344" s="6">
        <f t="shared" si="99"/>
        <v>0</v>
      </c>
      <c r="O344" s="6">
        <f t="shared" si="99"/>
        <v>3800.0000100000002</v>
      </c>
      <c r="P344" s="6">
        <f t="shared" si="99"/>
        <v>0</v>
      </c>
      <c r="Q344" s="6">
        <f t="shared" si="99"/>
        <v>0</v>
      </c>
      <c r="R344" s="5"/>
    </row>
    <row r="345" spans="1:18" s="2" customFormat="1" ht="22.5" customHeight="1" x14ac:dyDescent="0.25">
      <c r="A345" s="50"/>
      <c r="B345" s="53"/>
      <c r="C345" s="56"/>
      <c r="D345" s="3" t="s">
        <v>28</v>
      </c>
      <c r="E345" s="6">
        <f t="shared" ref="E345:E350" si="100">F345+G345+H345+I345+J345+K345+L345+M345+N345+O345+P345+Q345</f>
        <v>0</v>
      </c>
      <c r="F345" s="6">
        <f>F352+F359+F366+F373+F380+F387+F394+F401+F408+F415+F422</f>
        <v>0</v>
      </c>
      <c r="G345" s="6">
        <f t="shared" ref="G345:Q345" si="101">G352+G359+G366+G373+G380+G387+G394+G401+G408+G415+G422</f>
        <v>0</v>
      </c>
      <c r="H345" s="6">
        <f t="shared" si="101"/>
        <v>0</v>
      </c>
      <c r="I345" s="6">
        <f t="shared" si="101"/>
        <v>0</v>
      </c>
      <c r="J345" s="6">
        <f t="shared" si="101"/>
        <v>0</v>
      </c>
      <c r="K345" s="6">
        <f t="shared" si="101"/>
        <v>0</v>
      </c>
      <c r="L345" s="6">
        <f t="shared" si="101"/>
        <v>0</v>
      </c>
      <c r="M345" s="6">
        <f t="shared" si="101"/>
        <v>0</v>
      </c>
      <c r="N345" s="6">
        <f t="shared" si="101"/>
        <v>0</v>
      </c>
      <c r="O345" s="6">
        <f t="shared" si="101"/>
        <v>0</v>
      </c>
      <c r="P345" s="6">
        <f t="shared" si="101"/>
        <v>0</v>
      </c>
      <c r="Q345" s="6">
        <f t="shared" si="101"/>
        <v>0</v>
      </c>
      <c r="R345" s="5"/>
    </row>
    <row r="346" spans="1:18" s="2" customFormat="1" ht="22.5" customHeight="1" x14ac:dyDescent="0.25">
      <c r="A346" s="50"/>
      <c r="B346" s="53"/>
      <c r="C346" s="56"/>
      <c r="D346" s="3" t="s">
        <v>29</v>
      </c>
      <c r="E346" s="6">
        <f t="shared" si="100"/>
        <v>0</v>
      </c>
      <c r="F346" s="6">
        <f t="shared" ref="F346:Q346" si="102">F353+F360+F367+F374+F381+F388+F395+F402+F409+F416+F423</f>
        <v>0</v>
      </c>
      <c r="G346" s="6">
        <f t="shared" si="102"/>
        <v>0</v>
      </c>
      <c r="H346" s="6">
        <f t="shared" si="102"/>
        <v>0</v>
      </c>
      <c r="I346" s="6">
        <f t="shared" si="102"/>
        <v>0</v>
      </c>
      <c r="J346" s="6">
        <f t="shared" si="102"/>
        <v>0</v>
      </c>
      <c r="K346" s="6">
        <f t="shared" si="102"/>
        <v>0</v>
      </c>
      <c r="L346" s="6">
        <f t="shared" si="102"/>
        <v>0</v>
      </c>
      <c r="M346" s="6">
        <f t="shared" si="102"/>
        <v>0</v>
      </c>
      <c r="N346" s="6">
        <f t="shared" si="102"/>
        <v>0</v>
      </c>
      <c r="O346" s="6">
        <f t="shared" si="102"/>
        <v>0</v>
      </c>
      <c r="P346" s="6">
        <f t="shared" si="102"/>
        <v>0</v>
      </c>
      <c r="Q346" s="6">
        <f t="shared" si="102"/>
        <v>0</v>
      </c>
      <c r="R346" s="5"/>
    </row>
    <row r="347" spans="1:18" s="2" customFormat="1" ht="22.5" customHeight="1" x14ac:dyDescent="0.25">
      <c r="A347" s="50"/>
      <c r="B347" s="53"/>
      <c r="C347" s="56"/>
      <c r="D347" s="3" t="s">
        <v>30</v>
      </c>
      <c r="E347" s="6">
        <f t="shared" si="100"/>
        <v>7282.4784099999997</v>
      </c>
      <c r="F347" s="6">
        <f t="shared" ref="F347:Q347" si="103">F354+F361+F368+F375+F382+F389+F396+F403+F410+F417+F424</f>
        <v>0</v>
      </c>
      <c r="G347" s="6">
        <f t="shared" si="103"/>
        <v>0</v>
      </c>
      <c r="H347" s="6">
        <f t="shared" si="103"/>
        <v>0</v>
      </c>
      <c r="I347" s="6">
        <f t="shared" si="103"/>
        <v>0</v>
      </c>
      <c r="J347" s="6">
        <f t="shared" si="103"/>
        <v>0</v>
      </c>
      <c r="K347" s="6">
        <f t="shared" si="103"/>
        <v>0</v>
      </c>
      <c r="L347" s="6">
        <f t="shared" si="103"/>
        <v>1582.4784</v>
      </c>
      <c r="M347" s="6">
        <f t="shared" si="103"/>
        <v>1900</v>
      </c>
      <c r="N347" s="6">
        <f t="shared" si="103"/>
        <v>0</v>
      </c>
      <c r="O347" s="6">
        <f t="shared" si="103"/>
        <v>3800.0000100000002</v>
      </c>
      <c r="P347" s="6">
        <f t="shared" si="103"/>
        <v>0</v>
      </c>
      <c r="Q347" s="6">
        <f t="shared" si="103"/>
        <v>0</v>
      </c>
      <c r="R347" s="5"/>
    </row>
    <row r="348" spans="1:18" s="2" customFormat="1" ht="22.5" customHeight="1" x14ac:dyDescent="0.25">
      <c r="A348" s="50"/>
      <c r="B348" s="53"/>
      <c r="C348" s="56"/>
      <c r="D348" s="4" t="s">
        <v>31</v>
      </c>
      <c r="E348" s="6">
        <f t="shared" si="100"/>
        <v>0</v>
      </c>
      <c r="F348" s="6">
        <f t="shared" ref="F348:Q348" si="104">F355+F362+F369+F376+F383+F390+F397+F404+F411+F418+F425</f>
        <v>0</v>
      </c>
      <c r="G348" s="6">
        <f t="shared" si="104"/>
        <v>0</v>
      </c>
      <c r="H348" s="6">
        <f t="shared" si="104"/>
        <v>0</v>
      </c>
      <c r="I348" s="6">
        <f t="shared" si="104"/>
        <v>0</v>
      </c>
      <c r="J348" s="6">
        <f t="shared" si="104"/>
        <v>0</v>
      </c>
      <c r="K348" s="6">
        <f t="shared" si="104"/>
        <v>0</v>
      </c>
      <c r="L348" s="6">
        <f t="shared" si="104"/>
        <v>0</v>
      </c>
      <c r="M348" s="6">
        <f t="shared" si="104"/>
        <v>0</v>
      </c>
      <c r="N348" s="6">
        <f t="shared" si="104"/>
        <v>0</v>
      </c>
      <c r="O348" s="6">
        <f t="shared" si="104"/>
        <v>0</v>
      </c>
      <c r="P348" s="6">
        <f t="shared" si="104"/>
        <v>0</v>
      </c>
      <c r="Q348" s="6">
        <f t="shared" si="104"/>
        <v>0</v>
      </c>
      <c r="R348" s="5"/>
    </row>
    <row r="349" spans="1:18" s="2" customFormat="1" ht="22.5" customHeight="1" x14ac:dyDescent="0.25">
      <c r="A349" s="50"/>
      <c r="B349" s="53"/>
      <c r="C349" s="56"/>
      <c r="D349" s="4" t="s">
        <v>32</v>
      </c>
      <c r="E349" s="6">
        <f t="shared" si="100"/>
        <v>0</v>
      </c>
      <c r="F349" s="6">
        <f t="shared" ref="F349:Q349" si="105">F356+F363+F370+F377+F384+F391+F398+F405+F412+F419+F426</f>
        <v>0</v>
      </c>
      <c r="G349" s="6">
        <f t="shared" si="105"/>
        <v>0</v>
      </c>
      <c r="H349" s="6">
        <f t="shared" si="105"/>
        <v>0</v>
      </c>
      <c r="I349" s="6">
        <f t="shared" si="105"/>
        <v>0</v>
      </c>
      <c r="J349" s="6">
        <f t="shared" si="105"/>
        <v>0</v>
      </c>
      <c r="K349" s="6">
        <f t="shared" si="105"/>
        <v>0</v>
      </c>
      <c r="L349" s="6">
        <f t="shared" si="105"/>
        <v>0</v>
      </c>
      <c r="M349" s="6">
        <f t="shared" si="105"/>
        <v>0</v>
      </c>
      <c r="N349" s="6">
        <f t="shared" si="105"/>
        <v>0</v>
      </c>
      <c r="O349" s="6">
        <f t="shared" si="105"/>
        <v>0</v>
      </c>
      <c r="P349" s="6">
        <f t="shared" si="105"/>
        <v>0</v>
      </c>
      <c r="Q349" s="6">
        <f t="shared" si="105"/>
        <v>0</v>
      </c>
      <c r="R349" s="5"/>
    </row>
    <row r="350" spans="1:18" s="2" customFormat="1" ht="22.5" customHeight="1" x14ac:dyDescent="0.25">
      <c r="A350" s="51"/>
      <c r="B350" s="54"/>
      <c r="C350" s="57"/>
      <c r="D350" s="4" t="s">
        <v>33</v>
      </c>
      <c r="E350" s="6">
        <f t="shared" si="100"/>
        <v>0</v>
      </c>
      <c r="F350" s="6">
        <f t="shared" ref="F350:Q350" si="106">F357+F364+F371+F378+F385+F392+F399+F406+F413+F420+F427</f>
        <v>0</v>
      </c>
      <c r="G350" s="6">
        <f t="shared" si="106"/>
        <v>0</v>
      </c>
      <c r="H350" s="6">
        <f t="shared" si="106"/>
        <v>0</v>
      </c>
      <c r="I350" s="6">
        <f t="shared" si="106"/>
        <v>0</v>
      </c>
      <c r="J350" s="6">
        <f t="shared" si="106"/>
        <v>0</v>
      </c>
      <c r="K350" s="6">
        <f t="shared" si="106"/>
        <v>0</v>
      </c>
      <c r="L350" s="6">
        <f t="shared" si="106"/>
        <v>0</v>
      </c>
      <c r="M350" s="6">
        <f t="shared" si="106"/>
        <v>0</v>
      </c>
      <c r="N350" s="6">
        <f t="shared" si="106"/>
        <v>0</v>
      </c>
      <c r="O350" s="6">
        <f t="shared" si="106"/>
        <v>0</v>
      </c>
      <c r="P350" s="6">
        <f t="shared" si="106"/>
        <v>0</v>
      </c>
      <c r="Q350" s="6">
        <f t="shared" si="106"/>
        <v>0</v>
      </c>
      <c r="R350" s="5"/>
    </row>
    <row r="351" spans="1:18" s="2" customFormat="1" ht="22.5" customHeight="1" x14ac:dyDescent="0.25">
      <c r="A351" s="49" t="s">
        <v>95</v>
      </c>
      <c r="B351" s="52" t="s">
        <v>168</v>
      </c>
      <c r="C351" s="55" t="s">
        <v>49</v>
      </c>
      <c r="D351" s="3" t="s">
        <v>27</v>
      </c>
      <c r="E351" s="6">
        <f>E352+E353+E354+E355+E357</f>
        <v>841.20383000000004</v>
      </c>
      <c r="F351" s="6">
        <f t="shared" ref="F351:O351" si="107">F352+F353+F354+F355+F357</f>
        <v>0</v>
      </c>
      <c r="G351" s="6">
        <f t="shared" si="107"/>
        <v>0</v>
      </c>
      <c r="H351" s="6">
        <f t="shared" si="107"/>
        <v>0</v>
      </c>
      <c r="I351" s="6">
        <f t="shared" si="107"/>
        <v>0</v>
      </c>
      <c r="J351" s="6">
        <f t="shared" si="107"/>
        <v>0</v>
      </c>
      <c r="K351" s="6">
        <f t="shared" si="107"/>
        <v>0</v>
      </c>
      <c r="L351" s="6">
        <f t="shared" si="107"/>
        <v>0</v>
      </c>
      <c r="M351" s="6">
        <f t="shared" si="107"/>
        <v>0</v>
      </c>
      <c r="N351" s="6">
        <f t="shared" si="107"/>
        <v>0</v>
      </c>
      <c r="O351" s="6">
        <f t="shared" si="107"/>
        <v>841.20383000000004</v>
      </c>
      <c r="P351" s="6">
        <f>P352+P353+P354+P35+P355+P357</f>
        <v>0</v>
      </c>
      <c r="Q351" s="6">
        <f>Q352+Q353+Q354+Q355+Q357</f>
        <v>0</v>
      </c>
      <c r="R351" s="5"/>
    </row>
    <row r="352" spans="1:18" s="2" customFormat="1" ht="22.5" customHeight="1" x14ac:dyDescent="0.25">
      <c r="A352" s="50"/>
      <c r="B352" s="53"/>
      <c r="C352" s="56"/>
      <c r="D352" s="3" t="s">
        <v>28</v>
      </c>
      <c r="E352" s="6">
        <f t="shared" ref="E352:E357" si="108">F352+G352+H352+I352+J352+K352+L352+M352+N352+O352+P352+Q352</f>
        <v>0</v>
      </c>
      <c r="F352" s="6">
        <v>0</v>
      </c>
      <c r="G352" s="6">
        <v>0</v>
      </c>
      <c r="H352" s="6">
        <v>0</v>
      </c>
      <c r="I352" s="6">
        <v>0</v>
      </c>
      <c r="J352" s="6">
        <v>0</v>
      </c>
      <c r="K352" s="6">
        <v>0</v>
      </c>
      <c r="L352" s="6">
        <v>0</v>
      </c>
      <c r="M352" s="6">
        <v>0</v>
      </c>
      <c r="N352" s="6">
        <v>0</v>
      </c>
      <c r="O352" s="6">
        <v>0</v>
      </c>
      <c r="P352" s="6">
        <v>0</v>
      </c>
      <c r="Q352" s="6">
        <v>0</v>
      </c>
      <c r="R352" s="5"/>
    </row>
    <row r="353" spans="1:18" s="2" customFormat="1" ht="22.5" customHeight="1" x14ac:dyDescent="0.25">
      <c r="A353" s="50"/>
      <c r="B353" s="53"/>
      <c r="C353" s="56"/>
      <c r="D353" s="3" t="s">
        <v>29</v>
      </c>
      <c r="E353" s="6">
        <f t="shared" si="108"/>
        <v>0</v>
      </c>
      <c r="F353" s="6">
        <v>0</v>
      </c>
      <c r="G353" s="6">
        <v>0</v>
      </c>
      <c r="H353" s="6">
        <v>0</v>
      </c>
      <c r="I353" s="6">
        <v>0</v>
      </c>
      <c r="J353" s="6">
        <v>0</v>
      </c>
      <c r="K353" s="6">
        <v>0</v>
      </c>
      <c r="L353" s="6">
        <v>0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5"/>
    </row>
    <row r="354" spans="1:18" s="2" customFormat="1" ht="22.5" customHeight="1" x14ac:dyDescent="0.25">
      <c r="A354" s="50"/>
      <c r="B354" s="53"/>
      <c r="C354" s="56"/>
      <c r="D354" s="3" t="s">
        <v>30</v>
      </c>
      <c r="E354" s="6">
        <f t="shared" si="108"/>
        <v>841.20383000000004</v>
      </c>
      <c r="F354" s="6">
        <v>0</v>
      </c>
      <c r="G354" s="6">
        <v>0</v>
      </c>
      <c r="H354" s="6">
        <v>0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0</v>
      </c>
      <c r="O354" s="6">
        <v>841.20383000000004</v>
      </c>
      <c r="P354" s="6">
        <v>0</v>
      </c>
      <c r="Q354" s="6">
        <v>0</v>
      </c>
      <c r="R354" s="5"/>
    </row>
    <row r="355" spans="1:18" s="2" customFormat="1" ht="22.5" customHeight="1" x14ac:dyDescent="0.25">
      <c r="A355" s="50"/>
      <c r="B355" s="53"/>
      <c r="C355" s="56"/>
      <c r="D355" s="4" t="s">
        <v>31</v>
      </c>
      <c r="E355" s="6">
        <f t="shared" si="108"/>
        <v>0</v>
      </c>
      <c r="F355" s="6">
        <v>0</v>
      </c>
      <c r="G355" s="6">
        <v>0</v>
      </c>
      <c r="H355" s="6">
        <v>0</v>
      </c>
      <c r="I355" s="6">
        <v>0</v>
      </c>
      <c r="J355" s="6">
        <v>0</v>
      </c>
      <c r="K355" s="6">
        <v>0</v>
      </c>
      <c r="L355" s="6">
        <v>0</v>
      </c>
      <c r="M355" s="6">
        <v>0</v>
      </c>
      <c r="N355" s="6">
        <v>0</v>
      </c>
      <c r="O355" s="6">
        <v>0</v>
      </c>
      <c r="P355" s="6">
        <v>0</v>
      </c>
      <c r="Q355" s="6">
        <v>0</v>
      </c>
      <c r="R355" s="5"/>
    </row>
    <row r="356" spans="1:18" s="2" customFormat="1" ht="22.5" customHeight="1" x14ac:dyDescent="0.25">
      <c r="A356" s="50"/>
      <c r="B356" s="53"/>
      <c r="C356" s="56"/>
      <c r="D356" s="4" t="s">
        <v>32</v>
      </c>
      <c r="E356" s="6">
        <f t="shared" si="108"/>
        <v>0</v>
      </c>
      <c r="F356" s="6">
        <v>0</v>
      </c>
      <c r="G356" s="6">
        <v>0</v>
      </c>
      <c r="H356" s="6">
        <v>0</v>
      </c>
      <c r="I356" s="6">
        <v>0</v>
      </c>
      <c r="J356" s="6">
        <v>0</v>
      </c>
      <c r="K356" s="6">
        <v>0</v>
      </c>
      <c r="L356" s="6">
        <v>0</v>
      </c>
      <c r="M356" s="6">
        <v>0</v>
      </c>
      <c r="N356" s="6">
        <v>0</v>
      </c>
      <c r="O356" s="6">
        <v>0</v>
      </c>
      <c r="P356" s="6">
        <v>0</v>
      </c>
      <c r="Q356" s="6">
        <v>0</v>
      </c>
      <c r="R356" s="5"/>
    </row>
    <row r="357" spans="1:18" s="2" customFormat="1" ht="22.5" customHeight="1" x14ac:dyDescent="0.25">
      <c r="A357" s="51"/>
      <c r="B357" s="54"/>
      <c r="C357" s="57"/>
      <c r="D357" s="4" t="s">
        <v>33</v>
      </c>
      <c r="E357" s="6">
        <f t="shared" si="108"/>
        <v>0</v>
      </c>
      <c r="F357" s="6">
        <v>0</v>
      </c>
      <c r="G357" s="6">
        <v>0</v>
      </c>
      <c r="H357" s="6">
        <v>0</v>
      </c>
      <c r="I357" s="6">
        <v>0</v>
      </c>
      <c r="J357" s="6">
        <v>0</v>
      </c>
      <c r="K357" s="6">
        <v>0</v>
      </c>
      <c r="L357" s="6">
        <v>0</v>
      </c>
      <c r="M357" s="6">
        <v>0</v>
      </c>
      <c r="N357" s="6">
        <v>0</v>
      </c>
      <c r="O357" s="6">
        <v>0</v>
      </c>
      <c r="P357" s="6">
        <v>0</v>
      </c>
      <c r="Q357" s="6">
        <v>0</v>
      </c>
      <c r="R357" s="5"/>
    </row>
    <row r="358" spans="1:18" s="2" customFormat="1" ht="22.5" customHeight="1" x14ac:dyDescent="0.25">
      <c r="A358" s="49" t="s">
        <v>96</v>
      </c>
      <c r="B358" s="52" t="s">
        <v>169</v>
      </c>
      <c r="C358" s="55" t="s">
        <v>49</v>
      </c>
      <c r="D358" s="3" t="s">
        <v>27</v>
      </c>
      <c r="E358" s="6">
        <f>E359+E360+E361+E362+E364</f>
        <v>748.67618000000004</v>
      </c>
      <c r="F358" s="6">
        <f t="shared" ref="F358:Q358" si="109">F359+F360+F361+F362+F364</f>
        <v>0</v>
      </c>
      <c r="G358" s="6">
        <f t="shared" si="109"/>
        <v>0</v>
      </c>
      <c r="H358" s="6">
        <f t="shared" si="109"/>
        <v>0</v>
      </c>
      <c r="I358" s="6">
        <f t="shared" si="109"/>
        <v>0</v>
      </c>
      <c r="J358" s="6">
        <f t="shared" si="109"/>
        <v>0</v>
      </c>
      <c r="K358" s="6">
        <f t="shared" si="109"/>
        <v>0</v>
      </c>
      <c r="L358" s="6">
        <f>L359+L360+L361+L362+L364</f>
        <v>0</v>
      </c>
      <c r="M358" s="6">
        <f t="shared" si="109"/>
        <v>0</v>
      </c>
      <c r="N358" s="6">
        <f t="shared" si="109"/>
        <v>0</v>
      </c>
      <c r="O358" s="6">
        <f t="shared" si="109"/>
        <v>748.67618000000004</v>
      </c>
      <c r="P358" s="6">
        <f t="shared" si="109"/>
        <v>0</v>
      </c>
      <c r="Q358" s="6">
        <f t="shared" si="109"/>
        <v>0</v>
      </c>
      <c r="R358" s="5"/>
    </row>
    <row r="359" spans="1:18" s="2" customFormat="1" ht="22.5" customHeight="1" x14ac:dyDescent="0.25">
      <c r="A359" s="50"/>
      <c r="B359" s="53"/>
      <c r="C359" s="56"/>
      <c r="D359" s="3" t="s">
        <v>28</v>
      </c>
      <c r="E359" s="6">
        <f t="shared" ref="E359:E364" si="110">F359+G359+H359+I359+J359+K359+L359+M359+N359+O359+P359+Q359</f>
        <v>0</v>
      </c>
      <c r="F359" s="6">
        <v>0</v>
      </c>
      <c r="G359" s="6">
        <v>0</v>
      </c>
      <c r="H359" s="6">
        <v>0</v>
      </c>
      <c r="I359" s="6">
        <v>0</v>
      </c>
      <c r="J359" s="6">
        <v>0</v>
      </c>
      <c r="K359" s="6">
        <v>0</v>
      </c>
      <c r="L359" s="6">
        <v>0</v>
      </c>
      <c r="M359" s="6">
        <v>0</v>
      </c>
      <c r="N359" s="6">
        <v>0</v>
      </c>
      <c r="O359" s="6">
        <v>0</v>
      </c>
      <c r="P359" s="6">
        <v>0</v>
      </c>
      <c r="Q359" s="6">
        <v>0</v>
      </c>
      <c r="R359" s="5"/>
    </row>
    <row r="360" spans="1:18" s="2" customFormat="1" ht="22.5" customHeight="1" x14ac:dyDescent="0.25">
      <c r="A360" s="50"/>
      <c r="B360" s="53"/>
      <c r="C360" s="56"/>
      <c r="D360" s="3" t="s">
        <v>29</v>
      </c>
      <c r="E360" s="6">
        <f t="shared" si="110"/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0</v>
      </c>
      <c r="M360" s="6">
        <v>0</v>
      </c>
      <c r="N360" s="6">
        <v>0</v>
      </c>
      <c r="O360" s="6">
        <v>0</v>
      </c>
      <c r="P360" s="6">
        <v>0</v>
      </c>
      <c r="Q360" s="6">
        <v>0</v>
      </c>
      <c r="R360" s="5"/>
    </row>
    <row r="361" spans="1:18" s="2" customFormat="1" ht="22.5" customHeight="1" x14ac:dyDescent="0.25">
      <c r="A361" s="50"/>
      <c r="B361" s="53"/>
      <c r="C361" s="56"/>
      <c r="D361" s="3" t="s">
        <v>30</v>
      </c>
      <c r="E361" s="6">
        <f t="shared" si="110"/>
        <v>748.67618000000004</v>
      </c>
      <c r="F361" s="6">
        <v>0</v>
      </c>
      <c r="G361" s="6">
        <v>0</v>
      </c>
      <c r="H361" s="6">
        <v>0</v>
      </c>
      <c r="I361" s="6">
        <v>0</v>
      </c>
      <c r="J361" s="6">
        <v>0</v>
      </c>
      <c r="K361" s="6">
        <v>0</v>
      </c>
      <c r="L361" s="6">
        <v>0</v>
      </c>
      <c r="M361" s="6">
        <v>0</v>
      </c>
      <c r="N361" s="6">
        <v>0</v>
      </c>
      <c r="O361" s="6">
        <v>748.67618000000004</v>
      </c>
      <c r="P361" s="6">
        <v>0</v>
      </c>
      <c r="Q361" s="6">
        <v>0</v>
      </c>
      <c r="R361" s="5"/>
    </row>
    <row r="362" spans="1:18" s="2" customFormat="1" ht="22.5" customHeight="1" x14ac:dyDescent="0.25">
      <c r="A362" s="50"/>
      <c r="B362" s="53"/>
      <c r="C362" s="56"/>
      <c r="D362" s="4" t="s">
        <v>31</v>
      </c>
      <c r="E362" s="6">
        <f t="shared" si="110"/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0</v>
      </c>
      <c r="N362" s="6">
        <v>0</v>
      </c>
      <c r="O362" s="6">
        <v>0</v>
      </c>
      <c r="P362" s="6">
        <v>0</v>
      </c>
      <c r="Q362" s="6">
        <v>0</v>
      </c>
      <c r="R362" s="5"/>
    </row>
    <row r="363" spans="1:18" s="2" customFormat="1" ht="22.5" customHeight="1" x14ac:dyDescent="0.25">
      <c r="A363" s="50"/>
      <c r="B363" s="53"/>
      <c r="C363" s="56"/>
      <c r="D363" s="4" t="s">
        <v>32</v>
      </c>
      <c r="E363" s="6">
        <f t="shared" si="110"/>
        <v>0</v>
      </c>
      <c r="F363" s="6">
        <v>0</v>
      </c>
      <c r="G363" s="6">
        <v>0</v>
      </c>
      <c r="H363" s="6">
        <v>0</v>
      </c>
      <c r="I363" s="6">
        <v>0</v>
      </c>
      <c r="J363" s="6">
        <v>0</v>
      </c>
      <c r="K363" s="6">
        <v>0</v>
      </c>
      <c r="L363" s="6">
        <v>0</v>
      </c>
      <c r="M363" s="6">
        <v>0</v>
      </c>
      <c r="N363" s="6">
        <v>0</v>
      </c>
      <c r="O363" s="6">
        <v>0</v>
      </c>
      <c r="P363" s="6">
        <v>0</v>
      </c>
      <c r="Q363" s="6">
        <v>0</v>
      </c>
      <c r="R363" s="5"/>
    </row>
    <row r="364" spans="1:18" s="2" customFormat="1" ht="22.5" customHeight="1" x14ac:dyDescent="0.25">
      <c r="A364" s="51"/>
      <c r="B364" s="54"/>
      <c r="C364" s="57"/>
      <c r="D364" s="4" t="s">
        <v>33</v>
      </c>
      <c r="E364" s="6">
        <f t="shared" si="110"/>
        <v>0</v>
      </c>
      <c r="F364" s="6">
        <v>0</v>
      </c>
      <c r="G364" s="6">
        <v>0</v>
      </c>
      <c r="H364" s="6">
        <v>0</v>
      </c>
      <c r="I364" s="6">
        <v>0</v>
      </c>
      <c r="J364" s="6">
        <v>0</v>
      </c>
      <c r="K364" s="6">
        <v>0</v>
      </c>
      <c r="L364" s="6">
        <v>0</v>
      </c>
      <c r="M364" s="6">
        <v>0</v>
      </c>
      <c r="N364" s="6">
        <v>0</v>
      </c>
      <c r="O364" s="6">
        <v>0</v>
      </c>
      <c r="P364" s="6">
        <v>0</v>
      </c>
      <c r="Q364" s="6">
        <v>0</v>
      </c>
      <c r="R364" s="5"/>
    </row>
    <row r="365" spans="1:18" s="2" customFormat="1" ht="22.5" customHeight="1" x14ac:dyDescent="0.25">
      <c r="A365" s="49" t="s">
        <v>97</v>
      </c>
      <c r="B365" s="52" t="s">
        <v>170</v>
      </c>
      <c r="C365" s="55" t="s">
        <v>49</v>
      </c>
      <c r="D365" s="3" t="s">
        <v>27</v>
      </c>
      <c r="E365" s="6">
        <f>E366+E367+E368+E369+E371</f>
        <v>310.12</v>
      </c>
      <c r="F365" s="6">
        <f t="shared" ref="F365:Q365" si="111">F366+F367+F368+F369+F371</f>
        <v>0</v>
      </c>
      <c r="G365" s="6">
        <f t="shared" si="111"/>
        <v>0</v>
      </c>
      <c r="H365" s="6">
        <f t="shared" si="111"/>
        <v>0</v>
      </c>
      <c r="I365" s="6">
        <f t="shared" si="111"/>
        <v>0</v>
      </c>
      <c r="J365" s="6">
        <f t="shared" si="111"/>
        <v>0</v>
      </c>
      <c r="K365" s="6">
        <f t="shared" si="111"/>
        <v>0</v>
      </c>
      <c r="L365" s="6">
        <f t="shared" si="111"/>
        <v>0</v>
      </c>
      <c r="M365" s="6">
        <f>M366+M367+M368+M369+M371</f>
        <v>0</v>
      </c>
      <c r="N365" s="6">
        <f t="shared" si="111"/>
        <v>0</v>
      </c>
      <c r="O365" s="6">
        <f t="shared" si="111"/>
        <v>310.12</v>
      </c>
      <c r="P365" s="6">
        <f t="shared" si="111"/>
        <v>0</v>
      </c>
      <c r="Q365" s="6">
        <f t="shared" si="111"/>
        <v>0</v>
      </c>
      <c r="R365" s="5"/>
    </row>
    <row r="366" spans="1:18" s="2" customFormat="1" ht="22.5" customHeight="1" x14ac:dyDescent="0.25">
      <c r="A366" s="50"/>
      <c r="B366" s="53"/>
      <c r="C366" s="56"/>
      <c r="D366" s="3" t="s">
        <v>28</v>
      </c>
      <c r="E366" s="6">
        <f t="shared" ref="E366:E371" si="112">F366+G366+H366+I366+J366+K366+L366+M366+N366+O366+P366+Q366</f>
        <v>0</v>
      </c>
      <c r="F366" s="6">
        <v>0</v>
      </c>
      <c r="G366" s="6">
        <v>0</v>
      </c>
      <c r="H366" s="6">
        <v>0</v>
      </c>
      <c r="I366" s="6">
        <v>0</v>
      </c>
      <c r="J366" s="6">
        <v>0</v>
      </c>
      <c r="K366" s="6">
        <v>0</v>
      </c>
      <c r="L366" s="6">
        <v>0</v>
      </c>
      <c r="M366" s="6">
        <v>0</v>
      </c>
      <c r="N366" s="6">
        <v>0</v>
      </c>
      <c r="O366" s="6">
        <v>0</v>
      </c>
      <c r="P366" s="6">
        <v>0</v>
      </c>
      <c r="Q366" s="6">
        <v>0</v>
      </c>
      <c r="R366" s="5"/>
    </row>
    <row r="367" spans="1:18" s="2" customFormat="1" ht="22.5" customHeight="1" x14ac:dyDescent="0.25">
      <c r="A367" s="50"/>
      <c r="B367" s="53"/>
      <c r="C367" s="56"/>
      <c r="D367" s="3" t="s">
        <v>29</v>
      </c>
      <c r="E367" s="6">
        <f t="shared" si="112"/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5"/>
    </row>
    <row r="368" spans="1:18" s="2" customFormat="1" ht="22.5" customHeight="1" x14ac:dyDescent="0.25">
      <c r="A368" s="50"/>
      <c r="B368" s="53"/>
      <c r="C368" s="56"/>
      <c r="D368" s="3" t="s">
        <v>30</v>
      </c>
      <c r="E368" s="6">
        <f t="shared" si="112"/>
        <v>310.12</v>
      </c>
      <c r="F368" s="6">
        <v>0</v>
      </c>
      <c r="G368" s="6">
        <v>0</v>
      </c>
      <c r="H368" s="6">
        <v>0</v>
      </c>
      <c r="I368" s="6">
        <v>0</v>
      </c>
      <c r="J368" s="6">
        <v>0</v>
      </c>
      <c r="K368" s="6">
        <v>0</v>
      </c>
      <c r="L368" s="6">
        <v>0</v>
      </c>
      <c r="M368" s="6">
        <v>0</v>
      </c>
      <c r="N368" s="6">
        <v>0</v>
      </c>
      <c r="O368" s="6">
        <v>310.12</v>
      </c>
      <c r="P368" s="6">
        <v>0</v>
      </c>
      <c r="Q368" s="6">
        <v>0</v>
      </c>
      <c r="R368" s="5"/>
    </row>
    <row r="369" spans="1:18" s="2" customFormat="1" ht="22.5" customHeight="1" x14ac:dyDescent="0.25">
      <c r="A369" s="50"/>
      <c r="B369" s="53"/>
      <c r="C369" s="56"/>
      <c r="D369" s="4" t="s">
        <v>31</v>
      </c>
      <c r="E369" s="6">
        <f t="shared" si="112"/>
        <v>0</v>
      </c>
      <c r="F369" s="6">
        <v>0</v>
      </c>
      <c r="G369" s="6">
        <v>0</v>
      </c>
      <c r="H369" s="6">
        <v>0</v>
      </c>
      <c r="I369" s="6">
        <v>0</v>
      </c>
      <c r="J369" s="6">
        <v>0</v>
      </c>
      <c r="K369" s="6">
        <v>0</v>
      </c>
      <c r="L369" s="6">
        <v>0</v>
      </c>
      <c r="M369" s="6">
        <v>0</v>
      </c>
      <c r="N369" s="6">
        <v>0</v>
      </c>
      <c r="O369" s="6">
        <v>0</v>
      </c>
      <c r="P369" s="6">
        <v>0</v>
      </c>
      <c r="Q369" s="6">
        <v>0</v>
      </c>
      <c r="R369" s="5"/>
    </row>
    <row r="370" spans="1:18" s="2" customFormat="1" ht="22.5" customHeight="1" x14ac:dyDescent="0.25">
      <c r="A370" s="50"/>
      <c r="B370" s="53"/>
      <c r="C370" s="56"/>
      <c r="D370" s="4" t="s">
        <v>32</v>
      </c>
      <c r="E370" s="6">
        <f t="shared" si="112"/>
        <v>0</v>
      </c>
      <c r="F370" s="6">
        <v>0</v>
      </c>
      <c r="G370" s="6">
        <v>0</v>
      </c>
      <c r="H370" s="6">
        <v>0</v>
      </c>
      <c r="I370" s="6">
        <v>0</v>
      </c>
      <c r="J370" s="6">
        <v>0</v>
      </c>
      <c r="K370" s="6">
        <v>0</v>
      </c>
      <c r="L370" s="6">
        <v>0</v>
      </c>
      <c r="M370" s="6">
        <v>0</v>
      </c>
      <c r="N370" s="6">
        <v>0</v>
      </c>
      <c r="O370" s="6">
        <v>0</v>
      </c>
      <c r="P370" s="6">
        <v>0</v>
      </c>
      <c r="Q370" s="6">
        <v>0</v>
      </c>
      <c r="R370" s="5"/>
    </row>
    <row r="371" spans="1:18" s="2" customFormat="1" ht="22.5" customHeight="1" x14ac:dyDescent="0.25">
      <c r="A371" s="51"/>
      <c r="B371" s="54"/>
      <c r="C371" s="57"/>
      <c r="D371" s="4" t="s">
        <v>33</v>
      </c>
      <c r="E371" s="6">
        <f t="shared" si="112"/>
        <v>0</v>
      </c>
      <c r="F371" s="6">
        <v>0</v>
      </c>
      <c r="G371" s="6">
        <v>0</v>
      </c>
      <c r="H371" s="6">
        <v>0</v>
      </c>
      <c r="I371" s="6">
        <v>0</v>
      </c>
      <c r="J371" s="6">
        <v>0</v>
      </c>
      <c r="K371" s="6">
        <v>0</v>
      </c>
      <c r="L371" s="6">
        <v>0</v>
      </c>
      <c r="M371" s="6">
        <v>0</v>
      </c>
      <c r="N371" s="6">
        <v>0</v>
      </c>
      <c r="O371" s="6">
        <v>0</v>
      </c>
      <c r="P371" s="6">
        <v>0</v>
      </c>
      <c r="Q371" s="6">
        <v>0</v>
      </c>
      <c r="R371" s="5"/>
    </row>
    <row r="372" spans="1:18" s="2" customFormat="1" ht="22.5" customHeight="1" x14ac:dyDescent="0.25">
      <c r="A372" s="49" t="s">
        <v>98</v>
      </c>
      <c r="B372" s="52" t="s">
        <v>171</v>
      </c>
      <c r="C372" s="55" t="s">
        <v>50</v>
      </c>
      <c r="D372" s="3" t="s">
        <v>27</v>
      </c>
      <c r="E372" s="6">
        <f>E373+E374+E375+E376+E378</f>
        <v>1900</v>
      </c>
      <c r="F372" s="6">
        <f t="shared" ref="F372:Q372" si="113">F373+F374+F375+F376+F378</f>
        <v>0</v>
      </c>
      <c r="G372" s="6">
        <f t="shared" si="113"/>
        <v>0</v>
      </c>
      <c r="H372" s="6">
        <f t="shared" si="113"/>
        <v>0</v>
      </c>
      <c r="I372" s="6">
        <f t="shared" si="113"/>
        <v>0</v>
      </c>
      <c r="J372" s="6">
        <f t="shared" si="113"/>
        <v>0</v>
      </c>
      <c r="K372" s="6">
        <f t="shared" si="113"/>
        <v>0</v>
      </c>
      <c r="L372" s="6">
        <f t="shared" si="113"/>
        <v>0</v>
      </c>
      <c r="M372" s="6">
        <f t="shared" si="113"/>
        <v>0</v>
      </c>
      <c r="N372" s="6">
        <f>N373+N374+N375+N376+N378</f>
        <v>0</v>
      </c>
      <c r="O372" s="6">
        <f t="shared" si="113"/>
        <v>1900</v>
      </c>
      <c r="P372" s="6">
        <f t="shared" si="113"/>
        <v>0</v>
      </c>
      <c r="Q372" s="6">
        <f t="shared" si="113"/>
        <v>0</v>
      </c>
      <c r="R372" s="5"/>
    </row>
    <row r="373" spans="1:18" s="2" customFormat="1" ht="22.5" customHeight="1" x14ac:dyDescent="0.25">
      <c r="A373" s="50"/>
      <c r="B373" s="53"/>
      <c r="C373" s="56"/>
      <c r="D373" s="3" t="s">
        <v>28</v>
      </c>
      <c r="E373" s="6">
        <f t="shared" ref="E373:E378" si="114">F373+G373+H373+I373+J373+K373+L373+M373+N373+O373+P373+Q373</f>
        <v>0</v>
      </c>
      <c r="F373" s="6">
        <v>0</v>
      </c>
      <c r="G373" s="6">
        <v>0</v>
      </c>
      <c r="H373" s="6">
        <v>0</v>
      </c>
      <c r="I373" s="6">
        <v>0</v>
      </c>
      <c r="J373" s="6">
        <v>0</v>
      </c>
      <c r="K373" s="6">
        <v>0</v>
      </c>
      <c r="L373" s="6">
        <v>0</v>
      </c>
      <c r="M373" s="6">
        <v>0</v>
      </c>
      <c r="N373" s="6">
        <v>0</v>
      </c>
      <c r="O373" s="6">
        <v>0</v>
      </c>
      <c r="P373" s="6">
        <v>0</v>
      </c>
      <c r="Q373" s="6">
        <v>0</v>
      </c>
      <c r="R373" s="5"/>
    </row>
    <row r="374" spans="1:18" s="2" customFormat="1" ht="22.5" customHeight="1" x14ac:dyDescent="0.25">
      <c r="A374" s="50"/>
      <c r="B374" s="53"/>
      <c r="C374" s="56"/>
      <c r="D374" s="3" t="s">
        <v>29</v>
      </c>
      <c r="E374" s="6">
        <f t="shared" si="114"/>
        <v>0</v>
      </c>
      <c r="F374" s="6">
        <v>0</v>
      </c>
      <c r="G374" s="6">
        <v>0</v>
      </c>
      <c r="H374" s="6">
        <v>0</v>
      </c>
      <c r="I374" s="6">
        <v>0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5"/>
    </row>
    <row r="375" spans="1:18" s="2" customFormat="1" ht="22.5" customHeight="1" x14ac:dyDescent="0.25">
      <c r="A375" s="50"/>
      <c r="B375" s="53"/>
      <c r="C375" s="56"/>
      <c r="D375" s="3" t="s">
        <v>30</v>
      </c>
      <c r="E375" s="6">
        <f t="shared" si="114"/>
        <v>1900</v>
      </c>
      <c r="F375" s="6">
        <v>0</v>
      </c>
      <c r="G375" s="6">
        <v>0</v>
      </c>
      <c r="H375" s="6">
        <v>0</v>
      </c>
      <c r="I375" s="6">
        <v>0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1900</v>
      </c>
      <c r="P375" s="6">
        <v>0</v>
      </c>
      <c r="Q375" s="6">
        <v>0</v>
      </c>
      <c r="R375" s="5"/>
    </row>
    <row r="376" spans="1:18" s="2" customFormat="1" ht="22.5" customHeight="1" x14ac:dyDescent="0.25">
      <c r="A376" s="50"/>
      <c r="B376" s="53"/>
      <c r="C376" s="56"/>
      <c r="D376" s="4" t="s">
        <v>31</v>
      </c>
      <c r="E376" s="6">
        <f t="shared" si="114"/>
        <v>0</v>
      </c>
      <c r="F376" s="6">
        <v>0</v>
      </c>
      <c r="G376" s="6">
        <v>0</v>
      </c>
      <c r="H376" s="6">
        <v>0</v>
      </c>
      <c r="I376" s="6">
        <v>0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0</v>
      </c>
      <c r="R376" s="5"/>
    </row>
    <row r="377" spans="1:18" s="2" customFormat="1" ht="22.5" customHeight="1" x14ac:dyDescent="0.25">
      <c r="A377" s="50"/>
      <c r="B377" s="53"/>
      <c r="C377" s="56"/>
      <c r="D377" s="4" t="s">
        <v>32</v>
      </c>
      <c r="E377" s="6">
        <f t="shared" si="114"/>
        <v>0</v>
      </c>
      <c r="F377" s="6">
        <v>0</v>
      </c>
      <c r="G377" s="6">
        <v>0</v>
      </c>
      <c r="H377" s="6">
        <v>0</v>
      </c>
      <c r="I377" s="6">
        <v>0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5"/>
    </row>
    <row r="378" spans="1:18" s="2" customFormat="1" ht="22.5" customHeight="1" x14ac:dyDescent="0.25">
      <c r="A378" s="51"/>
      <c r="B378" s="54"/>
      <c r="C378" s="57"/>
      <c r="D378" s="4" t="s">
        <v>33</v>
      </c>
      <c r="E378" s="6">
        <f t="shared" si="114"/>
        <v>0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5"/>
    </row>
    <row r="379" spans="1:18" s="2" customFormat="1" ht="22.5" customHeight="1" x14ac:dyDescent="0.25">
      <c r="A379" s="49" t="s">
        <v>99</v>
      </c>
      <c r="B379" s="52" t="s">
        <v>172</v>
      </c>
      <c r="C379" s="55" t="s">
        <v>40</v>
      </c>
      <c r="D379" s="3" t="s">
        <v>27</v>
      </c>
      <c r="E379" s="6">
        <f>E380+E381+E382+E383+E385</f>
        <v>1582.4784</v>
      </c>
      <c r="F379" s="6">
        <f t="shared" ref="F379:Q379" si="115">F380+F381+F382+F383+F385</f>
        <v>0</v>
      </c>
      <c r="G379" s="6">
        <f t="shared" si="115"/>
        <v>0</v>
      </c>
      <c r="H379" s="6">
        <f t="shared" si="115"/>
        <v>0</v>
      </c>
      <c r="I379" s="6">
        <f t="shared" si="115"/>
        <v>0</v>
      </c>
      <c r="J379" s="6">
        <f t="shared" si="115"/>
        <v>0</v>
      </c>
      <c r="K379" s="6">
        <f t="shared" si="115"/>
        <v>0</v>
      </c>
      <c r="L379" s="6">
        <f t="shared" si="115"/>
        <v>1582.4784</v>
      </c>
      <c r="M379" s="6">
        <f>M380+M381+M382+M383+M385</f>
        <v>0</v>
      </c>
      <c r="N379" s="6">
        <f>N380+N381+N382+N383+N385</f>
        <v>0</v>
      </c>
      <c r="O379" s="6">
        <f t="shared" si="115"/>
        <v>0</v>
      </c>
      <c r="P379" s="6">
        <f t="shared" si="115"/>
        <v>0</v>
      </c>
      <c r="Q379" s="6">
        <f t="shared" si="115"/>
        <v>0</v>
      </c>
      <c r="R379" s="5"/>
    </row>
    <row r="380" spans="1:18" s="2" customFormat="1" ht="22.5" customHeight="1" x14ac:dyDescent="0.25">
      <c r="A380" s="50"/>
      <c r="B380" s="53"/>
      <c r="C380" s="56"/>
      <c r="D380" s="3" t="s">
        <v>28</v>
      </c>
      <c r="E380" s="6">
        <f t="shared" ref="E380:E385" si="116">F380+G380+H380+I380+J380+K380+L380+M380+N380+O380+P380+Q380</f>
        <v>0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5"/>
    </row>
    <row r="381" spans="1:18" s="2" customFormat="1" ht="22.5" customHeight="1" x14ac:dyDescent="0.25">
      <c r="A381" s="50"/>
      <c r="B381" s="53"/>
      <c r="C381" s="56"/>
      <c r="D381" s="3" t="s">
        <v>29</v>
      </c>
      <c r="E381" s="6">
        <f t="shared" si="116"/>
        <v>0</v>
      </c>
      <c r="F381" s="6">
        <v>0</v>
      </c>
      <c r="G381" s="6">
        <v>0</v>
      </c>
      <c r="H381" s="6">
        <v>0</v>
      </c>
      <c r="I381" s="6">
        <v>0</v>
      </c>
      <c r="J381" s="6">
        <v>0</v>
      </c>
      <c r="K381" s="6">
        <v>0</v>
      </c>
      <c r="L381" s="6">
        <v>0</v>
      </c>
      <c r="M381" s="6">
        <v>0</v>
      </c>
      <c r="N381" s="6">
        <v>0</v>
      </c>
      <c r="O381" s="6">
        <v>0</v>
      </c>
      <c r="P381" s="6">
        <v>0</v>
      </c>
      <c r="Q381" s="6">
        <v>0</v>
      </c>
      <c r="R381" s="5"/>
    </row>
    <row r="382" spans="1:18" s="2" customFormat="1" ht="22.5" customHeight="1" x14ac:dyDescent="0.25">
      <c r="A382" s="50"/>
      <c r="B382" s="53"/>
      <c r="C382" s="56"/>
      <c r="D382" s="3" t="s">
        <v>30</v>
      </c>
      <c r="E382" s="6">
        <f t="shared" si="116"/>
        <v>1582.4784</v>
      </c>
      <c r="F382" s="6">
        <v>0</v>
      </c>
      <c r="G382" s="6">
        <v>0</v>
      </c>
      <c r="H382" s="6">
        <v>0</v>
      </c>
      <c r="I382" s="6">
        <v>0</v>
      </c>
      <c r="J382" s="6">
        <v>0</v>
      </c>
      <c r="K382" s="6">
        <v>0</v>
      </c>
      <c r="L382" s="6">
        <v>1582.4784</v>
      </c>
      <c r="M382" s="6"/>
      <c r="N382" s="6">
        <v>0</v>
      </c>
      <c r="O382" s="6">
        <v>0</v>
      </c>
      <c r="P382" s="6">
        <v>0</v>
      </c>
      <c r="Q382" s="6">
        <v>0</v>
      </c>
      <c r="R382" s="5"/>
    </row>
    <row r="383" spans="1:18" s="2" customFormat="1" ht="22.5" customHeight="1" x14ac:dyDescent="0.25">
      <c r="A383" s="50"/>
      <c r="B383" s="53"/>
      <c r="C383" s="56"/>
      <c r="D383" s="4" t="s">
        <v>31</v>
      </c>
      <c r="E383" s="6">
        <f t="shared" si="116"/>
        <v>0</v>
      </c>
      <c r="F383" s="6">
        <v>0</v>
      </c>
      <c r="G383" s="6">
        <v>0</v>
      </c>
      <c r="H383" s="6">
        <v>0</v>
      </c>
      <c r="I383" s="6">
        <v>0</v>
      </c>
      <c r="J383" s="6">
        <v>0</v>
      </c>
      <c r="K383" s="6">
        <v>0</v>
      </c>
      <c r="L383" s="6">
        <v>0</v>
      </c>
      <c r="M383" s="6">
        <v>0</v>
      </c>
      <c r="N383" s="6">
        <v>0</v>
      </c>
      <c r="O383" s="6">
        <v>0</v>
      </c>
      <c r="P383" s="6">
        <v>0</v>
      </c>
      <c r="Q383" s="6">
        <v>0</v>
      </c>
      <c r="R383" s="5"/>
    </row>
    <row r="384" spans="1:18" s="2" customFormat="1" ht="22.5" customHeight="1" x14ac:dyDescent="0.25">
      <c r="A384" s="50"/>
      <c r="B384" s="53"/>
      <c r="C384" s="56"/>
      <c r="D384" s="4" t="s">
        <v>32</v>
      </c>
      <c r="E384" s="6">
        <f t="shared" si="116"/>
        <v>0</v>
      </c>
      <c r="F384" s="6">
        <v>0</v>
      </c>
      <c r="G384" s="6">
        <v>0</v>
      </c>
      <c r="H384" s="6">
        <v>0</v>
      </c>
      <c r="I384" s="6">
        <v>0</v>
      </c>
      <c r="J384" s="6">
        <v>0</v>
      </c>
      <c r="K384" s="6">
        <v>0</v>
      </c>
      <c r="L384" s="6">
        <v>0</v>
      </c>
      <c r="M384" s="6">
        <v>0</v>
      </c>
      <c r="N384" s="6">
        <v>0</v>
      </c>
      <c r="O384" s="6">
        <v>0</v>
      </c>
      <c r="P384" s="6">
        <v>0</v>
      </c>
      <c r="Q384" s="6">
        <v>0</v>
      </c>
      <c r="R384" s="5"/>
    </row>
    <row r="385" spans="1:18" s="2" customFormat="1" ht="22.5" customHeight="1" x14ac:dyDescent="0.25">
      <c r="A385" s="51"/>
      <c r="B385" s="54"/>
      <c r="C385" s="57"/>
      <c r="D385" s="4" t="s">
        <v>33</v>
      </c>
      <c r="E385" s="6">
        <f t="shared" si="116"/>
        <v>0</v>
      </c>
      <c r="F385" s="6">
        <v>0</v>
      </c>
      <c r="G385" s="6">
        <v>0</v>
      </c>
      <c r="H385" s="6">
        <v>0</v>
      </c>
      <c r="I385" s="6">
        <v>0</v>
      </c>
      <c r="J385" s="6">
        <v>0</v>
      </c>
      <c r="K385" s="6">
        <v>0</v>
      </c>
      <c r="L385" s="6">
        <v>0</v>
      </c>
      <c r="M385" s="6">
        <v>0</v>
      </c>
      <c r="N385" s="6">
        <v>0</v>
      </c>
      <c r="O385" s="6">
        <v>0</v>
      </c>
      <c r="P385" s="6">
        <v>0</v>
      </c>
      <c r="Q385" s="6">
        <v>0</v>
      </c>
      <c r="R385" s="5"/>
    </row>
    <row r="386" spans="1:18" s="2" customFormat="1" ht="22.5" customHeight="1" x14ac:dyDescent="0.25">
      <c r="A386" s="49" t="s">
        <v>100</v>
      </c>
      <c r="B386" s="52" t="s">
        <v>173</v>
      </c>
      <c r="C386" s="55" t="s">
        <v>21</v>
      </c>
      <c r="D386" s="3" t="s">
        <v>27</v>
      </c>
      <c r="E386" s="6">
        <f t="shared" ref="E386:Q386" si="117">E387+E388+E389+E390+E392</f>
        <v>1900</v>
      </c>
      <c r="F386" s="6">
        <f t="shared" si="117"/>
        <v>0</v>
      </c>
      <c r="G386" s="6">
        <f t="shared" si="117"/>
        <v>0</v>
      </c>
      <c r="H386" s="6">
        <f t="shared" si="117"/>
        <v>0</v>
      </c>
      <c r="I386" s="6">
        <f t="shared" si="117"/>
        <v>0</v>
      </c>
      <c r="J386" s="6">
        <f t="shared" si="117"/>
        <v>0</v>
      </c>
      <c r="K386" s="6">
        <f t="shared" si="117"/>
        <v>0</v>
      </c>
      <c r="L386" s="6">
        <f t="shared" si="117"/>
        <v>0</v>
      </c>
      <c r="M386" s="6">
        <f t="shared" si="117"/>
        <v>1900</v>
      </c>
      <c r="N386" s="6">
        <f t="shared" si="117"/>
        <v>0</v>
      </c>
      <c r="O386" s="6">
        <f t="shared" si="117"/>
        <v>0</v>
      </c>
      <c r="P386" s="6">
        <f t="shared" si="117"/>
        <v>0</v>
      </c>
      <c r="Q386" s="6">
        <f t="shared" si="117"/>
        <v>0</v>
      </c>
      <c r="R386" s="5"/>
    </row>
    <row r="387" spans="1:18" s="2" customFormat="1" ht="22.5" customHeight="1" x14ac:dyDescent="0.25">
      <c r="A387" s="50"/>
      <c r="B387" s="53"/>
      <c r="C387" s="56"/>
      <c r="D387" s="3" t="s">
        <v>28</v>
      </c>
      <c r="E387" s="6">
        <f t="shared" ref="E387:E392" si="118">F387+G387+H387+I387+J387+K387+L387+M387+N387+O387+P387+Q387</f>
        <v>0</v>
      </c>
      <c r="F387" s="6">
        <v>0</v>
      </c>
      <c r="G387" s="6">
        <v>0</v>
      </c>
      <c r="H387" s="6">
        <v>0</v>
      </c>
      <c r="I387" s="6">
        <v>0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6">
        <v>0</v>
      </c>
      <c r="Q387" s="6">
        <v>0</v>
      </c>
      <c r="R387" s="5"/>
    </row>
    <row r="388" spans="1:18" s="2" customFormat="1" ht="22.5" customHeight="1" x14ac:dyDescent="0.25">
      <c r="A388" s="50"/>
      <c r="B388" s="53"/>
      <c r="C388" s="56"/>
      <c r="D388" s="3" t="s">
        <v>29</v>
      </c>
      <c r="E388" s="6">
        <f t="shared" si="118"/>
        <v>0</v>
      </c>
      <c r="F388" s="6">
        <v>0</v>
      </c>
      <c r="G388" s="6">
        <v>0</v>
      </c>
      <c r="H388" s="6">
        <v>0</v>
      </c>
      <c r="I388" s="6">
        <v>0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6">
        <v>0</v>
      </c>
      <c r="Q388" s="6">
        <v>0</v>
      </c>
      <c r="R388" s="5"/>
    </row>
    <row r="389" spans="1:18" s="2" customFormat="1" ht="22.5" customHeight="1" x14ac:dyDescent="0.25">
      <c r="A389" s="50"/>
      <c r="B389" s="53"/>
      <c r="C389" s="56"/>
      <c r="D389" s="3" t="s">
        <v>30</v>
      </c>
      <c r="E389" s="6">
        <f t="shared" si="118"/>
        <v>1900</v>
      </c>
      <c r="F389" s="6">
        <v>0</v>
      </c>
      <c r="G389" s="6">
        <v>0</v>
      </c>
      <c r="H389" s="6">
        <v>0</v>
      </c>
      <c r="I389" s="6">
        <v>0</v>
      </c>
      <c r="J389" s="6">
        <v>0</v>
      </c>
      <c r="K389" s="6">
        <v>0</v>
      </c>
      <c r="L389" s="6">
        <v>0</v>
      </c>
      <c r="M389" s="6">
        <v>1900</v>
      </c>
      <c r="N389" s="6">
        <v>0</v>
      </c>
      <c r="O389" s="6">
        <v>0</v>
      </c>
      <c r="P389" s="6">
        <v>0</v>
      </c>
      <c r="Q389" s="6">
        <v>0</v>
      </c>
      <c r="R389" s="5"/>
    </row>
    <row r="390" spans="1:18" s="2" customFormat="1" ht="22.5" customHeight="1" x14ac:dyDescent="0.25">
      <c r="A390" s="50"/>
      <c r="B390" s="53"/>
      <c r="C390" s="56"/>
      <c r="D390" s="4" t="s">
        <v>31</v>
      </c>
      <c r="E390" s="6">
        <f t="shared" si="118"/>
        <v>0</v>
      </c>
      <c r="F390" s="6">
        <v>0</v>
      </c>
      <c r="G390" s="6">
        <v>0</v>
      </c>
      <c r="H390" s="6">
        <v>0</v>
      </c>
      <c r="I390" s="6">
        <v>0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6">
        <v>0</v>
      </c>
      <c r="Q390" s="6">
        <v>0</v>
      </c>
      <c r="R390" s="5"/>
    </row>
    <row r="391" spans="1:18" s="2" customFormat="1" ht="22.5" customHeight="1" x14ac:dyDescent="0.25">
      <c r="A391" s="50"/>
      <c r="B391" s="53"/>
      <c r="C391" s="56"/>
      <c r="D391" s="4" t="s">
        <v>32</v>
      </c>
      <c r="E391" s="6">
        <f t="shared" si="118"/>
        <v>0</v>
      </c>
      <c r="F391" s="6">
        <v>0</v>
      </c>
      <c r="G391" s="6">
        <v>0</v>
      </c>
      <c r="H391" s="6">
        <v>0</v>
      </c>
      <c r="I391" s="6">
        <v>0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6">
        <v>0</v>
      </c>
      <c r="Q391" s="6">
        <v>0</v>
      </c>
      <c r="R391" s="5"/>
    </row>
    <row r="392" spans="1:18" s="2" customFormat="1" ht="22.5" customHeight="1" x14ac:dyDescent="0.25">
      <c r="A392" s="51"/>
      <c r="B392" s="54"/>
      <c r="C392" s="57"/>
      <c r="D392" s="4" t="s">
        <v>33</v>
      </c>
      <c r="E392" s="6">
        <f t="shared" si="118"/>
        <v>0</v>
      </c>
      <c r="F392" s="6">
        <v>0</v>
      </c>
      <c r="G392" s="6">
        <v>0</v>
      </c>
      <c r="H392" s="6">
        <v>0</v>
      </c>
      <c r="I392" s="6">
        <v>0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6">
        <v>0</v>
      </c>
      <c r="Q392" s="6">
        <v>0</v>
      </c>
      <c r="R392" s="5"/>
    </row>
    <row r="393" spans="1:18" s="2" customFormat="1" ht="22.5" hidden="1" customHeight="1" x14ac:dyDescent="0.25">
      <c r="A393" s="49" t="s">
        <v>101</v>
      </c>
      <c r="B393" s="52">
        <v>0</v>
      </c>
      <c r="C393" s="55">
        <v>0</v>
      </c>
      <c r="D393" s="3" t="s">
        <v>27</v>
      </c>
      <c r="E393" s="6">
        <f t="shared" ref="E393:Q393" si="119">E394+E395+E396+E397+E399</f>
        <v>0</v>
      </c>
      <c r="F393" s="6">
        <f t="shared" si="119"/>
        <v>0</v>
      </c>
      <c r="G393" s="6">
        <f t="shared" si="119"/>
        <v>0</v>
      </c>
      <c r="H393" s="6">
        <f t="shared" si="119"/>
        <v>0</v>
      </c>
      <c r="I393" s="6">
        <f t="shared" si="119"/>
        <v>0</v>
      </c>
      <c r="J393" s="6">
        <f t="shared" si="119"/>
        <v>0</v>
      </c>
      <c r="K393" s="6">
        <f t="shared" si="119"/>
        <v>0</v>
      </c>
      <c r="L393" s="6">
        <f t="shared" si="119"/>
        <v>0</v>
      </c>
      <c r="M393" s="6">
        <f t="shared" si="119"/>
        <v>0</v>
      </c>
      <c r="N393" s="6">
        <f t="shared" si="119"/>
        <v>0</v>
      </c>
      <c r="O393" s="6">
        <f t="shared" si="119"/>
        <v>0</v>
      </c>
      <c r="P393" s="6">
        <f t="shared" si="119"/>
        <v>0</v>
      </c>
      <c r="Q393" s="6">
        <f t="shared" si="119"/>
        <v>0</v>
      </c>
      <c r="R393" s="5"/>
    </row>
    <row r="394" spans="1:18" s="2" customFormat="1" ht="22.5" hidden="1" customHeight="1" x14ac:dyDescent="0.25">
      <c r="A394" s="50"/>
      <c r="B394" s="53"/>
      <c r="C394" s="56"/>
      <c r="D394" s="3" t="s">
        <v>28</v>
      </c>
      <c r="E394" s="6">
        <f>F394+G394+H394+I394+J394+K394+L394+M394+N394+O394+P394+Q394</f>
        <v>0</v>
      </c>
      <c r="F394" s="6">
        <v>0</v>
      </c>
      <c r="G394" s="6">
        <v>0</v>
      </c>
      <c r="H394" s="6">
        <v>0</v>
      </c>
      <c r="I394" s="6">
        <v>0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6">
        <v>0</v>
      </c>
      <c r="Q394" s="6">
        <v>0</v>
      </c>
      <c r="R394" s="5"/>
    </row>
    <row r="395" spans="1:18" s="2" customFormat="1" ht="22.5" hidden="1" customHeight="1" x14ac:dyDescent="0.25">
      <c r="A395" s="50"/>
      <c r="B395" s="53"/>
      <c r="C395" s="56"/>
      <c r="D395" s="3" t="s">
        <v>29</v>
      </c>
      <c r="E395" s="6">
        <f>F395+G395+H395+I395+J395+K395+L395+M395+N395+O395+P395+Q395</f>
        <v>0</v>
      </c>
      <c r="F395" s="6">
        <v>0</v>
      </c>
      <c r="G395" s="6">
        <v>0</v>
      </c>
      <c r="H395" s="6">
        <v>0</v>
      </c>
      <c r="I395" s="6">
        <v>0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6">
        <v>0</v>
      </c>
      <c r="Q395" s="6">
        <v>0</v>
      </c>
      <c r="R395" s="5"/>
    </row>
    <row r="396" spans="1:18" s="2" customFormat="1" ht="22.5" hidden="1" customHeight="1" x14ac:dyDescent="0.25">
      <c r="A396" s="50"/>
      <c r="B396" s="53"/>
      <c r="C396" s="56"/>
      <c r="D396" s="3" t="s">
        <v>30</v>
      </c>
      <c r="E396" s="6">
        <f>F396+G396+H396+I396+J396+K396+L396+M396+N396+O396+P396+Q396</f>
        <v>0</v>
      </c>
      <c r="F396" s="6">
        <v>0</v>
      </c>
      <c r="G396" s="6">
        <v>0</v>
      </c>
      <c r="H396" s="6">
        <v>0</v>
      </c>
      <c r="I396" s="6">
        <v>0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6">
        <v>0</v>
      </c>
      <c r="Q396" s="6">
        <v>0</v>
      </c>
      <c r="R396" s="5"/>
    </row>
    <row r="397" spans="1:18" s="2" customFormat="1" ht="22.5" hidden="1" customHeight="1" x14ac:dyDescent="0.25">
      <c r="A397" s="50"/>
      <c r="B397" s="53"/>
      <c r="C397" s="56"/>
      <c r="D397" s="4" t="s">
        <v>31</v>
      </c>
      <c r="E397" s="6">
        <f>F397+G397+H397+I397+J397+K397+L397+M397+N397+O397+P397+Q397</f>
        <v>0</v>
      </c>
      <c r="F397" s="6">
        <v>0</v>
      </c>
      <c r="G397" s="6">
        <v>0</v>
      </c>
      <c r="H397" s="6">
        <v>0</v>
      </c>
      <c r="I397" s="6">
        <v>0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6">
        <v>0</v>
      </c>
      <c r="Q397" s="6">
        <v>0</v>
      </c>
      <c r="R397" s="5"/>
    </row>
    <row r="398" spans="1:18" s="2" customFormat="1" ht="22.5" hidden="1" customHeight="1" x14ac:dyDescent="0.25">
      <c r="A398" s="50"/>
      <c r="B398" s="53"/>
      <c r="C398" s="56"/>
      <c r="D398" s="4" t="s">
        <v>32</v>
      </c>
      <c r="E398" s="6">
        <f>F398+G398+H398+I398+J398+K398+L398+M398+N398+O398+P398+Q398</f>
        <v>0</v>
      </c>
      <c r="F398" s="6">
        <v>0</v>
      </c>
      <c r="G398" s="6">
        <v>0</v>
      </c>
      <c r="H398" s="6">
        <v>0</v>
      </c>
      <c r="I398" s="6">
        <v>0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6">
        <v>0</v>
      </c>
      <c r="Q398" s="6">
        <v>0</v>
      </c>
      <c r="R398" s="5"/>
    </row>
    <row r="399" spans="1:18" s="2" customFormat="1" ht="22.5" hidden="1" customHeight="1" x14ac:dyDescent="0.25">
      <c r="A399" s="51"/>
      <c r="B399" s="54"/>
      <c r="C399" s="57"/>
      <c r="D399" s="4" t="s">
        <v>33</v>
      </c>
      <c r="E399" s="6">
        <f>F399+G399+H399+I399+J399+K399</f>
        <v>0</v>
      </c>
      <c r="F399" s="6">
        <v>0</v>
      </c>
      <c r="G399" s="6">
        <v>0</v>
      </c>
      <c r="H399" s="6">
        <v>0</v>
      </c>
      <c r="I399" s="6">
        <v>0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6">
        <v>0</v>
      </c>
      <c r="Q399" s="6">
        <v>0</v>
      </c>
      <c r="R399" s="5"/>
    </row>
    <row r="400" spans="1:18" s="2" customFormat="1" ht="22.5" hidden="1" customHeight="1" x14ac:dyDescent="0.25">
      <c r="A400" s="49" t="s">
        <v>102</v>
      </c>
      <c r="B400" s="52">
        <v>0</v>
      </c>
      <c r="C400" s="55">
        <v>0</v>
      </c>
      <c r="D400" s="3" t="s">
        <v>27</v>
      </c>
      <c r="E400" s="6">
        <f>E401+E402+E403+E404+E406</f>
        <v>0</v>
      </c>
      <c r="F400" s="6">
        <f t="shared" ref="F400:Q400" si="120">F401+F402+F403+F404+F406</f>
        <v>0</v>
      </c>
      <c r="G400" s="6">
        <f t="shared" si="120"/>
        <v>0</v>
      </c>
      <c r="H400" s="6">
        <f t="shared" si="120"/>
        <v>0</v>
      </c>
      <c r="I400" s="6">
        <f t="shared" si="120"/>
        <v>0</v>
      </c>
      <c r="J400" s="6">
        <f t="shared" si="120"/>
        <v>0</v>
      </c>
      <c r="K400" s="6">
        <f t="shared" si="120"/>
        <v>0</v>
      </c>
      <c r="L400" s="6">
        <f t="shared" si="120"/>
        <v>0</v>
      </c>
      <c r="M400" s="6">
        <f t="shared" si="120"/>
        <v>0</v>
      </c>
      <c r="N400" s="6">
        <f>N401+N402+N403+N404+N406</f>
        <v>0</v>
      </c>
      <c r="O400" s="6">
        <f t="shared" si="120"/>
        <v>0</v>
      </c>
      <c r="P400" s="6">
        <f t="shared" si="120"/>
        <v>0</v>
      </c>
      <c r="Q400" s="6">
        <f t="shared" si="120"/>
        <v>0</v>
      </c>
      <c r="R400" s="5"/>
    </row>
    <row r="401" spans="1:18" s="2" customFormat="1" ht="22.5" hidden="1" customHeight="1" x14ac:dyDescent="0.25">
      <c r="A401" s="50"/>
      <c r="B401" s="53"/>
      <c r="C401" s="56"/>
      <c r="D401" s="3" t="s">
        <v>28</v>
      </c>
      <c r="E401" s="6">
        <f>F401+G401+H401+I401+J401+K401+L401+M401+N401+O401+P401+Q401</f>
        <v>0</v>
      </c>
      <c r="F401" s="6">
        <v>0</v>
      </c>
      <c r="G401" s="6">
        <v>0</v>
      </c>
      <c r="H401" s="6">
        <v>0</v>
      </c>
      <c r="I401" s="6">
        <v>0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6">
        <v>0</v>
      </c>
      <c r="Q401" s="6">
        <v>0</v>
      </c>
      <c r="R401" s="5"/>
    </row>
    <row r="402" spans="1:18" s="2" customFormat="1" ht="22.5" hidden="1" customHeight="1" x14ac:dyDescent="0.25">
      <c r="A402" s="50"/>
      <c r="B402" s="53"/>
      <c r="C402" s="56"/>
      <c r="D402" s="3" t="s">
        <v>29</v>
      </c>
      <c r="E402" s="6">
        <f>F402+G402+H402+I402+J402+K402+L402+M402+N402+O402+P402+Q402</f>
        <v>0</v>
      </c>
      <c r="F402" s="6">
        <v>0</v>
      </c>
      <c r="G402" s="6">
        <v>0</v>
      </c>
      <c r="H402" s="6">
        <v>0</v>
      </c>
      <c r="I402" s="6">
        <v>0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6">
        <v>0</v>
      </c>
      <c r="Q402" s="6">
        <v>0</v>
      </c>
      <c r="R402" s="5"/>
    </row>
    <row r="403" spans="1:18" s="2" customFormat="1" ht="22.5" hidden="1" customHeight="1" x14ac:dyDescent="0.25">
      <c r="A403" s="50"/>
      <c r="B403" s="53"/>
      <c r="C403" s="56"/>
      <c r="D403" s="3" t="s">
        <v>30</v>
      </c>
      <c r="E403" s="6">
        <f>F403+G403+H403+I403+J403+K403+L403+M403+N403+O403+P403+Q403</f>
        <v>0</v>
      </c>
      <c r="F403" s="6">
        <v>0</v>
      </c>
      <c r="G403" s="6">
        <v>0</v>
      </c>
      <c r="H403" s="6">
        <v>0</v>
      </c>
      <c r="I403" s="6">
        <v>0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6">
        <v>0</v>
      </c>
      <c r="Q403" s="6">
        <v>0</v>
      </c>
      <c r="R403" s="5"/>
    </row>
    <row r="404" spans="1:18" s="2" customFormat="1" ht="22.5" hidden="1" customHeight="1" x14ac:dyDescent="0.25">
      <c r="A404" s="50"/>
      <c r="B404" s="53"/>
      <c r="C404" s="56"/>
      <c r="D404" s="4" t="s">
        <v>31</v>
      </c>
      <c r="E404" s="6">
        <f>F404+G404+H404+I404+J404+K404+L404+M404+N404+O404+P404+Q404</f>
        <v>0</v>
      </c>
      <c r="F404" s="6">
        <v>0</v>
      </c>
      <c r="G404" s="6">
        <v>0</v>
      </c>
      <c r="H404" s="6">
        <v>0</v>
      </c>
      <c r="I404" s="6">
        <v>0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6">
        <v>0</v>
      </c>
      <c r="Q404" s="6">
        <v>0</v>
      </c>
      <c r="R404" s="5"/>
    </row>
    <row r="405" spans="1:18" s="2" customFormat="1" ht="22.5" hidden="1" customHeight="1" x14ac:dyDescent="0.25">
      <c r="A405" s="50"/>
      <c r="B405" s="53"/>
      <c r="C405" s="56"/>
      <c r="D405" s="4" t="s">
        <v>32</v>
      </c>
      <c r="E405" s="6">
        <f>F405+G405+H405+I405+J405+K405+L405+M405+N405+O405+P405+Q405</f>
        <v>0</v>
      </c>
      <c r="F405" s="6">
        <v>0</v>
      </c>
      <c r="G405" s="6">
        <v>0</v>
      </c>
      <c r="H405" s="6">
        <v>0</v>
      </c>
      <c r="I405" s="6">
        <v>0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6">
        <v>0</v>
      </c>
      <c r="Q405" s="6">
        <v>0</v>
      </c>
      <c r="R405" s="5"/>
    </row>
    <row r="406" spans="1:18" s="2" customFormat="1" ht="22.5" hidden="1" customHeight="1" x14ac:dyDescent="0.25">
      <c r="A406" s="51"/>
      <c r="B406" s="54"/>
      <c r="C406" s="57"/>
      <c r="D406" s="4" t="s">
        <v>33</v>
      </c>
      <c r="E406" s="6">
        <f>F406+G406+H406+I406+J406+K406+L406+M406+N406++O406+P406+Q406</f>
        <v>0</v>
      </c>
      <c r="F406" s="6">
        <v>0</v>
      </c>
      <c r="G406" s="6">
        <v>0</v>
      </c>
      <c r="H406" s="6">
        <v>0</v>
      </c>
      <c r="I406" s="6">
        <v>0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6">
        <v>0</v>
      </c>
      <c r="Q406" s="6">
        <v>0</v>
      </c>
      <c r="R406" s="5"/>
    </row>
    <row r="407" spans="1:18" s="2" customFormat="1" ht="22.5" hidden="1" customHeight="1" x14ac:dyDescent="0.25">
      <c r="A407" s="49" t="s">
        <v>103</v>
      </c>
      <c r="B407" s="52">
        <v>0</v>
      </c>
      <c r="C407" s="55">
        <v>0</v>
      </c>
      <c r="D407" s="3" t="s">
        <v>27</v>
      </c>
      <c r="E407" s="6">
        <f>E408+E409+E410+E411+E413</f>
        <v>0</v>
      </c>
      <c r="F407" s="6">
        <f t="shared" ref="F407:Q407" si="121">F408+F409+F410+F411+F413</f>
        <v>0</v>
      </c>
      <c r="G407" s="6">
        <f t="shared" si="121"/>
        <v>0</v>
      </c>
      <c r="H407" s="6">
        <f t="shared" si="121"/>
        <v>0</v>
      </c>
      <c r="I407" s="6">
        <f t="shared" si="121"/>
        <v>0</v>
      </c>
      <c r="J407" s="6">
        <f t="shared" si="121"/>
        <v>0</v>
      </c>
      <c r="K407" s="6">
        <f t="shared" si="121"/>
        <v>0</v>
      </c>
      <c r="L407" s="6">
        <f t="shared" si="121"/>
        <v>0</v>
      </c>
      <c r="M407" s="6">
        <f t="shared" si="121"/>
        <v>0</v>
      </c>
      <c r="N407" s="6">
        <f>N408+N409+N410+N411+N413</f>
        <v>0</v>
      </c>
      <c r="O407" s="6">
        <f t="shared" si="121"/>
        <v>0</v>
      </c>
      <c r="P407" s="6">
        <f t="shared" si="121"/>
        <v>0</v>
      </c>
      <c r="Q407" s="6">
        <f t="shared" si="121"/>
        <v>0</v>
      </c>
      <c r="R407" s="5"/>
    </row>
    <row r="408" spans="1:18" s="2" customFormat="1" ht="22.5" hidden="1" customHeight="1" x14ac:dyDescent="0.25">
      <c r="A408" s="50"/>
      <c r="B408" s="53"/>
      <c r="C408" s="56"/>
      <c r="D408" s="3" t="s">
        <v>28</v>
      </c>
      <c r="E408" s="6">
        <f t="shared" ref="E408:E413" si="122">F408+G408+H408+I408+J408+K408+L408+M408+N408+O408+P408+Q408</f>
        <v>0</v>
      </c>
      <c r="F408" s="6">
        <v>0</v>
      </c>
      <c r="G408" s="6">
        <v>0</v>
      </c>
      <c r="H408" s="6">
        <v>0</v>
      </c>
      <c r="I408" s="6">
        <v>0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6">
        <v>0</v>
      </c>
      <c r="Q408" s="6">
        <v>0</v>
      </c>
      <c r="R408" s="5"/>
    </row>
    <row r="409" spans="1:18" s="2" customFormat="1" ht="22.5" hidden="1" customHeight="1" x14ac:dyDescent="0.25">
      <c r="A409" s="50"/>
      <c r="B409" s="53"/>
      <c r="C409" s="56"/>
      <c r="D409" s="3" t="s">
        <v>29</v>
      </c>
      <c r="E409" s="6">
        <f t="shared" si="122"/>
        <v>0</v>
      </c>
      <c r="F409" s="6">
        <v>0</v>
      </c>
      <c r="G409" s="6">
        <v>0</v>
      </c>
      <c r="H409" s="6">
        <v>0</v>
      </c>
      <c r="I409" s="6">
        <v>0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6">
        <v>0</v>
      </c>
      <c r="Q409" s="6">
        <v>0</v>
      </c>
      <c r="R409" s="5"/>
    </row>
    <row r="410" spans="1:18" s="2" customFormat="1" ht="22.5" hidden="1" customHeight="1" x14ac:dyDescent="0.25">
      <c r="A410" s="50"/>
      <c r="B410" s="53"/>
      <c r="C410" s="56"/>
      <c r="D410" s="3" t="s">
        <v>30</v>
      </c>
      <c r="E410" s="6">
        <f t="shared" si="122"/>
        <v>0</v>
      </c>
      <c r="F410" s="6">
        <v>0</v>
      </c>
      <c r="G410" s="6">
        <v>0</v>
      </c>
      <c r="H410" s="6">
        <v>0</v>
      </c>
      <c r="I410" s="6">
        <v>0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6">
        <v>0</v>
      </c>
      <c r="Q410" s="6">
        <v>0</v>
      </c>
      <c r="R410" s="5"/>
    </row>
    <row r="411" spans="1:18" s="2" customFormat="1" ht="22.5" hidden="1" customHeight="1" x14ac:dyDescent="0.25">
      <c r="A411" s="50"/>
      <c r="B411" s="53"/>
      <c r="C411" s="56"/>
      <c r="D411" s="4" t="s">
        <v>31</v>
      </c>
      <c r="E411" s="6">
        <f t="shared" si="122"/>
        <v>0</v>
      </c>
      <c r="F411" s="6">
        <v>0</v>
      </c>
      <c r="G411" s="6">
        <v>0</v>
      </c>
      <c r="H411" s="6">
        <v>0</v>
      </c>
      <c r="I411" s="6">
        <v>0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6">
        <v>0</v>
      </c>
      <c r="Q411" s="6">
        <v>0</v>
      </c>
      <c r="R411" s="5"/>
    </row>
    <row r="412" spans="1:18" s="2" customFormat="1" ht="22.5" hidden="1" customHeight="1" x14ac:dyDescent="0.25">
      <c r="A412" s="50"/>
      <c r="B412" s="53"/>
      <c r="C412" s="56"/>
      <c r="D412" s="4" t="s">
        <v>32</v>
      </c>
      <c r="E412" s="6">
        <f t="shared" si="122"/>
        <v>0</v>
      </c>
      <c r="F412" s="6">
        <v>0</v>
      </c>
      <c r="G412" s="6">
        <v>0</v>
      </c>
      <c r="H412" s="6">
        <v>0</v>
      </c>
      <c r="I412" s="6">
        <v>0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6">
        <v>0</v>
      </c>
      <c r="Q412" s="6">
        <v>0</v>
      </c>
      <c r="R412" s="5"/>
    </row>
    <row r="413" spans="1:18" s="2" customFormat="1" ht="22.5" hidden="1" customHeight="1" x14ac:dyDescent="0.25">
      <c r="A413" s="51"/>
      <c r="B413" s="54"/>
      <c r="C413" s="57"/>
      <c r="D413" s="4" t="s">
        <v>33</v>
      </c>
      <c r="E413" s="6">
        <f t="shared" si="122"/>
        <v>0</v>
      </c>
      <c r="F413" s="6">
        <v>0</v>
      </c>
      <c r="G413" s="6">
        <v>0</v>
      </c>
      <c r="H413" s="6">
        <v>0</v>
      </c>
      <c r="I413" s="6">
        <v>0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6">
        <v>0</v>
      </c>
      <c r="Q413" s="6">
        <v>0</v>
      </c>
      <c r="R413" s="5"/>
    </row>
    <row r="414" spans="1:18" s="2" customFormat="1" ht="22.5" hidden="1" customHeight="1" x14ac:dyDescent="0.25">
      <c r="A414" s="49" t="s">
        <v>112</v>
      </c>
      <c r="B414" s="99">
        <v>0</v>
      </c>
      <c r="C414" s="55">
        <v>0</v>
      </c>
      <c r="D414" s="3" t="s">
        <v>27</v>
      </c>
      <c r="E414" s="6">
        <f>E415+E416+E417+E418+E420</f>
        <v>0</v>
      </c>
      <c r="F414" s="6">
        <f t="shared" ref="F414:Q414" si="123">F415+F416+F417+F418+F420</f>
        <v>0</v>
      </c>
      <c r="G414" s="6">
        <f t="shared" si="123"/>
        <v>0</v>
      </c>
      <c r="H414" s="6">
        <f t="shared" si="123"/>
        <v>0</v>
      </c>
      <c r="I414" s="6">
        <f t="shared" si="123"/>
        <v>0</v>
      </c>
      <c r="J414" s="6">
        <f t="shared" si="123"/>
        <v>0</v>
      </c>
      <c r="K414" s="6">
        <f t="shared" si="123"/>
        <v>0</v>
      </c>
      <c r="L414" s="6">
        <f t="shared" si="123"/>
        <v>0</v>
      </c>
      <c r="M414" s="6">
        <f t="shared" si="123"/>
        <v>0</v>
      </c>
      <c r="N414" s="6">
        <f t="shared" si="123"/>
        <v>0</v>
      </c>
      <c r="O414" s="6">
        <f t="shared" si="123"/>
        <v>0</v>
      </c>
      <c r="P414" s="6">
        <f t="shared" si="123"/>
        <v>0</v>
      </c>
      <c r="Q414" s="6">
        <f t="shared" si="123"/>
        <v>0</v>
      </c>
      <c r="R414" s="5"/>
    </row>
    <row r="415" spans="1:18" s="2" customFormat="1" ht="22.5" hidden="1" customHeight="1" x14ac:dyDescent="0.25">
      <c r="A415" s="50"/>
      <c r="B415" s="100"/>
      <c r="C415" s="56"/>
      <c r="D415" s="3" t="s">
        <v>28</v>
      </c>
      <c r="E415" s="6">
        <f t="shared" ref="E415:E420" si="124">F415+G415+H415+I415+J415+K415+L415+M415+N415+O415+P415+Q415</f>
        <v>0</v>
      </c>
      <c r="F415" s="6">
        <v>0</v>
      </c>
      <c r="G415" s="6">
        <v>0</v>
      </c>
      <c r="H415" s="6">
        <v>0</v>
      </c>
      <c r="I415" s="6">
        <v>0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6">
        <v>0</v>
      </c>
      <c r="Q415" s="6">
        <v>0</v>
      </c>
      <c r="R415" s="5"/>
    </row>
    <row r="416" spans="1:18" s="2" customFormat="1" ht="22.5" hidden="1" customHeight="1" x14ac:dyDescent="0.25">
      <c r="A416" s="50"/>
      <c r="B416" s="100"/>
      <c r="C416" s="56"/>
      <c r="D416" s="3" t="s">
        <v>29</v>
      </c>
      <c r="E416" s="6">
        <f t="shared" si="124"/>
        <v>0</v>
      </c>
      <c r="F416" s="6">
        <v>0</v>
      </c>
      <c r="G416" s="6">
        <v>0</v>
      </c>
      <c r="H416" s="6">
        <v>0</v>
      </c>
      <c r="I416" s="6">
        <v>0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6">
        <v>0</v>
      </c>
      <c r="Q416" s="6">
        <v>0</v>
      </c>
      <c r="R416" s="5"/>
    </row>
    <row r="417" spans="1:19" s="2" customFormat="1" ht="22.5" hidden="1" customHeight="1" x14ac:dyDescent="0.25">
      <c r="A417" s="50"/>
      <c r="B417" s="100"/>
      <c r="C417" s="56"/>
      <c r="D417" s="3" t="s">
        <v>30</v>
      </c>
      <c r="E417" s="6">
        <f t="shared" si="124"/>
        <v>0</v>
      </c>
      <c r="F417" s="6">
        <v>0</v>
      </c>
      <c r="G417" s="6">
        <v>0</v>
      </c>
      <c r="H417" s="6">
        <v>0</v>
      </c>
      <c r="I417" s="6">
        <v>0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6">
        <v>0</v>
      </c>
      <c r="Q417" s="6">
        <v>0</v>
      </c>
      <c r="R417" s="5"/>
    </row>
    <row r="418" spans="1:19" s="2" customFormat="1" ht="22.5" hidden="1" customHeight="1" x14ac:dyDescent="0.25">
      <c r="A418" s="50"/>
      <c r="B418" s="100"/>
      <c r="C418" s="56"/>
      <c r="D418" s="4" t="s">
        <v>31</v>
      </c>
      <c r="E418" s="6">
        <f t="shared" si="124"/>
        <v>0</v>
      </c>
      <c r="F418" s="6">
        <v>0</v>
      </c>
      <c r="G418" s="6">
        <v>0</v>
      </c>
      <c r="H418" s="6">
        <v>0</v>
      </c>
      <c r="I418" s="6">
        <v>0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6">
        <v>0</v>
      </c>
      <c r="Q418" s="6">
        <v>0</v>
      </c>
      <c r="R418" s="5"/>
    </row>
    <row r="419" spans="1:19" s="2" customFormat="1" ht="22.5" hidden="1" customHeight="1" x14ac:dyDescent="0.25">
      <c r="A419" s="50"/>
      <c r="B419" s="100"/>
      <c r="C419" s="56"/>
      <c r="D419" s="4" t="s">
        <v>32</v>
      </c>
      <c r="E419" s="6">
        <f t="shared" si="124"/>
        <v>0</v>
      </c>
      <c r="F419" s="6">
        <v>0</v>
      </c>
      <c r="G419" s="6">
        <v>0</v>
      </c>
      <c r="H419" s="6">
        <v>0</v>
      </c>
      <c r="I419" s="6">
        <v>0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6">
        <v>0</v>
      </c>
      <c r="Q419" s="6">
        <v>0</v>
      </c>
      <c r="R419" s="5"/>
    </row>
    <row r="420" spans="1:19" s="2" customFormat="1" ht="22.5" hidden="1" customHeight="1" x14ac:dyDescent="0.25">
      <c r="A420" s="51"/>
      <c r="B420" s="101"/>
      <c r="C420" s="57"/>
      <c r="D420" s="4" t="s">
        <v>33</v>
      </c>
      <c r="E420" s="6">
        <f t="shared" si="124"/>
        <v>0</v>
      </c>
      <c r="F420" s="6">
        <v>0</v>
      </c>
      <c r="G420" s="6">
        <v>0</v>
      </c>
      <c r="H420" s="6">
        <v>0</v>
      </c>
      <c r="I420" s="6">
        <v>0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6">
        <v>0</v>
      </c>
      <c r="Q420" s="6">
        <v>0</v>
      </c>
      <c r="R420" s="5"/>
    </row>
    <row r="421" spans="1:19" s="2" customFormat="1" ht="22.5" hidden="1" customHeight="1" x14ac:dyDescent="0.25">
      <c r="A421" s="49" t="s">
        <v>113</v>
      </c>
      <c r="B421" s="100">
        <v>0</v>
      </c>
      <c r="C421" s="56">
        <v>0</v>
      </c>
      <c r="D421" s="3" t="s">
        <v>27</v>
      </c>
      <c r="E421" s="6">
        <f>E422+E423+E424+E425+E427</f>
        <v>0</v>
      </c>
      <c r="F421" s="6">
        <f t="shared" ref="F421:Q421" si="125">F422+F423+F424+F425+F427</f>
        <v>0</v>
      </c>
      <c r="G421" s="6">
        <f t="shared" si="125"/>
        <v>0</v>
      </c>
      <c r="H421" s="6">
        <f t="shared" si="125"/>
        <v>0</v>
      </c>
      <c r="I421" s="6">
        <f t="shared" si="125"/>
        <v>0</v>
      </c>
      <c r="J421" s="6">
        <f t="shared" si="125"/>
        <v>0</v>
      </c>
      <c r="K421" s="6">
        <f t="shared" si="125"/>
        <v>0</v>
      </c>
      <c r="L421" s="6">
        <f t="shared" si="125"/>
        <v>0</v>
      </c>
      <c r="M421" s="6">
        <f t="shared" si="125"/>
        <v>0</v>
      </c>
      <c r="N421" s="6">
        <f t="shared" si="125"/>
        <v>0</v>
      </c>
      <c r="O421" s="6">
        <f t="shared" si="125"/>
        <v>0</v>
      </c>
      <c r="P421" s="6">
        <f t="shared" si="125"/>
        <v>0</v>
      </c>
      <c r="Q421" s="6">
        <f t="shared" si="125"/>
        <v>0</v>
      </c>
      <c r="R421" s="5"/>
    </row>
    <row r="422" spans="1:19" s="2" customFormat="1" ht="22.5" hidden="1" customHeight="1" x14ac:dyDescent="0.25">
      <c r="A422" s="50"/>
      <c r="B422" s="100"/>
      <c r="C422" s="56"/>
      <c r="D422" s="3" t="s">
        <v>28</v>
      </c>
      <c r="E422" s="6">
        <f t="shared" ref="E422:E427" si="126">F422+G422+H422+I422+J422+K422+L422+M422+N422+O422+P422+Q422</f>
        <v>0</v>
      </c>
      <c r="F422" s="6">
        <v>0</v>
      </c>
      <c r="G422" s="6">
        <v>0</v>
      </c>
      <c r="H422" s="6">
        <v>0</v>
      </c>
      <c r="I422" s="6">
        <v>0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6">
        <v>0</v>
      </c>
      <c r="Q422" s="6">
        <v>0</v>
      </c>
      <c r="R422" s="5"/>
    </row>
    <row r="423" spans="1:19" s="2" customFormat="1" ht="22.5" hidden="1" customHeight="1" x14ac:dyDescent="0.25">
      <c r="A423" s="50"/>
      <c r="B423" s="100"/>
      <c r="C423" s="56"/>
      <c r="D423" s="3" t="s">
        <v>29</v>
      </c>
      <c r="E423" s="6">
        <f t="shared" si="126"/>
        <v>0</v>
      </c>
      <c r="F423" s="6">
        <v>0</v>
      </c>
      <c r="G423" s="6">
        <v>0</v>
      </c>
      <c r="H423" s="6">
        <v>0</v>
      </c>
      <c r="I423" s="6">
        <v>0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6">
        <v>0</v>
      </c>
      <c r="Q423" s="6">
        <v>0</v>
      </c>
      <c r="R423" s="5"/>
    </row>
    <row r="424" spans="1:19" s="2" customFormat="1" ht="22.5" hidden="1" customHeight="1" x14ac:dyDescent="0.25">
      <c r="A424" s="50"/>
      <c r="B424" s="100"/>
      <c r="C424" s="56"/>
      <c r="D424" s="3" t="s">
        <v>30</v>
      </c>
      <c r="E424" s="6">
        <f t="shared" si="126"/>
        <v>0</v>
      </c>
      <c r="F424" s="6">
        <v>0</v>
      </c>
      <c r="G424" s="6">
        <v>0</v>
      </c>
      <c r="H424" s="6">
        <v>0</v>
      </c>
      <c r="I424" s="6">
        <v>0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6">
        <v>0</v>
      </c>
      <c r="Q424" s="6">
        <v>0</v>
      </c>
      <c r="R424" s="5"/>
    </row>
    <row r="425" spans="1:19" s="2" customFormat="1" ht="22.5" hidden="1" customHeight="1" x14ac:dyDescent="0.25">
      <c r="A425" s="50"/>
      <c r="B425" s="100"/>
      <c r="C425" s="56"/>
      <c r="D425" s="4" t="s">
        <v>31</v>
      </c>
      <c r="E425" s="6">
        <f t="shared" si="126"/>
        <v>0</v>
      </c>
      <c r="F425" s="6">
        <v>0</v>
      </c>
      <c r="G425" s="6">
        <v>0</v>
      </c>
      <c r="H425" s="6">
        <v>0</v>
      </c>
      <c r="I425" s="6">
        <v>0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6">
        <v>0</v>
      </c>
      <c r="Q425" s="6">
        <v>0</v>
      </c>
      <c r="R425" s="5"/>
    </row>
    <row r="426" spans="1:19" s="2" customFormat="1" ht="22.5" hidden="1" customHeight="1" x14ac:dyDescent="0.25">
      <c r="A426" s="50"/>
      <c r="B426" s="100"/>
      <c r="C426" s="56"/>
      <c r="D426" s="4" t="s">
        <v>32</v>
      </c>
      <c r="E426" s="6">
        <f t="shared" si="126"/>
        <v>0</v>
      </c>
      <c r="F426" s="6">
        <v>0</v>
      </c>
      <c r="G426" s="6">
        <v>0</v>
      </c>
      <c r="H426" s="6">
        <v>0</v>
      </c>
      <c r="I426" s="6">
        <v>0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6">
        <v>0</v>
      </c>
      <c r="Q426" s="6">
        <v>0</v>
      </c>
      <c r="R426" s="5"/>
    </row>
    <row r="427" spans="1:19" s="2" customFormat="1" ht="22.5" hidden="1" customHeight="1" x14ac:dyDescent="0.25">
      <c r="A427" s="51"/>
      <c r="B427" s="101"/>
      <c r="C427" s="57"/>
      <c r="D427" s="4" t="s">
        <v>33</v>
      </c>
      <c r="E427" s="6">
        <f t="shared" si="126"/>
        <v>0</v>
      </c>
      <c r="F427" s="6">
        <v>0</v>
      </c>
      <c r="G427" s="6">
        <v>0</v>
      </c>
      <c r="H427" s="6">
        <v>0</v>
      </c>
      <c r="I427" s="6">
        <v>0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6">
        <v>0</v>
      </c>
      <c r="Q427" s="6">
        <v>0</v>
      </c>
      <c r="R427" s="5"/>
    </row>
    <row r="428" spans="1:19" s="2" customFormat="1" ht="22.5" customHeight="1" x14ac:dyDescent="0.25">
      <c r="A428" s="63" t="s">
        <v>23</v>
      </c>
      <c r="B428" s="64"/>
      <c r="C428" s="69"/>
      <c r="D428" s="3" t="s">
        <v>27</v>
      </c>
      <c r="E428" s="6">
        <f>E429+E430+E431+E432+E434</f>
        <v>95006196.325119987</v>
      </c>
      <c r="F428" s="6">
        <f t="shared" ref="F428:Q428" si="127">F429+F430+F431+F432+F434</f>
        <v>2751089.5318</v>
      </c>
      <c r="G428" s="6">
        <f t="shared" si="127"/>
        <v>8933536.4065999985</v>
      </c>
      <c r="H428" s="6">
        <f t="shared" si="127"/>
        <v>12282711.484350001</v>
      </c>
      <c r="I428" s="6">
        <f t="shared" si="127"/>
        <v>8100696.5300000003</v>
      </c>
      <c r="J428" s="6">
        <f t="shared" si="127"/>
        <v>7789129.0199999996</v>
      </c>
      <c r="K428" s="6">
        <f t="shared" si="127"/>
        <v>8354960.75</v>
      </c>
      <c r="L428" s="6">
        <f t="shared" si="127"/>
        <v>8554075.4984000009</v>
      </c>
      <c r="M428" s="6">
        <f t="shared" si="127"/>
        <v>8058374.8483000016</v>
      </c>
      <c r="N428" s="6">
        <f t="shared" si="127"/>
        <v>8004871.7789799999</v>
      </c>
      <c r="O428" s="6">
        <f t="shared" si="127"/>
        <v>7896260.9602799993</v>
      </c>
      <c r="P428" s="6">
        <f t="shared" si="127"/>
        <v>7056337.0302900001</v>
      </c>
      <c r="Q428" s="6">
        <f t="shared" si="127"/>
        <v>6723571.0758999996</v>
      </c>
      <c r="R428" s="5"/>
      <c r="S428" s="5"/>
    </row>
    <row r="429" spans="1:19" s="2" customFormat="1" ht="22.5" customHeight="1" x14ac:dyDescent="0.25">
      <c r="A429" s="65"/>
      <c r="B429" s="66"/>
      <c r="C429" s="70"/>
      <c r="D429" s="3" t="s">
        <v>28</v>
      </c>
      <c r="E429" s="6">
        <f>F429+G429+H429+I429+J429+K429+L429+M429+N429+O429+P429+Q429</f>
        <v>7727.6</v>
      </c>
      <c r="F429" s="6">
        <f>F16+F23+F156+F254+F261+F268+F275+F282+F289+F296+F303+F345+F324</f>
        <v>0</v>
      </c>
      <c r="G429" s="6">
        <f t="shared" ref="G429:Q429" si="128">G16+G23+G156+G254+G261+G268+G275+G282+G289+G296+G303+G345+G324</f>
        <v>1265.15687</v>
      </c>
      <c r="H429" s="6">
        <f t="shared" si="128"/>
        <v>0</v>
      </c>
      <c r="I429" s="6">
        <f t="shared" si="128"/>
        <v>0</v>
      </c>
      <c r="J429" s="6">
        <f t="shared" si="128"/>
        <v>0</v>
      </c>
      <c r="K429" s="6">
        <f t="shared" si="128"/>
        <v>0</v>
      </c>
      <c r="L429" s="6">
        <f t="shared" si="128"/>
        <v>0</v>
      </c>
      <c r="M429" s="6">
        <f t="shared" si="128"/>
        <v>2358.6</v>
      </c>
      <c r="N429" s="6">
        <f t="shared" si="128"/>
        <v>4103.8431300000002</v>
      </c>
      <c r="O429" s="6">
        <f t="shared" si="128"/>
        <v>0</v>
      </c>
      <c r="P429" s="6">
        <f t="shared" si="128"/>
        <v>0</v>
      </c>
      <c r="Q429" s="6">
        <f t="shared" si="128"/>
        <v>0</v>
      </c>
      <c r="R429" s="5"/>
      <c r="S429" s="5"/>
    </row>
    <row r="430" spans="1:19" s="2" customFormat="1" ht="22.5" customHeight="1" x14ac:dyDescent="0.25">
      <c r="A430" s="65"/>
      <c r="B430" s="66"/>
      <c r="C430" s="70"/>
      <c r="D430" s="3" t="s">
        <v>29</v>
      </c>
      <c r="E430" s="6">
        <f>F430+G430+H430+I430+J430+K430+L430+M430+N430+O430+P430+Q430</f>
        <v>50579.7</v>
      </c>
      <c r="F430" s="6">
        <f t="shared" ref="F430:Q430" si="129">F17+F24+F157+F255+F262+F269+F276+F283+F290+F297+F304+F346+F325</f>
        <v>0</v>
      </c>
      <c r="G430" s="6">
        <f t="shared" si="129"/>
        <v>1687.11932</v>
      </c>
      <c r="H430" s="6">
        <f t="shared" si="129"/>
        <v>0</v>
      </c>
      <c r="I430" s="6">
        <f t="shared" si="129"/>
        <v>0</v>
      </c>
      <c r="J430" s="6">
        <f t="shared" si="129"/>
        <v>0</v>
      </c>
      <c r="K430" s="6">
        <f t="shared" si="129"/>
        <v>0</v>
      </c>
      <c r="L430" s="6">
        <f t="shared" si="129"/>
        <v>0</v>
      </c>
      <c r="M430" s="6">
        <f t="shared" si="129"/>
        <v>3700.3</v>
      </c>
      <c r="N430" s="6">
        <f t="shared" si="129"/>
        <v>13448.080679999999</v>
      </c>
      <c r="O430" s="6">
        <f t="shared" si="129"/>
        <v>0</v>
      </c>
      <c r="P430" s="6">
        <f t="shared" si="129"/>
        <v>0</v>
      </c>
      <c r="Q430" s="6">
        <f t="shared" si="129"/>
        <v>31744.2</v>
      </c>
      <c r="R430" s="5"/>
      <c r="S430" s="5"/>
    </row>
    <row r="431" spans="1:19" s="2" customFormat="1" ht="22.5" customHeight="1" x14ac:dyDescent="0.25">
      <c r="A431" s="65"/>
      <c r="B431" s="66"/>
      <c r="C431" s="70"/>
      <c r="D431" s="3" t="s">
        <v>30</v>
      </c>
      <c r="E431" s="6">
        <f>F431+G431+H431+I431+J431+K431+L431+M431+N431+O431+P431+Q431</f>
        <v>94447307.614899993</v>
      </c>
      <c r="F431" s="6">
        <f t="shared" ref="F431:Q431" si="130">F18+F25+F158+F256+F263+F270+F277+F284+F291+F298+F305+F347+F326</f>
        <v>2751089.5318</v>
      </c>
      <c r="G431" s="6">
        <f t="shared" si="130"/>
        <v>8930584.1304099988</v>
      </c>
      <c r="H431" s="6">
        <f t="shared" si="130"/>
        <v>12282711.484350001</v>
      </c>
      <c r="I431" s="6">
        <f t="shared" si="130"/>
        <v>8100696.5300000003</v>
      </c>
      <c r="J431" s="6">
        <f t="shared" si="130"/>
        <v>7789129.0199999996</v>
      </c>
      <c r="K431" s="6">
        <f t="shared" si="130"/>
        <v>8354960.75</v>
      </c>
      <c r="L431" s="6">
        <f t="shared" si="130"/>
        <v>8554075.4984000009</v>
      </c>
      <c r="M431" s="6">
        <f t="shared" si="130"/>
        <v>8052315.9483000012</v>
      </c>
      <c r="N431" s="6">
        <f t="shared" si="130"/>
        <v>7987319.8551700003</v>
      </c>
      <c r="O431" s="6">
        <f t="shared" si="130"/>
        <v>7896260.9602799993</v>
      </c>
      <c r="P431" s="6">
        <f t="shared" si="130"/>
        <v>7056337.0302900001</v>
      </c>
      <c r="Q431" s="6">
        <f t="shared" si="130"/>
        <v>6691826.8758999994</v>
      </c>
      <c r="R431" s="5"/>
      <c r="S431" s="5"/>
    </row>
    <row r="432" spans="1:19" s="2" customFormat="1" ht="22.5" customHeight="1" x14ac:dyDescent="0.25">
      <c r="A432" s="65"/>
      <c r="B432" s="66"/>
      <c r="C432" s="70"/>
      <c r="D432" s="4" t="s">
        <v>34</v>
      </c>
      <c r="E432" s="6">
        <f>F432+G432+H432+I432+J432+K432+L432+M432+N432+O432+P432+Q432</f>
        <v>0</v>
      </c>
      <c r="F432" s="6">
        <f t="shared" ref="F432:Q432" si="131">F19+F26+F159+F257+F264+F271+F278+F285+F292+F299+F306+F348+F327</f>
        <v>0</v>
      </c>
      <c r="G432" s="6">
        <f t="shared" si="131"/>
        <v>0</v>
      </c>
      <c r="H432" s="6">
        <f t="shared" si="131"/>
        <v>0</v>
      </c>
      <c r="I432" s="6">
        <f t="shared" si="131"/>
        <v>0</v>
      </c>
      <c r="J432" s="6">
        <f t="shared" si="131"/>
        <v>0</v>
      </c>
      <c r="K432" s="6">
        <f t="shared" si="131"/>
        <v>0</v>
      </c>
      <c r="L432" s="6">
        <f t="shared" si="131"/>
        <v>0</v>
      </c>
      <c r="M432" s="6">
        <f t="shared" si="131"/>
        <v>0</v>
      </c>
      <c r="N432" s="6">
        <f t="shared" si="131"/>
        <v>0</v>
      </c>
      <c r="O432" s="6">
        <f t="shared" si="131"/>
        <v>0</v>
      </c>
      <c r="P432" s="6">
        <f t="shared" si="131"/>
        <v>0</v>
      </c>
      <c r="Q432" s="6">
        <f t="shared" si="131"/>
        <v>0</v>
      </c>
      <c r="R432" s="5"/>
      <c r="S432" s="5"/>
    </row>
    <row r="433" spans="1:19" s="2" customFormat="1" ht="22.5" customHeight="1" x14ac:dyDescent="0.25">
      <c r="A433" s="65"/>
      <c r="B433" s="66"/>
      <c r="C433" s="70"/>
      <c r="D433" s="4" t="s">
        <v>35</v>
      </c>
      <c r="E433" s="6">
        <f>F433+G433+H433+I433+J433+K433+L433+M433+N433+O433+P433+Q433</f>
        <v>0</v>
      </c>
      <c r="F433" s="6">
        <f t="shared" ref="F433:Q433" si="132">F20+F27+F160+F258+F265+F272+F279+F286+F293+F300+F307+F349+F328</f>
        <v>0</v>
      </c>
      <c r="G433" s="6">
        <f t="shared" si="132"/>
        <v>0</v>
      </c>
      <c r="H433" s="6">
        <f t="shared" si="132"/>
        <v>0</v>
      </c>
      <c r="I433" s="6">
        <f t="shared" si="132"/>
        <v>0</v>
      </c>
      <c r="J433" s="6">
        <f t="shared" si="132"/>
        <v>0</v>
      </c>
      <c r="K433" s="6">
        <f t="shared" si="132"/>
        <v>0</v>
      </c>
      <c r="L433" s="6">
        <f t="shared" si="132"/>
        <v>0</v>
      </c>
      <c r="M433" s="6">
        <f t="shared" si="132"/>
        <v>0</v>
      </c>
      <c r="N433" s="6">
        <f t="shared" si="132"/>
        <v>0</v>
      </c>
      <c r="O433" s="6">
        <f t="shared" si="132"/>
        <v>0</v>
      </c>
      <c r="P433" s="6">
        <f t="shared" si="132"/>
        <v>0</v>
      </c>
      <c r="Q433" s="6">
        <f t="shared" si="132"/>
        <v>0</v>
      </c>
      <c r="R433" s="5"/>
      <c r="S433" s="5"/>
    </row>
    <row r="434" spans="1:19" s="2" customFormat="1" ht="22.5" customHeight="1" x14ac:dyDescent="0.25">
      <c r="A434" s="67"/>
      <c r="B434" s="68"/>
      <c r="C434" s="71"/>
      <c r="D434" s="4" t="s">
        <v>36</v>
      </c>
      <c r="E434" s="6">
        <f>E21+E28+E161+E259+E266+E273+E280+E287+E294+E301+E308+E350</f>
        <v>500581.41021999996</v>
      </c>
      <c r="F434" s="6">
        <f t="shared" ref="F434:Q434" si="133">F21+F28+F161+F259+F266+F273+F280+F287+F294+F301+F308+F350+F329</f>
        <v>0</v>
      </c>
      <c r="G434" s="6">
        <f t="shared" si="133"/>
        <v>0</v>
      </c>
      <c r="H434" s="6">
        <f t="shared" si="133"/>
        <v>0</v>
      </c>
      <c r="I434" s="6">
        <f t="shared" si="133"/>
        <v>0</v>
      </c>
      <c r="J434" s="6">
        <f t="shared" si="133"/>
        <v>0</v>
      </c>
      <c r="K434" s="6">
        <f t="shared" si="133"/>
        <v>0</v>
      </c>
      <c r="L434" s="6">
        <f t="shared" si="133"/>
        <v>0</v>
      </c>
      <c r="M434" s="6">
        <f t="shared" si="133"/>
        <v>0</v>
      </c>
      <c r="N434" s="6">
        <f t="shared" si="133"/>
        <v>0</v>
      </c>
      <c r="O434" s="6">
        <f t="shared" si="133"/>
        <v>0</v>
      </c>
      <c r="P434" s="6">
        <f t="shared" si="133"/>
        <v>0</v>
      </c>
      <c r="Q434" s="6">
        <f t="shared" si="133"/>
        <v>0</v>
      </c>
      <c r="R434" s="5"/>
      <c r="S434" s="5"/>
    </row>
    <row r="435" spans="1:19" s="2" customFormat="1" x14ac:dyDescent="0.25">
      <c r="A435" s="62" t="s">
        <v>13</v>
      </c>
      <c r="B435" s="62"/>
      <c r="C435" s="62"/>
      <c r="D435" s="62"/>
      <c r="E435" s="62"/>
      <c r="F435" s="62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5"/>
    </row>
    <row r="436" spans="1:19" s="2" customFormat="1" ht="47.25" customHeight="1" x14ac:dyDescent="0.25">
      <c r="A436" s="18"/>
      <c r="B436" s="76" t="s">
        <v>54</v>
      </c>
      <c r="C436" s="76"/>
      <c r="D436" s="72"/>
      <c r="E436" s="72"/>
      <c r="F436" s="72"/>
      <c r="G436" s="17"/>
      <c r="H436" s="19" t="s">
        <v>53</v>
      </c>
      <c r="I436" s="20"/>
      <c r="J436" s="17"/>
      <c r="K436" s="17"/>
      <c r="L436" s="17"/>
      <c r="M436" s="17"/>
      <c r="N436" s="17"/>
      <c r="O436" s="17"/>
      <c r="P436" s="17"/>
      <c r="Q436" s="17"/>
      <c r="R436" s="5"/>
    </row>
    <row r="437" spans="1:19" s="2" customFormat="1" ht="15" customHeight="1" x14ac:dyDescent="0.25">
      <c r="A437" s="18"/>
      <c r="C437" s="21"/>
      <c r="D437" s="73" t="s">
        <v>37</v>
      </c>
      <c r="E437" s="73"/>
      <c r="F437" s="73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5"/>
    </row>
    <row r="438" spans="1:19" s="2" customFormat="1" x14ac:dyDescent="0.25">
      <c r="A438" s="18"/>
      <c r="D438" s="74"/>
      <c r="E438" s="74"/>
      <c r="F438" s="74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5"/>
    </row>
    <row r="439" spans="1:19" s="2" customFormat="1" ht="20.25" customHeight="1" x14ac:dyDescent="0.25">
      <c r="B439" s="22"/>
      <c r="C439" s="22"/>
      <c r="D439" s="75"/>
      <c r="E439" s="75"/>
      <c r="F439" s="75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5"/>
    </row>
    <row r="440" spans="1:19" s="2" customFormat="1" ht="16.5" x14ac:dyDescent="0.25">
      <c r="B440" s="23" t="s">
        <v>22</v>
      </c>
      <c r="C440" s="21"/>
      <c r="E440" s="17"/>
      <c r="F440" s="17"/>
      <c r="G440" s="61"/>
      <c r="H440" s="61"/>
      <c r="I440" s="61"/>
      <c r="J440" s="17"/>
      <c r="K440" s="17"/>
      <c r="L440" s="17"/>
      <c r="M440" s="17"/>
      <c r="N440" s="17"/>
      <c r="O440" s="17"/>
      <c r="P440" s="17"/>
      <c r="Q440" s="17"/>
      <c r="R440" s="5"/>
    </row>
    <row r="441" spans="1:19" s="2" customFormat="1" ht="30" x14ac:dyDescent="0.25">
      <c r="B441" s="24" t="s">
        <v>120</v>
      </c>
      <c r="E441" s="17"/>
      <c r="F441" s="17"/>
      <c r="G441" s="61"/>
      <c r="H441" s="61"/>
      <c r="I441" s="61"/>
      <c r="J441" s="17"/>
      <c r="K441" s="17"/>
      <c r="L441" s="17"/>
      <c r="M441" s="17"/>
      <c r="N441" s="17"/>
      <c r="O441" s="17"/>
      <c r="P441" s="17"/>
      <c r="Q441" s="17"/>
      <c r="R441" s="5"/>
    </row>
  </sheetData>
  <mergeCells count="204">
    <mergeCell ref="A218:A224"/>
    <mergeCell ref="A225:A231"/>
    <mergeCell ref="B225:B231"/>
    <mergeCell ref="C225:C231"/>
    <mergeCell ref="A232:A238"/>
    <mergeCell ref="B232:B238"/>
    <mergeCell ref="C232:C238"/>
    <mergeCell ref="A239:A245"/>
    <mergeCell ref="C246:C252"/>
    <mergeCell ref="B218:B224"/>
    <mergeCell ref="C218:C224"/>
    <mergeCell ref="A246:A252"/>
    <mergeCell ref="B246:B252"/>
    <mergeCell ref="B239:B245"/>
    <mergeCell ref="C239:C245"/>
    <mergeCell ref="A267:A273"/>
    <mergeCell ref="C253:C259"/>
    <mergeCell ref="C260:C266"/>
    <mergeCell ref="B253:B259"/>
    <mergeCell ref="A253:A259"/>
    <mergeCell ref="C267:C273"/>
    <mergeCell ref="C274:C280"/>
    <mergeCell ref="A295:A301"/>
    <mergeCell ref="A260:A266"/>
    <mergeCell ref="B260:B266"/>
    <mergeCell ref="B267:B273"/>
    <mergeCell ref="C288:C294"/>
    <mergeCell ref="B281:B287"/>
    <mergeCell ref="A281:A287"/>
    <mergeCell ref="A421:A427"/>
    <mergeCell ref="A414:A420"/>
    <mergeCell ref="C414:C420"/>
    <mergeCell ref="B414:B420"/>
    <mergeCell ref="C421:C427"/>
    <mergeCell ref="B421:B427"/>
    <mergeCell ref="A386:A392"/>
    <mergeCell ref="B379:B385"/>
    <mergeCell ref="A393:A399"/>
    <mergeCell ref="B386:B392"/>
    <mergeCell ref="C400:C406"/>
    <mergeCell ref="B407:B413"/>
    <mergeCell ref="C393:C399"/>
    <mergeCell ref="A407:A413"/>
    <mergeCell ref="B393:B399"/>
    <mergeCell ref="A379:A385"/>
    <mergeCell ref="C407:C413"/>
    <mergeCell ref="B162:B168"/>
    <mergeCell ref="C162:C168"/>
    <mergeCell ref="A176:A182"/>
    <mergeCell ref="B176:B182"/>
    <mergeCell ref="C176:C182"/>
    <mergeCell ref="B36:B42"/>
    <mergeCell ref="C36:C42"/>
    <mergeCell ref="A36:A42"/>
    <mergeCell ref="A43:A49"/>
    <mergeCell ref="B43:B49"/>
    <mergeCell ref="C43:C49"/>
    <mergeCell ref="A57:A63"/>
    <mergeCell ref="B57:B63"/>
    <mergeCell ref="C57:C63"/>
    <mergeCell ref="A50:A56"/>
    <mergeCell ref="B50:B56"/>
    <mergeCell ref="C50:C56"/>
    <mergeCell ref="A64:A70"/>
    <mergeCell ref="B64:B70"/>
    <mergeCell ref="C64:C70"/>
    <mergeCell ref="A71:A77"/>
    <mergeCell ref="A92:A98"/>
    <mergeCell ref="B92:B98"/>
    <mergeCell ref="C92:C98"/>
    <mergeCell ref="F12:Q12"/>
    <mergeCell ref="E12:E13"/>
    <mergeCell ref="D12:D13"/>
    <mergeCell ref="B12:B13"/>
    <mergeCell ref="A12:A13"/>
    <mergeCell ref="A211:A217"/>
    <mergeCell ref="B211:B217"/>
    <mergeCell ref="C211:C217"/>
    <mergeCell ref="A204:A210"/>
    <mergeCell ref="B204:B210"/>
    <mergeCell ref="C204:C210"/>
    <mergeCell ref="A190:A196"/>
    <mergeCell ref="B190:B196"/>
    <mergeCell ref="C190:C196"/>
    <mergeCell ref="A197:A203"/>
    <mergeCell ref="B197:B203"/>
    <mergeCell ref="C197:C203"/>
    <mergeCell ref="B71:B77"/>
    <mergeCell ref="C71:C77"/>
    <mergeCell ref="A183:A189"/>
    <mergeCell ref="B183:B189"/>
    <mergeCell ref="C183:C189"/>
    <mergeCell ref="A169:A175"/>
    <mergeCell ref="B169:B175"/>
    <mergeCell ref="O1:Q1"/>
    <mergeCell ref="A8:Q8"/>
    <mergeCell ref="N2:Q2"/>
    <mergeCell ref="N3:Q3"/>
    <mergeCell ref="N4:Q4"/>
    <mergeCell ref="N6:Q6"/>
    <mergeCell ref="P11:Q11"/>
    <mergeCell ref="A10:Q10"/>
    <mergeCell ref="N5:Q5"/>
    <mergeCell ref="A9:Q9"/>
    <mergeCell ref="B22:B28"/>
    <mergeCell ref="A22:A28"/>
    <mergeCell ref="C12:C13"/>
    <mergeCell ref="C22:C28"/>
    <mergeCell ref="A29:A35"/>
    <mergeCell ref="C281:C287"/>
    <mergeCell ref="B274:B280"/>
    <mergeCell ref="B29:B35"/>
    <mergeCell ref="C29:C35"/>
    <mergeCell ref="A15:A21"/>
    <mergeCell ref="B15:B21"/>
    <mergeCell ref="A274:A280"/>
    <mergeCell ref="A85:A91"/>
    <mergeCell ref="B85:B91"/>
    <mergeCell ref="C85:C91"/>
    <mergeCell ref="C15:C21"/>
    <mergeCell ref="C169:C175"/>
    <mergeCell ref="A155:A161"/>
    <mergeCell ref="A78:A84"/>
    <mergeCell ref="B155:B161"/>
    <mergeCell ref="C155:C161"/>
    <mergeCell ref="B78:B84"/>
    <mergeCell ref="C78:C84"/>
    <mergeCell ref="A162:A168"/>
    <mergeCell ref="G441:I441"/>
    <mergeCell ref="G440:I440"/>
    <mergeCell ref="A435:F435"/>
    <mergeCell ref="A428:B434"/>
    <mergeCell ref="C428:C434"/>
    <mergeCell ref="D436:F436"/>
    <mergeCell ref="D437:F437"/>
    <mergeCell ref="D438:F438"/>
    <mergeCell ref="D439:F439"/>
    <mergeCell ref="B436:C436"/>
    <mergeCell ref="A372:A378"/>
    <mergeCell ref="A344:A350"/>
    <mergeCell ref="B400:B406"/>
    <mergeCell ref="A400:A406"/>
    <mergeCell ref="C386:C392"/>
    <mergeCell ref="B344:B350"/>
    <mergeCell ref="C295:C301"/>
    <mergeCell ref="C302:C308"/>
    <mergeCell ref="C379:C385"/>
    <mergeCell ref="A323:A329"/>
    <mergeCell ref="A330:A336"/>
    <mergeCell ref="B323:B329"/>
    <mergeCell ref="C323:C329"/>
    <mergeCell ref="C330:C336"/>
    <mergeCell ref="B330:B336"/>
    <mergeCell ref="A337:A343"/>
    <mergeCell ref="B337:B343"/>
    <mergeCell ref="C337:C343"/>
    <mergeCell ref="R204:R210"/>
    <mergeCell ref="B302:B308"/>
    <mergeCell ref="B295:B301"/>
    <mergeCell ref="A302:A308"/>
    <mergeCell ref="C309:C315"/>
    <mergeCell ref="C372:C378"/>
    <mergeCell ref="B358:B364"/>
    <mergeCell ref="A316:A322"/>
    <mergeCell ref="B316:B322"/>
    <mergeCell ref="B309:B315"/>
    <mergeCell ref="A309:A315"/>
    <mergeCell ref="C351:C357"/>
    <mergeCell ref="C358:C364"/>
    <mergeCell ref="B365:B371"/>
    <mergeCell ref="C316:C322"/>
    <mergeCell ref="B372:B378"/>
    <mergeCell ref="A365:A371"/>
    <mergeCell ref="A358:A364"/>
    <mergeCell ref="B351:B357"/>
    <mergeCell ref="A351:A357"/>
    <mergeCell ref="C344:C350"/>
    <mergeCell ref="B288:B294"/>
    <mergeCell ref="A288:A294"/>
    <mergeCell ref="C365:C371"/>
    <mergeCell ref="A99:A105"/>
    <mergeCell ref="B99:B105"/>
    <mergeCell ref="C99:C105"/>
    <mergeCell ref="A106:A112"/>
    <mergeCell ref="B106:B112"/>
    <mergeCell ref="C106:C112"/>
    <mergeCell ref="A113:A119"/>
    <mergeCell ref="B113:B119"/>
    <mergeCell ref="C113:C119"/>
    <mergeCell ref="A141:A147"/>
    <mergeCell ref="B141:B147"/>
    <mergeCell ref="C141:C147"/>
    <mergeCell ref="A148:A154"/>
    <mergeCell ref="B148:B154"/>
    <mergeCell ref="C148:C154"/>
    <mergeCell ref="A120:A126"/>
    <mergeCell ref="B120:B126"/>
    <mergeCell ref="C120:C126"/>
    <mergeCell ref="A127:A133"/>
    <mergeCell ref="B127:B133"/>
    <mergeCell ref="C127:C133"/>
    <mergeCell ref="A134:A140"/>
    <mergeCell ref="B134:B140"/>
    <mergeCell ref="C134:C140"/>
  </mergeCells>
  <pageMargins left="0.19685039370078741" right="0" top="0.19685039370078741" bottom="0" header="0" footer="0"/>
  <pageSetup paperSize="9" scale="37" fitToHeight="0" orientation="landscape" r:id="rId1"/>
  <rowBreaks count="5" manualBreakCount="5">
    <brk id="71" max="16" man="1"/>
    <brk id="133" max="16" man="1"/>
    <brk id="287" max="16" man="1"/>
    <brk id="350" max="16" man="1"/>
    <brk id="442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таблица 1</vt:lpstr>
      <vt:lpstr>'таблица 1'!Заголовки_для_печати</vt:lpstr>
      <vt:lpstr>'таблица 1'!Область_печати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2024-02-05T05:37:58Z</dcterms:modified>
</cp:coreProperties>
</file>