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0B139AF-1015-4256-9B73-04C97944C28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СВОД (на 30.06.2024)" sheetId="2" state="hidden" r:id="rId1"/>
    <sheet name="СВОД (30.06.2024)" sheetId="6" r:id="rId2"/>
  </sheets>
  <externalReferences>
    <externalReference r:id="rId3"/>
  </externalReferences>
  <definedNames>
    <definedName name="_xlnm._FilterDatabase" localSheetId="1" hidden="1">'СВОД (30.06.2024)'!$A$6:$W$160</definedName>
    <definedName name="_xlnm._FilterDatabase" localSheetId="0" hidden="1">'СВОД (на 30.06.2024)'!$A$6:$W$139</definedName>
    <definedName name="_xlnm.Print_Titles" localSheetId="1">'СВОД (30.06.2024)'!$4:$6</definedName>
    <definedName name="_xlnm.Print_Titles" localSheetId="0">'СВОД (на 30.06.2024)'!$4:$6</definedName>
    <definedName name="ЦветЯчеки">'[1]по уч-ям'!$AB$50='[1]по уч-ям'!$AB$50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G13" i="6"/>
  <c r="H13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I84" i="6"/>
  <c r="H84" i="6"/>
  <c r="G84" i="6"/>
  <c r="J84" i="6" l="1"/>
  <c r="K148" i="6"/>
  <c r="G77" i="6"/>
  <c r="G56" i="6"/>
  <c r="H10" i="6"/>
  <c r="H9" i="6"/>
  <c r="I10" i="6"/>
  <c r="I9" i="6"/>
  <c r="H8" i="6"/>
  <c r="I8" i="6"/>
  <c r="G10" i="6"/>
  <c r="G11" i="6"/>
  <c r="G8" i="6"/>
  <c r="I12" i="6"/>
  <c r="H12" i="6"/>
  <c r="G12" i="6"/>
  <c r="I11" i="6"/>
  <c r="K11" i="6" s="1"/>
  <c r="H11" i="6"/>
  <c r="G9" i="6"/>
  <c r="G14" i="6"/>
  <c r="H14" i="6"/>
  <c r="I14" i="6"/>
  <c r="J15" i="6"/>
  <c r="K15" i="6"/>
  <c r="J16" i="6"/>
  <c r="J17" i="6"/>
  <c r="K17" i="6"/>
  <c r="L17" i="6"/>
  <c r="J18" i="6"/>
  <c r="K18" i="6"/>
  <c r="J19" i="6"/>
  <c r="K19" i="6"/>
  <c r="J20" i="6"/>
  <c r="K20" i="6"/>
  <c r="K153" i="6"/>
  <c r="J153" i="6"/>
  <c r="K152" i="6"/>
  <c r="J152" i="6"/>
  <c r="K151" i="6"/>
  <c r="L150" i="6"/>
  <c r="K150" i="6"/>
  <c r="J150" i="6"/>
  <c r="K149" i="6"/>
  <c r="J149" i="6"/>
  <c r="J148" i="6"/>
  <c r="I147" i="6"/>
  <c r="H147" i="6"/>
  <c r="G147" i="6"/>
  <c r="K167" i="6"/>
  <c r="J167" i="6"/>
  <c r="K166" i="6"/>
  <c r="J166" i="6"/>
  <c r="K165" i="6"/>
  <c r="J165" i="6"/>
  <c r="L164" i="6"/>
  <c r="K164" i="6"/>
  <c r="J164" i="6"/>
  <c r="L163" i="6"/>
  <c r="K163" i="6"/>
  <c r="J163" i="6"/>
  <c r="L162" i="6"/>
  <c r="K162" i="6"/>
  <c r="J162" i="6"/>
  <c r="I161" i="6"/>
  <c r="H161" i="6"/>
  <c r="G161" i="6"/>
  <c r="K160" i="6"/>
  <c r="J160" i="6"/>
  <c r="K159" i="6"/>
  <c r="J159" i="6"/>
  <c r="K158" i="6"/>
  <c r="L157" i="6"/>
  <c r="K157" i="6"/>
  <c r="J157" i="6"/>
  <c r="L156" i="6"/>
  <c r="K156" i="6"/>
  <c r="J156" i="6"/>
  <c r="K155" i="6"/>
  <c r="I154" i="6"/>
  <c r="H154" i="6"/>
  <c r="G154" i="6"/>
  <c r="K139" i="6"/>
  <c r="L138" i="6"/>
  <c r="K138" i="6"/>
  <c r="J138" i="6"/>
  <c r="K137" i="6"/>
  <c r="J137" i="6"/>
  <c r="L136" i="6"/>
  <c r="K136" i="6"/>
  <c r="J136" i="6"/>
  <c r="L135" i="6"/>
  <c r="K135" i="6"/>
  <c r="J135" i="6"/>
  <c r="L134" i="6"/>
  <c r="K134" i="6"/>
  <c r="I133" i="6"/>
  <c r="H133" i="6"/>
  <c r="G133" i="6"/>
  <c r="K132" i="6"/>
  <c r="J132" i="6"/>
  <c r="K131" i="6"/>
  <c r="J131" i="6"/>
  <c r="K130" i="6"/>
  <c r="J130" i="6"/>
  <c r="L129" i="6"/>
  <c r="K129" i="6"/>
  <c r="J129" i="6"/>
  <c r="L128" i="6"/>
  <c r="K128" i="6"/>
  <c r="J128" i="6"/>
  <c r="L127" i="6"/>
  <c r="K127" i="6"/>
  <c r="J127" i="6"/>
  <c r="I126" i="6"/>
  <c r="H126" i="6"/>
  <c r="G126" i="6"/>
  <c r="K104" i="6"/>
  <c r="K103" i="6"/>
  <c r="K102" i="6"/>
  <c r="J102" i="6"/>
  <c r="L101" i="6"/>
  <c r="K101" i="6"/>
  <c r="J101" i="6"/>
  <c r="K100" i="6"/>
  <c r="K99" i="6"/>
  <c r="I98" i="6"/>
  <c r="H98" i="6"/>
  <c r="G98" i="6"/>
  <c r="K125" i="6"/>
  <c r="K124" i="6"/>
  <c r="K123" i="6"/>
  <c r="L122" i="6"/>
  <c r="K122" i="6"/>
  <c r="J122" i="6"/>
  <c r="L121" i="6"/>
  <c r="K121" i="6"/>
  <c r="J121" i="6"/>
  <c r="K120" i="6"/>
  <c r="J120" i="6"/>
  <c r="I119" i="6"/>
  <c r="H119" i="6"/>
  <c r="G119" i="6"/>
  <c r="K118" i="6"/>
  <c r="J118" i="6"/>
  <c r="K117" i="6"/>
  <c r="J117" i="6"/>
  <c r="K116" i="6"/>
  <c r="J116" i="6"/>
  <c r="L115" i="6"/>
  <c r="K115" i="6"/>
  <c r="J115" i="6"/>
  <c r="L114" i="6"/>
  <c r="K114" i="6"/>
  <c r="J114" i="6"/>
  <c r="K113" i="6"/>
  <c r="J113" i="6"/>
  <c r="I112" i="6"/>
  <c r="H112" i="6"/>
  <c r="G112" i="6"/>
  <c r="K111" i="6"/>
  <c r="J111" i="6"/>
  <c r="K110" i="6"/>
  <c r="J110" i="6"/>
  <c r="K109" i="6"/>
  <c r="J109" i="6"/>
  <c r="L108" i="6"/>
  <c r="K108" i="6"/>
  <c r="J108" i="6"/>
  <c r="L107" i="6"/>
  <c r="K107" i="6"/>
  <c r="J107" i="6"/>
  <c r="J106" i="6"/>
  <c r="I105" i="6"/>
  <c r="H105" i="6"/>
  <c r="G105" i="6"/>
  <c r="K97" i="6"/>
  <c r="K96" i="6"/>
  <c r="K95" i="6"/>
  <c r="L94" i="6"/>
  <c r="K94" i="6"/>
  <c r="J94" i="6"/>
  <c r="L93" i="6"/>
  <c r="K93" i="6"/>
  <c r="J93" i="6"/>
  <c r="K92" i="6"/>
  <c r="I91" i="6"/>
  <c r="H91" i="6"/>
  <c r="G91" i="6"/>
  <c r="K83" i="6"/>
  <c r="J83" i="6"/>
  <c r="K82" i="6"/>
  <c r="J82" i="6"/>
  <c r="K81" i="6"/>
  <c r="J81" i="6"/>
  <c r="L80" i="6"/>
  <c r="K80" i="6"/>
  <c r="J80" i="6"/>
  <c r="K79" i="6"/>
  <c r="J79" i="6"/>
  <c r="K78" i="6"/>
  <c r="J78" i="6"/>
  <c r="I77" i="6"/>
  <c r="H77" i="6"/>
  <c r="K76" i="6"/>
  <c r="K75" i="6"/>
  <c r="J75" i="6"/>
  <c r="K74" i="6"/>
  <c r="J74" i="6"/>
  <c r="L73" i="6"/>
  <c r="K73" i="6"/>
  <c r="J73" i="6"/>
  <c r="L72" i="6"/>
  <c r="K72" i="6"/>
  <c r="J72" i="6"/>
  <c r="L71" i="6"/>
  <c r="K71" i="6"/>
  <c r="J71" i="6"/>
  <c r="I70" i="6"/>
  <c r="H70" i="6"/>
  <c r="G70" i="6"/>
  <c r="K62" i="6"/>
  <c r="J62" i="6"/>
  <c r="K60" i="6"/>
  <c r="J60" i="6"/>
  <c r="L59" i="6"/>
  <c r="K59" i="6"/>
  <c r="J59" i="6"/>
  <c r="K58" i="6"/>
  <c r="J58" i="6"/>
  <c r="K57" i="6"/>
  <c r="J57" i="6"/>
  <c r="I56" i="6"/>
  <c r="H56" i="6"/>
  <c r="K34" i="6"/>
  <c r="J34" i="6"/>
  <c r="K33" i="6"/>
  <c r="K32" i="6"/>
  <c r="L31" i="6"/>
  <c r="K31" i="6"/>
  <c r="J31" i="6"/>
  <c r="L30" i="6"/>
  <c r="K30" i="6"/>
  <c r="J30" i="6"/>
  <c r="K29" i="6"/>
  <c r="J29" i="6"/>
  <c r="I28" i="6"/>
  <c r="H28" i="6"/>
  <c r="G28" i="6"/>
  <c r="K146" i="6"/>
  <c r="J146" i="6"/>
  <c r="K145" i="6"/>
  <c r="J145" i="6"/>
  <c r="K144" i="6"/>
  <c r="J144" i="6"/>
  <c r="K143" i="6"/>
  <c r="J143" i="6"/>
  <c r="K142" i="6"/>
  <c r="J142" i="6"/>
  <c r="K141" i="6"/>
  <c r="J141" i="6"/>
  <c r="I140" i="6"/>
  <c r="H140" i="6"/>
  <c r="G140" i="6"/>
  <c r="K69" i="6"/>
  <c r="J69" i="6"/>
  <c r="K68" i="6"/>
  <c r="J68" i="6"/>
  <c r="K67" i="6"/>
  <c r="J67" i="6"/>
  <c r="L66" i="6"/>
  <c r="K66" i="6"/>
  <c r="J66" i="6"/>
  <c r="L65" i="6"/>
  <c r="K65" i="6"/>
  <c r="J65" i="6"/>
  <c r="L64" i="6"/>
  <c r="K64" i="6"/>
  <c r="J64" i="6"/>
  <c r="I63" i="6"/>
  <c r="H63" i="6"/>
  <c r="G63" i="6"/>
  <c r="K55" i="6"/>
  <c r="J55" i="6"/>
  <c r="K54" i="6"/>
  <c r="K53" i="6"/>
  <c r="L52" i="6"/>
  <c r="K52" i="6"/>
  <c r="J52" i="6"/>
  <c r="L51" i="6"/>
  <c r="K51" i="6"/>
  <c r="J51" i="6"/>
  <c r="L50" i="6"/>
  <c r="K50" i="6"/>
  <c r="J50" i="6"/>
  <c r="I49" i="6"/>
  <c r="H49" i="6"/>
  <c r="G49" i="6"/>
  <c r="K41" i="6"/>
  <c r="J41" i="6"/>
  <c r="K40" i="6"/>
  <c r="J40" i="6"/>
  <c r="K39" i="6"/>
  <c r="J39" i="6"/>
  <c r="L38" i="6"/>
  <c r="K38" i="6"/>
  <c r="J38" i="6"/>
  <c r="K37" i="6"/>
  <c r="J37" i="6"/>
  <c r="K36" i="6"/>
  <c r="J36" i="6"/>
  <c r="I35" i="6"/>
  <c r="H35" i="6"/>
  <c r="G35" i="6"/>
  <c r="K48" i="6"/>
  <c r="J48" i="6"/>
  <c r="K46" i="6"/>
  <c r="J46" i="6"/>
  <c r="L45" i="6"/>
  <c r="K45" i="6"/>
  <c r="J45" i="6"/>
  <c r="L44" i="6"/>
  <c r="K44" i="6"/>
  <c r="J44" i="6"/>
  <c r="K43" i="6"/>
  <c r="J43" i="6"/>
  <c r="I42" i="6"/>
  <c r="H42" i="6"/>
  <c r="G42" i="6"/>
  <c r="K27" i="6"/>
  <c r="J27" i="6"/>
  <c r="K26" i="6"/>
  <c r="J26" i="6"/>
  <c r="K25" i="6"/>
  <c r="J25" i="6"/>
  <c r="L24" i="6"/>
  <c r="K24" i="6"/>
  <c r="J24" i="6"/>
  <c r="L23" i="6"/>
  <c r="K23" i="6"/>
  <c r="J23" i="6"/>
  <c r="I21" i="6"/>
  <c r="H21" i="6"/>
  <c r="G21" i="6"/>
  <c r="L157" i="2"/>
  <c r="L156" i="2"/>
  <c r="L150" i="2"/>
  <c r="L136" i="2"/>
  <c r="L135" i="2"/>
  <c r="L128" i="2"/>
  <c r="L129" i="2"/>
  <c r="L127" i="2"/>
  <c r="L122" i="2"/>
  <c r="L121" i="2"/>
  <c r="L115" i="2"/>
  <c r="L114" i="2"/>
  <c r="L108" i="2"/>
  <c r="L101" i="2"/>
  <c r="L87" i="2"/>
  <c r="L80" i="2"/>
  <c r="L79" i="2"/>
  <c r="L73" i="2"/>
  <c r="L65" i="2"/>
  <c r="L66" i="2"/>
  <c r="L68" i="2"/>
  <c r="L64" i="2"/>
  <c r="L58" i="2"/>
  <c r="L59" i="2"/>
  <c r="L57" i="2"/>
  <c r="L52" i="2"/>
  <c r="L51" i="2"/>
  <c r="L50" i="2"/>
  <c r="L45" i="2"/>
  <c r="L44" i="2"/>
  <c r="L38" i="2"/>
  <c r="L37" i="2"/>
  <c r="L30" i="2"/>
  <c r="L31" i="2"/>
  <c r="L24" i="2"/>
  <c r="L16" i="2"/>
  <c r="L17" i="2"/>
  <c r="L15" i="2"/>
  <c r="L9" i="2"/>
  <c r="L10" i="2"/>
  <c r="L8" i="2"/>
  <c r="J122" i="2"/>
  <c r="J30" i="2"/>
  <c r="J45" i="2"/>
  <c r="J44" i="2"/>
  <c r="J80" i="2"/>
  <c r="J79" i="2"/>
  <c r="K79" i="2"/>
  <c r="J68" i="2"/>
  <c r="L119" i="6" l="1"/>
  <c r="J77" i="6"/>
  <c r="G7" i="6"/>
  <c r="L14" i="6"/>
  <c r="L9" i="6"/>
  <c r="K14" i="6"/>
  <c r="J105" i="6"/>
  <c r="K13" i="6"/>
  <c r="H7" i="6"/>
  <c r="K126" i="6"/>
  <c r="K8" i="6"/>
  <c r="K12" i="6"/>
  <c r="K10" i="6"/>
  <c r="L8" i="6"/>
  <c r="J9" i="6"/>
  <c r="L10" i="6"/>
  <c r="J11" i="6"/>
  <c r="K9" i="6"/>
  <c r="J12" i="6"/>
  <c r="J8" i="6"/>
  <c r="J10" i="6"/>
  <c r="J13" i="6"/>
  <c r="I7" i="6"/>
  <c r="K56" i="6"/>
  <c r="L63" i="6"/>
  <c r="L140" i="6"/>
  <c r="J28" i="6"/>
  <c r="K133" i="6"/>
  <c r="K105" i="6"/>
  <c r="J119" i="6"/>
  <c r="J98" i="6"/>
  <c r="L35" i="6"/>
  <c r="L154" i="6"/>
  <c r="J14" i="6"/>
  <c r="L42" i="6"/>
  <c r="L28" i="6"/>
  <c r="L56" i="6"/>
  <c r="K112" i="6"/>
  <c r="K119" i="6"/>
  <c r="K161" i="6"/>
  <c r="J35" i="6"/>
  <c r="J91" i="6"/>
  <c r="L126" i="6"/>
  <c r="L21" i="6"/>
  <c r="L49" i="6"/>
  <c r="K63" i="6"/>
  <c r="J70" i="6"/>
  <c r="L77" i="6"/>
  <c r="K91" i="6"/>
  <c r="J112" i="6"/>
  <c r="L161" i="6"/>
  <c r="K35" i="6"/>
  <c r="K70" i="6"/>
  <c r="K77" i="6"/>
  <c r="L91" i="6"/>
  <c r="L105" i="6"/>
  <c r="L98" i="6"/>
  <c r="J126" i="6"/>
  <c r="J133" i="6"/>
  <c r="J161" i="6"/>
  <c r="L147" i="6"/>
  <c r="J147" i="6"/>
  <c r="K147" i="6"/>
  <c r="J154" i="6"/>
  <c r="K154" i="6"/>
  <c r="L133" i="6"/>
  <c r="K98" i="6"/>
  <c r="L112" i="6"/>
  <c r="L70" i="6"/>
  <c r="J56" i="6"/>
  <c r="K28" i="6"/>
  <c r="K140" i="6"/>
  <c r="J63" i="6"/>
  <c r="J49" i="6"/>
  <c r="K49" i="6"/>
  <c r="J42" i="6"/>
  <c r="K42" i="6"/>
  <c r="J21" i="6"/>
  <c r="K21" i="6"/>
  <c r="L7" i="6" l="1"/>
  <c r="K7" i="6"/>
  <c r="J7" i="6"/>
  <c r="K148" i="2"/>
  <c r="K149" i="2"/>
  <c r="K151" i="2"/>
  <c r="K152" i="2"/>
  <c r="K153" i="2"/>
  <c r="K137" i="2"/>
  <c r="K138" i="2"/>
  <c r="K139" i="2"/>
  <c r="K136" i="2"/>
  <c r="J129" i="2" l="1"/>
  <c r="K125" i="2" l="1"/>
  <c r="J108" i="2" l="1"/>
  <c r="G105" i="2" l="1"/>
  <c r="J100" i="2"/>
  <c r="K100" i="2"/>
  <c r="J58" i="2" l="1"/>
  <c r="J59" i="2"/>
  <c r="K54" i="2"/>
  <c r="K30" i="2" l="1"/>
  <c r="K13" i="2" l="1"/>
  <c r="K68" i="2" l="1"/>
  <c r="J99" i="2"/>
  <c r="K99" i="2"/>
  <c r="K101" i="2"/>
  <c r="K102" i="2"/>
  <c r="K103" i="2"/>
  <c r="K104" i="2"/>
  <c r="J8" i="2" l="1"/>
  <c r="K160" i="2" l="1"/>
  <c r="J160" i="2"/>
  <c r="K159" i="2"/>
  <c r="J159" i="2"/>
  <c r="K158" i="2"/>
  <c r="J158" i="2"/>
  <c r="K157" i="2"/>
  <c r="J157" i="2"/>
  <c r="K156" i="2"/>
  <c r="J156" i="2"/>
  <c r="K155" i="2"/>
  <c r="J155" i="2"/>
  <c r="I154" i="2"/>
  <c r="H154" i="2"/>
  <c r="G154" i="2"/>
  <c r="J153" i="2"/>
  <c r="J152" i="2"/>
  <c r="J151" i="2"/>
  <c r="K150" i="2"/>
  <c r="J150" i="2"/>
  <c r="J149" i="2"/>
  <c r="J148" i="2"/>
  <c r="I147" i="2"/>
  <c r="L147" i="2" s="1"/>
  <c r="H147" i="2"/>
  <c r="K147" i="2" s="1"/>
  <c r="G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I140" i="2"/>
  <c r="H140" i="2"/>
  <c r="G140" i="2"/>
  <c r="J139" i="2"/>
  <c r="J138" i="2"/>
  <c r="J137" i="2"/>
  <c r="J136" i="2"/>
  <c r="K135" i="2"/>
  <c r="J135" i="2"/>
  <c r="J134" i="2"/>
  <c r="I133" i="2"/>
  <c r="L133" i="2" s="1"/>
  <c r="H133" i="2"/>
  <c r="G133" i="2"/>
  <c r="K132" i="2"/>
  <c r="J132" i="2"/>
  <c r="K131" i="2"/>
  <c r="J131" i="2"/>
  <c r="K130" i="2"/>
  <c r="J130" i="2"/>
  <c r="K129" i="2"/>
  <c r="K128" i="2"/>
  <c r="J128" i="2"/>
  <c r="K127" i="2"/>
  <c r="J127" i="2"/>
  <c r="I126" i="2"/>
  <c r="H126" i="2"/>
  <c r="G126" i="2"/>
  <c r="K124" i="2"/>
  <c r="K123" i="2"/>
  <c r="K122" i="2"/>
  <c r="K121" i="2"/>
  <c r="J121" i="2"/>
  <c r="K120" i="2"/>
  <c r="I119" i="2"/>
  <c r="L119" i="2" s="1"/>
  <c r="H119" i="2"/>
  <c r="G119" i="2"/>
  <c r="K118" i="2"/>
  <c r="J118" i="2"/>
  <c r="K116" i="2"/>
  <c r="J116" i="2"/>
  <c r="K115" i="2"/>
  <c r="J115" i="2"/>
  <c r="K114" i="2"/>
  <c r="J114" i="2"/>
  <c r="K113" i="2"/>
  <c r="J113" i="2"/>
  <c r="I112" i="2"/>
  <c r="L112" i="2" s="1"/>
  <c r="H112" i="2"/>
  <c r="G112" i="2"/>
  <c r="K111" i="2"/>
  <c r="J111" i="2"/>
  <c r="K109" i="2"/>
  <c r="J109" i="2"/>
  <c r="K108" i="2"/>
  <c r="K107" i="2"/>
  <c r="J107" i="2"/>
  <c r="K106" i="2"/>
  <c r="J106" i="2"/>
  <c r="I105" i="2"/>
  <c r="L105" i="2" s="1"/>
  <c r="H105" i="2"/>
  <c r="J104" i="2"/>
  <c r="J103" i="2"/>
  <c r="J102" i="2"/>
  <c r="J101" i="2"/>
  <c r="I98" i="2"/>
  <c r="H98" i="2"/>
  <c r="G98" i="2"/>
  <c r="L98" i="2" s="1"/>
  <c r="K97" i="2"/>
  <c r="J97" i="2"/>
  <c r="K96" i="2"/>
  <c r="J96" i="2"/>
  <c r="K95" i="2"/>
  <c r="J95" i="2"/>
  <c r="K94" i="2"/>
  <c r="J94" i="2"/>
  <c r="K93" i="2"/>
  <c r="J93" i="2"/>
  <c r="K92" i="2"/>
  <c r="J92" i="2"/>
  <c r="I91" i="2"/>
  <c r="L91" i="2" s="1"/>
  <c r="H91" i="2"/>
  <c r="G91" i="2"/>
  <c r="K90" i="2"/>
  <c r="K89" i="2"/>
  <c r="K88" i="2"/>
  <c r="J88" i="2"/>
  <c r="K87" i="2"/>
  <c r="J87" i="2"/>
  <c r="K86" i="2"/>
  <c r="K85" i="2"/>
  <c r="I84" i="2"/>
  <c r="L84" i="2" s="1"/>
  <c r="H84" i="2"/>
  <c r="G84" i="2"/>
  <c r="K83" i="2"/>
  <c r="J83" i="2"/>
  <c r="K82" i="2"/>
  <c r="J82" i="2"/>
  <c r="K81" i="2"/>
  <c r="J81" i="2"/>
  <c r="K80" i="2"/>
  <c r="I77" i="2"/>
  <c r="H77" i="2"/>
  <c r="G77" i="2"/>
  <c r="K76" i="2"/>
  <c r="J76" i="2"/>
  <c r="K75" i="2"/>
  <c r="J75" i="2"/>
  <c r="K74" i="2"/>
  <c r="K73" i="2"/>
  <c r="J73" i="2"/>
  <c r="K72" i="2"/>
  <c r="J72" i="2"/>
  <c r="K71" i="2"/>
  <c r="J71" i="2"/>
  <c r="I70" i="2"/>
  <c r="L70" i="2" s="1"/>
  <c r="H70" i="2"/>
  <c r="G70" i="2"/>
  <c r="K69" i="2"/>
  <c r="K67" i="2"/>
  <c r="J67" i="2"/>
  <c r="K66" i="2"/>
  <c r="J66" i="2"/>
  <c r="K65" i="2"/>
  <c r="J65" i="2"/>
  <c r="K64" i="2"/>
  <c r="I63" i="2"/>
  <c r="L63" i="2" s="1"/>
  <c r="H63" i="2"/>
  <c r="G63" i="2"/>
  <c r="K62" i="2"/>
  <c r="K61" i="2"/>
  <c r="J61" i="2"/>
  <c r="K60" i="2"/>
  <c r="J60" i="2"/>
  <c r="K59" i="2"/>
  <c r="K58" i="2"/>
  <c r="K57" i="2"/>
  <c r="J57" i="2"/>
  <c r="I56" i="2"/>
  <c r="L56" i="2" s="1"/>
  <c r="H56" i="2"/>
  <c r="G56" i="2"/>
  <c r="K55" i="2"/>
  <c r="J55" i="2"/>
  <c r="K53" i="2"/>
  <c r="K52" i="2"/>
  <c r="J52" i="2"/>
  <c r="K51" i="2"/>
  <c r="J51" i="2"/>
  <c r="K50" i="2"/>
  <c r="J50" i="2"/>
  <c r="I49" i="2"/>
  <c r="L49" i="2" s="1"/>
  <c r="H49" i="2"/>
  <c r="G49" i="2"/>
  <c r="K48" i="2"/>
  <c r="J48" i="2"/>
  <c r="K47" i="2"/>
  <c r="K46" i="2"/>
  <c r="K45" i="2"/>
  <c r="K44" i="2"/>
  <c r="K43" i="2"/>
  <c r="J43" i="2"/>
  <c r="I42" i="2"/>
  <c r="H42" i="2"/>
  <c r="G42" i="2"/>
  <c r="K41" i="2"/>
  <c r="K40" i="2"/>
  <c r="K39" i="2"/>
  <c r="K38" i="2"/>
  <c r="J38" i="2"/>
  <c r="K37" i="2"/>
  <c r="J37" i="2"/>
  <c r="K36" i="2"/>
  <c r="J36" i="2"/>
  <c r="I35" i="2"/>
  <c r="H35" i="2"/>
  <c r="G35" i="2"/>
  <c r="K34" i="2"/>
  <c r="J34" i="2"/>
  <c r="K33" i="2"/>
  <c r="J33" i="2"/>
  <c r="K32" i="2"/>
  <c r="K31" i="2"/>
  <c r="J31" i="2"/>
  <c r="K29" i="2"/>
  <c r="I28" i="2"/>
  <c r="H28" i="2"/>
  <c r="G28" i="2"/>
  <c r="K27" i="2"/>
  <c r="J27" i="2"/>
  <c r="K26" i="2"/>
  <c r="J26" i="2"/>
  <c r="K25" i="2"/>
  <c r="J25" i="2"/>
  <c r="K24" i="2"/>
  <c r="J24" i="2"/>
  <c r="J23" i="2"/>
  <c r="K22" i="2"/>
  <c r="J22" i="2"/>
  <c r="I21" i="2"/>
  <c r="L21" i="2" s="1"/>
  <c r="H21" i="2"/>
  <c r="G21" i="2"/>
  <c r="K20" i="2"/>
  <c r="J20" i="2"/>
  <c r="K19" i="2"/>
  <c r="J19" i="2"/>
  <c r="K18" i="2"/>
  <c r="J18" i="2"/>
  <c r="K17" i="2"/>
  <c r="J17" i="2"/>
  <c r="K16" i="2"/>
  <c r="J16" i="2"/>
  <c r="K15" i="2"/>
  <c r="J15" i="2"/>
  <c r="I14" i="2"/>
  <c r="H14" i="2"/>
  <c r="G14" i="2"/>
  <c r="J13" i="2"/>
  <c r="K12" i="2"/>
  <c r="J12" i="2"/>
  <c r="K11" i="2"/>
  <c r="J11" i="2"/>
  <c r="K10" i="2"/>
  <c r="J10" i="2"/>
  <c r="K9" i="2"/>
  <c r="J9" i="2"/>
  <c r="K8" i="2"/>
  <c r="I7" i="2"/>
  <c r="L7" i="2" s="1"/>
  <c r="H7" i="2"/>
  <c r="G7" i="2"/>
  <c r="L14" i="2" l="1"/>
  <c r="L35" i="2"/>
  <c r="L42" i="2"/>
  <c r="L77" i="2"/>
  <c r="L126" i="2"/>
  <c r="L28" i="2"/>
  <c r="L154" i="2"/>
  <c r="K28" i="2"/>
  <c r="J56" i="2"/>
  <c r="K70" i="2"/>
  <c r="J140" i="2"/>
  <c r="J70" i="2"/>
  <c r="K63" i="2"/>
  <c r="J63" i="2"/>
  <c r="J14" i="2"/>
  <c r="K119" i="2"/>
  <c r="K154" i="2"/>
  <c r="J133" i="2"/>
  <c r="J126" i="2"/>
  <c r="J112" i="2"/>
  <c r="K98" i="2"/>
  <c r="K91" i="2"/>
  <c r="J42" i="2"/>
  <c r="J21" i="2"/>
  <c r="K14" i="2"/>
  <c r="K21" i="2"/>
  <c r="K56" i="2"/>
  <c r="K105" i="2"/>
  <c r="K140" i="2"/>
  <c r="J147" i="2"/>
  <c r="J35" i="2"/>
  <c r="J98" i="2"/>
  <c r="J28" i="2"/>
  <c r="J84" i="2"/>
  <c r="K112" i="2"/>
  <c r="K84" i="2"/>
  <c r="J105" i="2"/>
  <c r="J119" i="2"/>
  <c r="J7" i="2"/>
  <c r="J49" i="2"/>
  <c r="J77" i="2"/>
  <c r="K7" i="2"/>
  <c r="K35" i="2"/>
  <c r="K77" i="2"/>
  <c r="K126" i="2"/>
  <c r="K133" i="2"/>
  <c r="J154" i="2"/>
  <c r="K42" i="2"/>
  <c r="K49" i="2"/>
  <c r="X6" i="2" l="1"/>
  <c r="U6" i="2"/>
</calcChain>
</file>

<file path=xl/sharedStrings.xml><?xml version="1.0" encoding="utf-8"?>
<sst xmlns="http://schemas.openxmlformats.org/spreadsheetml/2006/main" count="482" uniqueCount="94">
  <si>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</si>
  <si>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</si>
  <si>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муниципальной программы </t>
  </si>
  <si>
    <t>Источники финансирования</t>
  </si>
  <si>
    <t>Ответственные исполнители              (Ф.И.О. телефон)</t>
  </si>
  <si>
    <t>Отклонение от комплексного  плана
 (тыс. руб.)</t>
  </si>
  <si>
    <t>9
= гр.8 - гр.7</t>
  </si>
  <si>
    <t>10
= гр.8/гр.7*100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</si>
  <si>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</si>
  <si>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</si>
  <si>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</si>
  <si>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</si>
  <si>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</si>
  <si>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</si>
  <si>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</si>
  <si>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"Образование 21 века"</t>
  </si>
  <si>
    <t xml:space="preserve">Директор департамента образования 
Кривуля А.Н.
25-01-65
</t>
  </si>
  <si>
    <t>«Культурное пространство»</t>
  </si>
  <si>
    <t>Заместитель председателя комитета по культуре
Титова Т.В. 
31-64-15</t>
  </si>
  <si>
    <t>«Цифровое развитие»</t>
  </si>
  <si>
    <t>Начальник УИТиАР
Гимазетдинов И.М.
25-01-77</t>
  </si>
  <si>
    <t xml:space="preserve">"Развитие физической культуры и спорта" </t>
  </si>
  <si>
    <t>Председатель комитета ФКиС 
Моисеенко А.Е.,
27-59-76</t>
  </si>
  <si>
    <t>"Развитие агропромышленного комплекса"</t>
  </si>
  <si>
    <t>Начальник отдела по сельскому хозяйству
Березецкая Ю.Н.
25-02-42</t>
  </si>
  <si>
    <t>"Устойчивое развитие коренных малочисленных народов Севера"</t>
  </si>
  <si>
    <t>Председатель комитета по делам народов Севера, охраны окружающей среды и водных ресурсов,
Воронова О.Ю.
 25-02-29</t>
  </si>
  <si>
    <t>"Обеспечение доступным и комфортным жильем"</t>
  </si>
  <si>
    <t xml:space="preserve">Заместитель директора департамента имущественных отношений, 
Иванова Е.В.
25-67-55
</t>
  </si>
  <si>
    <t>«Жилищно-коммунальный комплекс и городская среда»</t>
  </si>
  <si>
    <t>Директор департамента строительства и жилищно-коммунального комплекса-заместитель Главы Нефтеюганского района
Кошаков В.С. 
25-02-00</t>
  </si>
  <si>
    <t>«Профилактика правонарушений и обеспечение отдельных прав граждан»</t>
  </si>
  <si>
    <t>Начальник отдела профилактики терроризма и правонарушений, 
Белоус В.П. 
25-68-98</t>
  </si>
  <si>
    <t>«Безопасность жизнедеятельности»</t>
  </si>
  <si>
    <t>Председатель  комитета гражданской защиты населения Нефтеюганского района, 
Сычёв А.М. 
25-01-62</t>
  </si>
  <si>
    <t>«Экологическая безопасность»</t>
  </si>
  <si>
    <t>"Развитие гражданского общества"</t>
  </si>
  <si>
    <t>Начальник управления по связям с общественностью
Сиротина Е.Ф.
25-68-15</t>
  </si>
  <si>
    <t>«Содействие развитию малого и среднего предпринимательства»</t>
  </si>
  <si>
    <t>«Развитие транспортной системы»</t>
  </si>
  <si>
    <t>Начальник отдела по транспорту и дорогам,
Гончарова Л.Г.
25-01-86</t>
  </si>
  <si>
    <t>«Управление муниципальным имуществом»</t>
  </si>
  <si>
    <t>Заместитель директора департамента имущественных отношений,
 Большакова О.Н.
25-01-66</t>
  </si>
  <si>
    <t>"Управление муниципальными финансами"</t>
  </si>
  <si>
    <t>Заместители директора департамента финансов:
Курова Н.В.
250196</t>
  </si>
  <si>
    <t>«Улучшение условий и охраны труда, содействие занятости населения»</t>
  </si>
  <si>
    <t>Начальник отдела социально-трудовых отношений,
Рошка И.В.
238014</t>
  </si>
  <si>
    <t>Начальник отдела социально-трудовых отношений,
Рошка И.В.
23-80-15</t>
  </si>
  <si>
    <t>«Совершенствование муниципального управления»</t>
  </si>
  <si>
    <t>«Профилактика экстремизма, гармонизация межэтнических и межкультурных отношений»</t>
  </si>
  <si>
    <t>Начальник управления по связям с 
общественностью,
Сиротина Е.Ф.
25-68-15</t>
  </si>
  <si>
    <t>«Укрепление общественного здоровья»</t>
  </si>
  <si>
    <t>«Развитие туризма»</t>
  </si>
  <si>
    <t>«Градостроительство и землепользование»</t>
  </si>
  <si>
    <t xml:space="preserve">Директор департамента экономического развития администрации 
Нефтеюгаского района,
Катышева Ю.Р.
25-01-79
</t>
  </si>
  <si>
    <t xml:space="preserve">Начальник отдела планирования, анализа и отчетности
Николаева О.В.
22-32-79 </t>
  </si>
  <si>
    <t>% исполнения к плану согласно комплексного плана и утвержденного плана</t>
  </si>
  <si>
    <t>Утвержденный (уточненный  план)
 на 2024 год</t>
  </si>
  <si>
    <t>Заместитель главы района, 
Ченцова М.А.
25-01-67</t>
  </si>
  <si>
    <t>Всего муниципальных программ - 22</t>
  </si>
  <si>
    <t>на 30.06.2024 года</t>
  </si>
  <si>
    <t>План 
согласно комплексного плана 
на 30.06.2024</t>
  </si>
  <si>
    <t>Кассовое исполнение
на 30.06.2024</t>
  </si>
  <si>
    <t>% исполнения к плану согласно сводной бюджетной росписи
(уточненному плану)</t>
  </si>
  <si>
    <t>11
=гр.8/гр.6*100</t>
  </si>
  <si>
    <t>на 2024 год финансирование не запланировано</t>
  </si>
  <si>
    <t>Контракты на ремонт участков автодороги заключены, исполнение во 2 полугодии</t>
  </si>
  <si>
    <t xml:space="preserve">Осуществляется работа с потенциальными участниками. В связи с отсутствием заявок от субъектов МСП, планируется повторное объявление приема документов на предоставление субсидий, грантов в рамках рег. Проекта "Создание условий для легкого старта и комфортного веденияя бизнеса"
В рамках рег.проекта "Акселерация субъектов малого и среднего предпринимательства" осуществляется подготовка и подписание соглашений о предоставлении субсидий с 16 получателями, выплата в июле 2024 года. </t>
  </si>
  <si>
    <t>Пояснения к году по уточненному плану 2024 года (согласно СБР)</t>
  </si>
  <si>
    <t>Во 2 полугодии планируется информирование населения (создание эфиров, печатная продукция), организация школьных лесничеств, озеленение.</t>
  </si>
  <si>
    <t>12</t>
  </si>
  <si>
    <t>Уменьшение объемов реализации продукции дикоросов, оплата по фактически предоставленным вет.услугам, наличие вакантных ставок в службе по обращению с животными.
Сбор урожая производится в сентябре-октябре 2024 года.</t>
  </si>
  <si>
    <t>По строительству ВОС Пойковский средства запланированы на 4 квартал, дезинсекция и дератизация запланирована в сентябре-октябре,
мероприятия по благоустройству и озеленению в 3 квартале, реализация инициативных проектов до конца 2024 года</t>
  </si>
  <si>
    <t>Планируется проведение аукциона на выполнение работ по определению местоположения объектов кап строительства, поставка электрогенераторной установки планируется в июле-августе 2024, завершение ремонта кровли здания администрации Нефтеюганского района 26.08.2024</t>
  </si>
  <si>
    <t>Ритмичность исполнения бюджета соблюдена</t>
  </si>
  <si>
    <t>Заключены контракты:
-на проеведние работ по разработке единых документов территориального планирования и градостроительного зонирования сп.Салым и сп. Сингапай;
-на выполнение научно-исследовательских работ;
-на выполнение работ по формированию 14 земельных участков.
Срок исполнения контрактов: 31.12.2024
Заключены контракты на ПИРы по проектированиюи строительству инженерной и транспортной инфраструктуры</t>
  </si>
  <si>
    <t>Мероприятия по профилактике правонарушений несовершеннолетних запланированы на ноябрь 2024 года, информационные сюжеты изготавливаются раз в квартал после отчетного периода.</t>
  </si>
  <si>
    <t>На оказание услуг по проведению специальной оценки условий труда заключен МК, оплата запланирована на сентябрь 2024 года.
По содействию занятости молодежи основным периодом трудоустройства является июнь-август (заявки на июнь будут отработаны в июле)</t>
  </si>
  <si>
    <t>Экономия от заключеных договоров, экономия от оплаты по факту выставленных счетов, несвоевременное поступление документов на оплату.
Во 2 полугодии планируется ремонт ДК Гармония, реализация проекта КОК Пойковский запланирована в декабре 2024 (в соответствии с комплексным планом), приобретение оборудования в ДК Кедровый.</t>
  </si>
  <si>
    <t xml:space="preserve">Заключены муниципальные контракты:
-по организации транспортного обеспечения (вертолет) по оказанию медицинской помощи жителям юрт из числа коренных малочисленных народов Севера;
-по проживанию в гостинице жителей юрт, выезжающих в г.Нефтеюганск на сумму 30,0 тыс.рублей;
-по разработке и изготовлению информационной продукции (фильмы).
Исполнение во 2 полугодии 2024 года.                   </t>
  </si>
  <si>
    <t>Поздние сроки предоставления первичной документации в связи с предоставлением некорректных реквизитов, экономия от заключеных договоров, экономия от оплаты по факту выставленных счетов, наличие свободных вакансий, перенос мероприятий на 2 полугодие в связи с уменьшением количества детей выезжающих на соревнования а также первод работников аппарата управления культуры в штат аппарата управления спорта (ЦСК).</t>
  </si>
  <si>
    <t>Отчет о ходе реализации  муниципальных программ  программ   Нефтеюганского района</t>
  </si>
  <si>
    <r>
      <rPr>
        <b/>
        <sz val="55"/>
        <rFont val="Times New Roman"/>
        <family val="1"/>
        <charset val="204"/>
      </rPr>
      <t>Согласно комплексного плана за 1 полугодие:</t>
    </r>
    <r>
      <rPr>
        <sz val="55"/>
        <rFont val="Times New Roman"/>
        <family val="1"/>
        <charset val="204"/>
      </rPr>
      <t xml:space="preserve">
Экономия от заключеных договоров, экономия от оплаты по факту выставленных счетов, несвоевременное поступление документов на оплату.
</t>
    </r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Во 2 полугодии планируется ремонт ДК Гармония, реализация проекта КОК Пойковский запланирована в декабре 2024 (в соответствии с комплексным планом), приобретение оборудования в ДК Кедровый.</t>
    </r>
  </si>
  <si>
    <r>
      <rPr>
        <b/>
        <sz val="55"/>
        <rFont val="Times New Roman"/>
        <family val="1"/>
        <charset val="204"/>
      </rPr>
      <t>Согласно комплексного плана за 1 полугодие:</t>
    </r>
    <r>
      <rPr>
        <sz val="55"/>
        <rFont val="Times New Roman"/>
        <family val="1"/>
        <charset val="204"/>
      </rPr>
      <t xml:space="preserve">
Уменьшение объемов реализации продукции дикоросов, оплата по фактически предоставленным вет.услугам, наличие вакантных ставок в службе по обращению с животными.
</t>
    </r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Сбор урожая производится в сентябре-октябре 2024 года.</t>
    </r>
  </si>
  <si>
    <t>Пояснения</t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</si>
  <si>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Заключены муниципальные контракты:
-по организации транспортного обеспечения (вертолет) по оказанию медицинской помощи жителям юрт из числа коренных малочисленных народов Севера;
-по проживанию в гостинице жителей юрт, выезжающих в г.Нефтеюганск на сумму 30,0 тыс.рублей;
-по разработке и изготовлению информационной продукции (фильмы).
Исполнение во 2 полугодии 2024 года.                   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</si>
  <si>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По строительству ВОС Пойковский средства запланированы на 4 квартал, дезинсекция и дератизация запланирована в сентябре-октябре,
мероприятия по благоустройству и озеленению в 3 квартале, реализация инициативных проектов до конца 2024 года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</si>
  <si>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Мероприятия по профилактике правонарушений несовершеннолетних запланированы на ноябрь 2024 года, информационные сюжеты изготавливаются раз в квартал после отчетного периода.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</si>
  <si>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Во 2 полугодии планируется информирование населения (создание эфиров, печатная продукция), организация школьных лесничеств, озеленение.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</si>
  <si>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Осуществляется работа с потенциальными участниками. В связи с отсутствием заявок от субъектов МСП, планируется повторное объявление приема документов на предоставление субсидий, грантов в рамках рег. Проекта "Создание условий для легкого старта и комфортного веденияя бизнеса"
В рамках рег.проекта "Акселерация субъектов малого и среднего предпринимательства" осуществляется подготовка и подписание соглашений о предоставлении субсидий с 16 получателями, выплата в июле 2024 года. 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</si>
  <si>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Контракты на ремонт участков автодороги заключены, исполнение во 2 полугодии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</si>
  <si>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Планируется проведение аукциона на выполнение работ по определению местоположения объектов кап строительства, поставка электрогенераторной установки планируется в июле-августе 2024, завершение ремонта кровли здания администрации Нефтеюганского района 26.08.2024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</si>
  <si>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На оказание услуг по проведению специальной оценки условий труда заключен МК, оплата запланирована на сентябрь 2024 года.
По содействию занятости молодежи основным периодом трудоустройства является июнь-август (заявки на июнь будут отработаны в июле)</t>
    </r>
  </si>
  <si>
    <r>
      <rPr>
        <b/>
        <sz val="55"/>
        <rFont val="Times New Roman"/>
        <family val="1"/>
        <charset val="204"/>
      </rPr>
      <t>Согласно сводной бюджетнной росписи на год:</t>
    </r>
    <r>
      <rPr>
        <sz val="55"/>
        <rFont val="Times New Roman"/>
        <family val="1"/>
        <charset val="204"/>
      </rPr>
      <t xml:space="preserve">
Заключены контракты:
-на проеведние работ по разработке единых документов территориального планирования и градостроительного зонирования сп.Салым и сп. Сингапай;
-на выполнение научно-исследовательских работ;
-на выполнение работ по формированию 14 земельных участков.
Срок исполнения контрактов: 31.12.2024
Заключены контракты на ПИРы по проектированиюи строительству инженерной и транспортной инфраструктуры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</si>
</sst>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₽_-;\-* #,##0.00\ _₽_-;_-* &quot;-&quot;??\ _₽_-;_-@_-"/>
    <numFmt numFmtId="165" formatCode="#,##0.00\ _₽"/>
    <numFmt numFmtId="166" formatCode="_-* #,##0.00_р_._-;\-* #,##0.00_р_._-;_-* &quot;-&quot;??_р_._-;_-@_-"/>
    <numFmt numFmtId="167" formatCode="0.0"/>
    <numFmt numFmtId="168" formatCode="_-* #,##0.00000\ _₽_-;\-* #,##0.00000\ _₽_-;_-* &quot;-&quot;?\ _₽_-;_-@_-"/>
    <numFmt numFmtId="169" formatCode="#,##0.0\ _₽"/>
    <numFmt numFmtId="170" formatCode="_-* #,##0.000000\ _₽_-;\-* #,##0.000000\ _₽_-;_-* &quot;-&quot;??\ _₽_-;_-@_-"/>
    <numFmt numFmtId="171" formatCode="_-* #,##0.00\ _₽_-;\-* #,##0.00\ _₽_-;_-* &quot;-&quot;?????\ _₽_-;_-@_-"/>
    <numFmt numFmtId="172" formatCode="_-* #,##0.0\ _₽_-;\-* #,##0.0\ _₽_-;_-* &quot;-&quot;??\ _₽_-;_-@_-"/>
    <numFmt numFmtId="173" formatCode="_-* #,##0.000_р_._-;\-* #,##0.000_р_._-;_-* &quot;-&quot;???_р_._-;_-@_-"/>
    <numFmt numFmtId="174" formatCode="_-* #,##0.000000\ _₽_-;\-* #,##0.000000\ _₽_-;_-* &quot;-&quot;??????\ _₽_-;_-@_-"/>
    <numFmt numFmtId="175" formatCode="_-* #,##0\ _₽_-;\-* #,##0\ _₽_-;_-* &quot;-&quot;??\ _₽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55"/>
      <color rgb="FFFF0000"/>
      <name val="Calibri"/>
      <family val="2"/>
      <scheme val="minor"/>
    </font>
    <font>
      <sz val="55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48"/>
      <name val="Times New Roman"/>
      <family val="1"/>
      <charset val="204"/>
    </font>
    <font>
      <sz val="5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50"/>
      <name val="Times New Roman"/>
      <family val="1"/>
      <charset val="204"/>
    </font>
    <font>
      <b/>
      <sz val="55"/>
      <name val="Times New Roman"/>
      <family val="1"/>
      <charset val="204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sz val="42"/>
      <name val="Calibri"/>
      <family val="2"/>
      <scheme val="minor"/>
    </font>
    <font>
      <sz val="42"/>
      <name val="Calibri"/>
      <family val="2"/>
      <charset val="204"/>
      <scheme val="minor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sz val="60"/>
      <name val="Calibri"/>
      <family val="2"/>
      <scheme val="minor"/>
    </font>
    <font>
      <sz val="11"/>
      <color indexed="8"/>
      <name val="Calibri"/>
      <family val="2"/>
    </font>
    <font>
      <sz val="3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13" fillId="0" borderId="0"/>
    <xf numFmtId="166" fontId="13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0" xfId="1" applyFont="1"/>
    <xf numFmtId="165" fontId="8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/>
    <xf numFmtId="0" fontId="16" fillId="0" borderId="0" xfId="2" applyFont="1"/>
    <xf numFmtId="0" fontId="17" fillId="0" borderId="0" xfId="2" applyFont="1"/>
    <xf numFmtId="0" fontId="9" fillId="0" borderId="12" xfId="2" applyFont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165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0" xfId="2" applyFont="1"/>
    <xf numFmtId="0" fontId="21" fillId="0" borderId="12" xfId="2" applyFont="1" applyFill="1" applyBorder="1" applyAlignment="1">
      <alignment horizontal="center" vertical="center" textRotation="90" wrapText="1"/>
    </xf>
    <xf numFmtId="16" fontId="22" fillId="6" borderId="12" xfId="2" applyNumberFormat="1" applyFont="1" applyFill="1" applyBorder="1" applyAlignment="1">
      <alignment horizontal="center" vertical="center" textRotation="90" wrapText="1"/>
    </xf>
    <xf numFmtId="16" fontId="22" fillId="6" borderId="12" xfId="5" applyNumberFormat="1" applyFont="1" applyFill="1" applyBorder="1" applyAlignment="1">
      <alignment horizontal="center" vertical="center" textRotation="90" wrapText="1"/>
    </xf>
    <xf numFmtId="0" fontId="22" fillId="6" borderId="12" xfId="5" applyFont="1" applyFill="1" applyBorder="1" applyAlignment="1">
      <alignment horizontal="center" vertical="center" textRotation="90" wrapText="1"/>
    </xf>
    <xf numFmtId="0" fontId="6" fillId="0" borderId="0" xfId="0" applyFont="1"/>
    <xf numFmtId="4" fontId="23" fillId="0" borderId="0" xfId="0" applyNumberFormat="1" applyFont="1"/>
    <xf numFmtId="171" fontId="6" fillId="0" borderId="0" xfId="0" applyNumberFormat="1" applyFont="1"/>
    <xf numFmtId="0" fontId="25" fillId="0" borderId="0" xfId="0" applyFont="1"/>
    <xf numFmtId="0" fontId="9" fillId="2" borderId="2" xfId="2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2" applyNumberFormat="1" applyFont="1" applyFill="1" applyBorder="1" applyAlignment="1">
      <alignment horizontal="center" vertical="center" wrapText="1"/>
    </xf>
    <xf numFmtId="172" fontId="9" fillId="5" borderId="12" xfId="4" applyNumberFormat="1" applyFont="1" applyFill="1" applyBorder="1" applyAlignment="1">
      <alignment horizontal="right" vertical="center" wrapText="1"/>
    </xf>
    <xf numFmtId="172" fontId="9" fillId="5" borderId="12" xfId="1" applyNumberFormat="1" applyFont="1" applyFill="1" applyBorder="1" applyAlignment="1">
      <alignment horizontal="right" vertical="center" wrapText="1"/>
    </xf>
    <xf numFmtId="165" fontId="9" fillId="5" borderId="12" xfId="2" applyNumberFormat="1" applyFont="1" applyFill="1" applyBorder="1" applyAlignment="1">
      <alignment horizontal="right" vertical="center" wrapText="1"/>
    </xf>
    <xf numFmtId="172" fontId="9" fillId="5" borderId="12" xfId="6" applyNumberFormat="1" applyFont="1" applyFill="1" applyBorder="1" applyAlignment="1">
      <alignment horizontal="center" vertical="center" wrapText="1"/>
    </xf>
    <xf numFmtId="172" fontId="9" fillId="5" borderId="12" xfId="4" applyNumberFormat="1" applyFont="1" applyFill="1" applyBorder="1" applyAlignment="1">
      <alignment vertical="center" wrapText="1"/>
    </xf>
    <xf numFmtId="172" fontId="15" fillId="7" borderId="12" xfId="4" applyNumberFormat="1" applyFont="1" applyFill="1" applyBorder="1" applyAlignment="1">
      <alignment horizontal="right" vertical="center" wrapText="1"/>
    </xf>
    <xf numFmtId="172" fontId="15" fillId="7" borderId="12" xfId="1" applyNumberFormat="1" applyFont="1" applyFill="1" applyBorder="1" applyAlignment="1">
      <alignment horizontal="right" vertical="center" wrapText="1"/>
    </xf>
    <xf numFmtId="172" fontId="9" fillId="0" borderId="12" xfId="6" applyNumberFormat="1" applyFont="1" applyFill="1" applyBorder="1" applyAlignment="1">
      <alignment horizontal="center" vertical="center" wrapText="1"/>
    </xf>
    <xf numFmtId="172" fontId="9" fillId="6" borderId="12" xfId="7" applyNumberFormat="1" applyFont="1" applyFill="1" applyBorder="1" applyAlignment="1">
      <alignment horizontal="right" vertical="center" wrapText="1"/>
    </xf>
    <xf numFmtId="172" fontId="9" fillId="0" borderId="12" xfId="4" applyNumberFormat="1" applyFont="1" applyFill="1" applyBorder="1" applyAlignment="1">
      <alignment vertical="center" wrapText="1"/>
    </xf>
    <xf numFmtId="172" fontId="9" fillId="5" borderId="12" xfId="8" applyNumberFormat="1" applyFont="1" applyFill="1" applyBorder="1" applyAlignment="1">
      <alignment horizontal="right" vertical="center" wrapText="1"/>
    </xf>
    <xf numFmtId="164" fontId="9" fillId="5" borderId="12" xfId="4" applyNumberFormat="1" applyFont="1" applyFill="1" applyBorder="1" applyAlignment="1">
      <alignment horizontal="right" vertical="center" wrapText="1"/>
    </xf>
    <xf numFmtId="167" fontId="9" fillId="5" borderId="13" xfId="2" applyNumberFormat="1" applyFont="1" applyFill="1" applyBorder="1" applyAlignment="1">
      <alignment vertical="center"/>
    </xf>
    <xf numFmtId="164" fontId="9" fillId="0" borderId="12" xfId="6" applyNumberFormat="1" applyFont="1" applyFill="1" applyBorder="1" applyAlignment="1">
      <alignment horizontal="center" vertical="center" wrapText="1"/>
    </xf>
    <xf numFmtId="170" fontId="9" fillId="6" borderId="12" xfId="7" applyNumberFormat="1" applyFont="1" applyFill="1" applyBorder="1" applyAlignment="1">
      <alignment horizontal="right" vertical="center" wrapText="1"/>
    </xf>
    <xf numFmtId="164" fontId="9" fillId="0" borderId="12" xfId="4" applyNumberFormat="1" applyFont="1" applyFill="1" applyBorder="1" applyAlignment="1">
      <alignment vertical="center" wrapText="1"/>
    </xf>
    <xf numFmtId="164" fontId="15" fillId="7" borderId="12" xfId="4" applyNumberFormat="1" applyFont="1" applyFill="1" applyBorder="1" applyAlignment="1">
      <alignment horizontal="right" vertical="center" wrapText="1"/>
    </xf>
    <xf numFmtId="164" fontId="15" fillId="7" borderId="12" xfId="1" applyNumberFormat="1" applyFont="1" applyFill="1" applyBorder="1" applyAlignment="1">
      <alignment horizontal="right" vertical="center" wrapText="1"/>
    </xf>
    <xf numFmtId="167" fontId="15" fillId="7" borderId="13" xfId="2" applyNumberFormat="1" applyFont="1" applyFill="1" applyBorder="1" applyAlignment="1">
      <alignment vertical="center"/>
    </xf>
    <xf numFmtId="164" fontId="9" fillId="5" borderId="12" xfId="1" applyNumberFormat="1" applyFont="1" applyFill="1" applyBorder="1" applyAlignment="1">
      <alignment horizontal="right" vertical="center" wrapText="1"/>
    </xf>
    <xf numFmtId="172" fontId="9" fillId="0" borderId="12" xfId="1" applyNumberFormat="1" applyFont="1" applyFill="1" applyBorder="1" applyAlignment="1">
      <alignment horizontal="right" vertical="center" wrapText="1"/>
    </xf>
    <xf numFmtId="169" fontId="9" fillId="6" borderId="12" xfId="7" applyNumberFormat="1" applyFont="1" applyFill="1" applyBorder="1" applyAlignment="1">
      <alignment horizontal="right" vertical="center" wrapText="1"/>
    </xf>
    <xf numFmtId="170" fontId="9" fillId="6" borderId="12" xfId="4" applyNumberFormat="1" applyFont="1" applyFill="1" applyBorder="1" applyAlignment="1">
      <alignment horizontal="right" vertical="center" wrapText="1"/>
    </xf>
    <xf numFmtId="169" fontId="15" fillId="7" borderId="12" xfId="7" applyNumberFormat="1" applyFont="1" applyFill="1" applyBorder="1" applyAlignment="1">
      <alignment horizontal="right" vertical="center" wrapText="1"/>
    </xf>
    <xf numFmtId="170" fontId="9" fillId="0" borderId="12" xfId="7" applyNumberFormat="1" applyFont="1" applyFill="1" applyBorder="1" applyAlignment="1">
      <alignment horizontal="right" vertical="center" wrapText="1"/>
    </xf>
    <xf numFmtId="164" fontId="9" fillId="5" borderId="12" xfId="4" applyNumberFormat="1" applyFont="1" applyFill="1" applyBorder="1" applyAlignment="1">
      <alignment vertical="center" wrapText="1"/>
    </xf>
    <xf numFmtId="170" fontId="9" fillId="6" borderId="12" xfId="1" applyNumberFormat="1" applyFont="1" applyFill="1" applyBorder="1" applyAlignment="1">
      <alignment horizontal="right" vertical="center" wrapText="1"/>
    </xf>
    <xf numFmtId="170" fontId="9" fillId="5" borderId="12" xfId="7" applyNumberFormat="1" applyFont="1" applyFill="1" applyBorder="1" applyAlignment="1">
      <alignment horizontal="right" vertical="center" wrapText="1"/>
    </xf>
    <xf numFmtId="170" fontId="9" fillId="0" borderId="12" xfId="4" applyNumberFormat="1" applyFont="1" applyBorder="1" applyAlignment="1">
      <alignment horizontal="right" vertical="center" wrapText="1"/>
    </xf>
    <xf numFmtId="164" fontId="9" fillId="0" borderId="12" xfId="4" applyNumberFormat="1" applyFont="1" applyBorder="1" applyAlignment="1">
      <alignment vertical="center" wrapText="1"/>
    </xf>
    <xf numFmtId="170" fontId="9" fillId="0" borderId="12" xfId="4" applyNumberFormat="1" applyFont="1" applyFill="1" applyBorder="1" applyAlignment="1">
      <alignment horizontal="right" vertical="center" wrapText="1"/>
    </xf>
    <xf numFmtId="164" fontId="9" fillId="5" borderId="12" xfId="6" applyNumberFormat="1" applyFont="1" applyFill="1" applyBorder="1" applyAlignment="1">
      <alignment horizontal="center" vertical="center" wrapText="1"/>
    </xf>
    <xf numFmtId="170" fontId="9" fillId="5" borderId="12" xfId="1" applyNumberFormat="1" applyFont="1" applyFill="1" applyBorder="1" applyAlignment="1">
      <alignment horizontal="right" vertical="center" wrapText="1"/>
    </xf>
    <xf numFmtId="170" fontId="9" fillId="5" borderId="12" xfId="4" applyNumberFormat="1" applyFont="1" applyFill="1" applyBorder="1" applyAlignment="1">
      <alignment horizontal="right" vertical="center" wrapText="1"/>
    </xf>
    <xf numFmtId="168" fontId="9" fillId="7" borderId="12" xfId="4" applyNumberFormat="1" applyFont="1" applyFill="1" applyBorder="1" applyAlignment="1">
      <alignment horizontal="right" vertical="center" wrapText="1"/>
    </xf>
    <xf numFmtId="164" fontId="15" fillId="7" borderId="12" xfId="4" applyNumberFormat="1" applyFont="1" applyFill="1" applyBorder="1" applyAlignment="1">
      <alignment vertical="center" wrapText="1"/>
    </xf>
    <xf numFmtId="164" fontId="9" fillId="5" borderId="12" xfId="2" applyNumberFormat="1" applyFont="1" applyFill="1" applyBorder="1" applyAlignment="1">
      <alignment horizontal="right" vertical="center" wrapText="1"/>
    </xf>
    <xf numFmtId="172" fontId="9" fillId="5" borderId="12" xfId="7" applyNumberFormat="1" applyFont="1" applyFill="1" applyBorder="1" applyAlignment="1">
      <alignment horizontal="right" vertical="center" wrapText="1"/>
    </xf>
    <xf numFmtId="172" fontId="9" fillId="5" borderId="12" xfId="16" applyNumberFormat="1" applyFont="1" applyFill="1" applyBorder="1" applyAlignment="1">
      <alignment horizontal="right" vertical="center" wrapText="1"/>
    </xf>
    <xf numFmtId="172" fontId="9" fillId="5" borderId="12" xfId="2" applyNumberFormat="1" applyFont="1" applyFill="1" applyBorder="1" applyAlignment="1">
      <alignment horizontal="right" vertical="center" wrapText="1"/>
    </xf>
    <xf numFmtId="172" fontId="9" fillId="6" borderId="12" xfId="4" applyNumberFormat="1" applyFont="1" applyFill="1" applyBorder="1" applyAlignment="1">
      <alignment vertical="center" wrapText="1"/>
    </xf>
    <xf numFmtId="164" fontId="9" fillId="5" borderId="12" xfId="9" applyNumberFormat="1" applyFont="1" applyFill="1" applyBorder="1" applyAlignment="1">
      <alignment horizontal="right" vertical="center" wrapText="1"/>
    </xf>
    <xf numFmtId="172" fontId="9" fillId="5" borderId="12" xfId="13" applyNumberFormat="1" applyFont="1" applyFill="1" applyBorder="1" applyAlignment="1">
      <alignment horizontal="right" vertical="center" wrapText="1"/>
    </xf>
    <xf numFmtId="175" fontId="9" fillId="5" borderId="12" xfId="4" applyNumberFormat="1" applyFont="1" applyFill="1" applyBorder="1" applyAlignment="1">
      <alignment horizontal="right" vertical="center" wrapText="1"/>
    </xf>
    <xf numFmtId="169" fontId="15" fillId="7" borderId="12" xfId="1" applyNumberFormat="1" applyFont="1" applyFill="1" applyBorder="1" applyAlignment="1">
      <alignment horizontal="right" vertical="center" wrapText="1"/>
    </xf>
    <xf numFmtId="169" fontId="9" fillId="5" borderId="12" xfId="4" applyNumberFormat="1" applyFont="1" applyFill="1" applyBorder="1" applyAlignment="1">
      <alignment horizontal="right" vertical="center" wrapText="1"/>
    </xf>
    <xf numFmtId="169" fontId="9" fillId="5" borderId="12" xfId="2" applyNumberFormat="1" applyFont="1" applyFill="1" applyBorder="1" applyAlignment="1">
      <alignment horizontal="right" vertical="center" wrapText="1"/>
    </xf>
    <xf numFmtId="169" fontId="15" fillId="7" borderId="12" xfId="4" applyNumberFormat="1" applyFont="1" applyFill="1" applyBorder="1" applyAlignment="1">
      <alignment horizontal="right" vertical="center" wrapText="1"/>
    </xf>
    <xf numFmtId="172" fontId="9" fillId="5" borderId="12" xfId="10" applyNumberFormat="1" applyFont="1" applyFill="1" applyBorder="1" applyAlignment="1">
      <alignment horizontal="right" vertical="center" wrapText="1"/>
    </xf>
    <xf numFmtId="169" fontId="9" fillId="5" borderId="12" xfId="1" applyNumberFormat="1" applyFont="1" applyFill="1" applyBorder="1" applyAlignment="1">
      <alignment horizontal="right" vertical="center" wrapText="1"/>
    </xf>
    <xf numFmtId="174" fontId="9" fillId="7" borderId="12" xfId="4" applyNumberFormat="1" applyFont="1" applyFill="1" applyBorder="1" applyAlignment="1">
      <alignment horizontal="right" vertical="center" wrapText="1"/>
    </xf>
    <xf numFmtId="168" fontId="9" fillId="7" borderId="12" xfId="13" applyNumberFormat="1" applyFont="1" applyFill="1" applyBorder="1" applyAlignment="1">
      <alignment horizontal="right" vertical="center" wrapText="1"/>
    </xf>
    <xf numFmtId="172" fontId="9" fillId="0" borderId="12" xfId="4" applyNumberFormat="1" applyFont="1" applyFill="1" applyBorder="1" applyAlignment="1">
      <alignment horizontal="right" vertical="center" wrapText="1"/>
    </xf>
    <xf numFmtId="172" fontId="9" fillId="6" borderId="12" xfId="1" applyNumberFormat="1" applyFont="1" applyFill="1" applyBorder="1" applyAlignment="1">
      <alignment horizontal="right" vertical="center" wrapText="1"/>
    </xf>
    <xf numFmtId="172" fontId="9" fillId="5" borderId="12" xfId="12" applyNumberFormat="1" applyFont="1" applyFill="1" applyBorder="1" applyAlignment="1">
      <alignment horizontal="right" vertical="center" wrapText="1"/>
    </xf>
    <xf numFmtId="0" fontId="9" fillId="2" borderId="3" xfId="2" applyFont="1" applyFill="1" applyBorder="1" applyAlignment="1">
      <alignment horizontal="center" vertical="center" wrapText="1"/>
    </xf>
    <xf numFmtId="49" fontId="9" fillId="2" borderId="13" xfId="2" applyNumberFormat="1" applyFont="1" applyFill="1" applyBorder="1" applyAlignment="1">
      <alignment horizontal="center" vertical="center" wrapText="1"/>
    </xf>
    <xf numFmtId="172" fontId="9" fillId="5" borderId="13" xfId="4" applyNumberFormat="1" applyFont="1" applyFill="1" applyBorder="1" applyAlignment="1">
      <alignment horizontal="right" vertical="center" wrapText="1"/>
    </xf>
    <xf numFmtId="170" fontId="9" fillId="6" borderId="13" xfId="7" applyNumberFormat="1" applyFont="1" applyFill="1" applyBorder="1" applyAlignment="1">
      <alignment horizontal="right" vertical="center" wrapText="1"/>
    </xf>
    <xf numFmtId="172" fontId="9" fillId="6" borderId="13" xfId="7" applyNumberFormat="1" applyFont="1" applyFill="1" applyBorder="1" applyAlignment="1">
      <alignment horizontal="right" vertical="center" wrapText="1"/>
    </xf>
    <xf numFmtId="170" fontId="9" fillId="5" borderId="13" xfId="1" applyNumberFormat="1" applyFont="1" applyFill="1" applyBorder="1" applyAlignment="1">
      <alignment horizontal="right" vertical="center" wrapText="1"/>
    </xf>
    <xf numFmtId="172" fontId="9" fillId="5" borderId="13" xfId="1" applyNumberFormat="1" applyFont="1" applyFill="1" applyBorder="1" applyAlignment="1">
      <alignment horizontal="right" vertical="center" wrapText="1"/>
    </xf>
    <xf numFmtId="172" fontId="9" fillId="0" borderId="13" xfId="4" applyNumberFormat="1" applyFont="1" applyFill="1" applyBorder="1" applyAlignment="1">
      <alignment vertical="center" wrapText="1"/>
    </xf>
    <xf numFmtId="172" fontId="9" fillId="0" borderId="13" xfId="4" applyNumberFormat="1" applyFont="1" applyFill="1" applyBorder="1" applyAlignment="1">
      <alignment horizontal="right" vertical="center" wrapText="1"/>
    </xf>
    <xf numFmtId="164" fontId="9" fillId="0" borderId="13" xfId="4" applyNumberFormat="1" applyFont="1" applyFill="1" applyBorder="1" applyAlignment="1">
      <alignment vertical="center" wrapText="1"/>
    </xf>
    <xf numFmtId="164" fontId="9" fillId="0" borderId="13" xfId="6" applyNumberFormat="1" applyFont="1" applyFill="1" applyBorder="1" applyAlignment="1">
      <alignment horizontal="center" vertical="center" wrapText="1"/>
    </xf>
    <xf numFmtId="172" fontId="9" fillId="0" borderId="13" xfId="6" applyNumberFormat="1" applyFont="1" applyFill="1" applyBorder="1" applyAlignment="1">
      <alignment horizontal="center" vertical="center" wrapText="1"/>
    </xf>
    <xf numFmtId="172" fontId="9" fillId="6" borderId="13" xfId="1" applyNumberFormat="1" applyFont="1" applyFill="1" applyBorder="1" applyAlignment="1">
      <alignment horizontal="right" vertical="center" wrapText="1"/>
    </xf>
    <xf numFmtId="175" fontId="9" fillId="5" borderId="13" xfId="4" applyNumberFormat="1" applyFont="1" applyFill="1" applyBorder="1" applyAlignment="1">
      <alignment horizontal="right" vertical="center" wrapText="1"/>
    </xf>
    <xf numFmtId="168" fontId="9" fillId="7" borderId="13" xfId="13" applyNumberFormat="1" applyFont="1" applyFill="1" applyBorder="1" applyAlignment="1">
      <alignment horizontal="right" vertical="center" wrapText="1"/>
    </xf>
    <xf numFmtId="172" fontId="9" fillId="5" borderId="13" xfId="4" applyNumberFormat="1" applyFont="1" applyFill="1" applyBorder="1" applyAlignment="1">
      <alignment vertical="center" wrapText="1"/>
    </xf>
    <xf numFmtId="164" fontId="9" fillId="5" borderId="13" xfId="4" applyNumberFormat="1" applyFont="1" applyFill="1" applyBorder="1" applyAlignment="1">
      <alignment vertical="center" wrapText="1"/>
    </xf>
    <xf numFmtId="164" fontId="9" fillId="0" borderId="13" xfId="4" applyNumberFormat="1" applyFont="1" applyBorder="1" applyAlignment="1">
      <alignment vertical="center" wrapText="1"/>
    </xf>
    <xf numFmtId="172" fontId="9" fillId="6" borderId="13" xfId="4" applyNumberFormat="1" applyFont="1" applyFill="1" applyBorder="1" applyAlignment="1">
      <alignment vertical="center" wrapText="1"/>
    </xf>
    <xf numFmtId="170" fontId="9" fillId="5" borderId="13" xfId="4" applyNumberFormat="1" applyFont="1" applyFill="1" applyBorder="1" applyAlignment="1">
      <alignment horizontal="right" vertical="center" wrapText="1"/>
    </xf>
    <xf numFmtId="164" fontId="15" fillId="7" borderId="13" xfId="4" applyNumberFormat="1" applyFont="1" applyFill="1" applyBorder="1" applyAlignment="1">
      <alignment vertical="center" wrapText="1"/>
    </xf>
    <xf numFmtId="170" fontId="9" fillId="5" borderId="13" xfId="7" applyNumberFormat="1" applyFont="1" applyFill="1" applyBorder="1" applyAlignment="1">
      <alignment horizontal="right" vertical="center" wrapText="1"/>
    </xf>
    <xf numFmtId="172" fontId="9" fillId="5" borderId="13" xfId="7" applyNumberFormat="1" applyFont="1" applyFill="1" applyBorder="1" applyAlignment="1">
      <alignment horizontal="right" vertical="center" wrapText="1"/>
    </xf>
    <xf numFmtId="0" fontId="14" fillId="2" borderId="12" xfId="3" applyFont="1" applyFill="1" applyBorder="1" applyAlignment="1">
      <alignment horizontal="center" vertical="center"/>
    </xf>
    <xf numFmtId="167" fontId="15" fillId="4" borderId="12" xfId="2" applyNumberFormat="1" applyFont="1" applyFill="1" applyBorder="1" applyAlignment="1">
      <alignment vertical="center"/>
    </xf>
    <xf numFmtId="167" fontId="9" fillId="5" borderId="12" xfId="2" applyNumberFormat="1" applyFont="1" applyFill="1" applyBorder="1" applyAlignment="1">
      <alignment vertical="center"/>
    </xf>
    <xf numFmtId="164" fontId="9" fillId="0" borderId="12" xfId="6" applyFont="1" applyFill="1" applyBorder="1" applyAlignment="1">
      <alignment horizontal="center" vertical="center" wrapText="1"/>
    </xf>
    <xf numFmtId="172" fontId="9" fillId="3" borderId="12" xfId="2" applyNumberFormat="1" applyFont="1" applyFill="1" applyBorder="1" applyAlignment="1">
      <alignment horizontal="right" vertical="center" wrapText="1"/>
    </xf>
    <xf numFmtId="169" fontId="9" fillId="3" borderId="12" xfId="2" applyNumberFormat="1" applyFont="1" applyFill="1" applyBorder="1" applyAlignment="1">
      <alignment horizontal="right" vertical="center" wrapText="1"/>
    </xf>
    <xf numFmtId="0" fontId="9" fillId="8" borderId="2" xfId="2" applyFont="1" applyFill="1" applyBorder="1" applyAlignment="1">
      <alignment horizontal="center" vertical="center" wrapText="1"/>
    </xf>
    <xf numFmtId="164" fontId="9" fillId="8" borderId="2" xfId="1" applyFont="1" applyFill="1" applyBorder="1" applyAlignment="1">
      <alignment horizontal="center" vertical="center" wrapText="1"/>
    </xf>
    <xf numFmtId="165" fontId="9" fillId="8" borderId="2" xfId="2" applyNumberFormat="1" applyFont="1" applyFill="1" applyBorder="1" applyAlignment="1">
      <alignment horizontal="center" vertical="center" wrapText="1"/>
    </xf>
    <xf numFmtId="0" fontId="9" fillId="8" borderId="3" xfId="2" applyFont="1" applyFill="1" applyBorder="1" applyAlignment="1">
      <alignment horizontal="center" vertical="center" wrapText="1"/>
    </xf>
    <xf numFmtId="0" fontId="9" fillId="8" borderId="12" xfId="2" applyFont="1" applyFill="1" applyBorder="1" applyAlignment="1">
      <alignment horizontal="center" vertical="center" wrapText="1"/>
    </xf>
    <xf numFmtId="165" fontId="9" fillId="8" borderId="12" xfId="2" applyNumberFormat="1" applyFont="1" applyFill="1" applyBorder="1" applyAlignment="1">
      <alignment horizontal="center" vertical="center" wrapText="1"/>
    </xf>
    <xf numFmtId="49" fontId="9" fillId="8" borderId="13" xfId="2" applyNumberFormat="1" applyFont="1" applyFill="1" applyBorder="1" applyAlignment="1">
      <alignment horizontal="center" vertical="center" wrapText="1"/>
    </xf>
    <xf numFmtId="49" fontId="9" fillId="8" borderId="12" xfId="2" applyNumberFormat="1" applyFont="1" applyFill="1" applyBorder="1" applyAlignment="1">
      <alignment horizontal="center" vertical="center" wrapText="1"/>
    </xf>
    <xf numFmtId="172" fontId="15" fillId="7" borderId="13" xfId="4" applyNumberFormat="1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0" fontId="21" fillId="0" borderId="12" xfId="2" applyFont="1" applyBorder="1" applyAlignment="1">
      <alignment horizontal="center" vertical="center" textRotation="90" wrapText="1"/>
    </xf>
    <xf numFmtId="164" fontId="15" fillId="7" borderId="12" xfId="1" applyFont="1" applyFill="1" applyBorder="1" applyAlignment="1">
      <alignment horizontal="right" vertical="center" wrapText="1"/>
    </xf>
    <xf numFmtId="172" fontId="15" fillId="9" borderId="12" xfId="4" applyNumberFormat="1" applyFont="1" applyFill="1" applyBorder="1" applyAlignment="1">
      <alignment horizontal="right" vertical="center" wrapText="1"/>
    </xf>
    <xf numFmtId="172" fontId="9" fillId="9" borderId="12" xfId="2" applyNumberFormat="1" applyFont="1" applyFill="1" applyBorder="1" applyAlignment="1">
      <alignment horizontal="right" vertical="center" wrapText="1"/>
    </xf>
    <xf numFmtId="167" fontId="15" fillId="9" borderId="12" xfId="2" applyNumberFormat="1" applyFont="1" applyFill="1" applyBorder="1" applyAlignment="1">
      <alignment vertical="center"/>
    </xf>
    <xf numFmtId="167" fontId="9" fillId="9" borderId="12" xfId="2" applyNumberFormat="1" applyFont="1" applyFill="1" applyBorder="1" applyAlignment="1">
      <alignment vertical="center"/>
    </xf>
    <xf numFmtId="172" fontId="9" fillId="9" borderId="12" xfId="4" applyNumberFormat="1" applyFont="1" applyFill="1" applyBorder="1" applyAlignment="1">
      <alignment horizontal="right" vertical="center" wrapText="1"/>
    </xf>
    <xf numFmtId="164" fontId="9" fillId="9" borderId="12" xfId="6" applyNumberFormat="1" applyFont="1" applyFill="1" applyBorder="1" applyAlignment="1">
      <alignment horizontal="center" vertical="center" wrapText="1"/>
    </xf>
    <xf numFmtId="164" fontId="9" fillId="9" borderId="12" xfId="4" applyNumberFormat="1" applyFont="1" applyFill="1" applyBorder="1" applyAlignment="1">
      <alignment vertical="center" wrapText="1"/>
    </xf>
    <xf numFmtId="170" fontId="9" fillId="9" borderId="12" xfId="7" applyNumberFormat="1" applyFont="1" applyFill="1" applyBorder="1" applyAlignment="1">
      <alignment horizontal="right" vertical="center" wrapText="1"/>
    </xf>
    <xf numFmtId="172" fontId="9" fillId="9" borderId="12" xfId="4" applyNumberFormat="1" applyFont="1" applyFill="1" applyBorder="1" applyAlignment="1">
      <alignment vertical="center" wrapText="1"/>
    </xf>
    <xf numFmtId="172" fontId="9" fillId="9" borderId="12" xfId="6" applyNumberFormat="1" applyFont="1" applyFill="1" applyBorder="1" applyAlignment="1">
      <alignment horizontal="center" vertical="center" wrapText="1"/>
    </xf>
    <xf numFmtId="164" fontId="15" fillId="9" borderId="12" xfId="4" applyNumberFormat="1" applyFont="1" applyFill="1" applyBorder="1" applyAlignment="1">
      <alignment vertical="center" wrapText="1"/>
    </xf>
    <xf numFmtId="175" fontId="9" fillId="9" borderId="12" xfId="4" applyNumberFormat="1" applyFont="1" applyFill="1" applyBorder="1" applyAlignment="1">
      <alignment horizontal="right" vertical="center" wrapText="1"/>
    </xf>
    <xf numFmtId="170" fontId="9" fillId="9" borderId="12" xfId="4" applyNumberFormat="1" applyFont="1" applyFill="1" applyBorder="1" applyAlignment="1">
      <alignment horizontal="right" vertical="center" wrapText="1"/>
    </xf>
    <xf numFmtId="172" fontId="9" fillId="9" borderId="12" xfId="7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20" fillId="6" borderId="2" xfId="2" applyFont="1" applyFill="1" applyBorder="1" applyAlignment="1">
      <alignment horizontal="center" vertical="center"/>
    </xf>
    <xf numFmtId="0" fontId="20" fillId="6" borderId="6" xfId="2" applyFont="1" applyFill="1" applyBorder="1" applyAlignment="1">
      <alignment horizontal="center" vertical="center"/>
    </xf>
    <xf numFmtId="0" fontId="20" fillId="6" borderId="9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7" fontId="9" fillId="0" borderId="2" xfId="2" applyNumberFormat="1" applyFont="1" applyFill="1" applyBorder="1" applyAlignment="1">
      <alignment horizontal="left" vertical="center"/>
    </xf>
    <xf numFmtId="167" fontId="9" fillId="0" borderId="6" xfId="2" applyNumberFormat="1" applyFont="1" applyFill="1" applyBorder="1" applyAlignment="1">
      <alignment horizontal="left" vertical="center"/>
    </xf>
    <xf numFmtId="167" fontId="9" fillId="0" borderId="9" xfId="2" applyNumberFormat="1" applyFont="1" applyFill="1" applyBorder="1" applyAlignment="1">
      <alignment horizontal="left" vertical="center"/>
    </xf>
    <xf numFmtId="0" fontId="9" fillId="0" borderId="1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20" fillId="5" borderId="2" xfId="2" applyFont="1" applyFill="1" applyBorder="1" applyAlignment="1">
      <alignment horizontal="center" vertical="center"/>
    </xf>
    <xf numFmtId="0" fontId="20" fillId="5" borderId="6" xfId="2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167" fontId="9" fillId="0" borderId="2" xfId="2" applyNumberFormat="1" applyFont="1" applyFill="1" applyBorder="1" applyAlignment="1">
      <alignment horizontal="left" vertical="center" wrapText="1"/>
    </xf>
    <xf numFmtId="167" fontId="9" fillId="0" borderId="6" xfId="2" applyNumberFormat="1" applyFont="1" applyFill="1" applyBorder="1" applyAlignment="1">
      <alignment horizontal="left" vertical="center" wrapText="1"/>
    </xf>
    <xf numFmtId="167" fontId="9" fillId="0" borderId="9" xfId="2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9" fillId="0" borderId="2" xfId="11" applyFont="1" applyFill="1" applyBorder="1" applyAlignment="1">
      <alignment horizontal="center" vertical="center" wrapText="1"/>
    </xf>
    <xf numFmtId="0" fontId="9" fillId="0" borderId="6" xfId="11" applyFont="1" applyFill="1" applyBorder="1" applyAlignment="1">
      <alignment horizontal="center" vertical="center" wrapText="1"/>
    </xf>
    <xf numFmtId="0" fontId="9" fillId="0" borderId="9" xfId="11" applyFont="1" applyFill="1" applyBorder="1" applyAlignment="1">
      <alignment horizontal="center" vertical="center" wrapText="1"/>
    </xf>
    <xf numFmtId="173" fontId="9" fillId="0" borderId="2" xfId="3" applyNumberFormat="1" applyFont="1" applyFill="1" applyBorder="1" applyAlignment="1">
      <alignment horizontal="center" vertical="center" wrapText="1"/>
    </xf>
    <xf numFmtId="173" fontId="9" fillId="0" borderId="6" xfId="3" applyNumberFormat="1" applyFont="1" applyFill="1" applyBorder="1" applyAlignment="1">
      <alignment horizontal="center" vertical="center" wrapText="1"/>
    </xf>
    <xf numFmtId="173" fontId="9" fillId="0" borderId="9" xfId="3" applyNumberFormat="1" applyFont="1" applyFill="1" applyBorder="1" applyAlignment="1">
      <alignment horizontal="center" vertical="center" wrapText="1"/>
    </xf>
    <xf numFmtId="0" fontId="9" fillId="5" borderId="2" xfId="5" applyFont="1" applyFill="1" applyBorder="1" applyAlignment="1">
      <alignment horizontal="center" vertical="center" wrapText="1"/>
    </xf>
    <xf numFmtId="0" fontId="9" fillId="5" borderId="6" xfId="5" applyFont="1" applyFill="1" applyBorder="1" applyAlignment="1">
      <alignment horizontal="center" vertical="center" wrapText="1"/>
    </xf>
    <xf numFmtId="0" fontId="9" fillId="5" borderId="9" xfId="5" applyFont="1" applyFill="1" applyBorder="1" applyAlignment="1">
      <alignment horizontal="center" vertical="center" wrapText="1"/>
    </xf>
    <xf numFmtId="168" fontId="9" fillId="0" borderId="2" xfId="3" applyNumberFormat="1" applyFont="1" applyFill="1" applyBorder="1" applyAlignment="1">
      <alignment horizontal="center" vertical="center" wrapText="1"/>
    </xf>
    <xf numFmtId="168" fontId="9" fillId="0" borderId="6" xfId="3" applyNumberFormat="1" applyFont="1" applyFill="1" applyBorder="1" applyAlignment="1">
      <alignment horizontal="center" vertical="center" wrapText="1"/>
    </xf>
    <xf numFmtId="168" fontId="9" fillId="0" borderId="9" xfId="3" applyNumberFormat="1" applyFont="1" applyFill="1" applyBorder="1" applyAlignment="1">
      <alignment horizontal="center" vertical="center"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9" fillId="5" borderId="9" xfId="2" applyFont="1" applyFill="1" applyBorder="1" applyAlignment="1">
      <alignment horizontal="center" vertical="center" wrapText="1"/>
    </xf>
    <xf numFmtId="0" fontId="9" fillId="0" borderId="2" xfId="14" applyFont="1" applyFill="1" applyBorder="1" applyAlignment="1">
      <alignment horizontal="center" vertical="center" wrapText="1"/>
    </xf>
    <xf numFmtId="0" fontId="9" fillId="0" borderId="6" xfId="14" applyFont="1" applyFill="1" applyBorder="1" applyAlignment="1">
      <alignment horizontal="center" vertical="center" wrapText="1"/>
    </xf>
    <xf numFmtId="0" fontId="9" fillId="0" borderId="9" xfId="14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8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11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9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8" borderId="2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67" fontId="9" fillId="0" borderId="2" xfId="2" applyNumberFormat="1" applyFont="1" applyBorder="1" applyAlignment="1">
      <alignment horizontal="left" vertical="center" wrapText="1"/>
    </xf>
    <xf numFmtId="167" fontId="9" fillId="0" borderId="6" xfId="2" applyNumberFormat="1" applyFont="1" applyBorder="1" applyAlignment="1">
      <alignment horizontal="left" vertical="center" wrapText="1"/>
    </xf>
    <xf numFmtId="167" fontId="9" fillId="0" borderId="9" xfId="2" applyNumberFormat="1" applyFont="1" applyBorder="1" applyAlignment="1">
      <alignment horizontal="left" vertical="center" wrapText="1"/>
    </xf>
    <xf numFmtId="173" fontId="9" fillId="0" borderId="2" xfId="3" applyNumberFormat="1" applyFont="1" applyBorder="1" applyAlignment="1">
      <alignment horizontal="center" vertical="center" wrapText="1"/>
    </xf>
    <xf numFmtId="173" fontId="9" fillId="0" borderId="6" xfId="3" applyNumberFormat="1" applyFont="1" applyBorder="1" applyAlignment="1">
      <alignment horizontal="center" vertical="center" wrapText="1"/>
    </xf>
    <xf numFmtId="173" fontId="9" fillId="0" borderId="9" xfId="3" applyNumberFormat="1" applyFont="1" applyBorder="1" applyAlignment="1">
      <alignment horizontal="center" vertical="center" wrapText="1"/>
    </xf>
    <xf numFmtId="1" fontId="9" fillId="0" borderId="3" xfId="26" applyNumberFormat="1" applyFont="1" applyFill="1" applyBorder="1" applyAlignment="1">
      <alignment horizontal="center" vertical="center"/>
    </xf>
    <xf numFmtId="1" fontId="9" fillId="0" borderId="7" xfId="26" applyNumberFormat="1" applyFont="1" applyFill="1" applyBorder="1" applyAlignment="1">
      <alignment horizontal="center" vertical="center"/>
    </xf>
    <xf numFmtId="1" fontId="9" fillId="0" borderId="10" xfId="26" applyNumberFormat="1" applyFont="1" applyFill="1" applyBorder="1" applyAlignment="1">
      <alignment horizontal="center" vertical="center"/>
    </xf>
    <xf numFmtId="167" fontId="9" fillId="0" borderId="3" xfId="26" applyNumberFormat="1" applyFont="1" applyFill="1" applyBorder="1" applyAlignment="1">
      <alignment horizontal="center" vertical="center" wrapText="1"/>
    </xf>
    <xf numFmtId="167" fontId="9" fillId="0" borderId="4" xfId="26" applyNumberFormat="1" applyFont="1" applyFill="1" applyBorder="1" applyAlignment="1">
      <alignment horizontal="center" vertical="center" wrapText="1"/>
    </xf>
    <xf numFmtId="167" fontId="9" fillId="0" borderId="5" xfId="26" applyNumberFormat="1" applyFont="1" applyFill="1" applyBorder="1" applyAlignment="1">
      <alignment horizontal="center" vertical="center" wrapText="1"/>
    </xf>
    <xf numFmtId="167" fontId="9" fillId="0" borderId="7" xfId="26" applyNumberFormat="1" applyFont="1" applyFill="1" applyBorder="1" applyAlignment="1">
      <alignment horizontal="center" vertical="center" wrapText="1"/>
    </xf>
    <xf numFmtId="167" fontId="9" fillId="0" borderId="0" xfId="26" applyNumberFormat="1" applyFont="1" applyFill="1" applyBorder="1" applyAlignment="1">
      <alignment horizontal="center" vertical="center" wrapText="1"/>
    </xf>
    <xf numFmtId="167" fontId="9" fillId="0" borderId="8" xfId="26" applyNumberFormat="1" applyFont="1" applyFill="1" applyBorder="1" applyAlignment="1">
      <alignment horizontal="center" vertical="center" wrapText="1"/>
    </xf>
    <xf numFmtId="167" fontId="9" fillId="0" borderId="10" xfId="26" applyNumberFormat="1" applyFont="1" applyFill="1" applyBorder="1" applyAlignment="1">
      <alignment horizontal="center" vertical="center" wrapText="1"/>
    </xf>
    <xf numFmtId="167" fontId="9" fillId="0" borderId="1" xfId="26" applyNumberFormat="1" applyFont="1" applyFill="1" applyBorder="1" applyAlignment="1">
      <alignment horizontal="center" vertical="center" wrapText="1"/>
    </xf>
    <xf numFmtId="167" fontId="9" fillId="0" borderId="11" xfId="26" applyNumberFormat="1" applyFont="1" applyFill="1" applyBorder="1" applyAlignment="1">
      <alignment horizontal="center" vertical="center" wrapText="1"/>
    </xf>
    <xf numFmtId="0" fontId="14" fillId="8" borderId="13" xfId="3" applyFont="1" applyFill="1" applyBorder="1" applyAlignment="1">
      <alignment horizontal="center" vertical="center"/>
    </xf>
    <xf numFmtId="0" fontId="14" fillId="8" borderId="15" xfId="3" applyFont="1" applyFill="1" applyBorder="1" applyAlignment="1">
      <alignment horizontal="center" vertical="center"/>
    </xf>
    <xf numFmtId="0" fontId="14" fillId="8" borderId="14" xfId="3" applyFont="1" applyFill="1" applyBorder="1" applyAlignment="1">
      <alignment horizontal="center" vertical="center"/>
    </xf>
  </cellXfs>
  <cellStyles count="30">
    <cellStyle name="Обычный" xfId="0" builtinId="0"/>
    <cellStyle name="Обычный 2 2 11 3 2 8" xfId="11" xr:uid="{00000000-0005-0000-0000-000001000000}"/>
    <cellStyle name="Обычный 2 2 11 3 2 8 2" xfId="21" xr:uid="{A7CB142B-9F43-4504-9CFF-744DE4CFDB18}"/>
    <cellStyle name="Обычный 2 2 12 2 2 10 2 2 2" xfId="15" xr:uid="{00000000-0005-0000-0000-000002000000}"/>
    <cellStyle name="Обычный 2 2 14 10 2" xfId="12" xr:uid="{00000000-0005-0000-0000-000003000000}"/>
    <cellStyle name="Обычный 2 2 14 10 2 2" xfId="22" xr:uid="{F3356738-DC11-4721-B41F-03BBF2F8A8C8}"/>
    <cellStyle name="Обычный 2 2 14 10 2 3" xfId="28" xr:uid="{15755641-A023-4031-A383-21B7E022D307}"/>
    <cellStyle name="Обычный 2 2 14 2 9 2" xfId="2" xr:uid="{00000000-0005-0000-0000-000004000000}"/>
    <cellStyle name="Обычный 2 2 14 2 9 2 2" xfId="17" xr:uid="{C2D8D0E9-B57A-4E64-9840-896EC979BB22}"/>
    <cellStyle name="Обычный 2 2 14 2 9 2 3" xfId="26" xr:uid="{2F30710E-3852-4844-8B75-23BFFFA6F78F}"/>
    <cellStyle name="Обычный 2 2 6 8 2 3" xfId="14" xr:uid="{00000000-0005-0000-0000-000005000000}"/>
    <cellStyle name="Обычный 2 2 6 8 2 3 2" xfId="24" xr:uid="{A6E56670-AD35-4CF0-BAB7-F2C6C8E3CB97}"/>
    <cellStyle name="Обычный 2 2 7 2 2 2 5 3" xfId="10" xr:uid="{00000000-0005-0000-0000-000006000000}"/>
    <cellStyle name="Обычный 2 2 7 2 2 2 5 3 2" xfId="20" xr:uid="{B77509B1-5BEB-4979-86FB-D4E4EEABC9E9}"/>
    <cellStyle name="Обычный 2 2 7 2 2 2 5 3 3" xfId="27" xr:uid="{BDDECE92-1B4E-4981-BA47-97239D1665DA}"/>
    <cellStyle name="Обычный 2 2 7 2 2 3 2 2 3 10 2 2" xfId="13" xr:uid="{00000000-0005-0000-0000-000007000000}"/>
    <cellStyle name="Обычный 2 2 7 2 2 3 2 2 3 10 2 2 2" xfId="23" xr:uid="{1357DE65-6755-4472-A2E7-C1A3E306E082}"/>
    <cellStyle name="Обычный 2 2 7 2 2 3 2 2 3 10 2 2 3" xfId="29" xr:uid="{1854313D-4BC4-4741-B9CB-AF2ACE0F7FD7}"/>
    <cellStyle name="Обычный 2 2 7 2 2 6 3" xfId="9" xr:uid="{00000000-0005-0000-0000-000008000000}"/>
    <cellStyle name="Обычный 2 2 7 2 2 6 3 2" xfId="19" xr:uid="{FD5A8E58-8D28-4781-8415-9096ECA2A713}"/>
    <cellStyle name="Обычный 2 2 7 7 2 3" xfId="5" xr:uid="{00000000-0005-0000-0000-000009000000}"/>
    <cellStyle name="Обычный 2 2 7 7 2 3 2" xfId="18" xr:uid="{09AB1199-6EFB-4191-9C26-2A2D811D5099}"/>
    <cellStyle name="Обычный 2 2_30-ра" xfId="3" xr:uid="{00000000-0005-0000-0000-00000A000000}"/>
    <cellStyle name="Финансовый" xfId="1" builtinId="3"/>
    <cellStyle name="Финансовый 2 2 2" xfId="4" xr:uid="{00000000-0005-0000-0000-00000C000000}"/>
    <cellStyle name="Финансовый 2 3" xfId="7" xr:uid="{00000000-0005-0000-0000-00000D000000}"/>
    <cellStyle name="Финансовый 2 3 3" xfId="6" xr:uid="{00000000-0005-0000-0000-00000E000000}"/>
    <cellStyle name="Финансовый 2 5" xfId="8" xr:uid="{00000000-0005-0000-0000-00000F000000}"/>
    <cellStyle name="Финансовый 3 5" xfId="16" xr:uid="{00000000-0005-0000-0000-000010000000}"/>
    <cellStyle name="Финансовый 3 5 2" xfId="25" xr:uid="{5ECC027B-2E84-4188-A129-4FFD46254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54;&#1090;&#1095;&#1077;&#1090;%20&#1087;&#1086;%20&#1052;&#1055;%2003%20-%202%20&#1082;&#1074;&#1072;&#1088;&#1090;&#1072;&#1083;%202022%20(&#1089;%20&#1087;&#1086;&#1082;&#1072;&#1079;&#1072;&#1090;&#1077;&#1083;&#1103;&#1084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6 меясцев 2022)"/>
      <sheetName val="сводн.мес._73"/>
      <sheetName val="по уч-ям"/>
      <sheetName val="Лист1"/>
      <sheetName val="Лист2"/>
      <sheetName val="Лист3"/>
    </sheetNames>
    <sheetDataSet>
      <sheetData sheetId="0"/>
      <sheetData sheetId="1"/>
      <sheetData sheetId="2">
        <row r="50">
          <cell r="AB50">
            <v>2400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241"/>
  <sheetViews>
    <sheetView zoomScale="20" zoomScaleNormal="20" zoomScaleSheetLayoutView="30" workbookViewId="0">
      <pane xSplit="5" ySplit="6" topLeftCell="F7" activePane="bottomRight" state="frozen"/>
      <selection pane="topRight" activeCell="D1" sqref="D1"/>
      <selection pane="bottomLeft" activeCell="A7" sqref="A7"/>
      <selection pane="bottomRight" activeCell="G79" sqref="G79"/>
    </sheetView>
  </sheetViews>
  <sheetFormatPr defaultRowHeight="70.5" x14ac:dyDescent="1.05"/>
  <cols>
    <col min="1" max="2" width="18.7109375" style="1" customWidth="1"/>
    <col min="3" max="3" width="82.42578125" style="2" customWidth="1"/>
    <col min="4" max="4" width="69.28515625" style="2" customWidth="1"/>
    <col min="5" max="5" width="26" style="3" customWidth="1"/>
    <col min="6" max="6" width="50.140625" style="4" customWidth="1"/>
    <col min="7" max="7" width="102.28515625" style="5" customWidth="1"/>
    <col min="8" max="8" width="78.7109375" style="5" customWidth="1"/>
    <col min="9" max="9" width="85.140625" style="6" customWidth="1"/>
    <col min="10" max="10" width="78.7109375" style="7" customWidth="1"/>
    <col min="11" max="11" width="89" style="8" customWidth="1"/>
    <col min="12" max="12" width="99.7109375" style="8" customWidth="1"/>
    <col min="13" max="13" width="255.42578125" style="8" customWidth="1"/>
    <col min="14" max="14" width="147.28515625" style="5" customWidth="1"/>
    <col min="15" max="16" width="9.140625" style="9"/>
    <col min="17" max="17" width="139.28515625" style="9" customWidth="1"/>
    <col min="18" max="20" width="9.140625" style="9"/>
    <col min="21" max="21" width="128.42578125" style="9" customWidth="1"/>
    <col min="22" max="23" width="9.140625" style="9"/>
    <col min="24" max="24" width="50.5703125" style="9" customWidth="1"/>
    <col min="25" max="16384" width="9.140625" style="9"/>
  </cols>
  <sheetData>
    <row r="1" spans="1:24" ht="165.75" customHeight="1" x14ac:dyDescent="1.05"/>
    <row r="2" spans="1:24" ht="74.25" customHeight="1" x14ac:dyDescent="0.85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0"/>
      <c r="P2" s="10"/>
      <c r="Q2" s="10"/>
    </row>
    <row r="3" spans="1:24" ht="54" customHeight="1" x14ac:dyDescent="0.8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0"/>
      <c r="P3" s="10"/>
      <c r="Q3" s="10"/>
    </row>
    <row r="4" spans="1:24" s="12" customFormat="1" ht="87" customHeight="1" x14ac:dyDescent="0.8">
      <c r="A4" s="143" t="s">
        <v>1</v>
      </c>
      <c r="B4" s="145" t="s">
        <v>2</v>
      </c>
      <c r="C4" s="146"/>
      <c r="D4" s="146"/>
      <c r="E4" s="147"/>
      <c r="F4" s="143" t="s">
        <v>3</v>
      </c>
      <c r="G4" s="151" t="s">
        <v>60</v>
      </c>
      <c r="H4" s="152"/>
      <c r="I4" s="152"/>
      <c r="J4" s="152"/>
      <c r="K4" s="152"/>
      <c r="L4" s="109"/>
      <c r="M4" s="155" t="s">
        <v>68</v>
      </c>
      <c r="N4" s="153" t="s">
        <v>4</v>
      </c>
      <c r="O4" s="11"/>
      <c r="P4" s="11"/>
      <c r="Q4" s="11"/>
      <c r="R4" s="11"/>
      <c r="S4" s="11"/>
      <c r="T4" s="11"/>
      <c r="U4" s="11"/>
      <c r="V4" s="11"/>
      <c r="W4" s="11"/>
    </row>
    <row r="5" spans="1:24" s="12" customFormat="1" ht="409.5" customHeight="1" x14ac:dyDescent="0.8">
      <c r="A5" s="144"/>
      <c r="B5" s="148"/>
      <c r="C5" s="149"/>
      <c r="D5" s="149"/>
      <c r="E5" s="150"/>
      <c r="F5" s="144"/>
      <c r="G5" s="28" t="s">
        <v>57</v>
      </c>
      <c r="H5" s="28" t="s">
        <v>61</v>
      </c>
      <c r="I5" s="29" t="s">
        <v>62</v>
      </c>
      <c r="J5" s="30" t="s">
        <v>5</v>
      </c>
      <c r="K5" s="86" t="s">
        <v>56</v>
      </c>
      <c r="L5" s="15" t="s">
        <v>63</v>
      </c>
      <c r="M5" s="156"/>
      <c r="N5" s="154"/>
      <c r="O5" s="11"/>
      <c r="P5" s="11"/>
      <c r="Q5" s="11"/>
      <c r="R5" s="11"/>
      <c r="S5" s="11"/>
      <c r="T5" s="11"/>
      <c r="U5" s="11"/>
      <c r="V5" s="11"/>
      <c r="W5" s="11"/>
    </row>
    <row r="6" spans="1:24" s="19" customFormat="1" ht="144" customHeight="1" x14ac:dyDescent="0.8">
      <c r="A6" s="13">
        <v>1</v>
      </c>
      <c r="B6" s="13">
        <v>2</v>
      </c>
      <c r="C6" s="14">
        <v>3</v>
      </c>
      <c r="D6" s="175">
        <v>4</v>
      </c>
      <c r="E6" s="176"/>
      <c r="F6" s="13">
        <v>5</v>
      </c>
      <c r="G6" s="15">
        <v>6</v>
      </c>
      <c r="H6" s="15">
        <v>7</v>
      </c>
      <c r="I6" s="15">
        <v>8</v>
      </c>
      <c r="J6" s="16" t="s">
        <v>6</v>
      </c>
      <c r="K6" s="87" t="s">
        <v>7</v>
      </c>
      <c r="L6" s="17" t="s">
        <v>64</v>
      </c>
      <c r="M6" s="17" t="s">
        <v>70</v>
      </c>
      <c r="N6" s="13">
        <v>13</v>
      </c>
      <c r="O6" s="18"/>
      <c r="P6" s="18"/>
      <c r="Q6" s="18"/>
      <c r="R6" s="18"/>
      <c r="S6" s="18"/>
      <c r="T6" s="18"/>
      <c r="U6" s="18" t="e">
        <f>#REF!/#REF!*100</f>
        <v>#REF!</v>
      </c>
      <c r="V6" s="18"/>
      <c r="W6" s="18"/>
      <c r="X6" s="19" t="e">
        <f>#REF!/#REF!*100</f>
        <v>#REF!</v>
      </c>
    </row>
    <row r="7" spans="1:24" s="24" customFormat="1" ht="135" customHeight="1" x14ac:dyDescent="1.1000000000000001">
      <c r="A7" s="157">
        <v>1</v>
      </c>
      <c r="B7" s="160" t="s">
        <v>15</v>
      </c>
      <c r="C7" s="161"/>
      <c r="D7" s="161"/>
      <c r="E7" s="162"/>
      <c r="F7" s="20" t="s">
        <v>8</v>
      </c>
      <c r="G7" s="36">
        <f>G8+G9+G10+G13</f>
        <v>2601929.4560199999</v>
      </c>
      <c r="H7" s="36">
        <f>H8+H9+H10+H13</f>
        <v>1274724.7999999998</v>
      </c>
      <c r="I7" s="37">
        <f>I8+I9+I10+I13</f>
        <v>1262196.2999999998</v>
      </c>
      <c r="J7" s="78">
        <f t="shared" ref="J7:J28" si="0">I7-H7</f>
        <v>-12528.5</v>
      </c>
      <c r="K7" s="49">
        <f t="shared" ref="K7" si="1">IF(I7=0,0,I7/H7*100)</f>
        <v>99.01716040983905</v>
      </c>
      <c r="L7" s="110">
        <f>I7/(G7-G13)*100</f>
        <v>54.582903790452576</v>
      </c>
      <c r="M7" s="172" t="s">
        <v>74</v>
      </c>
      <c r="N7" s="169" t="s">
        <v>16</v>
      </c>
      <c r="Q7" s="25"/>
    </row>
    <row r="8" spans="1:24" s="24" customFormat="1" ht="135" customHeight="1" x14ac:dyDescent="0.25">
      <c r="A8" s="158"/>
      <c r="B8" s="163"/>
      <c r="C8" s="164"/>
      <c r="D8" s="164"/>
      <c r="E8" s="165"/>
      <c r="F8" s="21" t="s">
        <v>9</v>
      </c>
      <c r="G8" s="83">
        <v>62196.6</v>
      </c>
      <c r="H8" s="31">
        <v>42732.6</v>
      </c>
      <c r="I8" s="51">
        <v>41952.2</v>
      </c>
      <c r="J8" s="33">
        <f t="shared" si="0"/>
        <v>-780.40000000000146</v>
      </c>
      <c r="K8" s="43">
        <f t="shared" ref="K8:K13" si="2">IF(H8=0,0,I8/H8*100)</f>
        <v>98.173759612099417</v>
      </c>
      <c r="L8" s="111">
        <f>I8/G8*100</f>
        <v>67.450953910663927</v>
      </c>
      <c r="M8" s="173"/>
      <c r="N8" s="170"/>
    </row>
    <row r="9" spans="1:24" s="24" customFormat="1" ht="135" customHeight="1" x14ac:dyDescent="0.25">
      <c r="A9" s="158"/>
      <c r="B9" s="163"/>
      <c r="C9" s="164"/>
      <c r="D9" s="164"/>
      <c r="E9" s="165"/>
      <c r="F9" s="21" t="s">
        <v>10</v>
      </c>
      <c r="G9" s="83">
        <v>1809098</v>
      </c>
      <c r="H9" s="31">
        <v>949758.2</v>
      </c>
      <c r="I9" s="51">
        <v>941814.1</v>
      </c>
      <c r="J9" s="77">
        <f t="shared" si="0"/>
        <v>-7944.0999999999767</v>
      </c>
      <c r="K9" s="43">
        <f t="shared" si="2"/>
        <v>99.163566052917474</v>
      </c>
      <c r="L9" s="111">
        <f t="shared" ref="L9:L10" si="3">I9/G9*100</f>
        <v>52.059871825628022</v>
      </c>
      <c r="M9" s="173"/>
      <c r="N9" s="170"/>
    </row>
    <row r="10" spans="1:24" s="24" customFormat="1" ht="135" customHeight="1" x14ac:dyDescent="0.25">
      <c r="A10" s="158"/>
      <c r="B10" s="163"/>
      <c r="C10" s="164"/>
      <c r="D10" s="164"/>
      <c r="E10" s="165"/>
      <c r="F10" s="21" t="s">
        <v>11</v>
      </c>
      <c r="G10" s="83">
        <v>441144.3</v>
      </c>
      <c r="H10" s="31">
        <v>282234</v>
      </c>
      <c r="I10" s="51">
        <v>278430</v>
      </c>
      <c r="J10" s="77">
        <f t="shared" si="0"/>
        <v>-3804</v>
      </c>
      <c r="K10" s="43">
        <f t="shared" si="2"/>
        <v>98.652182231765124</v>
      </c>
      <c r="L10" s="111">
        <f t="shared" si="3"/>
        <v>63.115402375141194</v>
      </c>
      <c r="M10" s="173"/>
      <c r="N10" s="170"/>
    </row>
    <row r="11" spans="1:24" s="24" customFormat="1" ht="135" customHeight="1" x14ac:dyDescent="0.25">
      <c r="A11" s="158"/>
      <c r="B11" s="163"/>
      <c r="C11" s="164"/>
      <c r="D11" s="164"/>
      <c r="E11" s="165"/>
      <c r="F11" s="22" t="s">
        <v>12</v>
      </c>
      <c r="G11" s="34">
        <v>0</v>
      </c>
      <c r="H11" s="34">
        <v>0</v>
      </c>
      <c r="I11" s="34">
        <v>0</v>
      </c>
      <c r="J11" s="31">
        <f t="shared" si="0"/>
        <v>0</v>
      </c>
      <c r="K11" s="88">
        <f t="shared" si="2"/>
        <v>0</v>
      </c>
      <c r="L11" s="31"/>
      <c r="M11" s="173"/>
      <c r="N11" s="170"/>
    </row>
    <row r="12" spans="1:24" s="24" customFormat="1" ht="135" customHeight="1" x14ac:dyDescent="0.25">
      <c r="A12" s="158"/>
      <c r="B12" s="163"/>
      <c r="C12" s="164"/>
      <c r="D12" s="164"/>
      <c r="E12" s="165"/>
      <c r="F12" s="22" t="s">
        <v>13</v>
      </c>
      <c r="G12" s="34">
        <v>0</v>
      </c>
      <c r="H12" s="34">
        <v>0</v>
      </c>
      <c r="I12" s="34">
        <v>0</v>
      </c>
      <c r="J12" s="31">
        <f t="shared" si="0"/>
        <v>0</v>
      </c>
      <c r="K12" s="88">
        <f t="shared" si="2"/>
        <v>0</v>
      </c>
      <c r="L12" s="31"/>
      <c r="M12" s="173"/>
      <c r="N12" s="170"/>
    </row>
    <row r="13" spans="1:24" s="24" customFormat="1" ht="135" customHeight="1" x14ac:dyDescent="0.25">
      <c r="A13" s="159"/>
      <c r="B13" s="166"/>
      <c r="C13" s="167"/>
      <c r="D13" s="167"/>
      <c r="E13" s="168"/>
      <c r="F13" s="23" t="s">
        <v>14</v>
      </c>
      <c r="G13" s="31">
        <v>289490.55601999996</v>
      </c>
      <c r="H13" s="31">
        <v>0</v>
      </c>
      <c r="I13" s="31">
        <v>0</v>
      </c>
      <c r="J13" s="31">
        <f t="shared" si="0"/>
        <v>0</v>
      </c>
      <c r="K13" s="88">
        <f t="shared" si="2"/>
        <v>0</v>
      </c>
      <c r="L13" s="31"/>
      <c r="M13" s="174"/>
      <c r="N13" s="171"/>
    </row>
    <row r="14" spans="1:24" s="24" customFormat="1" ht="135" customHeight="1" x14ac:dyDescent="0.25">
      <c r="A14" s="177">
        <v>3</v>
      </c>
      <c r="B14" s="160" t="s">
        <v>17</v>
      </c>
      <c r="C14" s="161"/>
      <c r="D14" s="161"/>
      <c r="E14" s="162"/>
      <c r="F14" s="20" t="s">
        <v>8</v>
      </c>
      <c r="G14" s="36">
        <f>G15+G16+G17+G18+G19+G20</f>
        <v>495992.80000000005</v>
      </c>
      <c r="H14" s="36">
        <f>H15+H16+H17+H18+H19+H20</f>
        <v>210032.6</v>
      </c>
      <c r="I14" s="37">
        <f>I15+I16+I17+I18+I19+I20</f>
        <v>184864.5</v>
      </c>
      <c r="J14" s="78">
        <f t="shared" si="0"/>
        <v>-25168.100000000006</v>
      </c>
      <c r="K14" s="49">
        <f>I14/H14*100</f>
        <v>88.017050686417249</v>
      </c>
      <c r="L14" s="110">
        <f>I14/(G14-G20)*100</f>
        <v>37.271609587881109</v>
      </c>
      <c r="M14" s="186" t="s">
        <v>78</v>
      </c>
      <c r="N14" s="180" t="s">
        <v>18</v>
      </c>
    </row>
    <row r="15" spans="1:24" s="24" customFormat="1" ht="135" customHeight="1" x14ac:dyDescent="0.25">
      <c r="A15" s="178"/>
      <c r="B15" s="163"/>
      <c r="C15" s="164"/>
      <c r="D15" s="164"/>
      <c r="E15" s="165"/>
      <c r="F15" s="21" t="s">
        <v>9</v>
      </c>
      <c r="G15" s="31">
        <v>68.5</v>
      </c>
      <c r="H15" s="31">
        <v>68.5</v>
      </c>
      <c r="I15" s="31">
        <v>68.5</v>
      </c>
      <c r="J15" s="76">
        <f t="shared" si="0"/>
        <v>0</v>
      </c>
      <c r="K15" s="43">
        <f t="shared" ref="K15:K22" si="4">IF(I15=0,0,I15/H15*100)</f>
        <v>100</v>
      </c>
      <c r="L15" s="111">
        <f>I15/G15*100</f>
        <v>100</v>
      </c>
      <c r="M15" s="187"/>
      <c r="N15" s="181"/>
    </row>
    <row r="16" spans="1:24" s="24" customFormat="1" ht="135" customHeight="1" x14ac:dyDescent="0.25">
      <c r="A16" s="178"/>
      <c r="B16" s="163"/>
      <c r="C16" s="164"/>
      <c r="D16" s="164"/>
      <c r="E16" s="165"/>
      <c r="F16" s="21" t="s">
        <v>10</v>
      </c>
      <c r="G16" s="31">
        <v>1731.9</v>
      </c>
      <c r="H16" s="31">
        <v>1629.9</v>
      </c>
      <c r="I16" s="32">
        <v>1165.0999999999999</v>
      </c>
      <c r="J16" s="76">
        <f t="shared" si="0"/>
        <v>-464.80000000000018</v>
      </c>
      <c r="K16" s="43">
        <f t="shared" si="4"/>
        <v>71.482913062151042</v>
      </c>
      <c r="L16" s="111">
        <f t="shared" ref="L16:L17" si="5">I16/G16*100</f>
        <v>67.272937236560992</v>
      </c>
      <c r="M16" s="187"/>
      <c r="N16" s="181"/>
    </row>
    <row r="17" spans="1:14" s="24" customFormat="1" ht="135" customHeight="1" x14ac:dyDescent="0.25">
      <c r="A17" s="178"/>
      <c r="B17" s="163"/>
      <c r="C17" s="164"/>
      <c r="D17" s="164"/>
      <c r="E17" s="165"/>
      <c r="F17" s="21" t="s">
        <v>11</v>
      </c>
      <c r="G17" s="31">
        <v>494192.4</v>
      </c>
      <c r="H17" s="31">
        <v>208334.2</v>
      </c>
      <c r="I17" s="32">
        <v>183630.9</v>
      </c>
      <c r="J17" s="76">
        <f t="shared" si="0"/>
        <v>-24703.300000000017</v>
      </c>
      <c r="K17" s="43">
        <f t="shared" si="4"/>
        <v>88.142465327344226</v>
      </c>
      <c r="L17" s="111">
        <f t="shared" si="5"/>
        <v>37.157774988041091</v>
      </c>
      <c r="M17" s="187"/>
      <c r="N17" s="181"/>
    </row>
    <row r="18" spans="1:14" s="24" customFormat="1" ht="135" customHeight="1" x14ac:dyDescent="0.25">
      <c r="A18" s="178"/>
      <c r="B18" s="163"/>
      <c r="C18" s="164"/>
      <c r="D18" s="164"/>
      <c r="E18" s="165"/>
      <c r="F18" s="22" t="s">
        <v>12</v>
      </c>
      <c r="G18" s="44">
        <v>0</v>
      </c>
      <c r="H18" s="44">
        <v>0</v>
      </c>
      <c r="I18" s="44">
        <v>0</v>
      </c>
      <c r="J18" s="45">
        <f t="shared" si="0"/>
        <v>0</v>
      </c>
      <c r="K18" s="89">
        <f t="shared" si="4"/>
        <v>0</v>
      </c>
      <c r="L18" s="45"/>
      <c r="M18" s="187"/>
      <c r="N18" s="181"/>
    </row>
    <row r="19" spans="1:14" s="24" customFormat="1" ht="135" customHeight="1" x14ac:dyDescent="0.25">
      <c r="A19" s="178"/>
      <c r="B19" s="163"/>
      <c r="C19" s="164"/>
      <c r="D19" s="164"/>
      <c r="E19" s="165"/>
      <c r="F19" s="22" t="s">
        <v>13</v>
      </c>
      <c r="G19" s="44">
        <v>0</v>
      </c>
      <c r="H19" s="44">
        <v>0</v>
      </c>
      <c r="I19" s="44">
        <v>0</v>
      </c>
      <c r="J19" s="45">
        <f t="shared" si="0"/>
        <v>0</v>
      </c>
      <c r="K19" s="89">
        <f t="shared" si="4"/>
        <v>0</v>
      </c>
      <c r="L19" s="45"/>
      <c r="M19" s="187"/>
      <c r="N19" s="181"/>
    </row>
    <row r="20" spans="1:14" s="24" customFormat="1" ht="90" customHeight="1" x14ac:dyDescent="0.25">
      <c r="A20" s="179"/>
      <c r="B20" s="166"/>
      <c r="C20" s="167"/>
      <c r="D20" s="167"/>
      <c r="E20" s="168"/>
      <c r="F20" s="23" t="s">
        <v>14</v>
      </c>
      <c r="G20" s="44">
        <v>0</v>
      </c>
      <c r="H20" s="44">
        <v>0</v>
      </c>
      <c r="I20" s="44">
        <v>0</v>
      </c>
      <c r="J20" s="57">
        <f t="shared" si="0"/>
        <v>0</v>
      </c>
      <c r="K20" s="90">
        <f t="shared" si="4"/>
        <v>0</v>
      </c>
      <c r="L20" s="39"/>
      <c r="M20" s="188"/>
      <c r="N20" s="182"/>
    </row>
    <row r="21" spans="1:14" s="24" customFormat="1" ht="135" customHeight="1" x14ac:dyDescent="0.25">
      <c r="A21" s="183">
        <v>4</v>
      </c>
      <c r="B21" s="160" t="s">
        <v>19</v>
      </c>
      <c r="C21" s="161"/>
      <c r="D21" s="161"/>
      <c r="E21" s="162"/>
      <c r="F21" s="20" t="s">
        <v>8</v>
      </c>
      <c r="G21" s="36">
        <f>G22+G23+G24+G25+G27</f>
        <v>5558.4</v>
      </c>
      <c r="H21" s="36">
        <f>H22+H23+H24+H25+H27</f>
        <v>2736.5</v>
      </c>
      <c r="I21" s="37">
        <f>I22+I23+I24+I25+I27</f>
        <v>3289.7</v>
      </c>
      <c r="J21" s="78">
        <f t="shared" si="0"/>
        <v>553.19999999999982</v>
      </c>
      <c r="K21" s="49">
        <f t="shared" si="4"/>
        <v>120.21560387356112</v>
      </c>
      <c r="L21" s="110">
        <f>I21/(G21-G27)*100</f>
        <v>59.184297639608516</v>
      </c>
      <c r="M21" s="186" t="s">
        <v>74</v>
      </c>
      <c r="N21" s="180" t="s">
        <v>20</v>
      </c>
    </row>
    <row r="22" spans="1:14" s="24" customFormat="1" ht="135" customHeight="1" x14ac:dyDescent="0.25">
      <c r="A22" s="184"/>
      <c r="B22" s="163"/>
      <c r="C22" s="164"/>
      <c r="D22" s="164"/>
      <c r="E22" s="165"/>
      <c r="F22" s="21" t="s">
        <v>9</v>
      </c>
      <c r="G22" s="38">
        <v>0</v>
      </c>
      <c r="H22" s="38">
        <v>0</v>
      </c>
      <c r="I22" s="38">
        <v>0</v>
      </c>
      <c r="J22" s="39">
        <f t="shared" si="0"/>
        <v>0</v>
      </c>
      <c r="K22" s="90">
        <f t="shared" si="4"/>
        <v>0</v>
      </c>
      <c r="L22" s="111"/>
      <c r="M22" s="187"/>
      <c r="N22" s="181"/>
    </row>
    <row r="23" spans="1:14" s="24" customFormat="1" ht="135" customHeight="1" x14ac:dyDescent="0.25">
      <c r="A23" s="184"/>
      <c r="B23" s="163"/>
      <c r="C23" s="164"/>
      <c r="D23" s="164"/>
      <c r="E23" s="165"/>
      <c r="F23" s="21" t="s">
        <v>10</v>
      </c>
      <c r="G23" s="38">
        <v>0</v>
      </c>
      <c r="H23" s="38">
        <v>0</v>
      </c>
      <c r="I23" s="38">
        <v>0</v>
      </c>
      <c r="J23" s="39">
        <f t="shared" si="0"/>
        <v>0</v>
      </c>
      <c r="K23" s="90">
        <v>0</v>
      </c>
      <c r="L23" s="111"/>
      <c r="M23" s="187"/>
      <c r="N23" s="181"/>
    </row>
    <row r="24" spans="1:14" s="24" customFormat="1" ht="135" customHeight="1" x14ac:dyDescent="0.25">
      <c r="A24" s="184"/>
      <c r="B24" s="163"/>
      <c r="C24" s="164"/>
      <c r="D24" s="164"/>
      <c r="E24" s="165"/>
      <c r="F24" s="21" t="s">
        <v>11</v>
      </c>
      <c r="G24" s="41">
        <v>5558.4</v>
      </c>
      <c r="H24" s="41">
        <v>2736.5</v>
      </c>
      <c r="I24" s="32">
        <v>3289.7</v>
      </c>
      <c r="J24" s="77">
        <f t="shared" si="0"/>
        <v>553.19999999999982</v>
      </c>
      <c r="K24" s="43">
        <f t="shared" ref="K24:K68" si="6">IF(I24=0,0,I24/H24*100)</f>
        <v>120.21560387356112</v>
      </c>
      <c r="L24" s="111">
        <f t="shared" ref="L24" si="7">I24/G24*100</f>
        <v>59.184297639608516</v>
      </c>
      <c r="M24" s="187"/>
      <c r="N24" s="181"/>
    </row>
    <row r="25" spans="1:14" s="24" customFormat="1" ht="135" customHeight="1" x14ac:dyDescent="0.25">
      <c r="A25" s="184"/>
      <c r="B25" s="163"/>
      <c r="C25" s="164"/>
      <c r="D25" s="164"/>
      <c r="E25" s="165"/>
      <c r="F25" s="22" t="s">
        <v>12</v>
      </c>
      <c r="G25" s="38">
        <v>0</v>
      </c>
      <c r="H25" s="38">
        <v>0</v>
      </c>
      <c r="I25" s="38">
        <v>0</v>
      </c>
      <c r="J25" s="31">
        <f t="shared" si="0"/>
        <v>0</v>
      </c>
      <c r="K25" s="88">
        <f t="shared" si="6"/>
        <v>0</v>
      </c>
      <c r="L25" s="31"/>
      <c r="M25" s="187"/>
      <c r="N25" s="181"/>
    </row>
    <row r="26" spans="1:14" s="24" customFormat="1" ht="135" customHeight="1" x14ac:dyDescent="0.25">
      <c r="A26" s="184"/>
      <c r="B26" s="163"/>
      <c r="C26" s="164"/>
      <c r="D26" s="164"/>
      <c r="E26" s="165"/>
      <c r="F26" s="22" t="s">
        <v>13</v>
      </c>
      <c r="G26" s="38">
        <v>0</v>
      </c>
      <c r="H26" s="38">
        <v>0</v>
      </c>
      <c r="I26" s="38">
        <v>0</v>
      </c>
      <c r="J26" s="31">
        <f t="shared" si="0"/>
        <v>0</v>
      </c>
      <c r="K26" s="88">
        <f t="shared" si="6"/>
        <v>0</v>
      </c>
      <c r="L26" s="31"/>
      <c r="M26" s="187"/>
      <c r="N26" s="181"/>
    </row>
    <row r="27" spans="1:14" s="24" customFormat="1" ht="135" customHeight="1" x14ac:dyDescent="0.25">
      <c r="A27" s="185"/>
      <c r="B27" s="166"/>
      <c r="C27" s="167"/>
      <c r="D27" s="167"/>
      <c r="E27" s="168"/>
      <c r="F27" s="23" t="s">
        <v>14</v>
      </c>
      <c r="G27" s="38">
        <v>0</v>
      </c>
      <c r="H27" s="38">
        <v>0</v>
      </c>
      <c r="I27" s="38">
        <v>0</v>
      </c>
      <c r="J27" s="31">
        <f t="shared" si="0"/>
        <v>0</v>
      </c>
      <c r="K27" s="88">
        <f t="shared" si="6"/>
        <v>0</v>
      </c>
      <c r="L27" s="31"/>
      <c r="M27" s="188"/>
      <c r="N27" s="182"/>
    </row>
    <row r="28" spans="1:14" s="24" customFormat="1" ht="135" customHeight="1" x14ac:dyDescent="0.25">
      <c r="A28" s="183">
        <v>5</v>
      </c>
      <c r="B28" s="160" t="s">
        <v>21</v>
      </c>
      <c r="C28" s="161"/>
      <c r="D28" s="161"/>
      <c r="E28" s="162"/>
      <c r="F28" s="20" t="s">
        <v>8</v>
      </c>
      <c r="G28" s="36">
        <f>G29+G30+G31+G32+G34</f>
        <v>260690.1</v>
      </c>
      <c r="H28" s="36">
        <f>H29+H30+H31+H32+H34</f>
        <v>148211.1</v>
      </c>
      <c r="I28" s="37">
        <f>I29+I30+I31+I32+I34</f>
        <v>131993.5</v>
      </c>
      <c r="J28" s="78">
        <f t="shared" si="0"/>
        <v>-16217.600000000006</v>
      </c>
      <c r="K28" s="49">
        <f t="shared" si="6"/>
        <v>89.057769627241143</v>
      </c>
      <c r="L28" s="110">
        <f>I28/(G28-G34)*100</f>
        <v>53.735514614133542</v>
      </c>
      <c r="M28" s="186" t="s">
        <v>80</v>
      </c>
      <c r="N28" s="189" t="s">
        <v>22</v>
      </c>
    </row>
    <row r="29" spans="1:14" s="24" customFormat="1" ht="135" customHeight="1" x14ac:dyDescent="0.25">
      <c r="A29" s="184"/>
      <c r="B29" s="163"/>
      <c r="C29" s="164"/>
      <c r="D29" s="164"/>
      <c r="E29" s="165"/>
      <c r="F29" s="21" t="s">
        <v>9</v>
      </c>
      <c r="G29" s="63">
        <v>0</v>
      </c>
      <c r="H29" s="63">
        <v>0</v>
      </c>
      <c r="I29" s="63">
        <v>0</v>
      </c>
      <c r="J29" s="63">
        <v>0</v>
      </c>
      <c r="K29" s="91">
        <f t="shared" si="6"/>
        <v>0</v>
      </c>
      <c r="L29" s="111"/>
      <c r="M29" s="187"/>
      <c r="N29" s="190"/>
    </row>
    <row r="30" spans="1:14" s="24" customFormat="1" ht="135" customHeight="1" x14ac:dyDescent="0.25">
      <c r="A30" s="184"/>
      <c r="B30" s="163"/>
      <c r="C30" s="164"/>
      <c r="D30" s="164"/>
      <c r="E30" s="165"/>
      <c r="F30" s="21" t="s">
        <v>10</v>
      </c>
      <c r="G30" s="31">
        <v>11152.599999999999</v>
      </c>
      <c r="H30" s="31">
        <v>2230.4</v>
      </c>
      <c r="I30" s="31">
        <v>641.20000000000005</v>
      </c>
      <c r="J30" s="32">
        <f>I30-H30</f>
        <v>-1589.2</v>
      </c>
      <c r="K30" s="92">
        <f t="shared" si="6"/>
        <v>28.748206599713054</v>
      </c>
      <c r="L30" s="111">
        <f t="shared" ref="L30:L31" si="8">I30/G30*100</f>
        <v>5.7493319943331604</v>
      </c>
      <c r="M30" s="187"/>
      <c r="N30" s="190"/>
    </row>
    <row r="31" spans="1:14" s="24" customFormat="1" ht="135" customHeight="1" x14ac:dyDescent="0.25">
      <c r="A31" s="184"/>
      <c r="B31" s="163"/>
      <c r="C31" s="164"/>
      <c r="D31" s="164"/>
      <c r="E31" s="165"/>
      <c r="F31" s="21" t="s">
        <v>11</v>
      </c>
      <c r="G31" s="31">
        <v>234482.9</v>
      </c>
      <c r="H31" s="31">
        <v>144980.70000000001</v>
      </c>
      <c r="I31" s="31">
        <v>130352.3</v>
      </c>
      <c r="J31" s="76">
        <f>I31-H31</f>
        <v>-14628.400000000009</v>
      </c>
      <c r="K31" s="43">
        <f t="shared" si="6"/>
        <v>89.910105276081566</v>
      </c>
      <c r="L31" s="111">
        <f t="shared" si="8"/>
        <v>55.591388540486321</v>
      </c>
      <c r="M31" s="187"/>
      <c r="N31" s="190"/>
    </row>
    <row r="32" spans="1:14" s="24" customFormat="1" ht="135" customHeight="1" x14ac:dyDescent="0.25">
      <c r="A32" s="184"/>
      <c r="B32" s="163"/>
      <c r="C32" s="164"/>
      <c r="D32" s="164"/>
      <c r="E32" s="165"/>
      <c r="F32" s="22" t="s">
        <v>12</v>
      </c>
      <c r="G32" s="63">
        <v>0</v>
      </c>
      <c r="H32" s="63">
        <v>0</v>
      </c>
      <c r="I32" s="63">
        <v>0</v>
      </c>
      <c r="J32" s="63">
        <v>0</v>
      </c>
      <c r="K32" s="91">
        <f t="shared" si="6"/>
        <v>0</v>
      </c>
      <c r="L32" s="111"/>
      <c r="M32" s="187"/>
      <c r="N32" s="190"/>
    </row>
    <row r="33" spans="1:14" s="24" customFormat="1" ht="135" customHeight="1" x14ac:dyDescent="0.25">
      <c r="A33" s="184"/>
      <c r="B33" s="163"/>
      <c r="C33" s="164"/>
      <c r="D33" s="164"/>
      <c r="E33" s="165"/>
      <c r="F33" s="22" t="s">
        <v>13</v>
      </c>
      <c r="G33" s="63">
        <v>0</v>
      </c>
      <c r="H33" s="63">
        <v>0</v>
      </c>
      <c r="I33" s="63">
        <v>0</v>
      </c>
      <c r="J33" s="63">
        <f>I33-H33</f>
        <v>0</v>
      </c>
      <c r="K33" s="91">
        <f t="shared" si="6"/>
        <v>0</v>
      </c>
      <c r="L33" s="111"/>
      <c r="M33" s="187"/>
      <c r="N33" s="190"/>
    </row>
    <row r="34" spans="1:14" s="24" customFormat="1" ht="135" customHeight="1" x14ac:dyDescent="0.25">
      <c r="A34" s="185"/>
      <c r="B34" s="166"/>
      <c r="C34" s="167"/>
      <c r="D34" s="167"/>
      <c r="E34" s="168"/>
      <c r="F34" s="23" t="s">
        <v>14</v>
      </c>
      <c r="G34" s="31">
        <v>15054.6</v>
      </c>
      <c r="H34" s="31">
        <v>1000</v>
      </c>
      <c r="I34" s="31">
        <v>1000</v>
      </c>
      <c r="J34" s="63">
        <f>I34-H34</f>
        <v>0</v>
      </c>
      <c r="K34" s="43">
        <f t="shared" si="6"/>
        <v>100</v>
      </c>
      <c r="L34" s="111"/>
      <c r="M34" s="188"/>
      <c r="N34" s="191"/>
    </row>
    <row r="35" spans="1:14" s="24" customFormat="1" ht="135" customHeight="1" x14ac:dyDescent="0.25">
      <c r="A35" s="192">
        <v>6</v>
      </c>
      <c r="B35" s="160" t="s">
        <v>23</v>
      </c>
      <c r="C35" s="161"/>
      <c r="D35" s="161"/>
      <c r="E35" s="162"/>
      <c r="F35" s="20" t="s">
        <v>8</v>
      </c>
      <c r="G35" s="36">
        <f>G36+G37+G38+G39+G41</f>
        <v>133509.37895000001</v>
      </c>
      <c r="H35" s="36">
        <f>H36+H37+H38+H39+H41</f>
        <v>53460.5</v>
      </c>
      <c r="I35" s="37">
        <f>I36+I37+I38+I39</f>
        <v>53156.6</v>
      </c>
      <c r="J35" s="78">
        <f>J36+J37+J38</f>
        <v>-303.89999999999964</v>
      </c>
      <c r="K35" s="49">
        <f t="shared" si="6"/>
        <v>99.431542914862376</v>
      </c>
      <c r="L35" s="110">
        <f>I35/(G35-G41)*100</f>
        <v>39.814880735762713</v>
      </c>
      <c r="M35" s="186" t="s">
        <v>71</v>
      </c>
      <c r="N35" s="169" t="s">
        <v>24</v>
      </c>
    </row>
    <row r="36" spans="1:14" s="24" customFormat="1" ht="135" customHeight="1" x14ac:dyDescent="0.25">
      <c r="A36" s="193"/>
      <c r="B36" s="163"/>
      <c r="C36" s="164"/>
      <c r="D36" s="164"/>
      <c r="E36" s="165"/>
      <c r="F36" s="21" t="s">
        <v>9</v>
      </c>
      <c r="G36" s="72">
        <v>0</v>
      </c>
      <c r="H36" s="42">
        <v>0</v>
      </c>
      <c r="I36" s="50">
        <v>0</v>
      </c>
      <c r="J36" s="53">
        <f>I36-H36</f>
        <v>0</v>
      </c>
      <c r="K36" s="93">
        <f t="shared" si="6"/>
        <v>0</v>
      </c>
      <c r="L36" s="40"/>
      <c r="M36" s="187"/>
      <c r="N36" s="170"/>
    </row>
    <row r="37" spans="1:14" s="24" customFormat="1" ht="135" customHeight="1" x14ac:dyDescent="0.25">
      <c r="A37" s="193"/>
      <c r="B37" s="163"/>
      <c r="C37" s="164"/>
      <c r="D37" s="164"/>
      <c r="E37" s="165"/>
      <c r="F37" s="21" t="s">
        <v>10</v>
      </c>
      <c r="G37" s="79">
        <v>114008.3</v>
      </c>
      <c r="H37" s="79">
        <v>47101.5</v>
      </c>
      <c r="I37" s="32">
        <v>46968.5</v>
      </c>
      <c r="J37" s="76">
        <f>I37-H37</f>
        <v>-133</v>
      </c>
      <c r="K37" s="43">
        <f t="shared" si="6"/>
        <v>99.717631073320376</v>
      </c>
      <c r="L37" s="111">
        <f t="shared" ref="L37:L38" si="9">I37/G37*100</f>
        <v>41.197439133817447</v>
      </c>
      <c r="M37" s="187"/>
      <c r="N37" s="170"/>
    </row>
    <row r="38" spans="1:14" s="24" customFormat="1" ht="135" customHeight="1" x14ac:dyDescent="0.25">
      <c r="A38" s="193"/>
      <c r="B38" s="163"/>
      <c r="C38" s="164"/>
      <c r="D38" s="164"/>
      <c r="E38" s="165"/>
      <c r="F38" s="21" t="s">
        <v>11</v>
      </c>
      <c r="G38" s="79">
        <v>19501.078949999999</v>
      </c>
      <c r="H38" s="79">
        <v>6359</v>
      </c>
      <c r="I38" s="32">
        <v>6188.1</v>
      </c>
      <c r="J38" s="76">
        <f>I38-H38</f>
        <v>-170.89999999999964</v>
      </c>
      <c r="K38" s="94">
        <f t="shared" si="6"/>
        <v>97.312470514231805</v>
      </c>
      <c r="L38" s="111">
        <f t="shared" si="9"/>
        <v>31.732090392875417</v>
      </c>
      <c r="M38" s="187"/>
      <c r="N38" s="170"/>
    </row>
    <row r="39" spans="1:14" s="24" customFormat="1" ht="135" customHeight="1" x14ac:dyDescent="0.25">
      <c r="A39" s="193"/>
      <c r="B39" s="163"/>
      <c r="C39" s="164"/>
      <c r="D39" s="164"/>
      <c r="E39" s="165"/>
      <c r="F39" s="22" t="s">
        <v>12</v>
      </c>
      <c r="G39" s="44">
        <v>0</v>
      </c>
      <c r="H39" s="44">
        <v>0</v>
      </c>
      <c r="I39" s="44">
        <v>0</v>
      </c>
      <c r="J39" s="45">
        <v>0</v>
      </c>
      <c r="K39" s="95">
        <f t="shared" si="6"/>
        <v>0</v>
      </c>
      <c r="L39" s="46"/>
      <c r="M39" s="187"/>
      <c r="N39" s="170"/>
    </row>
    <row r="40" spans="1:14" s="24" customFormat="1" ht="135" customHeight="1" x14ac:dyDescent="0.25">
      <c r="A40" s="193"/>
      <c r="B40" s="163"/>
      <c r="C40" s="164"/>
      <c r="D40" s="164"/>
      <c r="E40" s="165"/>
      <c r="F40" s="22" t="s">
        <v>13</v>
      </c>
      <c r="G40" s="44">
        <v>0</v>
      </c>
      <c r="H40" s="44">
        <v>0</v>
      </c>
      <c r="I40" s="44">
        <v>0</v>
      </c>
      <c r="J40" s="45">
        <v>0</v>
      </c>
      <c r="K40" s="95">
        <f t="shared" si="6"/>
        <v>0</v>
      </c>
      <c r="L40" s="46"/>
      <c r="M40" s="187"/>
      <c r="N40" s="170"/>
    </row>
    <row r="41" spans="1:14" s="24" customFormat="1" ht="135" customHeight="1" x14ac:dyDescent="0.25">
      <c r="A41" s="194"/>
      <c r="B41" s="166"/>
      <c r="C41" s="167"/>
      <c r="D41" s="167"/>
      <c r="E41" s="168"/>
      <c r="F41" s="23" t="s">
        <v>14</v>
      </c>
      <c r="G41" s="44">
        <v>0</v>
      </c>
      <c r="H41" s="44">
        <v>0</v>
      </c>
      <c r="I41" s="44">
        <v>0</v>
      </c>
      <c r="J41" s="45">
        <v>0</v>
      </c>
      <c r="K41" s="95">
        <f t="shared" si="6"/>
        <v>0</v>
      </c>
      <c r="L41" s="46"/>
      <c r="M41" s="188"/>
      <c r="N41" s="171"/>
    </row>
    <row r="42" spans="1:14" s="24" customFormat="1" ht="135" customHeight="1" x14ac:dyDescent="0.25">
      <c r="A42" s="192">
        <v>7</v>
      </c>
      <c r="B42" s="160" t="s">
        <v>25</v>
      </c>
      <c r="C42" s="161"/>
      <c r="D42" s="161"/>
      <c r="E42" s="162"/>
      <c r="F42" s="20" t="s">
        <v>8</v>
      </c>
      <c r="G42" s="36">
        <f>G43+G44+G45+G46+G48</f>
        <v>8731.06</v>
      </c>
      <c r="H42" s="36">
        <f>H43+H44+H45+H46+H48</f>
        <v>3743.29</v>
      </c>
      <c r="I42" s="37">
        <f>I43+I44+I45+I46+I48</f>
        <v>3743.52</v>
      </c>
      <c r="J42" s="78">
        <f>J43+J44+J45</f>
        <v>0.23000000000004661</v>
      </c>
      <c r="K42" s="49">
        <f t="shared" si="6"/>
        <v>100.00614432758348</v>
      </c>
      <c r="L42" s="110">
        <f>I42/(G42-G48)*100</f>
        <v>42.87589364865206</v>
      </c>
      <c r="M42" s="186" t="s">
        <v>79</v>
      </c>
      <c r="N42" s="195" t="s">
        <v>26</v>
      </c>
    </row>
    <row r="43" spans="1:14" s="24" customFormat="1" ht="135" customHeight="1" x14ac:dyDescent="0.25">
      <c r="A43" s="193"/>
      <c r="B43" s="163"/>
      <c r="C43" s="164"/>
      <c r="D43" s="164"/>
      <c r="E43" s="165"/>
      <c r="F43" s="21" t="s">
        <v>9</v>
      </c>
      <c r="G43" s="44">
        <v>0</v>
      </c>
      <c r="H43" s="44">
        <v>0</v>
      </c>
      <c r="I43" s="44">
        <v>0</v>
      </c>
      <c r="J43" s="44">
        <f>I43-H43</f>
        <v>0</v>
      </c>
      <c r="K43" s="96">
        <f t="shared" si="6"/>
        <v>0</v>
      </c>
      <c r="L43" s="44"/>
      <c r="M43" s="187"/>
      <c r="N43" s="196"/>
    </row>
    <row r="44" spans="1:14" s="24" customFormat="1" ht="135" customHeight="1" x14ac:dyDescent="0.25">
      <c r="A44" s="193"/>
      <c r="B44" s="163"/>
      <c r="C44" s="164"/>
      <c r="D44" s="164"/>
      <c r="E44" s="165"/>
      <c r="F44" s="21" t="s">
        <v>10</v>
      </c>
      <c r="G44" s="31">
        <v>1505.3</v>
      </c>
      <c r="H44" s="31">
        <v>259.7</v>
      </c>
      <c r="I44" s="31">
        <v>246.22</v>
      </c>
      <c r="J44" s="76">
        <f>I44-H44</f>
        <v>-13.47999999999999</v>
      </c>
      <c r="K44" s="43">
        <f t="shared" si="6"/>
        <v>94.809395456295732</v>
      </c>
      <c r="L44" s="111">
        <f t="shared" ref="L44:L45" si="10">I44/G44*100</f>
        <v>16.356872384242344</v>
      </c>
      <c r="M44" s="187"/>
      <c r="N44" s="196"/>
    </row>
    <row r="45" spans="1:14" s="24" customFormat="1" ht="135" customHeight="1" x14ac:dyDescent="0.25">
      <c r="A45" s="193"/>
      <c r="B45" s="163"/>
      <c r="C45" s="164"/>
      <c r="D45" s="164"/>
      <c r="E45" s="165"/>
      <c r="F45" s="21" t="s">
        <v>11</v>
      </c>
      <c r="G45" s="31">
        <v>7225.76</v>
      </c>
      <c r="H45" s="31">
        <v>3483.59</v>
      </c>
      <c r="I45" s="31">
        <v>3497.3</v>
      </c>
      <c r="J45" s="52">
        <f>I45-H45</f>
        <v>13.710000000000036</v>
      </c>
      <c r="K45" s="43">
        <f t="shared" si="6"/>
        <v>100.39355951762406</v>
      </c>
      <c r="L45" s="111">
        <f t="shared" si="10"/>
        <v>48.400445074289763</v>
      </c>
      <c r="M45" s="187"/>
      <c r="N45" s="196"/>
    </row>
    <row r="46" spans="1:14" s="24" customFormat="1" ht="135" customHeight="1" x14ac:dyDescent="0.25">
      <c r="A46" s="193"/>
      <c r="B46" s="163"/>
      <c r="C46" s="164"/>
      <c r="D46" s="164"/>
      <c r="E46" s="165"/>
      <c r="F46" s="22" t="s">
        <v>12</v>
      </c>
      <c r="G46" s="44">
        <v>0</v>
      </c>
      <c r="H46" s="44">
        <v>0</v>
      </c>
      <c r="I46" s="44">
        <v>0</v>
      </c>
      <c r="J46" s="44">
        <v>0</v>
      </c>
      <c r="K46" s="95">
        <f t="shared" si="6"/>
        <v>0</v>
      </c>
      <c r="L46" s="46"/>
      <c r="M46" s="187"/>
      <c r="N46" s="196"/>
    </row>
    <row r="47" spans="1:14" s="24" customFormat="1" ht="135" customHeight="1" x14ac:dyDescent="0.25">
      <c r="A47" s="193"/>
      <c r="B47" s="163"/>
      <c r="C47" s="164"/>
      <c r="D47" s="164"/>
      <c r="E47" s="165"/>
      <c r="F47" s="22" t="s">
        <v>13</v>
      </c>
      <c r="G47" s="44">
        <v>0</v>
      </c>
      <c r="H47" s="44">
        <v>0</v>
      </c>
      <c r="I47" s="44">
        <v>0</v>
      </c>
      <c r="J47" s="44">
        <v>0</v>
      </c>
      <c r="K47" s="95">
        <f t="shared" si="6"/>
        <v>0</v>
      </c>
      <c r="L47" s="46"/>
      <c r="M47" s="187"/>
      <c r="N47" s="196"/>
    </row>
    <row r="48" spans="1:14" s="24" customFormat="1" ht="135" customHeight="1" x14ac:dyDescent="0.25">
      <c r="A48" s="194"/>
      <c r="B48" s="166"/>
      <c r="C48" s="167"/>
      <c r="D48" s="167"/>
      <c r="E48" s="168"/>
      <c r="F48" s="23" t="s">
        <v>14</v>
      </c>
      <c r="G48" s="38">
        <v>0</v>
      </c>
      <c r="H48" s="44">
        <v>0</v>
      </c>
      <c r="I48" s="44">
        <v>0</v>
      </c>
      <c r="J48" s="44">
        <f>I48-H48</f>
        <v>0</v>
      </c>
      <c r="K48" s="95">
        <f t="shared" si="6"/>
        <v>0</v>
      </c>
      <c r="L48" s="46"/>
      <c r="M48" s="188"/>
      <c r="N48" s="197"/>
    </row>
    <row r="49" spans="1:26" s="24" customFormat="1" ht="135" customHeight="1" x14ac:dyDescent="0.25">
      <c r="A49" s="183">
        <v>8</v>
      </c>
      <c r="B49" s="160" t="s">
        <v>27</v>
      </c>
      <c r="C49" s="161"/>
      <c r="D49" s="161"/>
      <c r="E49" s="162"/>
      <c r="F49" s="20" t="s">
        <v>8</v>
      </c>
      <c r="G49" s="36">
        <f>G50+G51+G52+G53+G55</f>
        <v>339460</v>
      </c>
      <c r="H49" s="36">
        <f>H50+H51+H52+H53+H55</f>
        <v>237685.6</v>
      </c>
      <c r="I49" s="37">
        <f>I50+I51+I52+I53+I55</f>
        <v>237687.8</v>
      </c>
      <c r="J49" s="37">
        <f>I49-H49</f>
        <v>2.1999999999825377</v>
      </c>
      <c r="K49" s="49">
        <f t="shared" si="6"/>
        <v>100.00092559246332</v>
      </c>
      <c r="L49" s="110">
        <f>I49/(G49-G55)*100</f>
        <v>70.01938372709597</v>
      </c>
      <c r="M49" s="186" t="s">
        <v>74</v>
      </c>
      <c r="N49" s="180" t="s">
        <v>28</v>
      </c>
    </row>
    <row r="50" spans="1:26" s="24" customFormat="1" ht="135" customHeight="1" x14ac:dyDescent="0.25">
      <c r="A50" s="184"/>
      <c r="B50" s="163"/>
      <c r="C50" s="164"/>
      <c r="D50" s="164"/>
      <c r="E50" s="165"/>
      <c r="F50" s="21" t="s">
        <v>9</v>
      </c>
      <c r="G50" s="32">
        <v>31810</v>
      </c>
      <c r="H50" s="32">
        <v>76.599999999999994</v>
      </c>
      <c r="I50" s="32">
        <v>76.599999999999994</v>
      </c>
      <c r="J50" s="38">
        <f>I50-H50</f>
        <v>0</v>
      </c>
      <c r="K50" s="92">
        <f t="shared" si="6"/>
        <v>100</v>
      </c>
      <c r="L50" s="111">
        <f t="shared" ref="L50:L52" si="11">I50/G50*100</f>
        <v>0.24080477837158124</v>
      </c>
      <c r="M50" s="187"/>
      <c r="N50" s="181"/>
    </row>
    <row r="51" spans="1:26" s="24" customFormat="1" ht="135" customHeight="1" x14ac:dyDescent="0.25">
      <c r="A51" s="184"/>
      <c r="B51" s="163"/>
      <c r="C51" s="164"/>
      <c r="D51" s="164"/>
      <c r="E51" s="165"/>
      <c r="F51" s="21" t="s">
        <v>10</v>
      </c>
      <c r="G51" s="32">
        <v>231609.4</v>
      </c>
      <c r="H51" s="32">
        <v>207429.2</v>
      </c>
      <c r="I51" s="32">
        <v>207431.4</v>
      </c>
      <c r="J51" s="38">
        <f>I51-H51</f>
        <v>2.1999999999825377</v>
      </c>
      <c r="K51" s="43">
        <f t="shared" si="6"/>
        <v>100.00106060284666</v>
      </c>
      <c r="L51" s="111">
        <f t="shared" si="11"/>
        <v>89.560872745233993</v>
      </c>
      <c r="M51" s="187"/>
      <c r="N51" s="181"/>
    </row>
    <row r="52" spans="1:26" s="24" customFormat="1" ht="135" customHeight="1" x14ac:dyDescent="0.25">
      <c r="A52" s="184"/>
      <c r="B52" s="163"/>
      <c r="C52" s="164"/>
      <c r="D52" s="164"/>
      <c r="E52" s="165"/>
      <c r="F52" s="21" t="s">
        <v>11</v>
      </c>
      <c r="G52" s="32">
        <v>76040.600000000006</v>
      </c>
      <c r="H52" s="32">
        <v>30179.8</v>
      </c>
      <c r="I52" s="51">
        <v>30179.8</v>
      </c>
      <c r="J52" s="38">
        <f>I52-H52</f>
        <v>0</v>
      </c>
      <c r="K52" s="43">
        <f t="shared" si="6"/>
        <v>100</v>
      </c>
      <c r="L52" s="111">
        <f t="shared" si="11"/>
        <v>39.689060843812378</v>
      </c>
      <c r="M52" s="187"/>
      <c r="N52" s="181"/>
    </row>
    <row r="53" spans="1:26" s="24" customFormat="1" ht="135" customHeight="1" x14ac:dyDescent="0.25">
      <c r="A53" s="184"/>
      <c r="B53" s="163"/>
      <c r="C53" s="164"/>
      <c r="D53" s="164"/>
      <c r="E53" s="165"/>
      <c r="F53" s="22" t="s">
        <v>12</v>
      </c>
      <c r="G53" s="38">
        <v>0</v>
      </c>
      <c r="H53" s="38">
        <v>0</v>
      </c>
      <c r="I53" s="38">
        <v>0</v>
      </c>
      <c r="J53" s="38">
        <v>0</v>
      </c>
      <c r="K53" s="97">
        <f t="shared" si="6"/>
        <v>0</v>
      </c>
      <c r="L53" s="38"/>
      <c r="M53" s="187"/>
      <c r="N53" s="181"/>
    </row>
    <row r="54" spans="1:26" s="24" customFormat="1" ht="135" customHeight="1" x14ac:dyDescent="0.25">
      <c r="A54" s="184"/>
      <c r="B54" s="163"/>
      <c r="C54" s="164"/>
      <c r="D54" s="164"/>
      <c r="E54" s="165"/>
      <c r="F54" s="22" t="s">
        <v>13</v>
      </c>
      <c r="G54" s="38">
        <v>0</v>
      </c>
      <c r="H54" s="38">
        <v>0</v>
      </c>
      <c r="I54" s="38">
        <v>0</v>
      </c>
      <c r="J54" s="38">
        <v>0</v>
      </c>
      <c r="K54" s="97">
        <f t="shared" ref="K54" si="12">IF(I54=0,0,I54/H54*100)</f>
        <v>0</v>
      </c>
      <c r="L54" s="38"/>
      <c r="M54" s="187"/>
      <c r="N54" s="181"/>
    </row>
    <row r="55" spans="1:26" s="24" customFormat="1" ht="135" customHeight="1" x14ac:dyDescent="0.25">
      <c r="A55" s="185"/>
      <c r="B55" s="166"/>
      <c r="C55" s="167"/>
      <c r="D55" s="167"/>
      <c r="E55" s="168"/>
      <c r="F55" s="23" t="s">
        <v>14</v>
      </c>
      <c r="G55" s="44">
        <v>0</v>
      </c>
      <c r="H55" s="44">
        <v>0</v>
      </c>
      <c r="I55" s="44">
        <v>0</v>
      </c>
      <c r="J55" s="53">
        <f t="shared" ref="J55:J61" si="13">I55-H55</f>
        <v>0</v>
      </c>
      <c r="K55" s="95">
        <f t="shared" si="6"/>
        <v>0</v>
      </c>
      <c r="L55" s="46"/>
      <c r="M55" s="188"/>
      <c r="N55" s="182"/>
    </row>
    <row r="56" spans="1:26" s="24" customFormat="1" ht="135" customHeight="1" x14ac:dyDescent="0.25">
      <c r="A56" s="183">
        <v>9</v>
      </c>
      <c r="B56" s="160" t="s">
        <v>29</v>
      </c>
      <c r="C56" s="161"/>
      <c r="D56" s="161"/>
      <c r="E56" s="162"/>
      <c r="F56" s="20" t="s">
        <v>8</v>
      </c>
      <c r="G56" s="47">
        <f>G57+G58+G59+G60+G62</f>
        <v>1348223.8087599999</v>
      </c>
      <c r="H56" s="47">
        <f>H57+H58+H59+H60+H62</f>
        <v>193973.13999999998</v>
      </c>
      <c r="I56" s="48">
        <f>I57+I58+I59+I60+I62</f>
        <v>193973.13999999998</v>
      </c>
      <c r="J56" s="37">
        <f t="shared" si="13"/>
        <v>0</v>
      </c>
      <c r="K56" s="49">
        <f t="shared" si="6"/>
        <v>100</v>
      </c>
      <c r="L56" s="110">
        <f>I56/(G56-G62)*100</f>
        <v>22.126149528436645</v>
      </c>
      <c r="M56" s="186" t="s">
        <v>72</v>
      </c>
      <c r="N56" s="180" t="s">
        <v>30</v>
      </c>
    </row>
    <row r="57" spans="1:26" s="24" customFormat="1" ht="135" customHeight="1" x14ac:dyDescent="0.25">
      <c r="A57" s="184"/>
      <c r="B57" s="163"/>
      <c r="C57" s="164"/>
      <c r="D57" s="164"/>
      <c r="E57" s="165"/>
      <c r="F57" s="21" t="s">
        <v>9</v>
      </c>
      <c r="G57" s="85">
        <v>8089.9187600000005</v>
      </c>
      <c r="H57" s="85">
        <v>149.01</v>
      </c>
      <c r="I57" s="85">
        <v>149.01</v>
      </c>
      <c r="J57" s="57">
        <f t="shared" si="13"/>
        <v>0</v>
      </c>
      <c r="K57" s="98">
        <f t="shared" si="6"/>
        <v>100</v>
      </c>
      <c r="L57" s="111">
        <f t="shared" ref="L57:L59" si="14">I57/G57*100</f>
        <v>1.8419220813040644</v>
      </c>
      <c r="M57" s="187"/>
      <c r="N57" s="181"/>
    </row>
    <row r="58" spans="1:26" s="24" customFormat="1" ht="135" customHeight="1" x14ac:dyDescent="0.25">
      <c r="A58" s="184"/>
      <c r="B58" s="163"/>
      <c r="C58" s="164"/>
      <c r="D58" s="164"/>
      <c r="E58" s="165"/>
      <c r="F58" s="21" t="s">
        <v>10</v>
      </c>
      <c r="G58" s="85">
        <v>292613.59000000003</v>
      </c>
      <c r="H58" s="85">
        <v>26005.39</v>
      </c>
      <c r="I58" s="32">
        <v>26005.39</v>
      </c>
      <c r="J58" s="57">
        <f t="shared" si="13"/>
        <v>0</v>
      </c>
      <c r="K58" s="43">
        <f t="shared" si="6"/>
        <v>100</v>
      </c>
      <c r="L58" s="111">
        <f t="shared" si="14"/>
        <v>8.8872803207807252</v>
      </c>
      <c r="M58" s="187"/>
      <c r="N58" s="181"/>
      <c r="Z58" s="26"/>
    </row>
    <row r="59" spans="1:26" s="24" customFormat="1" ht="135" customHeight="1" x14ac:dyDescent="0.25">
      <c r="A59" s="184"/>
      <c r="B59" s="163"/>
      <c r="C59" s="164"/>
      <c r="D59" s="164"/>
      <c r="E59" s="165"/>
      <c r="F59" s="21" t="s">
        <v>11</v>
      </c>
      <c r="G59" s="85">
        <v>575965.69999999995</v>
      </c>
      <c r="H59" s="85">
        <v>167818.74</v>
      </c>
      <c r="I59" s="32">
        <v>167818.74</v>
      </c>
      <c r="J59" s="57">
        <f t="shared" si="13"/>
        <v>0</v>
      </c>
      <c r="K59" s="43">
        <f t="shared" si="6"/>
        <v>100</v>
      </c>
      <c r="L59" s="111">
        <f t="shared" si="14"/>
        <v>29.136932980557695</v>
      </c>
      <c r="M59" s="187"/>
      <c r="N59" s="181"/>
    </row>
    <row r="60" spans="1:26" s="24" customFormat="1" ht="135" customHeight="1" x14ac:dyDescent="0.25">
      <c r="A60" s="184"/>
      <c r="B60" s="163"/>
      <c r="C60" s="164"/>
      <c r="D60" s="164"/>
      <c r="E60" s="165"/>
      <c r="F60" s="22" t="s">
        <v>12</v>
      </c>
      <c r="G60" s="44">
        <v>0</v>
      </c>
      <c r="H60" s="44">
        <v>0</v>
      </c>
      <c r="I60" s="44">
        <v>0</v>
      </c>
      <c r="J60" s="57">
        <f t="shared" si="13"/>
        <v>0</v>
      </c>
      <c r="K60" s="95">
        <f t="shared" si="6"/>
        <v>0</v>
      </c>
      <c r="L60" s="46"/>
      <c r="M60" s="187"/>
      <c r="N60" s="181"/>
    </row>
    <row r="61" spans="1:26" s="24" customFormat="1" ht="135" customHeight="1" x14ac:dyDescent="0.25">
      <c r="A61" s="184"/>
      <c r="B61" s="163"/>
      <c r="C61" s="164"/>
      <c r="D61" s="164"/>
      <c r="E61" s="165"/>
      <c r="F61" s="22" t="s">
        <v>13</v>
      </c>
      <c r="G61" s="38">
        <v>7854.6</v>
      </c>
      <c r="H61" s="44">
        <v>0</v>
      </c>
      <c r="I61" s="44">
        <v>0</v>
      </c>
      <c r="J61" s="57">
        <f t="shared" si="13"/>
        <v>0</v>
      </c>
      <c r="K61" s="95">
        <f t="shared" si="6"/>
        <v>0</v>
      </c>
      <c r="L61" s="46"/>
      <c r="M61" s="187"/>
      <c r="N61" s="181"/>
    </row>
    <row r="62" spans="1:26" s="24" customFormat="1" ht="135" customHeight="1" x14ac:dyDescent="0.25">
      <c r="A62" s="185"/>
      <c r="B62" s="166"/>
      <c r="C62" s="167"/>
      <c r="D62" s="167"/>
      <c r="E62" s="168"/>
      <c r="F62" s="23" t="s">
        <v>14</v>
      </c>
      <c r="G62" s="38">
        <v>471554.6</v>
      </c>
      <c r="H62" s="44">
        <v>0</v>
      </c>
      <c r="I62" s="44">
        <v>0</v>
      </c>
      <c r="J62" s="45">
        <v>0</v>
      </c>
      <c r="K62" s="95">
        <f t="shared" si="6"/>
        <v>0</v>
      </c>
      <c r="L62" s="46"/>
      <c r="M62" s="188"/>
      <c r="N62" s="182"/>
    </row>
    <row r="63" spans="1:26" s="24" customFormat="1" ht="135" customHeight="1" x14ac:dyDescent="0.25">
      <c r="A63" s="183">
        <v>10</v>
      </c>
      <c r="B63" s="160" t="s">
        <v>31</v>
      </c>
      <c r="C63" s="161"/>
      <c r="D63" s="161"/>
      <c r="E63" s="162"/>
      <c r="F63" s="20" t="s">
        <v>8</v>
      </c>
      <c r="G63" s="78">
        <f>G64+G65+G66+G69+G67</f>
        <v>14559.699999999999</v>
      </c>
      <c r="H63" s="78">
        <f>H64+H65+H66+H69+H67</f>
        <v>6669.7</v>
      </c>
      <c r="I63" s="75">
        <f>I64+I65+I66+I69+I67</f>
        <v>6451.0999999999995</v>
      </c>
      <c r="J63" s="54">
        <f>I63-H63</f>
        <v>-218.60000000000036</v>
      </c>
      <c r="K63" s="49">
        <f t="shared" si="6"/>
        <v>96.722491266473753</v>
      </c>
      <c r="L63" s="110">
        <f>I63/(G63-G69)*100</f>
        <v>44.307918432385286</v>
      </c>
      <c r="M63" s="186" t="s">
        <v>76</v>
      </c>
      <c r="N63" s="180" t="s">
        <v>32</v>
      </c>
    </row>
    <row r="64" spans="1:26" s="24" customFormat="1" ht="135" customHeight="1" x14ac:dyDescent="0.25">
      <c r="A64" s="184"/>
      <c r="B64" s="163"/>
      <c r="C64" s="164"/>
      <c r="D64" s="164"/>
      <c r="E64" s="165"/>
      <c r="F64" s="21" t="s">
        <v>9</v>
      </c>
      <c r="G64" s="31">
        <v>1.4</v>
      </c>
      <c r="H64" s="31">
        <v>1.4</v>
      </c>
      <c r="I64" s="32">
        <v>1.4</v>
      </c>
      <c r="J64" s="45">
        <v>0</v>
      </c>
      <c r="K64" s="93">
        <f t="shared" si="6"/>
        <v>100</v>
      </c>
      <c r="L64" s="111">
        <f t="shared" ref="L64:L68" si="15">I64/G64*100</f>
        <v>100</v>
      </c>
      <c r="M64" s="187"/>
      <c r="N64" s="181"/>
    </row>
    <row r="65" spans="1:15" s="24" customFormat="1" ht="135" customHeight="1" x14ac:dyDescent="0.25">
      <c r="A65" s="184"/>
      <c r="B65" s="163"/>
      <c r="C65" s="164"/>
      <c r="D65" s="164"/>
      <c r="E65" s="165"/>
      <c r="F65" s="21" t="s">
        <v>10</v>
      </c>
      <c r="G65" s="31">
        <v>14284.5</v>
      </c>
      <c r="H65" s="31">
        <v>6608.3</v>
      </c>
      <c r="I65" s="32">
        <v>6374.7</v>
      </c>
      <c r="J65" s="39">
        <f t="shared" ref="J65:J73" si="16">I65-H65</f>
        <v>-233.60000000000036</v>
      </c>
      <c r="K65" s="43">
        <f t="shared" si="6"/>
        <v>96.465051526111097</v>
      </c>
      <c r="L65" s="111">
        <f t="shared" si="15"/>
        <v>44.626693268927859</v>
      </c>
      <c r="M65" s="187"/>
      <c r="N65" s="181"/>
    </row>
    <row r="66" spans="1:15" s="24" customFormat="1" ht="135" customHeight="1" x14ac:dyDescent="0.25">
      <c r="A66" s="184"/>
      <c r="B66" s="163"/>
      <c r="C66" s="164"/>
      <c r="D66" s="164"/>
      <c r="E66" s="165"/>
      <c r="F66" s="21" t="s">
        <v>11</v>
      </c>
      <c r="G66" s="31">
        <v>273.8</v>
      </c>
      <c r="H66" s="31">
        <v>60</v>
      </c>
      <c r="I66" s="32">
        <v>75</v>
      </c>
      <c r="J66" s="39">
        <f t="shared" si="16"/>
        <v>15</v>
      </c>
      <c r="K66" s="93">
        <f t="shared" si="6"/>
        <v>125</v>
      </c>
      <c r="L66" s="111">
        <f t="shared" si="15"/>
        <v>27.392257121986852</v>
      </c>
      <c r="M66" s="187"/>
      <c r="N66" s="181"/>
    </row>
    <row r="67" spans="1:15" s="24" customFormat="1" ht="135" customHeight="1" x14ac:dyDescent="0.25">
      <c r="A67" s="184"/>
      <c r="B67" s="163"/>
      <c r="C67" s="164"/>
      <c r="D67" s="164"/>
      <c r="E67" s="165"/>
      <c r="F67" s="22" t="s">
        <v>12</v>
      </c>
      <c r="G67" s="38"/>
      <c r="H67" s="38"/>
      <c r="I67" s="38"/>
      <c r="J67" s="57">
        <f t="shared" si="16"/>
        <v>0</v>
      </c>
      <c r="K67" s="95">
        <f t="shared" si="6"/>
        <v>0</v>
      </c>
      <c r="L67" s="111"/>
      <c r="M67" s="187"/>
      <c r="N67" s="181"/>
    </row>
    <row r="68" spans="1:15" s="24" customFormat="1" ht="135" customHeight="1" x14ac:dyDescent="0.25">
      <c r="A68" s="184"/>
      <c r="B68" s="163"/>
      <c r="C68" s="164"/>
      <c r="D68" s="164"/>
      <c r="E68" s="165"/>
      <c r="F68" s="22" t="s">
        <v>13</v>
      </c>
      <c r="G68" s="38">
        <v>151.30000000000001</v>
      </c>
      <c r="H68" s="38">
        <v>14.4</v>
      </c>
      <c r="I68" s="38">
        <v>13.1</v>
      </c>
      <c r="J68" s="84">
        <f t="shared" si="16"/>
        <v>-1.3000000000000007</v>
      </c>
      <c r="K68" s="95">
        <f t="shared" si="6"/>
        <v>90.972222222222214</v>
      </c>
      <c r="L68" s="111">
        <f t="shared" si="15"/>
        <v>8.6582947785855904</v>
      </c>
      <c r="M68" s="187"/>
      <c r="N68" s="181"/>
    </row>
    <row r="69" spans="1:15" s="24" customFormat="1" ht="135" customHeight="1" x14ac:dyDescent="0.25">
      <c r="A69" s="185"/>
      <c r="B69" s="166"/>
      <c r="C69" s="167"/>
      <c r="D69" s="167"/>
      <c r="E69" s="168"/>
      <c r="F69" s="23" t="s">
        <v>14</v>
      </c>
      <c r="G69" s="44">
        <v>0</v>
      </c>
      <c r="H69" s="44">
        <v>0</v>
      </c>
      <c r="I69" s="44">
        <v>0</v>
      </c>
      <c r="J69" s="57">
        <v>0</v>
      </c>
      <c r="K69" s="95">
        <f t="shared" ref="K69:K104" si="17">IF(I69=0,0,I69/H69*100)</f>
        <v>0</v>
      </c>
      <c r="L69" s="46"/>
      <c r="M69" s="188"/>
      <c r="N69" s="182"/>
    </row>
    <row r="70" spans="1:15" s="24" customFormat="1" ht="135" customHeight="1" x14ac:dyDescent="0.25">
      <c r="A70" s="183">
        <v>11</v>
      </c>
      <c r="B70" s="160" t="s">
        <v>33</v>
      </c>
      <c r="C70" s="161"/>
      <c r="D70" s="161"/>
      <c r="E70" s="162"/>
      <c r="F70" s="20" t="s">
        <v>8</v>
      </c>
      <c r="G70" s="36">
        <f>G71+G72+G73+G76+G74</f>
        <v>27299.399999999998</v>
      </c>
      <c r="H70" s="36">
        <f>H71+H72+H73+H76+H74</f>
        <v>14710.1</v>
      </c>
      <c r="I70" s="37">
        <f>I71+I72+I73+I76+I74</f>
        <v>12908.3</v>
      </c>
      <c r="J70" s="75">
        <f t="shared" si="16"/>
        <v>-1801.8000000000011</v>
      </c>
      <c r="K70" s="49">
        <f t="shared" si="17"/>
        <v>87.751272934922255</v>
      </c>
      <c r="L70" s="110">
        <f>I70/(G70-G76)*100</f>
        <v>53.967623523115904</v>
      </c>
      <c r="M70" s="186" t="s">
        <v>74</v>
      </c>
      <c r="N70" s="198" t="s">
        <v>34</v>
      </c>
    </row>
    <row r="71" spans="1:15" s="24" customFormat="1" ht="135" customHeight="1" x14ac:dyDescent="0.25">
      <c r="A71" s="184"/>
      <c r="B71" s="163"/>
      <c r="C71" s="164"/>
      <c r="D71" s="164"/>
      <c r="E71" s="165"/>
      <c r="F71" s="21" t="s">
        <v>9</v>
      </c>
      <c r="G71" s="44">
        <v>0</v>
      </c>
      <c r="H71" s="44">
        <v>0</v>
      </c>
      <c r="I71" s="44">
        <v>0</v>
      </c>
      <c r="J71" s="45">
        <f t="shared" si="16"/>
        <v>0</v>
      </c>
      <c r="K71" s="93">
        <f t="shared" si="17"/>
        <v>0</v>
      </c>
      <c r="L71" s="40"/>
      <c r="M71" s="187"/>
      <c r="N71" s="199"/>
    </row>
    <row r="72" spans="1:15" s="24" customFormat="1" ht="135" customHeight="1" x14ac:dyDescent="0.25">
      <c r="A72" s="184"/>
      <c r="B72" s="163"/>
      <c r="C72" s="164"/>
      <c r="D72" s="164"/>
      <c r="E72" s="165"/>
      <c r="F72" s="21" t="s">
        <v>10</v>
      </c>
      <c r="G72" s="44">
        <v>0</v>
      </c>
      <c r="H72" s="44">
        <v>0</v>
      </c>
      <c r="I72" s="44">
        <v>0</v>
      </c>
      <c r="J72" s="57">
        <f t="shared" si="16"/>
        <v>0</v>
      </c>
      <c r="K72" s="93">
        <f t="shared" si="17"/>
        <v>0</v>
      </c>
      <c r="L72" s="40"/>
      <c r="M72" s="187"/>
      <c r="N72" s="199"/>
    </row>
    <row r="73" spans="1:15" s="24" customFormat="1" ht="135" customHeight="1" x14ac:dyDescent="0.25">
      <c r="A73" s="184"/>
      <c r="B73" s="163"/>
      <c r="C73" s="164"/>
      <c r="D73" s="164"/>
      <c r="E73" s="165"/>
      <c r="F73" s="21" t="s">
        <v>11</v>
      </c>
      <c r="G73" s="31">
        <v>23918.6</v>
      </c>
      <c r="H73" s="31">
        <v>14710.1</v>
      </c>
      <c r="I73" s="32">
        <v>12908.3</v>
      </c>
      <c r="J73" s="76">
        <f t="shared" si="16"/>
        <v>-1801.8000000000011</v>
      </c>
      <c r="K73" s="43">
        <f t="shared" si="17"/>
        <v>87.751272934922255</v>
      </c>
      <c r="L73" s="111">
        <f t="shared" ref="L73" si="18">I73/G73*100</f>
        <v>53.967623523115904</v>
      </c>
      <c r="M73" s="187"/>
      <c r="N73" s="199"/>
    </row>
    <row r="74" spans="1:15" s="24" customFormat="1" ht="135" customHeight="1" x14ac:dyDescent="0.25">
      <c r="A74" s="184"/>
      <c r="B74" s="163"/>
      <c r="C74" s="164"/>
      <c r="D74" s="164"/>
      <c r="E74" s="165"/>
      <c r="F74" s="22" t="s">
        <v>12</v>
      </c>
      <c r="G74" s="31">
        <v>0</v>
      </c>
      <c r="H74" s="31">
        <v>0</v>
      </c>
      <c r="I74" s="31">
        <v>0</v>
      </c>
      <c r="J74" s="31">
        <v>0</v>
      </c>
      <c r="K74" s="88">
        <f t="shared" si="17"/>
        <v>0</v>
      </c>
      <c r="L74" s="31"/>
      <c r="M74" s="187"/>
      <c r="N74" s="199"/>
    </row>
    <row r="75" spans="1:15" s="24" customFormat="1" ht="135" customHeight="1" x14ac:dyDescent="0.25">
      <c r="A75" s="184"/>
      <c r="B75" s="163"/>
      <c r="C75" s="164"/>
      <c r="D75" s="164"/>
      <c r="E75" s="165"/>
      <c r="F75" s="22" t="s">
        <v>13</v>
      </c>
      <c r="G75" s="31">
        <v>0</v>
      </c>
      <c r="H75" s="31">
        <v>0</v>
      </c>
      <c r="I75" s="31">
        <v>0</v>
      </c>
      <c r="J75" s="31">
        <f t="shared" ref="J75:J84" si="19">I75-H75</f>
        <v>0</v>
      </c>
      <c r="K75" s="88">
        <f t="shared" si="17"/>
        <v>0</v>
      </c>
      <c r="L75" s="31"/>
      <c r="M75" s="187"/>
      <c r="N75" s="199"/>
    </row>
    <row r="76" spans="1:15" s="24" customFormat="1" ht="135" customHeight="1" x14ac:dyDescent="0.25">
      <c r="A76" s="185"/>
      <c r="B76" s="166"/>
      <c r="C76" s="167"/>
      <c r="D76" s="167"/>
      <c r="E76" s="168"/>
      <c r="F76" s="23" t="s">
        <v>14</v>
      </c>
      <c r="G76" s="31">
        <v>3380.8</v>
      </c>
      <c r="H76" s="31">
        <v>0</v>
      </c>
      <c r="I76" s="31">
        <v>0</v>
      </c>
      <c r="J76" s="31">
        <f t="shared" si="19"/>
        <v>0</v>
      </c>
      <c r="K76" s="88">
        <f t="shared" si="17"/>
        <v>0</v>
      </c>
      <c r="L76" s="31"/>
      <c r="M76" s="188"/>
      <c r="N76" s="200"/>
    </row>
    <row r="77" spans="1:15" s="24" customFormat="1" ht="135" customHeight="1" x14ac:dyDescent="0.25">
      <c r="A77" s="183">
        <v>12</v>
      </c>
      <c r="B77" s="160" t="s">
        <v>35</v>
      </c>
      <c r="C77" s="161"/>
      <c r="D77" s="161"/>
      <c r="E77" s="162"/>
      <c r="F77" s="20" t="s">
        <v>8</v>
      </c>
      <c r="G77" s="36">
        <f>G78+G79+G80+G83+G81</f>
        <v>1765722.25</v>
      </c>
      <c r="H77" s="36">
        <f>H78+H79+H80+H83+H81</f>
        <v>568840.4</v>
      </c>
      <c r="I77" s="37">
        <f>I78+I79+I80+I83+I81</f>
        <v>579950.98</v>
      </c>
      <c r="J77" s="75">
        <f t="shared" si="19"/>
        <v>11110.579999999958</v>
      </c>
      <c r="K77" s="49">
        <f t="shared" si="17"/>
        <v>101.95319812024601</v>
      </c>
      <c r="L77" s="110">
        <f>I77/(G77-G83)*100</f>
        <v>33.894484273018016</v>
      </c>
      <c r="M77" s="186" t="s">
        <v>69</v>
      </c>
      <c r="N77" s="195" t="s">
        <v>26</v>
      </c>
    </row>
    <row r="78" spans="1:15" s="24" customFormat="1" ht="135" customHeight="1" x14ac:dyDescent="0.25">
      <c r="A78" s="184"/>
      <c r="B78" s="163"/>
      <c r="C78" s="164"/>
      <c r="D78" s="164"/>
      <c r="E78" s="165"/>
      <c r="F78" s="21" t="s">
        <v>9</v>
      </c>
      <c r="G78" s="31">
        <v>0</v>
      </c>
      <c r="H78" s="31">
        <v>0</v>
      </c>
      <c r="I78" s="31">
        <v>0</v>
      </c>
      <c r="J78" s="31">
        <v>0</v>
      </c>
      <c r="K78" s="88">
        <v>0</v>
      </c>
      <c r="L78" s="31"/>
      <c r="M78" s="187"/>
      <c r="N78" s="196"/>
      <c r="O78" s="26"/>
    </row>
    <row r="79" spans="1:15" s="24" customFormat="1" ht="135" customHeight="1" x14ac:dyDescent="0.25">
      <c r="A79" s="184"/>
      <c r="B79" s="163"/>
      <c r="C79" s="164"/>
      <c r="D79" s="164"/>
      <c r="E79" s="165"/>
      <c r="F79" s="21" t="s">
        <v>10</v>
      </c>
      <c r="G79" s="31">
        <v>118.7</v>
      </c>
      <c r="H79" s="31">
        <v>40</v>
      </c>
      <c r="I79" s="32">
        <v>40</v>
      </c>
      <c r="J79" s="31">
        <f>I79-H79</f>
        <v>0</v>
      </c>
      <c r="K79" s="88">
        <f>I79/H79*100</f>
        <v>100</v>
      </c>
      <c r="L79" s="111">
        <f t="shared" ref="L79:L80" si="20">I79/G79*100</f>
        <v>33.69839932603201</v>
      </c>
      <c r="M79" s="187"/>
      <c r="N79" s="196"/>
    </row>
    <row r="80" spans="1:15" s="24" customFormat="1" ht="135" customHeight="1" x14ac:dyDescent="0.25">
      <c r="A80" s="184"/>
      <c r="B80" s="163"/>
      <c r="C80" s="164"/>
      <c r="D80" s="164"/>
      <c r="E80" s="165"/>
      <c r="F80" s="21" t="s">
        <v>11</v>
      </c>
      <c r="G80" s="31">
        <v>1710929.55</v>
      </c>
      <c r="H80" s="31">
        <v>568800.4</v>
      </c>
      <c r="I80" s="32">
        <v>579910.98</v>
      </c>
      <c r="J80" s="76">
        <f>I80-H80</f>
        <v>11110.579999999958</v>
      </c>
      <c r="K80" s="43">
        <f t="shared" si="17"/>
        <v>101.95333547585408</v>
      </c>
      <c r="L80" s="111">
        <f t="shared" si="20"/>
        <v>33.89449787689972</v>
      </c>
      <c r="M80" s="187"/>
      <c r="N80" s="196"/>
    </row>
    <row r="81" spans="1:14" s="24" customFormat="1" ht="135" customHeight="1" x14ac:dyDescent="0.25">
      <c r="A81" s="184"/>
      <c r="B81" s="163"/>
      <c r="C81" s="164"/>
      <c r="D81" s="164"/>
      <c r="E81" s="165"/>
      <c r="F81" s="22" t="s">
        <v>12</v>
      </c>
      <c r="G81" s="31">
        <v>0</v>
      </c>
      <c r="H81" s="31">
        <v>0</v>
      </c>
      <c r="I81" s="31">
        <v>0</v>
      </c>
      <c r="J81" s="31">
        <f t="shared" si="19"/>
        <v>0</v>
      </c>
      <c r="K81" s="88">
        <f t="shared" si="17"/>
        <v>0</v>
      </c>
      <c r="L81" s="31"/>
      <c r="M81" s="187"/>
      <c r="N81" s="196"/>
    </row>
    <row r="82" spans="1:14" s="24" customFormat="1" ht="135" customHeight="1" x14ac:dyDescent="0.25">
      <c r="A82" s="184"/>
      <c r="B82" s="163"/>
      <c r="C82" s="164"/>
      <c r="D82" s="164"/>
      <c r="E82" s="165"/>
      <c r="F82" s="22" t="s">
        <v>13</v>
      </c>
      <c r="G82" s="31">
        <v>0</v>
      </c>
      <c r="H82" s="31">
        <v>0</v>
      </c>
      <c r="I82" s="31">
        <v>0</v>
      </c>
      <c r="J82" s="31">
        <f t="shared" si="19"/>
        <v>0</v>
      </c>
      <c r="K82" s="88">
        <f t="shared" si="17"/>
        <v>0</v>
      </c>
      <c r="L82" s="31"/>
      <c r="M82" s="187"/>
      <c r="N82" s="196"/>
    </row>
    <row r="83" spans="1:14" s="24" customFormat="1" ht="135" customHeight="1" x14ac:dyDescent="0.25">
      <c r="A83" s="185"/>
      <c r="B83" s="166"/>
      <c r="C83" s="167"/>
      <c r="D83" s="167"/>
      <c r="E83" s="168"/>
      <c r="F83" s="23" t="s">
        <v>14</v>
      </c>
      <c r="G83" s="31">
        <v>54674</v>
      </c>
      <c r="H83" s="31">
        <v>0</v>
      </c>
      <c r="I83" s="31">
        <v>0</v>
      </c>
      <c r="J83" s="31">
        <f t="shared" si="19"/>
        <v>0</v>
      </c>
      <c r="K83" s="88">
        <f t="shared" si="17"/>
        <v>0</v>
      </c>
      <c r="L83" s="31"/>
      <c r="M83" s="188"/>
      <c r="N83" s="197"/>
    </row>
    <row r="84" spans="1:14" s="24" customFormat="1" ht="135" customHeight="1" x14ac:dyDescent="0.25">
      <c r="A84" s="192">
        <v>13</v>
      </c>
      <c r="B84" s="160" t="s">
        <v>36</v>
      </c>
      <c r="C84" s="161"/>
      <c r="D84" s="161"/>
      <c r="E84" s="162"/>
      <c r="F84" s="20" t="s">
        <v>8</v>
      </c>
      <c r="G84" s="36">
        <f>G85+G86+G87+G88+G90</f>
        <v>99320.540000000008</v>
      </c>
      <c r="H84" s="36">
        <f>H85+H86+H87+H88+H90</f>
        <v>38515.699999999997</v>
      </c>
      <c r="I84" s="37">
        <f>I85+I86+I87+I88+I90</f>
        <v>38232.9</v>
      </c>
      <c r="J84" s="75">
        <f t="shared" si="19"/>
        <v>-282.79999999999563</v>
      </c>
      <c r="K84" s="49">
        <f t="shared" si="17"/>
        <v>99.265753965266128</v>
      </c>
      <c r="L84" s="110">
        <f>I84/(G84-G90)*100</f>
        <v>45.910548586439418</v>
      </c>
      <c r="M84" s="186" t="s">
        <v>74</v>
      </c>
      <c r="N84" s="201" t="s">
        <v>37</v>
      </c>
    </row>
    <row r="85" spans="1:14" s="24" customFormat="1" ht="135" customHeight="1" x14ac:dyDescent="0.25">
      <c r="A85" s="193"/>
      <c r="B85" s="163"/>
      <c r="C85" s="164"/>
      <c r="D85" s="164"/>
      <c r="E85" s="165"/>
      <c r="F85" s="21" t="s">
        <v>9</v>
      </c>
      <c r="G85" s="74">
        <v>0</v>
      </c>
      <c r="H85" s="74">
        <v>0</v>
      </c>
      <c r="I85" s="74">
        <v>0</v>
      </c>
      <c r="J85" s="74">
        <v>0</v>
      </c>
      <c r="K85" s="88">
        <f t="shared" si="17"/>
        <v>0</v>
      </c>
      <c r="L85" s="31"/>
      <c r="M85" s="187"/>
      <c r="N85" s="202"/>
    </row>
    <row r="86" spans="1:14" s="24" customFormat="1" ht="135" customHeight="1" x14ac:dyDescent="0.25">
      <c r="A86" s="193"/>
      <c r="B86" s="163"/>
      <c r="C86" s="164"/>
      <c r="D86" s="164"/>
      <c r="E86" s="165"/>
      <c r="F86" s="21" t="s">
        <v>10</v>
      </c>
      <c r="G86" s="31">
        <v>4892.5</v>
      </c>
      <c r="H86" s="74">
        <v>0</v>
      </c>
      <c r="I86" s="74">
        <v>0</v>
      </c>
      <c r="J86" s="74">
        <v>0</v>
      </c>
      <c r="K86" s="88">
        <f t="shared" si="17"/>
        <v>0</v>
      </c>
      <c r="L86" s="31"/>
      <c r="M86" s="187"/>
      <c r="N86" s="202"/>
    </row>
    <row r="87" spans="1:14" s="24" customFormat="1" ht="135" customHeight="1" x14ac:dyDescent="0.25">
      <c r="A87" s="193"/>
      <c r="B87" s="163"/>
      <c r="C87" s="164"/>
      <c r="D87" s="164"/>
      <c r="E87" s="165"/>
      <c r="F87" s="21" t="s">
        <v>11</v>
      </c>
      <c r="G87" s="73">
        <v>78384.44</v>
      </c>
      <c r="H87" s="73">
        <v>38515.699999999997</v>
      </c>
      <c r="I87" s="32">
        <v>38232.9</v>
      </c>
      <c r="J87" s="76">
        <f>I87-H87</f>
        <v>-282.79999999999563</v>
      </c>
      <c r="K87" s="43">
        <f t="shared" si="17"/>
        <v>99.265753965266128</v>
      </c>
      <c r="L87" s="111">
        <f t="shared" ref="L87" si="21">I87/G87*100</f>
        <v>48.776134651213944</v>
      </c>
      <c r="M87" s="187"/>
      <c r="N87" s="202"/>
    </row>
    <row r="88" spans="1:14" s="24" customFormat="1" ht="135" customHeight="1" x14ac:dyDescent="0.25">
      <c r="A88" s="193"/>
      <c r="B88" s="163"/>
      <c r="C88" s="164"/>
      <c r="D88" s="164"/>
      <c r="E88" s="165"/>
      <c r="F88" s="22" t="s">
        <v>12</v>
      </c>
      <c r="G88" s="74">
        <v>0</v>
      </c>
      <c r="H88" s="74">
        <v>0</v>
      </c>
      <c r="I88" s="74">
        <v>0</v>
      </c>
      <c r="J88" s="74">
        <f>I88-H88</f>
        <v>0</v>
      </c>
      <c r="K88" s="99">
        <f t="shared" si="17"/>
        <v>0</v>
      </c>
      <c r="L88" s="74"/>
      <c r="M88" s="187"/>
      <c r="N88" s="202"/>
    </row>
    <row r="89" spans="1:14" s="24" customFormat="1" ht="135" customHeight="1" x14ac:dyDescent="0.25">
      <c r="A89" s="193"/>
      <c r="B89" s="163"/>
      <c r="C89" s="164"/>
      <c r="D89" s="164"/>
      <c r="E89" s="165"/>
      <c r="F89" s="22" t="s">
        <v>13</v>
      </c>
      <c r="G89" s="74">
        <v>0</v>
      </c>
      <c r="H89" s="74">
        <v>0</v>
      </c>
      <c r="I89" s="74">
        <v>0</v>
      </c>
      <c r="J89" s="74">
        <v>0</v>
      </c>
      <c r="K89" s="99">
        <f t="shared" si="17"/>
        <v>0</v>
      </c>
      <c r="L89" s="74"/>
      <c r="M89" s="187"/>
      <c r="N89" s="202"/>
    </row>
    <row r="90" spans="1:14" s="24" customFormat="1" ht="135" customHeight="1" x14ac:dyDescent="0.25">
      <c r="A90" s="194"/>
      <c r="B90" s="166"/>
      <c r="C90" s="167"/>
      <c r="D90" s="167"/>
      <c r="E90" s="168"/>
      <c r="F90" s="23" t="s">
        <v>14</v>
      </c>
      <c r="G90" s="31">
        <v>16043.6</v>
      </c>
      <c r="H90" s="74">
        <v>0</v>
      </c>
      <c r="I90" s="74">
        <v>0</v>
      </c>
      <c r="J90" s="74">
        <v>0</v>
      </c>
      <c r="K90" s="99">
        <f t="shared" si="17"/>
        <v>0</v>
      </c>
      <c r="L90" s="74"/>
      <c r="M90" s="188"/>
      <c r="N90" s="203"/>
    </row>
    <row r="91" spans="1:14" s="24" customFormat="1" ht="135" customHeight="1" x14ac:dyDescent="0.25">
      <c r="A91" s="192">
        <v>14</v>
      </c>
      <c r="B91" s="160" t="s">
        <v>38</v>
      </c>
      <c r="C91" s="161"/>
      <c r="D91" s="161"/>
      <c r="E91" s="162"/>
      <c r="F91" s="20" t="s">
        <v>8</v>
      </c>
      <c r="G91" s="36">
        <f>G92+G93+G94+G95+G97</f>
        <v>3562.4444399999998</v>
      </c>
      <c r="H91" s="36">
        <f>H92+H93+H94+H95+H97</f>
        <v>0</v>
      </c>
      <c r="I91" s="36">
        <f>I92+I93+I94+I95+I97</f>
        <v>0</v>
      </c>
      <c r="J91" s="82">
        <v>0</v>
      </c>
      <c r="K91" s="100">
        <f t="shared" si="17"/>
        <v>0</v>
      </c>
      <c r="L91" s="110">
        <f>I91/(G91-G97)*100</f>
        <v>0</v>
      </c>
      <c r="M91" s="186" t="s">
        <v>67</v>
      </c>
      <c r="N91" s="180" t="s">
        <v>54</v>
      </c>
    </row>
    <row r="92" spans="1:14" s="24" customFormat="1" ht="135" customHeight="1" x14ac:dyDescent="0.25">
      <c r="A92" s="193"/>
      <c r="B92" s="163"/>
      <c r="C92" s="164"/>
      <c r="D92" s="164"/>
      <c r="E92" s="165"/>
      <c r="F92" s="21" t="s">
        <v>9</v>
      </c>
      <c r="G92" s="38">
        <v>0</v>
      </c>
      <c r="H92" s="38">
        <v>0</v>
      </c>
      <c r="I92" s="38">
        <v>0</v>
      </c>
      <c r="J92" s="55">
        <f t="shared" ref="J92:J99" si="22">I92-H92</f>
        <v>0</v>
      </c>
      <c r="K92" s="101">
        <f t="shared" si="17"/>
        <v>0</v>
      </c>
      <c r="L92" s="35"/>
      <c r="M92" s="187"/>
      <c r="N92" s="181"/>
    </row>
    <row r="93" spans="1:14" s="24" customFormat="1" ht="135" customHeight="1" x14ac:dyDescent="0.25">
      <c r="A93" s="193"/>
      <c r="B93" s="163"/>
      <c r="C93" s="164"/>
      <c r="D93" s="164"/>
      <c r="E93" s="165"/>
      <c r="F93" s="21" t="s">
        <v>10</v>
      </c>
      <c r="G93" s="73">
        <v>3143.2</v>
      </c>
      <c r="H93" s="38"/>
      <c r="I93" s="38"/>
      <c r="J93" s="55">
        <f t="shared" si="22"/>
        <v>0</v>
      </c>
      <c r="K93" s="43">
        <f t="shared" si="17"/>
        <v>0</v>
      </c>
      <c r="L93" s="111"/>
      <c r="M93" s="187"/>
      <c r="N93" s="181"/>
    </row>
    <row r="94" spans="1:14" s="24" customFormat="1" ht="135" customHeight="1" x14ac:dyDescent="0.25">
      <c r="A94" s="193"/>
      <c r="B94" s="163"/>
      <c r="C94" s="164"/>
      <c r="D94" s="164"/>
      <c r="E94" s="165"/>
      <c r="F94" s="21" t="s">
        <v>11</v>
      </c>
      <c r="G94" s="73">
        <v>419.24444</v>
      </c>
      <c r="H94" s="38"/>
      <c r="I94" s="38"/>
      <c r="J94" s="55">
        <f t="shared" si="22"/>
        <v>0</v>
      </c>
      <c r="K94" s="43">
        <f t="shared" si="17"/>
        <v>0</v>
      </c>
      <c r="L94" s="111"/>
      <c r="M94" s="187"/>
      <c r="N94" s="181"/>
    </row>
    <row r="95" spans="1:14" s="24" customFormat="1" ht="135" customHeight="1" x14ac:dyDescent="0.25">
      <c r="A95" s="193"/>
      <c r="B95" s="163"/>
      <c r="C95" s="164"/>
      <c r="D95" s="164"/>
      <c r="E95" s="165"/>
      <c r="F95" s="22" t="s">
        <v>12</v>
      </c>
      <c r="G95" s="44">
        <v>0</v>
      </c>
      <c r="H95" s="44">
        <v>0</v>
      </c>
      <c r="I95" s="44">
        <v>0</v>
      </c>
      <c r="J95" s="55">
        <f t="shared" si="22"/>
        <v>0</v>
      </c>
      <c r="K95" s="102">
        <f t="shared" si="17"/>
        <v>0</v>
      </c>
      <c r="L95" s="56"/>
      <c r="M95" s="187"/>
      <c r="N95" s="181"/>
    </row>
    <row r="96" spans="1:14" s="24" customFormat="1" ht="135" customHeight="1" x14ac:dyDescent="0.25">
      <c r="A96" s="193"/>
      <c r="B96" s="163"/>
      <c r="C96" s="164"/>
      <c r="D96" s="164"/>
      <c r="E96" s="165"/>
      <c r="F96" s="22" t="s">
        <v>13</v>
      </c>
      <c r="G96" s="44">
        <v>0</v>
      </c>
      <c r="H96" s="44">
        <v>0</v>
      </c>
      <c r="I96" s="44">
        <v>0</v>
      </c>
      <c r="J96" s="55">
        <f t="shared" si="22"/>
        <v>0</v>
      </c>
      <c r="K96" s="102">
        <f t="shared" si="17"/>
        <v>0</v>
      </c>
      <c r="L96" s="56"/>
      <c r="M96" s="187"/>
      <c r="N96" s="181"/>
    </row>
    <row r="97" spans="1:14" s="24" customFormat="1" ht="135" customHeight="1" x14ac:dyDescent="0.25">
      <c r="A97" s="194"/>
      <c r="B97" s="166"/>
      <c r="C97" s="167"/>
      <c r="D97" s="167"/>
      <c r="E97" s="168"/>
      <c r="F97" s="23" t="s">
        <v>14</v>
      </c>
      <c r="G97" s="44"/>
      <c r="H97" s="44">
        <v>0</v>
      </c>
      <c r="I97" s="44">
        <v>0</v>
      </c>
      <c r="J97" s="55">
        <f t="shared" si="22"/>
        <v>0</v>
      </c>
      <c r="K97" s="102">
        <f t="shared" si="17"/>
        <v>0</v>
      </c>
      <c r="L97" s="56"/>
      <c r="M97" s="188"/>
      <c r="N97" s="182"/>
    </row>
    <row r="98" spans="1:14" s="24" customFormat="1" ht="135" customHeight="1" x14ac:dyDescent="0.25">
      <c r="A98" s="192">
        <v>15</v>
      </c>
      <c r="B98" s="160" t="s">
        <v>39</v>
      </c>
      <c r="C98" s="161"/>
      <c r="D98" s="161"/>
      <c r="E98" s="162"/>
      <c r="F98" s="20" t="s">
        <v>8</v>
      </c>
      <c r="G98" s="36">
        <f>G99+G100+G101+G102+G104</f>
        <v>208235.90000000002</v>
      </c>
      <c r="H98" s="36">
        <f>H99+H100+H101+H104</f>
        <v>19392.900000000001</v>
      </c>
      <c r="I98" s="37">
        <f>I99+I100+I101+I104</f>
        <v>19392.900000000001</v>
      </c>
      <c r="J98" s="75">
        <f t="shared" si="22"/>
        <v>0</v>
      </c>
      <c r="K98" s="49">
        <f t="shared" si="17"/>
        <v>100</v>
      </c>
      <c r="L98" s="110">
        <f>I98/(G98-G104)*100</f>
        <v>9.3129474792771081</v>
      </c>
      <c r="M98" s="186" t="s">
        <v>66</v>
      </c>
      <c r="N98" s="204" t="s">
        <v>40</v>
      </c>
    </row>
    <row r="99" spans="1:14" s="24" customFormat="1" ht="135" customHeight="1" x14ac:dyDescent="0.25">
      <c r="A99" s="193"/>
      <c r="B99" s="163"/>
      <c r="C99" s="164"/>
      <c r="D99" s="164"/>
      <c r="E99" s="165"/>
      <c r="F99" s="21" t="s">
        <v>9</v>
      </c>
      <c r="G99" s="44">
        <v>0</v>
      </c>
      <c r="H99" s="44">
        <v>0</v>
      </c>
      <c r="I99" s="44">
        <v>0</v>
      </c>
      <c r="J99" s="44">
        <f t="shared" si="22"/>
        <v>0</v>
      </c>
      <c r="K99" s="96">
        <f t="shared" si="17"/>
        <v>0</v>
      </c>
      <c r="L99" s="44"/>
      <c r="M99" s="187"/>
      <c r="N99" s="205"/>
    </row>
    <row r="100" spans="1:14" s="24" customFormat="1" ht="135" customHeight="1" x14ac:dyDescent="0.25">
      <c r="A100" s="193"/>
      <c r="B100" s="163"/>
      <c r="C100" s="164"/>
      <c r="D100" s="164"/>
      <c r="E100" s="165"/>
      <c r="F100" s="21" t="s">
        <v>10</v>
      </c>
      <c r="G100" s="31">
        <v>161657.70000000001</v>
      </c>
      <c r="H100" s="31"/>
      <c r="I100" s="43"/>
      <c r="J100" s="44">
        <f t="shared" ref="J100" si="23">I100-H100</f>
        <v>0</v>
      </c>
      <c r="K100" s="96">
        <f t="shared" ref="K100" si="24">IF(I100=0,0,I100/H100*100)</f>
        <v>0</v>
      </c>
      <c r="L100" s="44"/>
      <c r="M100" s="187"/>
      <c r="N100" s="205"/>
    </row>
    <row r="101" spans="1:14" s="24" customFormat="1" ht="135" customHeight="1" x14ac:dyDescent="0.25">
      <c r="A101" s="193"/>
      <c r="B101" s="163"/>
      <c r="C101" s="164"/>
      <c r="D101" s="164"/>
      <c r="E101" s="165"/>
      <c r="F101" s="21" t="s">
        <v>11</v>
      </c>
      <c r="G101" s="31">
        <v>46578.2</v>
      </c>
      <c r="H101" s="31">
        <v>19392.900000000001</v>
      </c>
      <c r="I101" s="32">
        <v>19392.900000000001</v>
      </c>
      <c r="J101" s="80">
        <f>I101-H101</f>
        <v>0</v>
      </c>
      <c r="K101" s="43">
        <f>IF(I101=0,0,I101/H101*100)</f>
        <v>100</v>
      </c>
      <c r="L101" s="111">
        <f t="shared" ref="L101" si="25">I101/G101*100</f>
        <v>41.635142620367475</v>
      </c>
      <c r="M101" s="187"/>
      <c r="N101" s="205"/>
    </row>
    <row r="102" spans="1:14" s="24" customFormat="1" ht="135" customHeight="1" x14ac:dyDescent="0.25">
      <c r="A102" s="193"/>
      <c r="B102" s="163"/>
      <c r="C102" s="164"/>
      <c r="D102" s="164"/>
      <c r="E102" s="165"/>
      <c r="F102" s="22" t="s">
        <v>12</v>
      </c>
      <c r="G102" s="44">
        <v>0</v>
      </c>
      <c r="H102" s="44">
        <v>0</v>
      </c>
      <c r="I102" s="44">
        <v>0</v>
      </c>
      <c r="J102" s="55">
        <f t="shared" ref="J102:J109" si="26">I102-H102</f>
        <v>0</v>
      </c>
      <c r="K102" s="96">
        <f t="shared" si="17"/>
        <v>0</v>
      </c>
      <c r="L102" s="44"/>
      <c r="M102" s="187"/>
      <c r="N102" s="205"/>
    </row>
    <row r="103" spans="1:14" s="24" customFormat="1" ht="135" customHeight="1" x14ac:dyDescent="0.25">
      <c r="A103" s="193"/>
      <c r="B103" s="163"/>
      <c r="C103" s="164"/>
      <c r="D103" s="164"/>
      <c r="E103" s="165"/>
      <c r="F103" s="22" t="s">
        <v>13</v>
      </c>
      <c r="G103" s="38">
        <v>114022.9</v>
      </c>
      <c r="H103" s="44">
        <v>0</v>
      </c>
      <c r="I103" s="44">
        <v>0</v>
      </c>
      <c r="J103" s="55">
        <f t="shared" si="26"/>
        <v>0</v>
      </c>
      <c r="K103" s="96">
        <f t="shared" si="17"/>
        <v>0</v>
      </c>
      <c r="L103" s="44"/>
      <c r="M103" s="187"/>
      <c r="N103" s="205"/>
    </row>
    <row r="104" spans="1:14" s="24" customFormat="1" ht="135" customHeight="1" x14ac:dyDescent="0.25">
      <c r="A104" s="194"/>
      <c r="B104" s="166"/>
      <c r="C104" s="167"/>
      <c r="D104" s="167"/>
      <c r="E104" s="168"/>
      <c r="F104" s="23" t="s">
        <v>14</v>
      </c>
      <c r="G104" s="38"/>
      <c r="H104" s="44">
        <v>0</v>
      </c>
      <c r="I104" s="44">
        <v>0</v>
      </c>
      <c r="J104" s="57">
        <f t="shared" si="26"/>
        <v>0</v>
      </c>
      <c r="K104" s="96">
        <f t="shared" si="17"/>
        <v>0</v>
      </c>
      <c r="L104" s="44"/>
      <c r="M104" s="188"/>
      <c r="N104" s="206"/>
    </row>
    <row r="105" spans="1:14" s="24" customFormat="1" ht="135" customHeight="1" x14ac:dyDescent="0.25">
      <c r="A105" s="183">
        <v>16</v>
      </c>
      <c r="B105" s="160" t="s">
        <v>41</v>
      </c>
      <c r="C105" s="161"/>
      <c r="D105" s="161"/>
      <c r="E105" s="162"/>
      <c r="F105" s="20" t="s">
        <v>8</v>
      </c>
      <c r="G105" s="36">
        <f>G106+G107+G108+G111</f>
        <v>82758.23000000001</v>
      </c>
      <c r="H105" s="36">
        <f>H106+H107+H108+H111</f>
        <v>22955.599999999999</v>
      </c>
      <c r="I105" s="37">
        <f>I106+I107+I108+I111</f>
        <v>22955.599999999999</v>
      </c>
      <c r="J105" s="37">
        <f t="shared" si="26"/>
        <v>0</v>
      </c>
      <c r="K105" s="49">
        <f t="shared" ref="K105:K109" si="27">IF(I105=0,0,I105/H105*100)</f>
        <v>100</v>
      </c>
      <c r="L105" s="110">
        <f>I105/(G105-G111)*100</f>
        <v>37.866905964521003</v>
      </c>
      <c r="M105" s="186" t="s">
        <v>73</v>
      </c>
      <c r="N105" s="207" t="s">
        <v>42</v>
      </c>
    </row>
    <row r="106" spans="1:14" s="24" customFormat="1" ht="135" customHeight="1" x14ac:dyDescent="0.25">
      <c r="A106" s="184"/>
      <c r="B106" s="163"/>
      <c r="C106" s="164"/>
      <c r="D106" s="164"/>
      <c r="E106" s="165"/>
      <c r="F106" s="21" t="s">
        <v>9</v>
      </c>
      <c r="G106" s="44">
        <v>0</v>
      </c>
      <c r="H106" s="44">
        <v>0</v>
      </c>
      <c r="I106" s="44">
        <v>0</v>
      </c>
      <c r="J106" s="45">
        <f t="shared" si="26"/>
        <v>0</v>
      </c>
      <c r="K106" s="93">
        <f t="shared" si="27"/>
        <v>0</v>
      </c>
      <c r="L106" s="40"/>
      <c r="M106" s="187"/>
      <c r="N106" s="208"/>
    </row>
    <row r="107" spans="1:14" s="24" customFormat="1" ht="135" customHeight="1" x14ac:dyDescent="0.25">
      <c r="A107" s="184"/>
      <c r="B107" s="163"/>
      <c r="C107" s="164"/>
      <c r="D107" s="164"/>
      <c r="E107" s="165"/>
      <c r="F107" s="21" t="s">
        <v>10</v>
      </c>
      <c r="G107" s="44">
        <v>0</v>
      </c>
      <c r="H107" s="44">
        <v>0</v>
      </c>
      <c r="I107" s="44">
        <v>0</v>
      </c>
      <c r="J107" s="45">
        <f t="shared" si="26"/>
        <v>0</v>
      </c>
      <c r="K107" s="93">
        <f t="shared" si="27"/>
        <v>0</v>
      </c>
      <c r="L107" s="40"/>
      <c r="M107" s="187"/>
      <c r="N107" s="208"/>
    </row>
    <row r="108" spans="1:14" s="24" customFormat="1" ht="135" customHeight="1" x14ac:dyDescent="0.25">
      <c r="A108" s="184"/>
      <c r="B108" s="163"/>
      <c r="C108" s="164"/>
      <c r="D108" s="164"/>
      <c r="E108" s="165"/>
      <c r="F108" s="21" t="s">
        <v>11</v>
      </c>
      <c r="G108" s="32">
        <v>60621.8</v>
      </c>
      <c r="H108" s="32">
        <v>22955.599999999999</v>
      </c>
      <c r="I108" s="32">
        <v>22955.599999999999</v>
      </c>
      <c r="J108" s="45">
        <f t="shared" si="26"/>
        <v>0</v>
      </c>
      <c r="K108" s="43">
        <f t="shared" si="27"/>
        <v>100</v>
      </c>
      <c r="L108" s="111">
        <f t="shared" ref="L108" si="28">I108/G108*100</f>
        <v>37.86690596452101</v>
      </c>
      <c r="M108" s="187"/>
      <c r="N108" s="208"/>
    </row>
    <row r="109" spans="1:14" s="24" customFormat="1" ht="135" customHeight="1" x14ac:dyDescent="0.25">
      <c r="A109" s="184"/>
      <c r="B109" s="163"/>
      <c r="C109" s="164"/>
      <c r="D109" s="164"/>
      <c r="E109" s="165"/>
      <c r="F109" s="22" t="s">
        <v>12</v>
      </c>
      <c r="G109" s="44">
        <v>0</v>
      </c>
      <c r="H109" s="44">
        <v>0</v>
      </c>
      <c r="I109" s="44">
        <v>0</v>
      </c>
      <c r="J109" s="45">
        <f t="shared" si="26"/>
        <v>0</v>
      </c>
      <c r="K109" s="93">
        <f t="shared" si="27"/>
        <v>0</v>
      </c>
      <c r="L109" s="40"/>
      <c r="M109" s="187"/>
      <c r="N109" s="208"/>
    </row>
    <row r="110" spans="1:14" s="24" customFormat="1" ht="135" customHeight="1" x14ac:dyDescent="0.25">
      <c r="A110" s="184"/>
      <c r="B110" s="163"/>
      <c r="C110" s="164"/>
      <c r="D110" s="164"/>
      <c r="E110" s="165"/>
      <c r="F110" s="22" t="s">
        <v>13</v>
      </c>
      <c r="G110" s="44">
        <v>0</v>
      </c>
      <c r="H110" s="44">
        <v>0</v>
      </c>
      <c r="I110" s="44">
        <v>0</v>
      </c>
      <c r="J110" s="45">
        <v>0</v>
      </c>
      <c r="K110" s="93">
        <v>0</v>
      </c>
      <c r="L110" s="40"/>
      <c r="M110" s="187"/>
      <c r="N110" s="208"/>
    </row>
    <row r="111" spans="1:14" s="24" customFormat="1" ht="135" customHeight="1" x14ac:dyDescent="0.25">
      <c r="A111" s="185"/>
      <c r="B111" s="166"/>
      <c r="C111" s="167"/>
      <c r="D111" s="167"/>
      <c r="E111" s="168"/>
      <c r="F111" s="23" t="s">
        <v>14</v>
      </c>
      <c r="G111" s="44">
        <v>22136.43</v>
      </c>
      <c r="H111" s="44">
        <v>0</v>
      </c>
      <c r="I111" s="44">
        <v>0</v>
      </c>
      <c r="J111" s="45">
        <f t="shared" ref="J111:J116" si="29">I111-H111</f>
        <v>0</v>
      </c>
      <c r="K111" s="93">
        <f t="shared" ref="K111:K116" si="30">IF(I111=0,0,I111/H111*100)</f>
        <v>0</v>
      </c>
      <c r="L111" s="40"/>
      <c r="M111" s="188"/>
      <c r="N111" s="209"/>
    </row>
    <row r="112" spans="1:14" s="24" customFormat="1" ht="135" customHeight="1" x14ac:dyDescent="0.25">
      <c r="A112" s="192">
        <v>17</v>
      </c>
      <c r="B112" s="160" t="s">
        <v>43</v>
      </c>
      <c r="C112" s="161"/>
      <c r="D112" s="161"/>
      <c r="E112" s="162"/>
      <c r="F112" s="20" t="s">
        <v>8</v>
      </c>
      <c r="G112" s="36">
        <f>G113+G114+G115+G116+G118</f>
        <v>686359.9</v>
      </c>
      <c r="H112" s="36">
        <f>H113+H114+H115+H116+H118</f>
        <v>356251.5</v>
      </c>
      <c r="I112" s="37">
        <f>I113+I114+I115+I116+I118</f>
        <v>356231.1</v>
      </c>
      <c r="J112" s="78">
        <f t="shared" si="29"/>
        <v>-20.400000000023283</v>
      </c>
      <c r="K112" s="49">
        <f t="shared" si="30"/>
        <v>99.994273708321231</v>
      </c>
      <c r="L112" s="110">
        <f>I112/(G112-G118)*100</f>
        <v>51.901502404205132</v>
      </c>
      <c r="M112" s="186" t="s">
        <v>74</v>
      </c>
      <c r="N112" s="180" t="s">
        <v>44</v>
      </c>
    </row>
    <row r="113" spans="1:14" s="24" customFormat="1" ht="135" customHeight="1" x14ac:dyDescent="0.25">
      <c r="A113" s="193"/>
      <c r="B113" s="163"/>
      <c r="C113" s="164"/>
      <c r="D113" s="164"/>
      <c r="E113" s="165"/>
      <c r="F113" s="21" t="s">
        <v>9</v>
      </c>
      <c r="G113" s="44">
        <v>0</v>
      </c>
      <c r="H113" s="44">
        <v>0</v>
      </c>
      <c r="I113" s="44">
        <v>0</v>
      </c>
      <c r="J113" s="58">
        <f t="shared" si="29"/>
        <v>0</v>
      </c>
      <c r="K113" s="101">
        <f t="shared" si="30"/>
        <v>0</v>
      </c>
      <c r="L113" s="35"/>
      <c r="M113" s="187"/>
      <c r="N113" s="181"/>
    </row>
    <row r="114" spans="1:14" s="24" customFormat="1" ht="135" customHeight="1" x14ac:dyDescent="0.25">
      <c r="A114" s="193"/>
      <c r="B114" s="163"/>
      <c r="C114" s="164"/>
      <c r="D114" s="164"/>
      <c r="E114" s="165"/>
      <c r="F114" s="21" t="s">
        <v>10</v>
      </c>
      <c r="G114" s="31">
        <v>162354.70000000001</v>
      </c>
      <c r="H114" s="31">
        <v>81752.800000000003</v>
      </c>
      <c r="I114" s="31">
        <v>81752.800000000003</v>
      </c>
      <c r="J114" s="58">
        <f t="shared" si="29"/>
        <v>0</v>
      </c>
      <c r="K114" s="43">
        <f t="shared" si="30"/>
        <v>100</v>
      </c>
      <c r="L114" s="111">
        <f t="shared" ref="L114:L115" si="31">I114/G114*100</f>
        <v>50.354440000813028</v>
      </c>
      <c r="M114" s="187"/>
      <c r="N114" s="181"/>
    </row>
    <row r="115" spans="1:14" s="24" customFormat="1" ht="135" customHeight="1" x14ac:dyDescent="0.25">
      <c r="A115" s="193"/>
      <c r="B115" s="163"/>
      <c r="C115" s="164"/>
      <c r="D115" s="164"/>
      <c r="E115" s="165"/>
      <c r="F115" s="21" t="s">
        <v>11</v>
      </c>
      <c r="G115" s="31">
        <v>524005.2</v>
      </c>
      <c r="H115" s="31">
        <v>274498.7</v>
      </c>
      <c r="I115" s="51">
        <v>274478.3</v>
      </c>
      <c r="J115" s="76">
        <f t="shared" si="29"/>
        <v>-20.400000000023283</v>
      </c>
      <c r="K115" s="43">
        <f t="shared" si="30"/>
        <v>99.992568270815113</v>
      </c>
      <c r="L115" s="111">
        <f t="shared" si="31"/>
        <v>52.380835152017568</v>
      </c>
      <c r="M115" s="187"/>
      <c r="N115" s="181"/>
    </row>
    <row r="116" spans="1:14" s="24" customFormat="1" ht="135" customHeight="1" x14ac:dyDescent="0.25">
      <c r="A116" s="193"/>
      <c r="B116" s="163"/>
      <c r="C116" s="164"/>
      <c r="D116" s="164"/>
      <c r="E116" s="165"/>
      <c r="F116" s="22" t="s">
        <v>12</v>
      </c>
      <c r="G116" s="44">
        <v>0</v>
      </c>
      <c r="H116" s="44">
        <v>0</v>
      </c>
      <c r="I116" s="44">
        <v>0</v>
      </c>
      <c r="J116" s="58">
        <f t="shared" si="29"/>
        <v>0</v>
      </c>
      <c r="K116" s="102">
        <f t="shared" si="30"/>
        <v>0</v>
      </c>
      <c r="L116" s="56"/>
      <c r="M116" s="187"/>
      <c r="N116" s="181"/>
    </row>
    <row r="117" spans="1:14" s="24" customFormat="1" ht="135" customHeight="1" x14ac:dyDescent="0.25">
      <c r="A117" s="193"/>
      <c r="B117" s="163"/>
      <c r="C117" s="164"/>
      <c r="D117" s="164"/>
      <c r="E117" s="165"/>
      <c r="F117" s="22" t="s">
        <v>13</v>
      </c>
      <c r="G117" s="44">
        <v>0</v>
      </c>
      <c r="H117" s="44">
        <v>0</v>
      </c>
      <c r="I117" s="44">
        <v>0</v>
      </c>
      <c r="J117" s="59">
        <v>0</v>
      </c>
      <c r="K117" s="103">
        <v>0</v>
      </c>
      <c r="L117" s="60"/>
      <c r="M117" s="187"/>
      <c r="N117" s="181"/>
    </row>
    <row r="118" spans="1:14" s="24" customFormat="1" ht="135" customHeight="1" x14ac:dyDescent="0.25">
      <c r="A118" s="194"/>
      <c r="B118" s="166"/>
      <c r="C118" s="167"/>
      <c r="D118" s="167"/>
      <c r="E118" s="168"/>
      <c r="F118" s="23" t="s">
        <v>14</v>
      </c>
      <c r="G118" s="44">
        <v>0</v>
      </c>
      <c r="H118" s="44">
        <v>0</v>
      </c>
      <c r="I118" s="44">
        <v>0</v>
      </c>
      <c r="J118" s="57">
        <f>I118-H118</f>
        <v>0</v>
      </c>
      <c r="K118" s="102">
        <f t="shared" ref="K118:K133" si="32">IF(I118=0,0,I118/H118*100)</f>
        <v>0</v>
      </c>
      <c r="L118" s="56"/>
      <c r="M118" s="188"/>
      <c r="N118" s="182"/>
    </row>
    <row r="119" spans="1:14" s="24" customFormat="1" ht="135" customHeight="1" x14ac:dyDescent="0.25">
      <c r="A119" s="183">
        <v>18</v>
      </c>
      <c r="B119" s="160" t="s">
        <v>45</v>
      </c>
      <c r="C119" s="161"/>
      <c r="D119" s="161"/>
      <c r="E119" s="162"/>
      <c r="F119" s="20" t="s">
        <v>8</v>
      </c>
      <c r="G119" s="36">
        <f>G120+G121+G122+G123+G125</f>
        <v>10307.700000000001</v>
      </c>
      <c r="H119" s="36">
        <f>H120+H121+H122+H123+H125</f>
        <v>3834.8</v>
      </c>
      <c r="I119" s="37">
        <f>I120+I121+I122+I123+I125</f>
        <v>3834.9</v>
      </c>
      <c r="J119" s="78">
        <f>I119-H119</f>
        <v>9.9999999999909051E-2</v>
      </c>
      <c r="K119" s="49">
        <f t="shared" si="32"/>
        <v>100.00260769792426</v>
      </c>
      <c r="L119" s="110">
        <f>I119/(G119-G125)*100</f>
        <v>37.204225966995544</v>
      </c>
      <c r="M119" s="186" t="s">
        <v>77</v>
      </c>
      <c r="N119" s="210" t="s">
        <v>46</v>
      </c>
    </row>
    <row r="120" spans="1:14" s="24" customFormat="1" ht="135" customHeight="1" x14ac:dyDescent="0.25">
      <c r="A120" s="184"/>
      <c r="B120" s="163"/>
      <c r="C120" s="164"/>
      <c r="D120" s="164"/>
      <c r="E120" s="165"/>
      <c r="F120" s="21" t="s">
        <v>9</v>
      </c>
      <c r="G120" s="44">
        <v>0</v>
      </c>
      <c r="H120" s="44">
        <v>0</v>
      </c>
      <c r="I120" s="44">
        <v>0</v>
      </c>
      <c r="J120" s="58">
        <v>0</v>
      </c>
      <c r="K120" s="104">
        <f t="shared" si="32"/>
        <v>0</v>
      </c>
      <c r="L120" s="71"/>
      <c r="M120" s="187"/>
      <c r="N120" s="211"/>
    </row>
    <row r="121" spans="1:14" s="24" customFormat="1" ht="135" customHeight="1" x14ac:dyDescent="0.25">
      <c r="A121" s="184"/>
      <c r="B121" s="163"/>
      <c r="C121" s="164"/>
      <c r="D121" s="164"/>
      <c r="E121" s="165"/>
      <c r="F121" s="21" t="s">
        <v>10</v>
      </c>
      <c r="G121" s="31">
        <v>6567.9</v>
      </c>
      <c r="H121" s="31">
        <v>2074.3000000000002</v>
      </c>
      <c r="I121" s="32">
        <v>2074.4</v>
      </c>
      <c r="J121" s="76">
        <f>I121-H121</f>
        <v>9.9999999999909051E-2</v>
      </c>
      <c r="K121" s="43">
        <f t="shared" si="32"/>
        <v>100.00482090343729</v>
      </c>
      <c r="L121" s="111">
        <f t="shared" ref="L121:L122" si="33">I121/G121*100</f>
        <v>31.583915711262357</v>
      </c>
      <c r="M121" s="187"/>
      <c r="N121" s="211"/>
    </row>
    <row r="122" spans="1:14" s="24" customFormat="1" ht="135" customHeight="1" x14ac:dyDescent="0.25">
      <c r="A122" s="184"/>
      <c r="B122" s="163"/>
      <c r="C122" s="164"/>
      <c r="D122" s="164"/>
      <c r="E122" s="165"/>
      <c r="F122" s="21" t="s">
        <v>11</v>
      </c>
      <c r="G122" s="31">
        <v>3739.8</v>
      </c>
      <c r="H122" s="38">
        <v>1760.5</v>
      </c>
      <c r="I122" s="38">
        <v>1760.5</v>
      </c>
      <c r="J122" s="64">
        <f>I122-H122</f>
        <v>0</v>
      </c>
      <c r="K122" s="43">
        <f t="shared" si="32"/>
        <v>100</v>
      </c>
      <c r="L122" s="111">
        <f t="shared" si="33"/>
        <v>47.074709877533557</v>
      </c>
      <c r="M122" s="187"/>
      <c r="N122" s="211"/>
    </row>
    <row r="123" spans="1:14" s="24" customFormat="1" ht="135" customHeight="1" x14ac:dyDescent="0.25">
      <c r="A123" s="184"/>
      <c r="B123" s="163"/>
      <c r="C123" s="164"/>
      <c r="D123" s="164"/>
      <c r="E123" s="165"/>
      <c r="F123" s="22" t="s">
        <v>12</v>
      </c>
      <c r="G123" s="44">
        <v>0</v>
      </c>
      <c r="H123" s="44">
        <v>0</v>
      </c>
      <c r="I123" s="44">
        <v>0</v>
      </c>
      <c r="J123" s="64">
        <v>0</v>
      </c>
      <c r="K123" s="104">
        <f t="shared" si="32"/>
        <v>0</v>
      </c>
      <c r="L123" s="71"/>
      <c r="M123" s="187"/>
      <c r="N123" s="211"/>
    </row>
    <row r="124" spans="1:14" s="24" customFormat="1" ht="135" customHeight="1" x14ac:dyDescent="0.25">
      <c r="A124" s="184"/>
      <c r="B124" s="163"/>
      <c r="C124" s="164"/>
      <c r="D124" s="164"/>
      <c r="E124" s="165"/>
      <c r="F124" s="22" t="s">
        <v>13</v>
      </c>
      <c r="G124" s="44">
        <v>0</v>
      </c>
      <c r="H124" s="44">
        <v>0</v>
      </c>
      <c r="I124" s="44">
        <v>0</v>
      </c>
      <c r="J124" s="64">
        <v>0</v>
      </c>
      <c r="K124" s="104">
        <f t="shared" si="32"/>
        <v>0</v>
      </c>
      <c r="L124" s="71"/>
      <c r="M124" s="187"/>
      <c r="N124" s="211"/>
    </row>
    <row r="125" spans="1:14" s="24" customFormat="1" ht="135" customHeight="1" x14ac:dyDescent="0.25">
      <c r="A125" s="185"/>
      <c r="B125" s="166"/>
      <c r="C125" s="167"/>
      <c r="D125" s="167"/>
      <c r="E125" s="168"/>
      <c r="F125" s="23" t="s">
        <v>14</v>
      </c>
      <c r="G125" s="38">
        <v>0</v>
      </c>
      <c r="H125" s="44">
        <v>0</v>
      </c>
      <c r="I125" s="44">
        <v>0</v>
      </c>
      <c r="J125" s="63">
        <v>0</v>
      </c>
      <c r="K125" s="104">
        <f t="shared" si="32"/>
        <v>0</v>
      </c>
      <c r="L125" s="71"/>
      <c r="M125" s="188"/>
      <c r="N125" s="212"/>
    </row>
    <row r="126" spans="1:14" s="24" customFormat="1" ht="135" customHeight="1" x14ac:dyDescent="0.25">
      <c r="A126" s="192">
        <v>20</v>
      </c>
      <c r="B126" s="160" t="s">
        <v>48</v>
      </c>
      <c r="C126" s="161"/>
      <c r="D126" s="161"/>
      <c r="E126" s="162"/>
      <c r="F126" s="20" t="s">
        <v>8</v>
      </c>
      <c r="G126" s="36">
        <f>G127+G128+G129+G130+G132</f>
        <v>635183.70000000007</v>
      </c>
      <c r="H126" s="36">
        <f>H127+H128+H129+H130+H132</f>
        <v>292504.7</v>
      </c>
      <c r="I126" s="37">
        <f>I127+I128+I129+I130+I132</f>
        <v>292504.5</v>
      </c>
      <c r="J126" s="78">
        <f t="shared" ref="J126:J160" si="34">I126-H126</f>
        <v>-0.20000000001164153</v>
      </c>
      <c r="K126" s="49">
        <f t="shared" si="32"/>
        <v>99.999931625030285</v>
      </c>
      <c r="L126" s="110">
        <f>I126/(G126-G132)*100</f>
        <v>63.556833384359081</v>
      </c>
      <c r="M126" s="186" t="s">
        <v>74</v>
      </c>
      <c r="N126" s="180" t="s">
        <v>55</v>
      </c>
    </row>
    <row r="127" spans="1:14" s="24" customFormat="1" ht="135" customHeight="1" x14ac:dyDescent="0.25">
      <c r="A127" s="193"/>
      <c r="B127" s="163"/>
      <c r="C127" s="164"/>
      <c r="D127" s="164"/>
      <c r="E127" s="165"/>
      <c r="F127" s="21" t="s">
        <v>9</v>
      </c>
      <c r="G127" s="31">
        <v>5498.3</v>
      </c>
      <c r="H127" s="31">
        <v>3160</v>
      </c>
      <c r="I127" s="31">
        <v>3160</v>
      </c>
      <c r="J127" s="80">
        <f t="shared" si="34"/>
        <v>0</v>
      </c>
      <c r="K127" s="43">
        <f t="shared" si="32"/>
        <v>100</v>
      </c>
      <c r="L127" s="111">
        <f t="shared" ref="L127:L129" si="35">I127/G127*100</f>
        <v>57.472309622974372</v>
      </c>
      <c r="M127" s="187"/>
      <c r="N127" s="181"/>
    </row>
    <row r="128" spans="1:14" s="24" customFormat="1" ht="135" customHeight="1" x14ac:dyDescent="0.25">
      <c r="A128" s="193"/>
      <c r="B128" s="163"/>
      <c r="C128" s="164"/>
      <c r="D128" s="164"/>
      <c r="E128" s="165"/>
      <c r="F128" s="21" t="s">
        <v>10</v>
      </c>
      <c r="G128" s="31">
        <v>4679.8999999999996</v>
      </c>
      <c r="H128" s="31">
        <v>3499</v>
      </c>
      <c r="I128" s="31">
        <v>3499</v>
      </c>
      <c r="J128" s="80">
        <f t="shared" si="34"/>
        <v>0</v>
      </c>
      <c r="K128" s="43">
        <f t="shared" si="32"/>
        <v>100</v>
      </c>
      <c r="L128" s="111">
        <f t="shared" si="35"/>
        <v>74.766554840915404</v>
      </c>
      <c r="M128" s="187"/>
      <c r="N128" s="181"/>
    </row>
    <row r="129" spans="1:14" s="24" customFormat="1" ht="135" customHeight="1" x14ac:dyDescent="0.25">
      <c r="A129" s="193"/>
      <c r="B129" s="163"/>
      <c r="C129" s="164"/>
      <c r="D129" s="164"/>
      <c r="E129" s="165"/>
      <c r="F129" s="21" t="s">
        <v>11</v>
      </c>
      <c r="G129" s="31">
        <v>450046.9</v>
      </c>
      <c r="H129" s="31">
        <v>285845.7</v>
      </c>
      <c r="I129" s="32">
        <v>285845.5</v>
      </c>
      <c r="J129" s="76">
        <f t="shared" si="34"/>
        <v>-0.20000000001164153</v>
      </c>
      <c r="K129" s="43">
        <f t="shared" si="32"/>
        <v>99.999930032181695</v>
      </c>
      <c r="L129" s="111">
        <f t="shared" si="35"/>
        <v>63.514602589196812</v>
      </c>
      <c r="M129" s="187"/>
      <c r="N129" s="181"/>
    </row>
    <row r="130" spans="1:14" s="24" customFormat="1" ht="135" customHeight="1" x14ac:dyDescent="0.25">
      <c r="A130" s="193"/>
      <c r="B130" s="163"/>
      <c r="C130" s="164"/>
      <c r="D130" s="164"/>
      <c r="E130" s="165"/>
      <c r="F130" s="22" t="s">
        <v>12</v>
      </c>
      <c r="G130" s="44">
        <v>0</v>
      </c>
      <c r="H130" s="44">
        <v>0</v>
      </c>
      <c r="I130" s="44">
        <v>0</v>
      </c>
      <c r="J130" s="61">
        <f t="shared" si="34"/>
        <v>0</v>
      </c>
      <c r="K130" s="95">
        <f t="shared" si="32"/>
        <v>0</v>
      </c>
      <c r="L130" s="46"/>
      <c r="M130" s="187"/>
      <c r="N130" s="181"/>
    </row>
    <row r="131" spans="1:14" s="24" customFormat="1" ht="135" customHeight="1" x14ac:dyDescent="0.25">
      <c r="A131" s="193"/>
      <c r="B131" s="163"/>
      <c r="C131" s="164"/>
      <c r="D131" s="164"/>
      <c r="E131" s="165"/>
      <c r="F131" s="22" t="s">
        <v>13</v>
      </c>
      <c r="G131" s="44">
        <v>0</v>
      </c>
      <c r="H131" s="44">
        <v>0</v>
      </c>
      <c r="I131" s="44">
        <v>0</v>
      </c>
      <c r="J131" s="61">
        <f t="shared" si="34"/>
        <v>0</v>
      </c>
      <c r="K131" s="95">
        <f t="shared" si="32"/>
        <v>0</v>
      </c>
      <c r="L131" s="46"/>
      <c r="M131" s="187"/>
      <c r="N131" s="181"/>
    </row>
    <row r="132" spans="1:14" s="24" customFormat="1" ht="135" customHeight="1" x14ac:dyDescent="0.25">
      <c r="A132" s="194"/>
      <c r="B132" s="166"/>
      <c r="C132" s="167"/>
      <c r="D132" s="167"/>
      <c r="E132" s="168"/>
      <c r="F132" s="23" t="s">
        <v>14</v>
      </c>
      <c r="G132" s="38">
        <v>174958.6</v>
      </c>
      <c r="H132" s="62">
        <v>0</v>
      </c>
      <c r="I132" s="62">
        <v>0</v>
      </c>
      <c r="J132" s="63">
        <f t="shared" si="34"/>
        <v>0</v>
      </c>
      <c r="K132" s="102">
        <f t="shared" si="32"/>
        <v>0</v>
      </c>
      <c r="L132" s="56"/>
      <c r="M132" s="188"/>
      <c r="N132" s="182"/>
    </row>
    <row r="133" spans="1:14" s="24" customFormat="1" ht="135" customHeight="1" x14ac:dyDescent="0.25">
      <c r="A133" s="192">
        <v>21</v>
      </c>
      <c r="B133" s="160" t="s">
        <v>49</v>
      </c>
      <c r="C133" s="161"/>
      <c r="D133" s="161"/>
      <c r="E133" s="162"/>
      <c r="F133" s="20" t="s">
        <v>8</v>
      </c>
      <c r="G133" s="36">
        <f>G134+G135+G136+G137+G139</f>
        <v>1822.1</v>
      </c>
      <c r="H133" s="36">
        <f>H134+H135+H136+H137+H139</f>
        <v>960.1</v>
      </c>
      <c r="I133" s="37">
        <f>I134+I135+I136+I137+I139</f>
        <v>960.1</v>
      </c>
      <c r="J133" s="81">
        <f t="shared" si="34"/>
        <v>0</v>
      </c>
      <c r="K133" s="49">
        <f t="shared" si="32"/>
        <v>100</v>
      </c>
      <c r="L133" s="110">
        <f>I133/(G133-G139)*100</f>
        <v>52.691948850227767</v>
      </c>
      <c r="M133" s="186" t="s">
        <v>74</v>
      </c>
      <c r="N133" s="198" t="s">
        <v>50</v>
      </c>
    </row>
    <row r="134" spans="1:14" s="24" customFormat="1" ht="135" customHeight="1" x14ac:dyDescent="0.25">
      <c r="A134" s="193"/>
      <c r="B134" s="163"/>
      <c r="C134" s="164"/>
      <c r="D134" s="164"/>
      <c r="E134" s="165"/>
      <c r="F134" s="21" t="s">
        <v>9</v>
      </c>
      <c r="G134" s="44">
        <v>0</v>
      </c>
      <c r="H134" s="44">
        <v>0</v>
      </c>
      <c r="I134" s="44">
        <v>0</v>
      </c>
      <c r="J134" s="64">
        <f t="shared" si="34"/>
        <v>0</v>
      </c>
      <c r="K134" s="105">
        <v>0</v>
      </c>
      <c r="L134" s="64"/>
      <c r="M134" s="187"/>
      <c r="N134" s="199"/>
    </row>
    <row r="135" spans="1:14" s="24" customFormat="1" ht="135" customHeight="1" x14ac:dyDescent="0.25">
      <c r="A135" s="193"/>
      <c r="B135" s="163"/>
      <c r="C135" s="164"/>
      <c r="D135" s="164"/>
      <c r="E135" s="165"/>
      <c r="F135" s="21" t="s">
        <v>10</v>
      </c>
      <c r="G135" s="31">
        <v>195.6</v>
      </c>
      <c r="H135" s="38">
        <v>78.599999999999994</v>
      </c>
      <c r="I135" s="38">
        <v>78.599999999999994</v>
      </c>
      <c r="J135" s="64">
        <f t="shared" si="34"/>
        <v>0</v>
      </c>
      <c r="K135" s="88">
        <f>IF(I135=0,0,I135/H135*100)</f>
        <v>100</v>
      </c>
      <c r="L135" s="111">
        <f t="shared" ref="L135:L136" si="36">I135/G135*100</f>
        <v>40.184049079754594</v>
      </c>
      <c r="M135" s="187"/>
      <c r="N135" s="199"/>
    </row>
    <row r="136" spans="1:14" s="24" customFormat="1" ht="135" customHeight="1" x14ac:dyDescent="0.25">
      <c r="A136" s="193"/>
      <c r="B136" s="163"/>
      <c r="C136" s="164"/>
      <c r="D136" s="164"/>
      <c r="E136" s="165"/>
      <c r="F136" s="21" t="s">
        <v>11</v>
      </c>
      <c r="G136" s="31">
        <v>1626.5</v>
      </c>
      <c r="H136" s="38">
        <v>881.5</v>
      </c>
      <c r="I136" s="38">
        <v>881.5</v>
      </c>
      <c r="J136" s="64">
        <f t="shared" si="34"/>
        <v>0</v>
      </c>
      <c r="K136" s="88">
        <f>IF(I136=0,0,I136/H136*100)</f>
        <v>100</v>
      </c>
      <c r="L136" s="111">
        <f t="shared" si="36"/>
        <v>54.196126652320928</v>
      </c>
      <c r="M136" s="187"/>
      <c r="N136" s="199"/>
    </row>
    <row r="137" spans="1:14" s="24" customFormat="1" ht="135" customHeight="1" x14ac:dyDescent="0.25">
      <c r="A137" s="193"/>
      <c r="B137" s="163"/>
      <c r="C137" s="164"/>
      <c r="D137" s="164"/>
      <c r="E137" s="165"/>
      <c r="F137" s="22" t="s">
        <v>12</v>
      </c>
      <c r="G137" s="44">
        <v>0</v>
      </c>
      <c r="H137" s="44">
        <v>0</v>
      </c>
      <c r="I137" s="44">
        <v>0</v>
      </c>
      <c r="J137" s="64">
        <f t="shared" si="34"/>
        <v>0</v>
      </c>
      <c r="K137" s="105">
        <f t="shared" ref="K137:K139" si="37">IF(I137=0,0,I137/H137*100)</f>
        <v>0</v>
      </c>
      <c r="L137" s="64"/>
      <c r="M137" s="187"/>
      <c r="N137" s="199"/>
    </row>
    <row r="138" spans="1:14" s="24" customFormat="1" ht="135" customHeight="1" x14ac:dyDescent="0.25">
      <c r="A138" s="193"/>
      <c r="B138" s="163"/>
      <c r="C138" s="164"/>
      <c r="D138" s="164"/>
      <c r="E138" s="165"/>
      <c r="F138" s="22" t="s">
        <v>13</v>
      </c>
      <c r="G138" s="44">
        <v>0</v>
      </c>
      <c r="H138" s="44">
        <v>0</v>
      </c>
      <c r="I138" s="44">
        <v>0</v>
      </c>
      <c r="J138" s="64">
        <f t="shared" si="34"/>
        <v>0</v>
      </c>
      <c r="K138" s="105">
        <f t="shared" si="37"/>
        <v>0</v>
      </c>
      <c r="L138" s="64"/>
      <c r="M138" s="187"/>
      <c r="N138" s="199"/>
    </row>
    <row r="139" spans="1:14" s="24" customFormat="1" ht="135" customHeight="1" x14ac:dyDescent="0.25">
      <c r="A139" s="194"/>
      <c r="B139" s="166"/>
      <c r="C139" s="167"/>
      <c r="D139" s="167"/>
      <c r="E139" s="168"/>
      <c r="F139" s="23" t="s">
        <v>14</v>
      </c>
      <c r="G139" s="44">
        <v>0</v>
      </c>
      <c r="H139" s="44">
        <v>0</v>
      </c>
      <c r="I139" s="44">
        <v>0</v>
      </c>
      <c r="J139" s="64">
        <f t="shared" si="34"/>
        <v>0</v>
      </c>
      <c r="K139" s="105">
        <f t="shared" si="37"/>
        <v>0</v>
      </c>
      <c r="L139" s="64"/>
      <c r="M139" s="188"/>
      <c r="N139" s="200"/>
    </row>
    <row r="140" spans="1:14" s="24" customFormat="1" ht="135" customHeight="1" x14ac:dyDescent="0.25">
      <c r="A140" s="192">
        <v>23</v>
      </c>
      <c r="B140" s="160" t="s">
        <v>51</v>
      </c>
      <c r="C140" s="161"/>
      <c r="D140" s="161"/>
      <c r="E140" s="162"/>
      <c r="F140" s="20" t="s">
        <v>8</v>
      </c>
      <c r="G140" s="47">
        <f>G141+G142+G143+G144+G146</f>
        <v>0</v>
      </c>
      <c r="H140" s="47">
        <f>H141+H142+H143+H144+H146</f>
        <v>0</v>
      </c>
      <c r="I140" s="48">
        <f>I141+I142+I143+I144+I146</f>
        <v>0</v>
      </c>
      <c r="J140" s="65">
        <f t="shared" si="34"/>
        <v>0</v>
      </c>
      <c r="K140" s="106">
        <f>IF(I140=0,0,I140/H140*100)</f>
        <v>0</v>
      </c>
      <c r="L140" s="66"/>
      <c r="M140" s="186" t="s">
        <v>65</v>
      </c>
      <c r="N140" s="198" t="s">
        <v>47</v>
      </c>
    </row>
    <row r="141" spans="1:14" s="24" customFormat="1" ht="135" customHeight="1" x14ac:dyDescent="0.25">
      <c r="A141" s="193"/>
      <c r="B141" s="163"/>
      <c r="C141" s="164"/>
      <c r="D141" s="164"/>
      <c r="E141" s="165"/>
      <c r="F141" s="21" t="s">
        <v>9</v>
      </c>
      <c r="G141" s="44">
        <v>0</v>
      </c>
      <c r="H141" s="44">
        <v>0</v>
      </c>
      <c r="I141" s="44">
        <v>0</v>
      </c>
      <c r="J141" s="58">
        <f t="shared" si="34"/>
        <v>0</v>
      </c>
      <c r="K141" s="102">
        <f t="shared" ref="K141:K149" si="38">IF(H141=0,0,I141/H141*100)</f>
        <v>0</v>
      </c>
      <c r="L141" s="56"/>
      <c r="M141" s="187"/>
      <c r="N141" s="199"/>
    </row>
    <row r="142" spans="1:14" s="24" customFormat="1" ht="135" customHeight="1" x14ac:dyDescent="0.25">
      <c r="A142" s="193"/>
      <c r="B142" s="163"/>
      <c r="C142" s="164"/>
      <c r="D142" s="164"/>
      <c r="E142" s="165"/>
      <c r="F142" s="21" t="s">
        <v>10</v>
      </c>
      <c r="G142" s="44">
        <v>0</v>
      </c>
      <c r="H142" s="44">
        <v>0</v>
      </c>
      <c r="I142" s="44">
        <v>0</v>
      </c>
      <c r="J142" s="63">
        <f t="shared" si="34"/>
        <v>0</v>
      </c>
      <c r="K142" s="102">
        <f t="shared" si="38"/>
        <v>0</v>
      </c>
      <c r="L142" s="56"/>
      <c r="M142" s="187"/>
      <c r="N142" s="199"/>
    </row>
    <row r="143" spans="1:14" s="24" customFormat="1" ht="135" customHeight="1" x14ac:dyDescent="0.25">
      <c r="A143" s="193"/>
      <c r="B143" s="163"/>
      <c r="C143" s="164"/>
      <c r="D143" s="164"/>
      <c r="E143" s="165"/>
      <c r="F143" s="21" t="s">
        <v>11</v>
      </c>
      <c r="G143" s="44">
        <v>0</v>
      </c>
      <c r="H143" s="44">
        <v>0</v>
      </c>
      <c r="I143" s="44">
        <v>0</v>
      </c>
      <c r="J143" s="63">
        <f t="shared" si="34"/>
        <v>0</v>
      </c>
      <c r="K143" s="102">
        <f t="shared" si="38"/>
        <v>0</v>
      </c>
      <c r="L143" s="56"/>
      <c r="M143" s="187"/>
      <c r="N143" s="199"/>
    </row>
    <row r="144" spans="1:14" s="24" customFormat="1" ht="135" customHeight="1" x14ac:dyDescent="0.25">
      <c r="A144" s="193"/>
      <c r="B144" s="163"/>
      <c r="C144" s="164"/>
      <c r="D144" s="164"/>
      <c r="E144" s="165"/>
      <c r="F144" s="22" t="s">
        <v>12</v>
      </c>
      <c r="G144" s="44">
        <v>0</v>
      </c>
      <c r="H144" s="44">
        <v>0</v>
      </c>
      <c r="I144" s="44">
        <v>0</v>
      </c>
      <c r="J144" s="58">
        <f t="shared" si="34"/>
        <v>0</v>
      </c>
      <c r="K144" s="102">
        <f t="shared" si="38"/>
        <v>0</v>
      </c>
      <c r="L144" s="56"/>
      <c r="M144" s="187"/>
      <c r="N144" s="199"/>
    </row>
    <row r="145" spans="1:14" s="24" customFormat="1" ht="135" customHeight="1" x14ac:dyDescent="0.25">
      <c r="A145" s="193"/>
      <c r="B145" s="163"/>
      <c r="C145" s="164"/>
      <c r="D145" s="164"/>
      <c r="E145" s="165"/>
      <c r="F145" s="22" t="s">
        <v>13</v>
      </c>
      <c r="G145" s="44">
        <v>0</v>
      </c>
      <c r="H145" s="44">
        <v>0</v>
      </c>
      <c r="I145" s="44">
        <v>0</v>
      </c>
      <c r="J145" s="58">
        <f t="shared" si="34"/>
        <v>0</v>
      </c>
      <c r="K145" s="102">
        <f t="shared" si="38"/>
        <v>0</v>
      </c>
      <c r="L145" s="56"/>
      <c r="M145" s="187"/>
      <c r="N145" s="199"/>
    </row>
    <row r="146" spans="1:14" s="24" customFormat="1" ht="135" customHeight="1" x14ac:dyDescent="0.25">
      <c r="A146" s="194"/>
      <c r="B146" s="166"/>
      <c r="C146" s="167"/>
      <c r="D146" s="167"/>
      <c r="E146" s="168"/>
      <c r="F146" s="23" t="s">
        <v>14</v>
      </c>
      <c r="G146" s="44">
        <v>0</v>
      </c>
      <c r="H146" s="44">
        <v>0</v>
      </c>
      <c r="I146" s="44">
        <v>0</v>
      </c>
      <c r="J146" s="58">
        <f t="shared" si="34"/>
        <v>0</v>
      </c>
      <c r="K146" s="102">
        <f t="shared" si="38"/>
        <v>0</v>
      </c>
      <c r="L146" s="56"/>
      <c r="M146" s="188"/>
      <c r="N146" s="200"/>
    </row>
    <row r="147" spans="1:14" ht="135" customHeight="1" x14ac:dyDescent="0.25">
      <c r="A147" s="192">
        <v>24</v>
      </c>
      <c r="B147" s="160" t="s">
        <v>52</v>
      </c>
      <c r="C147" s="161"/>
      <c r="D147" s="161"/>
      <c r="E147" s="162"/>
      <c r="F147" s="20" t="s">
        <v>8</v>
      </c>
      <c r="G147" s="36">
        <f>G148+G149+G150+G151+G153</f>
        <v>11846.6</v>
      </c>
      <c r="H147" s="36">
        <f>H148+H149+H150+H151+H153</f>
        <v>246.6</v>
      </c>
      <c r="I147" s="37">
        <f>I148+I149+I150+I151+I153</f>
        <v>246.6</v>
      </c>
      <c r="J147" s="78">
        <f t="shared" si="34"/>
        <v>0</v>
      </c>
      <c r="K147" s="106">
        <f t="shared" si="38"/>
        <v>100</v>
      </c>
      <c r="L147" s="110">
        <f>I147/(G147-G153)*100</f>
        <v>99.999999999999858</v>
      </c>
      <c r="M147" s="186" t="s">
        <v>74</v>
      </c>
      <c r="N147" s="198" t="s">
        <v>26</v>
      </c>
    </row>
    <row r="148" spans="1:14" ht="135" customHeight="1" x14ac:dyDescent="0.25">
      <c r="A148" s="193"/>
      <c r="B148" s="163"/>
      <c r="C148" s="164"/>
      <c r="D148" s="164"/>
      <c r="E148" s="165"/>
      <c r="F148" s="21" t="s">
        <v>9</v>
      </c>
      <c r="G148" s="42">
        <v>0</v>
      </c>
      <c r="H148" s="42">
        <v>0</v>
      </c>
      <c r="I148" s="50">
        <v>0</v>
      </c>
      <c r="J148" s="58">
        <f t="shared" si="34"/>
        <v>0</v>
      </c>
      <c r="K148" s="107">
        <f t="shared" si="38"/>
        <v>0</v>
      </c>
      <c r="L148" s="58"/>
      <c r="M148" s="187"/>
      <c r="N148" s="199"/>
    </row>
    <row r="149" spans="1:14" s="27" customFormat="1" ht="135" customHeight="1" x14ac:dyDescent="0.65">
      <c r="A149" s="193"/>
      <c r="B149" s="163"/>
      <c r="C149" s="164"/>
      <c r="D149" s="164"/>
      <c r="E149" s="165"/>
      <c r="F149" s="21" t="s">
        <v>10</v>
      </c>
      <c r="G149" s="31">
        <v>0</v>
      </c>
      <c r="H149" s="31">
        <v>0</v>
      </c>
      <c r="I149" s="32">
        <v>0</v>
      </c>
      <c r="J149" s="58">
        <f t="shared" si="34"/>
        <v>0</v>
      </c>
      <c r="K149" s="107">
        <f t="shared" si="38"/>
        <v>0</v>
      </c>
      <c r="L149" s="58"/>
      <c r="M149" s="187"/>
      <c r="N149" s="199"/>
    </row>
    <row r="150" spans="1:14" s="27" customFormat="1" ht="135" customHeight="1" x14ac:dyDescent="0.65">
      <c r="A150" s="193"/>
      <c r="B150" s="163"/>
      <c r="C150" s="164"/>
      <c r="D150" s="164"/>
      <c r="E150" s="165"/>
      <c r="F150" s="21" t="s">
        <v>11</v>
      </c>
      <c r="G150" s="69">
        <v>246.6</v>
      </c>
      <c r="H150" s="69">
        <v>246.6</v>
      </c>
      <c r="I150" s="69">
        <v>246.6</v>
      </c>
      <c r="J150" s="76">
        <f t="shared" si="34"/>
        <v>0</v>
      </c>
      <c r="K150" s="108">
        <f>IF(H150=0,0,I150/H150*100)</f>
        <v>100</v>
      </c>
      <c r="L150" s="111">
        <f t="shared" ref="L150" si="39">I150/G150*100</f>
        <v>100</v>
      </c>
      <c r="M150" s="187"/>
      <c r="N150" s="199"/>
    </row>
    <row r="151" spans="1:14" s="27" customFormat="1" ht="135" customHeight="1" x14ac:dyDescent="0.65">
      <c r="A151" s="193"/>
      <c r="B151" s="163"/>
      <c r="C151" s="164"/>
      <c r="D151" s="164"/>
      <c r="E151" s="165"/>
      <c r="F151" s="22" t="s">
        <v>12</v>
      </c>
      <c r="G151" s="67">
        <v>0</v>
      </c>
      <c r="H151" s="42">
        <v>0</v>
      </c>
      <c r="I151" s="50">
        <v>0</v>
      </c>
      <c r="J151" s="58">
        <f t="shared" si="34"/>
        <v>0</v>
      </c>
      <c r="K151" s="107">
        <f t="shared" ref="K151:K153" si="40">IF(H151=0,0,I151/H151*100)</f>
        <v>0</v>
      </c>
      <c r="L151" s="58"/>
      <c r="M151" s="187"/>
      <c r="N151" s="199"/>
    </row>
    <row r="152" spans="1:14" s="27" customFormat="1" ht="135" customHeight="1" x14ac:dyDescent="0.65">
      <c r="A152" s="193"/>
      <c r="B152" s="163"/>
      <c r="C152" s="164"/>
      <c r="D152" s="164"/>
      <c r="E152" s="165"/>
      <c r="F152" s="22" t="s">
        <v>13</v>
      </c>
      <c r="G152" s="67">
        <v>0</v>
      </c>
      <c r="H152" s="42">
        <v>0</v>
      </c>
      <c r="I152" s="50">
        <v>0</v>
      </c>
      <c r="J152" s="58">
        <f t="shared" si="34"/>
        <v>0</v>
      </c>
      <c r="K152" s="107">
        <f t="shared" si="40"/>
        <v>0</v>
      </c>
      <c r="L152" s="58"/>
      <c r="M152" s="187"/>
      <c r="N152" s="199"/>
    </row>
    <row r="153" spans="1:14" s="27" customFormat="1" ht="135" customHeight="1" x14ac:dyDescent="0.65">
      <c r="A153" s="194"/>
      <c r="B153" s="166"/>
      <c r="C153" s="167"/>
      <c r="D153" s="167"/>
      <c r="E153" s="168"/>
      <c r="F153" s="23" t="s">
        <v>14</v>
      </c>
      <c r="G153" s="70">
        <v>11600</v>
      </c>
      <c r="H153" s="42">
        <v>0</v>
      </c>
      <c r="I153" s="50">
        <v>0</v>
      </c>
      <c r="J153" s="58">
        <f t="shared" si="34"/>
        <v>0</v>
      </c>
      <c r="K153" s="107">
        <f t="shared" si="40"/>
        <v>0</v>
      </c>
      <c r="L153" s="58"/>
      <c r="M153" s="188"/>
      <c r="N153" s="200"/>
    </row>
    <row r="154" spans="1:14" s="27" customFormat="1" ht="135" customHeight="1" x14ac:dyDescent="0.65">
      <c r="A154" s="192">
        <v>25</v>
      </c>
      <c r="B154" s="213" t="s">
        <v>53</v>
      </c>
      <c r="C154" s="214"/>
      <c r="D154" s="214"/>
      <c r="E154" s="215"/>
      <c r="F154" s="20" t="s">
        <v>8</v>
      </c>
      <c r="G154" s="36">
        <f>G155+G156+G157+G158+G160</f>
        <v>682230.10000000009</v>
      </c>
      <c r="H154" s="36">
        <f>H155+H156+H157+H158+H160</f>
        <v>15984.8</v>
      </c>
      <c r="I154" s="37">
        <f>I155+I156+I157+I158+I160</f>
        <v>15965.2</v>
      </c>
      <c r="J154" s="78">
        <f t="shared" si="34"/>
        <v>-19.599999999998545</v>
      </c>
      <c r="K154" s="49">
        <f>IF(I154=0,0,I154/H154*100)</f>
        <v>99.877383514338632</v>
      </c>
      <c r="L154" s="110">
        <f>I154/(G154-G160)*100</f>
        <v>10.686476171096604</v>
      </c>
      <c r="M154" s="186" t="s">
        <v>75</v>
      </c>
      <c r="N154" s="198" t="s">
        <v>58</v>
      </c>
    </row>
    <row r="155" spans="1:14" s="27" customFormat="1" ht="135" customHeight="1" x14ac:dyDescent="0.65">
      <c r="A155" s="193"/>
      <c r="B155" s="216"/>
      <c r="C155" s="217"/>
      <c r="D155" s="217"/>
      <c r="E155" s="218"/>
      <c r="F155" s="21" t="s">
        <v>9</v>
      </c>
      <c r="G155" s="31">
        <v>0</v>
      </c>
      <c r="H155" s="31">
        <v>0</v>
      </c>
      <c r="I155" s="32">
        <v>0</v>
      </c>
      <c r="J155" s="68">
        <f t="shared" si="34"/>
        <v>0</v>
      </c>
      <c r="K155" s="101">
        <f t="shared" ref="K155:K160" si="41">IF(H155=0,0,I155/H155*100)</f>
        <v>0</v>
      </c>
      <c r="L155" s="35"/>
      <c r="M155" s="187"/>
      <c r="N155" s="199"/>
    </row>
    <row r="156" spans="1:14" s="27" customFormat="1" ht="135" customHeight="1" x14ac:dyDescent="0.65">
      <c r="A156" s="193"/>
      <c r="B156" s="216"/>
      <c r="C156" s="217"/>
      <c r="D156" s="217"/>
      <c r="E156" s="218"/>
      <c r="F156" s="21" t="s">
        <v>10</v>
      </c>
      <c r="G156" s="31">
        <v>93623.4</v>
      </c>
      <c r="H156" s="31">
        <v>0</v>
      </c>
      <c r="I156" s="32">
        <v>0</v>
      </c>
      <c r="J156" s="76">
        <f t="shared" si="34"/>
        <v>0</v>
      </c>
      <c r="K156" s="43">
        <f t="shared" si="41"/>
        <v>0</v>
      </c>
      <c r="L156" s="111">
        <f t="shared" ref="L156:L157" si="42">I156/G156*100</f>
        <v>0</v>
      </c>
      <c r="M156" s="187"/>
      <c r="N156" s="199"/>
    </row>
    <row r="157" spans="1:14" s="27" customFormat="1" ht="135" customHeight="1" x14ac:dyDescent="0.65">
      <c r="A157" s="193"/>
      <c r="B157" s="216"/>
      <c r="C157" s="217"/>
      <c r="D157" s="217"/>
      <c r="E157" s="218"/>
      <c r="F157" s="21" t="s">
        <v>11</v>
      </c>
      <c r="G157" s="69">
        <v>55772.9</v>
      </c>
      <c r="H157" s="69">
        <v>15984.8</v>
      </c>
      <c r="I157" s="69">
        <v>15965.2</v>
      </c>
      <c r="J157" s="76">
        <f t="shared" si="34"/>
        <v>-19.599999999998545</v>
      </c>
      <c r="K157" s="43">
        <f t="shared" si="41"/>
        <v>99.877383514338632</v>
      </c>
      <c r="L157" s="111">
        <f t="shared" si="42"/>
        <v>28.625371820364371</v>
      </c>
      <c r="M157" s="187"/>
      <c r="N157" s="199"/>
    </row>
    <row r="158" spans="1:14" s="27" customFormat="1" ht="135" customHeight="1" x14ac:dyDescent="0.65">
      <c r="A158" s="193"/>
      <c r="B158" s="216"/>
      <c r="C158" s="217"/>
      <c r="D158" s="217"/>
      <c r="E158" s="218"/>
      <c r="F158" s="22" t="s">
        <v>12</v>
      </c>
      <c r="G158" s="70">
        <v>0</v>
      </c>
      <c r="H158" s="31">
        <v>0</v>
      </c>
      <c r="I158" s="32">
        <v>0</v>
      </c>
      <c r="J158" s="68">
        <f t="shared" si="34"/>
        <v>0</v>
      </c>
      <c r="K158" s="101">
        <f t="shared" si="41"/>
        <v>0</v>
      </c>
      <c r="L158" s="35"/>
      <c r="M158" s="187"/>
      <c r="N158" s="199"/>
    </row>
    <row r="159" spans="1:14" s="27" customFormat="1" ht="135" customHeight="1" x14ac:dyDescent="0.65">
      <c r="A159" s="193"/>
      <c r="B159" s="216"/>
      <c r="C159" s="217"/>
      <c r="D159" s="217"/>
      <c r="E159" s="218"/>
      <c r="F159" s="22" t="s">
        <v>13</v>
      </c>
      <c r="G159" s="70">
        <v>0</v>
      </c>
      <c r="H159" s="31">
        <v>0</v>
      </c>
      <c r="I159" s="32">
        <v>0</v>
      </c>
      <c r="J159" s="68">
        <f t="shared" si="34"/>
        <v>0</v>
      </c>
      <c r="K159" s="101">
        <f t="shared" si="41"/>
        <v>0</v>
      </c>
      <c r="L159" s="35"/>
      <c r="M159" s="187"/>
      <c r="N159" s="199"/>
    </row>
    <row r="160" spans="1:14" s="27" customFormat="1" ht="135" customHeight="1" x14ac:dyDescent="0.65">
      <c r="A160" s="194"/>
      <c r="B160" s="219"/>
      <c r="C160" s="220"/>
      <c r="D160" s="220"/>
      <c r="E160" s="221"/>
      <c r="F160" s="23" t="s">
        <v>14</v>
      </c>
      <c r="G160" s="70">
        <v>532833.80000000005</v>
      </c>
      <c r="H160" s="31">
        <v>0</v>
      </c>
      <c r="I160" s="32">
        <v>0</v>
      </c>
      <c r="J160" s="68">
        <f t="shared" si="34"/>
        <v>0</v>
      </c>
      <c r="K160" s="101">
        <f t="shared" si="41"/>
        <v>0</v>
      </c>
      <c r="L160" s="35"/>
      <c r="M160" s="188"/>
      <c r="N160" s="200"/>
    </row>
    <row r="161" spans="1:14" s="27" customFormat="1" ht="135" customHeight="1" x14ac:dyDescent="1.05">
      <c r="A161" s="1"/>
      <c r="B161" s="1"/>
      <c r="C161" s="2"/>
      <c r="D161" s="2"/>
      <c r="E161" s="3"/>
      <c r="F161" s="4"/>
      <c r="G161" s="5"/>
      <c r="H161" s="5"/>
      <c r="I161" s="6"/>
      <c r="J161" s="7"/>
      <c r="K161" s="8"/>
      <c r="L161" s="8"/>
      <c r="M161" s="8"/>
      <c r="N161" s="5"/>
    </row>
    <row r="162" spans="1:14" s="27" customFormat="1" ht="135" customHeight="1" x14ac:dyDescent="1.05">
      <c r="A162" s="1"/>
      <c r="B162" s="1"/>
      <c r="C162" s="2"/>
      <c r="D162" s="2"/>
      <c r="E162" s="3"/>
      <c r="F162" s="4"/>
      <c r="G162" s="5"/>
      <c r="H162" s="5"/>
      <c r="I162" s="6"/>
      <c r="J162" s="7"/>
      <c r="K162" s="8"/>
      <c r="L162" s="8"/>
      <c r="M162" s="8"/>
      <c r="N162" s="5"/>
    </row>
    <row r="163" spans="1:14" s="27" customFormat="1" ht="135" customHeight="1" x14ac:dyDescent="1.05">
      <c r="A163" s="1"/>
      <c r="B163" s="1"/>
      <c r="C163" s="2"/>
      <c r="D163" s="2"/>
      <c r="E163" s="3"/>
      <c r="F163" s="4"/>
      <c r="G163" s="5"/>
      <c r="H163" s="5"/>
      <c r="I163" s="6"/>
      <c r="J163" s="7"/>
      <c r="K163" s="8"/>
      <c r="L163" s="8"/>
      <c r="M163" s="8"/>
      <c r="N163" s="5"/>
    </row>
    <row r="164" spans="1:14" s="27" customFormat="1" ht="135" customHeight="1" x14ac:dyDescent="1.05">
      <c r="A164" s="1"/>
      <c r="B164" s="1"/>
      <c r="C164" s="2"/>
      <c r="D164" s="2"/>
      <c r="E164" s="3"/>
      <c r="F164" s="4"/>
      <c r="G164" s="5"/>
      <c r="H164" s="5"/>
      <c r="I164" s="6"/>
      <c r="J164" s="7"/>
      <c r="K164" s="8"/>
      <c r="L164" s="8"/>
      <c r="M164" s="8"/>
      <c r="N164" s="5"/>
    </row>
    <row r="165" spans="1:14" s="27" customFormat="1" ht="135" customHeight="1" x14ac:dyDescent="1.05">
      <c r="A165" s="1"/>
      <c r="B165" s="1"/>
      <c r="C165" s="2"/>
      <c r="D165" s="2"/>
      <c r="E165" s="3"/>
      <c r="F165" s="4"/>
      <c r="G165" s="5"/>
      <c r="H165" s="5"/>
      <c r="I165" s="6"/>
      <c r="J165" s="7"/>
      <c r="K165" s="8"/>
      <c r="L165" s="8"/>
      <c r="M165" s="8"/>
      <c r="N165" s="5"/>
    </row>
    <row r="166" spans="1:14" s="27" customFormat="1" ht="135" customHeight="1" x14ac:dyDescent="1.05">
      <c r="A166" s="1"/>
      <c r="B166" s="1"/>
      <c r="C166" s="2"/>
      <c r="D166" s="2"/>
      <c r="E166" s="3"/>
      <c r="F166" s="4"/>
      <c r="G166" s="5"/>
      <c r="H166" s="5"/>
      <c r="I166" s="6"/>
      <c r="J166" s="7"/>
      <c r="K166" s="8"/>
      <c r="L166" s="8"/>
      <c r="M166" s="8"/>
      <c r="N166" s="5"/>
    </row>
    <row r="167" spans="1:14" s="27" customFormat="1" ht="135" customHeight="1" x14ac:dyDescent="1.05">
      <c r="A167" s="1"/>
      <c r="B167" s="1"/>
      <c r="C167" s="2"/>
      <c r="D167" s="2"/>
      <c r="E167" s="3"/>
      <c r="F167" s="4"/>
      <c r="G167" s="5"/>
      <c r="H167" s="5"/>
      <c r="I167" s="6"/>
      <c r="J167" s="7"/>
      <c r="K167" s="8"/>
      <c r="L167" s="8"/>
      <c r="M167" s="8"/>
      <c r="N167" s="5"/>
    </row>
    <row r="168" spans="1:14" s="27" customFormat="1" ht="135" customHeight="1" x14ac:dyDescent="1.05">
      <c r="A168" s="1"/>
      <c r="B168" s="1"/>
      <c r="C168" s="2"/>
      <c r="D168" s="2"/>
      <c r="E168" s="3"/>
      <c r="F168" s="4"/>
      <c r="G168" s="5"/>
      <c r="H168" s="5"/>
      <c r="I168" s="6"/>
      <c r="J168" s="7"/>
      <c r="K168" s="8"/>
      <c r="L168" s="8"/>
      <c r="M168" s="8"/>
      <c r="N168" s="5"/>
    </row>
    <row r="169" spans="1:14" s="27" customFormat="1" ht="135" customHeight="1" x14ac:dyDescent="1.05">
      <c r="A169" s="1"/>
      <c r="B169" s="1"/>
      <c r="C169" s="2"/>
      <c r="D169" s="2"/>
      <c r="E169" s="3"/>
      <c r="F169" s="4"/>
      <c r="G169" s="5"/>
      <c r="H169" s="5"/>
      <c r="I169" s="6"/>
      <c r="J169" s="7"/>
      <c r="K169" s="8"/>
      <c r="L169" s="8"/>
      <c r="M169" s="8"/>
      <c r="N169" s="5"/>
    </row>
    <row r="170" spans="1:14" s="27" customFormat="1" ht="135" customHeight="1" x14ac:dyDescent="1.05">
      <c r="A170" s="1"/>
      <c r="B170" s="1"/>
      <c r="C170" s="2"/>
      <c r="D170" s="2"/>
      <c r="E170" s="3"/>
      <c r="F170" s="4"/>
      <c r="G170" s="5"/>
      <c r="H170" s="5"/>
      <c r="I170" s="6"/>
      <c r="J170" s="7"/>
      <c r="K170" s="8"/>
      <c r="L170" s="8"/>
      <c r="M170" s="8"/>
      <c r="N170" s="5"/>
    </row>
    <row r="171" spans="1:14" s="27" customFormat="1" ht="135" customHeight="1" x14ac:dyDescent="1.05">
      <c r="A171" s="1"/>
      <c r="B171" s="1"/>
      <c r="C171" s="2"/>
      <c r="D171" s="2"/>
      <c r="E171" s="3"/>
      <c r="F171" s="4"/>
      <c r="G171" s="5"/>
      <c r="H171" s="5"/>
      <c r="I171" s="6"/>
      <c r="J171" s="7"/>
      <c r="K171" s="8"/>
      <c r="L171" s="8"/>
      <c r="M171" s="8"/>
      <c r="N171" s="5"/>
    </row>
    <row r="172" spans="1:14" s="27" customFormat="1" ht="135" customHeight="1" x14ac:dyDescent="1.05">
      <c r="A172" s="1"/>
      <c r="B172" s="1"/>
      <c r="C172" s="2"/>
      <c r="D172" s="2"/>
      <c r="E172" s="3"/>
      <c r="F172" s="4"/>
      <c r="G172" s="5"/>
      <c r="H172" s="5"/>
      <c r="I172" s="6"/>
      <c r="J172" s="7"/>
      <c r="K172" s="8"/>
      <c r="L172" s="8"/>
      <c r="M172" s="8"/>
      <c r="N172" s="5"/>
    </row>
    <row r="173" spans="1:14" s="27" customFormat="1" ht="135" customHeight="1" x14ac:dyDescent="1.05">
      <c r="A173" s="1"/>
      <c r="B173" s="1"/>
      <c r="C173" s="2"/>
      <c r="D173" s="2"/>
      <c r="E173" s="3"/>
      <c r="F173" s="4"/>
      <c r="G173" s="5"/>
      <c r="H173" s="5"/>
      <c r="I173" s="6"/>
      <c r="J173" s="7"/>
      <c r="K173" s="8"/>
      <c r="L173" s="8"/>
      <c r="M173" s="8"/>
      <c r="N173" s="5"/>
    </row>
    <row r="174" spans="1:14" s="27" customFormat="1" ht="135" customHeight="1" x14ac:dyDescent="1.05">
      <c r="A174" s="1"/>
      <c r="B174" s="1"/>
      <c r="C174" s="2"/>
      <c r="D174" s="2"/>
      <c r="E174" s="3"/>
      <c r="F174" s="4"/>
      <c r="G174" s="5"/>
      <c r="H174" s="5"/>
      <c r="I174" s="6"/>
      <c r="J174" s="7"/>
      <c r="K174" s="8"/>
      <c r="L174" s="8"/>
      <c r="M174" s="8"/>
      <c r="N174" s="5"/>
    </row>
    <row r="175" spans="1:14" s="27" customFormat="1" ht="135" customHeight="1" x14ac:dyDescent="1.05">
      <c r="A175" s="1"/>
      <c r="B175" s="1"/>
      <c r="C175" s="2"/>
      <c r="D175" s="2"/>
      <c r="E175" s="3"/>
      <c r="F175" s="4"/>
      <c r="G175" s="5"/>
      <c r="H175" s="5"/>
      <c r="I175" s="6"/>
      <c r="J175" s="7"/>
      <c r="K175" s="8"/>
      <c r="L175" s="8"/>
      <c r="M175" s="8"/>
      <c r="N175" s="5"/>
    </row>
    <row r="176" spans="1:14" s="27" customFormat="1" ht="135" customHeight="1" x14ac:dyDescent="1.05">
      <c r="A176" s="1"/>
      <c r="B176" s="1"/>
      <c r="C176" s="2"/>
      <c r="D176" s="2"/>
      <c r="E176" s="3"/>
      <c r="F176" s="4"/>
      <c r="G176" s="5"/>
      <c r="H176" s="5"/>
      <c r="I176" s="6"/>
      <c r="J176" s="7"/>
      <c r="K176" s="8"/>
      <c r="L176" s="8"/>
      <c r="M176" s="8"/>
      <c r="N176" s="5"/>
    </row>
    <row r="177" spans="1:14" s="27" customFormat="1" ht="135" customHeight="1" x14ac:dyDescent="1.05">
      <c r="A177" s="1"/>
      <c r="B177" s="1"/>
      <c r="C177" s="2"/>
      <c r="D177" s="2"/>
      <c r="E177" s="3"/>
      <c r="F177" s="4"/>
      <c r="G177" s="5"/>
      <c r="H177" s="5"/>
      <c r="I177" s="6"/>
      <c r="J177" s="7"/>
      <c r="K177" s="8"/>
      <c r="L177" s="8"/>
      <c r="M177" s="8"/>
      <c r="N177" s="5"/>
    </row>
    <row r="178" spans="1:14" s="27" customFormat="1" ht="135" customHeight="1" x14ac:dyDescent="1.05">
      <c r="A178" s="1"/>
      <c r="B178" s="1"/>
      <c r="C178" s="2"/>
      <c r="D178" s="2"/>
      <c r="E178" s="3"/>
      <c r="F178" s="4"/>
      <c r="G178" s="5"/>
      <c r="H178" s="5"/>
      <c r="I178" s="6"/>
      <c r="J178" s="7"/>
      <c r="K178" s="8"/>
      <c r="L178" s="8"/>
      <c r="M178" s="8"/>
      <c r="N178" s="5"/>
    </row>
    <row r="179" spans="1:14" s="27" customFormat="1" ht="135" customHeight="1" x14ac:dyDescent="1.05">
      <c r="A179" s="1"/>
      <c r="B179" s="1"/>
      <c r="C179" s="2"/>
      <c r="D179" s="2"/>
      <c r="E179" s="3"/>
      <c r="F179" s="4"/>
      <c r="G179" s="5"/>
      <c r="H179" s="5"/>
      <c r="I179" s="6"/>
      <c r="J179" s="7"/>
      <c r="K179" s="8"/>
      <c r="L179" s="8"/>
      <c r="M179" s="8"/>
      <c r="N179" s="5"/>
    </row>
    <row r="180" spans="1:14" s="27" customFormat="1" ht="135" customHeight="1" x14ac:dyDescent="1.05">
      <c r="A180" s="1"/>
      <c r="B180" s="1"/>
      <c r="C180" s="2"/>
      <c r="D180" s="2"/>
      <c r="E180" s="3"/>
      <c r="F180" s="4"/>
      <c r="G180" s="5"/>
      <c r="H180" s="5"/>
      <c r="I180" s="6"/>
      <c r="J180" s="7"/>
      <c r="K180" s="8"/>
      <c r="L180" s="8"/>
      <c r="M180" s="8"/>
      <c r="N180" s="5"/>
    </row>
    <row r="181" spans="1:14" s="27" customFormat="1" ht="135" customHeight="1" x14ac:dyDescent="1.05">
      <c r="A181" s="1"/>
      <c r="B181" s="1"/>
      <c r="C181" s="2"/>
      <c r="D181" s="2"/>
      <c r="E181" s="3"/>
      <c r="F181" s="4"/>
      <c r="G181" s="5"/>
      <c r="H181" s="5"/>
      <c r="I181" s="6"/>
      <c r="J181" s="7"/>
      <c r="K181" s="8"/>
      <c r="L181" s="8"/>
      <c r="M181" s="8"/>
      <c r="N181" s="5"/>
    </row>
    <row r="182" spans="1:14" s="27" customFormat="1" ht="135" customHeight="1" x14ac:dyDescent="1.05">
      <c r="A182" s="1"/>
      <c r="B182" s="1"/>
      <c r="C182" s="2"/>
      <c r="D182" s="2"/>
      <c r="E182" s="3"/>
      <c r="F182" s="4"/>
      <c r="G182" s="5"/>
      <c r="H182" s="5"/>
      <c r="I182" s="6"/>
      <c r="J182" s="7"/>
      <c r="K182" s="8"/>
      <c r="L182" s="8"/>
      <c r="M182" s="8"/>
      <c r="N182" s="5"/>
    </row>
    <row r="183" spans="1:14" s="27" customFormat="1" ht="135" customHeight="1" x14ac:dyDescent="1.05">
      <c r="A183" s="1"/>
      <c r="B183" s="1"/>
      <c r="C183" s="2"/>
      <c r="D183" s="2"/>
      <c r="E183" s="3"/>
      <c r="F183" s="4"/>
      <c r="G183" s="5"/>
      <c r="H183" s="5"/>
      <c r="I183" s="6"/>
      <c r="J183" s="7"/>
      <c r="K183" s="8"/>
      <c r="L183" s="8"/>
      <c r="M183" s="8"/>
      <c r="N183" s="5"/>
    </row>
    <row r="184" spans="1:14" s="27" customFormat="1" ht="135" customHeight="1" x14ac:dyDescent="1.05">
      <c r="A184" s="1"/>
      <c r="B184" s="1"/>
      <c r="C184" s="2"/>
      <c r="D184" s="2"/>
      <c r="E184" s="3"/>
      <c r="F184" s="4"/>
      <c r="G184" s="5"/>
      <c r="H184" s="5"/>
      <c r="I184" s="6"/>
      <c r="J184" s="7"/>
      <c r="K184" s="8"/>
      <c r="L184" s="8"/>
      <c r="M184" s="8"/>
      <c r="N184" s="5"/>
    </row>
    <row r="185" spans="1:14" s="27" customFormat="1" ht="135" customHeight="1" x14ac:dyDescent="1.05">
      <c r="A185" s="1"/>
      <c r="B185" s="1"/>
      <c r="C185" s="2"/>
      <c r="D185" s="2"/>
      <c r="E185" s="3"/>
      <c r="F185" s="4"/>
      <c r="G185" s="5"/>
      <c r="H185" s="5"/>
      <c r="I185" s="6"/>
      <c r="J185" s="7"/>
      <c r="K185" s="8"/>
      <c r="L185" s="8"/>
      <c r="M185" s="8"/>
      <c r="N185" s="5"/>
    </row>
    <row r="186" spans="1:14" s="27" customFormat="1" ht="135" customHeight="1" x14ac:dyDescent="1.05">
      <c r="A186" s="1"/>
      <c r="B186" s="1"/>
      <c r="C186" s="2"/>
      <c r="D186" s="2"/>
      <c r="E186" s="3"/>
      <c r="F186" s="4"/>
      <c r="G186" s="5"/>
      <c r="H186" s="5"/>
      <c r="I186" s="6"/>
      <c r="J186" s="7"/>
      <c r="K186" s="8"/>
      <c r="L186" s="8"/>
      <c r="M186" s="8"/>
      <c r="N186" s="5"/>
    </row>
    <row r="187" spans="1:14" s="27" customFormat="1" ht="135" customHeight="1" x14ac:dyDescent="1.05">
      <c r="A187" s="1"/>
      <c r="B187" s="1"/>
      <c r="C187" s="2"/>
      <c r="D187" s="2"/>
      <c r="E187" s="3"/>
      <c r="F187" s="4"/>
      <c r="G187" s="5"/>
      <c r="H187" s="5"/>
      <c r="I187" s="6"/>
      <c r="J187" s="7"/>
      <c r="K187" s="8"/>
      <c r="L187" s="8"/>
      <c r="M187" s="8"/>
      <c r="N187" s="5"/>
    </row>
    <row r="188" spans="1:14" s="27" customFormat="1" ht="135" customHeight="1" x14ac:dyDescent="1.05">
      <c r="A188" s="1"/>
      <c r="B188" s="1"/>
      <c r="C188" s="2"/>
      <c r="D188" s="2"/>
      <c r="E188" s="3"/>
      <c r="F188" s="4"/>
      <c r="G188" s="5"/>
      <c r="H188" s="5"/>
      <c r="I188" s="6"/>
      <c r="J188" s="7"/>
      <c r="K188" s="8"/>
      <c r="L188" s="8"/>
      <c r="M188" s="8"/>
      <c r="N188" s="5"/>
    </row>
    <row r="189" spans="1:14" s="27" customFormat="1" ht="135" customHeight="1" x14ac:dyDescent="1.05">
      <c r="A189" s="1"/>
      <c r="B189" s="1"/>
      <c r="C189" s="2"/>
      <c r="D189" s="2"/>
      <c r="E189" s="3"/>
      <c r="F189" s="4"/>
      <c r="G189" s="5"/>
      <c r="H189" s="5"/>
      <c r="I189" s="6"/>
      <c r="J189" s="7"/>
      <c r="K189" s="8"/>
      <c r="L189" s="8"/>
      <c r="M189" s="8"/>
      <c r="N189" s="5"/>
    </row>
    <row r="190" spans="1:14" s="27" customFormat="1" ht="135" customHeight="1" x14ac:dyDescent="1.05">
      <c r="A190" s="1"/>
      <c r="B190" s="1"/>
      <c r="C190" s="2"/>
      <c r="D190" s="2"/>
      <c r="E190" s="3"/>
      <c r="F190" s="4"/>
      <c r="G190" s="5"/>
      <c r="H190" s="5"/>
      <c r="I190" s="6"/>
      <c r="J190" s="7"/>
      <c r="K190" s="8"/>
      <c r="L190" s="8"/>
      <c r="M190" s="8"/>
      <c r="N190" s="5"/>
    </row>
    <row r="191" spans="1:14" s="27" customFormat="1" ht="135" customHeight="1" x14ac:dyDescent="1.05">
      <c r="A191" s="1"/>
      <c r="B191" s="1"/>
      <c r="C191" s="2"/>
      <c r="D191" s="2"/>
      <c r="E191" s="3"/>
      <c r="F191" s="4"/>
      <c r="G191" s="5"/>
      <c r="H191" s="5"/>
      <c r="I191" s="6"/>
      <c r="J191" s="7"/>
      <c r="K191" s="8"/>
      <c r="L191" s="8"/>
      <c r="M191" s="8"/>
      <c r="N191" s="5"/>
    </row>
    <row r="192" spans="1:14" s="27" customFormat="1" ht="135" customHeight="1" x14ac:dyDescent="1.05">
      <c r="A192" s="1"/>
      <c r="B192" s="1"/>
      <c r="C192" s="2"/>
      <c r="D192" s="2"/>
      <c r="E192" s="3"/>
      <c r="F192" s="4"/>
      <c r="G192" s="5"/>
      <c r="H192" s="5"/>
      <c r="I192" s="6"/>
      <c r="J192" s="7"/>
      <c r="K192" s="8"/>
      <c r="L192" s="8"/>
      <c r="M192" s="8"/>
      <c r="N192" s="5"/>
    </row>
    <row r="193" spans="1:14" s="27" customFormat="1" ht="135" customHeight="1" x14ac:dyDescent="1.05">
      <c r="A193" s="1"/>
      <c r="B193" s="1"/>
      <c r="C193" s="2"/>
      <c r="D193" s="2"/>
      <c r="E193" s="3"/>
      <c r="F193" s="4"/>
      <c r="G193" s="5"/>
      <c r="H193" s="5"/>
      <c r="I193" s="6"/>
      <c r="J193" s="7"/>
      <c r="K193" s="8"/>
      <c r="L193" s="8"/>
      <c r="M193" s="8"/>
      <c r="N193" s="5"/>
    </row>
    <row r="194" spans="1:14" s="27" customFormat="1" ht="135" customHeight="1" x14ac:dyDescent="1.05">
      <c r="A194" s="1"/>
      <c r="B194" s="1"/>
      <c r="C194" s="2"/>
      <c r="D194" s="2"/>
      <c r="E194" s="3"/>
      <c r="F194" s="4"/>
      <c r="G194" s="5"/>
      <c r="H194" s="5"/>
      <c r="I194" s="6"/>
      <c r="J194" s="7"/>
      <c r="K194" s="8"/>
      <c r="L194" s="8"/>
      <c r="M194" s="8"/>
      <c r="N194" s="5"/>
    </row>
    <row r="195" spans="1:14" s="27" customFormat="1" ht="135" customHeight="1" x14ac:dyDescent="1.05">
      <c r="A195" s="1"/>
      <c r="B195" s="1"/>
      <c r="C195" s="2"/>
      <c r="D195" s="2"/>
      <c r="E195" s="3"/>
      <c r="F195" s="4"/>
      <c r="G195" s="5"/>
      <c r="H195" s="5"/>
      <c r="I195" s="6"/>
      <c r="J195" s="7"/>
      <c r="K195" s="8"/>
      <c r="L195" s="8"/>
      <c r="M195" s="8"/>
      <c r="N195" s="5"/>
    </row>
    <row r="196" spans="1:14" s="27" customFormat="1" ht="135" customHeight="1" x14ac:dyDescent="1.05">
      <c r="A196" s="1"/>
      <c r="B196" s="1"/>
      <c r="C196" s="2"/>
      <c r="D196" s="2"/>
      <c r="E196" s="3"/>
      <c r="F196" s="4"/>
      <c r="G196" s="5"/>
      <c r="H196" s="5"/>
      <c r="I196" s="6"/>
      <c r="J196" s="7"/>
      <c r="K196" s="8"/>
      <c r="L196" s="8"/>
      <c r="M196" s="8"/>
      <c r="N196" s="5"/>
    </row>
    <row r="197" spans="1:14" s="27" customFormat="1" ht="135" customHeight="1" x14ac:dyDescent="1.05">
      <c r="A197" s="1"/>
      <c r="B197" s="1"/>
      <c r="C197" s="2"/>
      <c r="D197" s="2"/>
      <c r="E197" s="3"/>
      <c r="F197" s="4"/>
      <c r="G197" s="5"/>
      <c r="H197" s="5"/>
      <c r="I197" s="6"/>
      <c r="J197" s="7"/>
      <c r="K197" s="8"/>
      <c r="L197" s="8"/>
      <c r="M197" s="8"/>
      <c r="N197" s="5"/>
    </row>
    <row r="198" spans="1:14" s="27" customFormat="1" ht="135" customHeight="1" x14ac:dyDescent="1.05">
      <c r="A198" s="1"/>
      <c r="B198" s="1"/>
      <c r="C198" s="2"/>
      <c r="D198" s="2"/>
      <c r="E198" s="3"/>
      <c r="F198" s="4"/>
      <c r="G198" s="5"/>
      <c r="H198" s="5"/>
      <c r="I198" s="6"/>
      <c r="J198" s="7"/>
      <c r="K198" s="8"/>
      <c r="L198" s="8"/>
      <c r="M198" s="8"/>
      <c r="N198" s="5"/>
    </row>
    <row r="199" spans="1:14" s="27" customFormat="1" ht="135" customHeight="1" x14ac:dyDescent="1.05">
      <c r="A199" s="1"/>
      <c r="B199" s="1"/>
      <c r="C199" s="2"/>
      <c r="D199" s="2"/>
      <c r="E199" s="3"/>
      <c r="F199" s="4"/>
      <c r="G199" s="5"/>
      <c r="H199" s="5"/>
      <c r="I199" s="6"/>
      <c r="J199" s="7"/>
      <c r="K199" s="8"/>
      <c r="L199" s="8"/>
      <c r="M199" s="8"/>
      <c r="N199" s="5"/>
    </row>
    <row r="200" spans="1:14" s="27" customFormat="1" ht="135" customHeight="1" x14ac:dyDescent="1.05">
      <c r="A200" s="1"/>
      <c r="B200" s="1"/>
      <c r="C200" s="2"/>
      <c r="D200" s="2"/>
      <c r="E200" s="3"/>
      <c r="F200" s="4"/>
      <c r="G200" s="5"/>
      <c r="H200" s="5"/>
      <c r="I200" s="6"/>
      <c r="J200" s="7"/>
      <c r="K200" s="8"/>
      <c r="L200" s="8"/>
      <c r="M200" s="8"/>
      <c r="N200" s="5"/>
    </row>
    <row r="201" spans="1:14" s="27" customFormat="1" ht="135" customHeight="1" x14ac:dyDescent="1.05">
      <c r="A201" s="1"/>
      <c r="B201" s="1"/>
      <c r="C201" s="2"/>
      <c r="D201" s="2"/>
      <c r="E201" s="3"/>
      <c r="F201" s="4"/>
      <c r="G201" s="5"/>
      <c r="H201" s="5"/>
      <c r="I201" s="6"/>
      <c r="J201" s="7"/>
      <c r="K201" s="8"/>
      <c r="L201" s="8"/>
      <c r="M201" s="8"/>
      <c r="N201" s="5"/>
    </row>
    <row r="202" spans="1:14" s="27" customFormat="1" ht="135" customHeight="1" x14ac:dyDescent="1.05">
      <c r="A202" s="1"/>
      <c r="B202" s="1"/>
      <c r="C202" s="2"/>
      <c r="D202" s="2"/>
      <c r="E202" s="3"/>
      <c r="F202" s="4"/>
      <c r="G202" s="5"/>
      <c r="H202" s="5"/>
      <c r="I202" s="6"/>
      <c r="J202" s="7"/>
      <c r="K202" s="8"/>
      <c r="L202" s="8"/>
      <c r="M202" s="8"/>
      <c r="N202" s="5"/>
    </row>
    <row r="203" spans="1:14" s="27" customFormat="1" ht="135" customHeight="1" x14ac:dyDescent="1.05">
      <c r="A203" s="1"/>
      <c r="B203" s="1"/>
      <c r="C203" s="2"/>
      <c r="D203" s="2"/>
      <c r="E203" s="3"/>
      <c r="F203" s="4"/>
      <c r="G203" s="5"/>
      <c r="H203" s="5"/>
      <c r="I203" s="6"/>
      <c r="J203" s="7"/>
      <c r="K203" s="8"/>
      <c r="L203" s="8"/>
      <c r="M203" s="8"/>
      <c r="N203" s="5"/>
    </row>
    <row r="204" spans="1:14" s="27" customFormat="1" ht="135" customHeight="1" x14ac:dyDescent="1.05">
      <c r="A204" s="1"/>
      <c r="B204" s="1"/>
      <c r="C204" s="2"/>
      <c r="D204" s="2"/>
      <c r="E204" s="3"/>
      <c r="F204" s="4"/>
      <c r="G204" s="5"/>
      <c r="H204" s="5"/>
      <c r="I204" s="6"/>
      <c r="J204" s="7"/>
      <c r="K204" s="8"/>
      <c r="L204" s="8"/>
      <c r="M204" s="8"/>
      <c r="N204" s="5"/>
    </row>
    <row r="205" spans="1:14" s="27" customFormat="1" ht="135" customHeight="1" x14ac:dyDescent="1.05">
      <c r="A205" s="1"/>
      <c r="B205" s="1"/>
      <c r="C205" s="2"/>
      <c r="D205" s="2"/>
      <c r="E205" s="3"/>
      <c r="F205" s="4"/>
      <c r="G205" s="5"/>
      <c r="H205" s="5"/>
      <c r="I205" s="6"/>
      <c r="J205" s="7"/>
      <c r="K205" s="8"/>
      <c r="L205" s="8"/>
      <c r="M205" s="8"/>
      <c r="N205" s="5"/>
    </row>
    <row r="206" spans="1:14" s="27" customFormat="1" ht="135" customHeight="1" x14ac:dyDescent="1.05">
      <c r="A206" s="1"/>
      <c r="B206" s="1"/>
      <c r="C206" s="2"/>
      <c r="D206" s="2"/>
      <c r="E206" s="3"/>
      <c r="F206" s="4"/>
      <c r="G206" s="5"/>
      <c r="H206" s="5"/>
      <c r="I206" s="6"/>
      <c r="J206" s="7"/>
      <c r="K206" s="8"/>
      <c r="L206" s="8"/>
      <c r="M206" s="8"/>
      <c r="N206" s="5"/>
    </row>
    <row r="207" spans="1:14" s="27" customFormat="1" ht="135" customHeight="1" x14ac:dyDescent="1.05">
      <c r="A207" s="1"/>
      <c r="B207" s="1"/>
      <c r="C207" s="2"/>
      <c r="D207" s="2"/>
      <c r="E207" s="3"/>
      <c r="F207" s="4"/>
      <c r="G207" s="5"/>
      <c r="H207" s="5"/>
      <c r="I207" s="6"/>
      <c r="J207" s="7"/>
      <c r="K207" s="8"/>
      <c r="L207" s="8"/>
      <c r="M207" s="8"/>
      <c r="N207" s="5"/>
    </row>
    <row r="208" spans="1:14" s="27" customFormat="1" ht="135" customHeight="1" x14ac:dyDescent="1.05">
      <c r="A208" s="1"/>
      <c r="B208" s="1"/>
      <c r="C208" s="2"/>
      <c r="D208" s="2"/>
      <c r="E208" s="3"/>
      <c r="F208" s="4"/>
      <c r="G208" s="5"/>
      <c r="H208" s="5"/>
      <c r="I208" s="6"/>
      <c r="J208" s="7"/>
      <c r="K208" s="8"/>
      <c r="L208" s="8"/>
      <c r="M208" s="8"/>
      <c r="N208" s="5"/>
    </row>
    <row r="209" spans="1:14" s="27" customFormat="1" ht="135" customHeight="1" x14ac:dyDescent="1.05">
      <c r="A209" s="1"/>
      <c r="B209" s="1"/>
      <c r="C209" s="2"/>
      <c r="D209" s="2"/>
      <c r="E209" s="3"/>
      <c r="F209" s="4"/>
      <c r="G209" s="5"/>
      <c r="H209" s="5"/>
      <c r="I209" s="6"/>
      <c r="J209" s="7"/>
      <c r="K209" s="8"/>
      <c r="L209" s="8"/>
      <c r="M209" s="8"/>
      <c r="N209" s="5"/>
    </row>
    <row r="210" spans="1:14" s="27" customFormat="1" ht="135" customHeight="1" x14ac:dyDescent="1.05">
      <c r="A210" s="1"/>
      <c r="B210" s="1"/>
      <c r="C210" s="2"/>
      <c r="D210" s="2"/>
      <c r="E210" s="3"/>
      <c r="F210" s="4"/>
      <c r="G210" s="5"/>
      <c r="H210" s="5"/>
      <c r="I210" s="6"/>
      <c r="J210" s="7"/>
      <c r="K210" s="8"/>
      <c r="L210" s="8"/>
      <c r="M210" s="8"/>
      <c r="N210" s="5"/>
    </row>
    <row r="211" spans="1:14" s="27" customFormat="1" ht="135" customHeight="1" x14ac:dyDescent="1.05">
      <c r="A211" s="1"/>
      <c r="B211" s="1"/>
      <c r="C211" s="2"/>
      <c r="D211" s="2"/>
      <c r="E211" s="3"/>
      <c r="F211" s="4"/>
      <c r="G211" s="5"/>
      <c r="H211" s="5"/>
      <c r="I211" s="6"/>
      <c r="J211" s="7"/>
      <c r="K211" s="8"/>
      <c r="L211" s="8"/>
      <c r="M211" s="8"/>
      <c r="N211" s="5"/>
    </row>
    <row r="212" spans="1:14" s="27" customFormat="1" ht="135" customHeight="1" x14ac:dyDescent="1.05">
      <c r="A212" s="1"/>
      <c r="B212" s="1"/>
      <c r="C212" s="2"/>
      <c r="D212" s="2"/>
      <c r="E212" s="3"/>
      <c r="F212" s="4"/>
      <c r="G212" s="5"/>
      <c r="H212" s="5"/>
      <c r="I212" s="6"/>
      <c r="J212" s="7"/>
      <c r="K212" s="8"/>
      <c r="L212" s="8"/>
      <c r="M212" s="8"/>
      <c r="N212" s="5"/>
    </row>
    <row r="213" spans="1:14" s="27" customFormat="1" ht="135" customHeight="1" x14ac:dyDescent="1.05">
      <c r="A213" s="1"/>
      <c r="B213" s="1"/>
      <c r="C213" s="2"/>
      <c r="D213" s="2"/>
      <c r="E213" s="3"/>
      <c r="F213" s="4"/>
      <c r="G213" s="5"/>
      <c r="H213" s="5"/>
      <c r="I213" s="6"/>
      <c r="J213" s="7"/>
      <c r="K213" s="8"/>
      <c r="L213" s="8"/>
      <c r="M213" s="8"/>
      <c r="N213" s="5"/>
    </row>
    <row r="214" spans="1:14" s="27" customFormat="1" ht="135" customHeight="1" x14ac:dyDescent="1.05">
      <c r="A214" s="1"/>
      <c r="B214" s="1"/>
      <c r="C214" s="2"/>
      <c r="D214" s="2"/>
      <c r="E214" s="3"/>
      <c r="F214" s="4"/>
      <c r="G214" s="5"/>
      <c r="H214" s="5"/>
      <c r="I214" s="6"/>
      <c r="J214" s="7"/>
      <c r="K214" s="8"/>
      <c r="L214" s="8"/>
      <c r="M214" s="8"/>
      <c r="N214" s="5"/>
    </row>
    <row r="215" spans="1:14" s="27" customFormat="1" ht="135" customHeight="1" x14ac:dyDescent="1.05">
      <c r="A215" s="1"/>
      <c r="B215" s="1"/>
      <c r="C215" s="2"/>
      <c r="D215" s="2"/>
      <c r="E215" s="3"/>
      <c r="F215" s="4"/>
      <c r="G215" s="5"/>
      <c r="H215" s="5"/>
      <c r="I215" s="6"/>
      <c r="J215" s="7"/>
      <c r="K215" s="8"/>
      <c r="L215" s="8"/>
      <c r="M215" s="8"/>
      <c r="N215" s="5"/>
    </row>
    <row r="216" spans="1:14" s="27" customFormat="1" ht="135" customHeight="1" x14ac:dyDescent="1.05">
      <c r="A216" s="1"/>
      <c r="B216" s="1"/>
      <c r="C216" s="2"/>
      <c r="D216" s="2"/>
      <c r="E216" s="3"/>
      <c r="F216" s="4"/>
      <c r="G216" s="5"/>
      <c r="H216" s="5"/>
      <c r="I216" s="6"/>
      <c r="J216" s="7"/>
      <c r="K216" s="8"/>
      <c r="L216" s="8"/>
      <c r="M216" s="8"/>
      <c r="N216" s="5"/>
    </row>
    <row r="217" spans="1:14" s="27" customFormat="1" ht="135" customHeight="1" x14ac:dyDescent="1.05">
      <c r="A217" s="1"/>
      <c r="B217" s="1"/>
      <c r="C217" s="2"/>
      <c r="D217" s="2"/>
      <c r="E217" s="3"/>
      <c r="F217" s="4"/>
      <c r="G217" s="5"/>
      <c r="H217" s="5"/>
      <c r="I217" s="6"/>
      <c r="J217" s="7"/>
      <c r="K217" s="8"/>
      <c r="L217" s="8"/>
      <c r="M217" s="8"/>
      <c r="N217" s="5"/>
    </row>
    <row r="218" spans="1:14" s="27" customFormat="1" ht="135" customHeight="1" x14ac:dyDescent="1.05">
      <c r="A218" s="1"/>
      <c r="B218" s="1"/>
      <c r="C218" s="2"/>
      <c r="D218" s="2"/>
      <c r="E218" s="3"/>
      <c r="F218" s="4"/>
      <c r="G218" s="5"/>
      <c r="H218" s="5"/>
      <c r="I218" s="6"/>
      <c r="J218" s="7"/>
      <c r="K218" s="8"/>
      <c r="L218" s="8"/>
      <c r="M218" s="8"/>
      <c r="N218" s="5"/>
    </row>
    <row r="219" spans="1:14" s="27" customFormat="1" ht="135" customHeight="1" x14ac:dyDescent="1.05">
      <c r="A219" s="1"/>
      <c r="B219" s="1"/>
      <c r="C219" s="2"/>
      <c r="D219" s="2"/>
      <c r="E219" s="3"/>
      <c r="F219" s="4"/>
      <c r="G219" s="5"/>
      <c r="H219" s="5"/>
      <c r="I219" s="6"/>
      <c r="J219" s="7"/>
      <c r="K219" s="8"/>
      <c r="L219" s="8"/>
      <c r="M219" s="8"/>
      <c r="N219" s="5"/>
    </row>
    <row r="220" spans="1:14" s="27" customFormat="1" ht="135" customHeight="1" x14ac:dyDescent="1.05">
      <c r="A220" s="1"/>
      <c r="B220" s="1"/>
      <c r="C220" s="2"/>
      <c r="D220" s="2"/>
      <c r="E220" s="3"/>
      <c r="F220" s="4"/>
      <c r="G220" s="5"/>
      <c r="H220" s="5"/>
      <c r="I220" s="6"/>
      <c r="J220" s="7"/>
      <c r="K220" s="8"/>
      <c r="L220" s="8"/>
      <c r="M220" s="8"/>
      <c r="N220" s="5"/>
    </row>
    <row r="221" spans="1:14" s="27" customFormat="1" ht="135" customHeight="1" x14ac:dyDescent="1.05">
      <c r="A221" s="1"/>
      <c r="B221" s="1"/>
      <c r="C221" s="2"/>
      <c r="D221" s="2"/>
      <c r="E221" s="3"/>
      <c r="F221" s="4"/>
      <c r="G221" s="5"/>
      <c r="H221" s="5"/>
      <c r="I221" s="6"/>
      <c r="J221" s="7"/>
      <c r="K221" s="8"/>
      <c r="L221" s="8"/>
      <c r="M221" s="8"/>
      <c r="N221" s="5"/>
    </row>
    <row r="222" spans="1:14" s="27" customFormat="1" ht="135" customHeight="1" x14ac:dyDescent="1.05">
      <c r="A222" s="1"/>
      <c r="B222" s="1"/>
      <c r="C222" s="2"/>
      <c r="D222" s="2"/>
      <c r="E222" s="3"/>
      <c r="F222" s="4"/>
      <c r="G222" s="5"/>
      <c r="H222" s="5"/>
      <c r="I222" s="6"/>
      <c r="J222" s="7"/>
      <c r="K222" s="8"/>
      <c r="L222" s="8"/>
      <c r="M222" s="8"/>
      <c r="N222" s="5"/>
    </row>
    <row r="223" spans="1:14" s="27" customFormat="1" ht="135" customHeight="1" x14ac:dyDescent="1.05">
      <c r="A223" s="1"/>
      <c r="B223" s="1"/>
      <c r="C223" s="2"/>
      <c r="D223" s="2"/>
      <c r="E223" s="3"/>
      <c r="F223" s="4"/>
      <c r="G223" s="5"/>
      <c r="H223" s="5"/>
      <c r="I223" s="6"/>
      <c r="J223" s="7"/>
      <c r="K223" s="8"/>
      <c r="L223" s="8"/>
      <c r="M223" s="8"/>
      <c r="N223" s="5"/>
    </row>
    <row r="224" spans="1:14" s="27" customFormat="1" x14ac:dyDescent="1.05">
      <c r="A224" s="1"/>
      <c r="B224" s="1"/>
      <c r="C224" s="2"/>
      <c r="D224" s="2"/>
      <c r="E224" s="3"/>
      <c r="F224" s="4"/>
      <c r="G224" s="5"/>
      <c r="H224" s="5"/>
      <c r="I224" s="6"/>
      <c r="J224" s="7"/>
      <c r="K224" s="8"/>
      <c r="L224" s="8"/>
      <c r="M224" s="8"/>
      <c r="N224" s="5"/>
    </row>
    <row r="225" spans="1:14" s="27" customFormat="1" x14ac:dyDescent="1.05">
      <c r="A225" s="1"/>
      <c r="B225" s="1"/>
      <c r="C225" s="2"/>
      <c r="D225" s="2"/>
      <c r="E225" s="3"/>
      <c r="F225" s="4"/>
      <c r="G225" s="5"/>
      <c r="H225" s="5"/>
      <c r="I225" s="6"/>
      <c r="J225" s="7"/>
      <c r="K225" s="8"/>
      <c r="L225" s="8"/>
      <c r="M225" s="8"/>
      <c r="N225" s="5"/>
    </row>
    <row r="226" spans="1:14" s="27" customFormat="1" x14ac:dyDescent="1.05">
      <c r="A226" s="1"/>
      <c r="B226" s="1"/>
      <c r="C226" s="2"/>
      <c r="D226" s="2"/>
      <c r="E226" s="3"/>
      <c r="F226" s="4"/>
      <c r="G226" s="5"/>
      <c r="H226" s="5"/>
      <c r="I226" s="6"/>
      <c r="J226" s="7"/>
      <c r="K226" s="8"/>
      <c r="L226" s="8"/>
      <c r="M226" s="8"/>
      <c r="N226" s="5"/>
    </row>
    <row r="227" spans="1:14" s="27" customFormat="1" x14ac:dyDescent="1.05">
      <c r="A227" s="1"/>
      <c r="B227" s="1"/>
      <c r="C227" s="2"/>
      <c r="D227" s="2"/>
      <c r="E227" s="3"/>
      <c r="F227" s="4"/>
      <c r="G227" s="5"/>
      <c r="H227" s="5"/>
      <c r="I227" s="6"/>
      <c r="J227" s="7"/>
      <c r="K227" s="8"/>
      <c r="L227" s="8"/>
      <c r="M227" s="8"/>
      <c r="N227" s="5"/>
    </row>
    <row r="228" spans="1:14" s="27" customFormat="1" x14ac:dyDescent="1.05">
      <c r="A228" s="1"/>
      <c r="B228" s="1"/>
      <c r="C228" s="2"/>
      <c r="D228" s="2"/>
      <c r="E228" s="3"/>
      <c r="F228" s="4"/>
      <c r="G228" s="5"/>
      <c r="H228" s="5"/>
      <c r="I228" s="6"/>
      <c r="J228" s="7"/>
      <c r="K228" s="8"/>
      <c r="L228" s="8"/>
      <c r="M228" s="8"/>
      <c r="N228" s="5"/>
    </row>
    <row r="229" spans="1:14" s="27" customFormat="1" x14ac:dyDescent="1.05">
      <c r="A229" s="1"/>
      <c r="B229" s="1"/>
      <c r="C229" s="2"/>
      <c r="D229" s="2"/>
      <c r="E229" s="3"/>
      <c r="F229" s="4"/>
      <c r="G229" s="5"/>
      <c r="H229" s="5"/>
      <c r="I229" s="6"/>
      <c r="J229" s="7"/>
      <c r="K229" s="8"/>
      <c r="L229" s="8"/>
      <c r="M229" s="8"/>
      <c r="N229" s="5"/>
    </row>
    <row r="230" spans="1:14" s="27" customFormat="1" x14ac:dyDescent="1.05">
      <c r="A230" s="1"/>
      <c r="B230" s="1"/>
      <c r="C230" s="2"/>
      <c r="D230" s="2"/>
      <c r="E230" s="3"/>
      <c r="F230" s="4"/>
      <c r="G230" s="5"/>
      <c r="H230" s="5"/>
      <c r="I230" s="6"/>
      <c r="J230" s="7"/>
      <c r="K230" s="8"/>
      <c r="L230" s="8"/>
      <c r="M230" s="8"/>
      <c r="N230" s="5"/>
    </row>
    <row r="231" spans="1:14" s="27" customFormat="1" x14ac:dyDescent="1.05">
      <c r="A231" s="1"/>
      <c r="B231" s="1"/>
      <c r="C231" s="2"/>
      <c r="D231" s="2"/>
      <c r="E231" s="3"/>
      <c r="F231" s="4"/>
      <c r="G231" s="5"/>
      <c r="H231" s="5"/>
      <c r="I231" s="6"/>
      <c r="J231" s="7"/>
      <c r="K231" s="8"/>
      <c r="L231" s="8"/>
      <c r="M231" s="8"/>
      <c r="N231" s="5"/>
    </row>
    <row r="232" spans="1:14" s="27" customFormat="1" x14ac:dyDescent="1.05">
      <c r="A232" s="1"/>
      <c r="B232" s="1"/>
      <c r="C232" s="2"/>
      <c r="D232" s="2"/>
      <c r="E232" s="3"/>
      <c r="F232" s="4"/>
      <c r="G232" s="5"/>
      <c r="H232" s="5"/>
      <c r="I232" s="6"/>
      <c r="J232" s="7"/>
      <c r="K232" s="8"/>
      <c r="L232" s="8"/>
      <c r="M232" s="8"/>
      <c r="N232" s="5"/>
    </row>
    <row r="233" spans="1:14" s="27" customFormat="1" x14ac:dyDescent="1.05">
      <c r="A233" s="1"/>
      <c r="B233" s="1"/>
      <c r="C233" s="2"/>
      <c r="D233" s="2"/>
      <c r="E233" s="3"/>
      <c r="F233" s="4"/>
      <c r="G233" s="5"/>
      <c r="H233" s="5"/>
      <c r="I233" s="6"/>
      <c r="J233" s="7"/>
      <c r="K233" s="8"/>
      <c r="L233" s="8"/>
      <c r="M233" s="8"/>
      <c r="N233" s="5"/>
    </row>
    <row r="234" spans="1:14" s="27" customFormat="1" x14ac:dyDescent="1.05">
      <c r="A234" s="1"/>
      <c r="B234" s="1"/>
      <c r="C234" s="2"/>
      <c r="D234" s="2"/>
      <c r="E234" s="3"/>
      <c r="F234" s="4"/>
      <c r="G234" s="5"/>
      <c r="H234" s="5"/>
      <c r="I234" s="6"/>
      <c r="J234" s="7"/>
      <c r="K234" s="8"/>
      <c r="L234" s="8"/>
      <c r="M234" s="8"/>
      <c r="N234" s="5"/>
    </row>
    <row r="235" spans="1:14" s="27" customFormat="1" x14ac:dyDescent="1.05">
      <c r="A235" s="1"/>
      <c r="B235" s="1"/>
      <c r="C235" s="2"/>
      <c r="D235" s="2"/>
      <c r="E235" s="3"/>
      <c r="F235" s="4"/>
      <c r="G235" s="5"/>
      <c r="H235" s="5"/>
      <c r="I235" s="6"/>
      <c r="J235" s="7"/>
      <c r="K235" s="8"/>
      <c r="L235" s="8"/>
      <c r="M235" s="8"/>
      <c r="N235" s="5"/>
    </row>
    <row r="236" spans="1:14" s="27" customFormat="1" x14ac:dyDescent="1.05">
      <c r="A236" s="1"/>
      <c r="B236" s="1"/>
      <c r="C236" s="2"/>
      <c r="D236" s="2"/>
      <c r="E236" s="3"/>
      <c r="F236" s="4"/>
      <c r="G236" s="5"/>
      <c r="H236" s="5"/>
      <c r="I236" s="6"/>
      <c r="J236" s="7"/>
      <c r="K236" s="8"/>
      <c r="L236" s="8"/>
      <c r="M236" s="8"/>
      <c r="N236" s="5"/>
    </row>
    <row r="237" spans="1:14" s="27" customFormat="1" x14ac:dyDescent="1.05">
      <c r="A237" s="1"/>
      <c r="B237" s="1"/>
      <c r="C237" s="2"/>
      <c r="D237" s="2"/>
      <c r="E237" s="3"/>
      <c r="F237" s="4"/>
      <c r="G237" s="5"/>
      <c r="H237" s="5"/>
      <c r="I237" s="6"/>
      <c r="J237" s="7"/>
      <c r="K237" s="8"/>
      <c r="L237" s="8"/>
      <c r="M237" s="8"/>
      <c r="N237" s="5"/>
    </row>
    <row r="238" spans="1:14" s="27" customFormat="1" x14ac:dyDescent="1.05">
      <c r="A238" s="1"/>
      <c r="B238" s="1"/>
      <c r="C238" s="2"/>
      <c r="D238" s="2"/>
      <c r="E238" s="3"/>
      <c r="F238" s="4"/>
      <c r="G238" s="5"/>
      <c r="H238" s="5"/>
      <c r="I238" s="6"/>
      <c r="J238" s="7"/>
      <c r="K238" s="8"/>
      <c r="L238" s="8"/>
      <c r="M238" s="8"/>
      <c r="N238" s="5"/>
    </row>
    <row r="239" spans="1:14" s="27" customFormat="1" x14ac:dyDescent="1.05">
      <c r="A239" s="1"/>
      <c r="B239" s="1"/>
      <c r="C239" s="2"/>
      <c r="D239" s="2"/>
      <c r="E239" s="3"/>
      <c r="F239" s="4"/>
      <c r="G239" s="5"/>
      <c r="H239" s="5"/>
      <c r="I239" s="6"/>
      <c r="J239" s="7"/>
      <c r="K239" s="8"/>
      <c r="L239" s="8"/>
      <c r="M239" s="8"/>
      <c r="N239" s="5"/>
    </row>
    <row r="240" spans="1:14" s="27" customFormat="1" x14ac:dyDescent="1.05">
      <c r="A240" s="1"/>
      <c r="B240" s="1"/>
      <c r="C240" s="2"/>
      <c r="D240" s="2"/>
      <c r="E240" s="3"/>
      <c r="F240" s="4"/>
      <c r="G240" s="5"/>
      <c r="H240" s="5"/>
      <c r="I240" s="6"/>
      <c r="J240" s="7"/>
      <c r="K240" s="8"/>
      <c r="L240" s="8"/>
      <c r="M240" s="8"/>
      <c r="N240" s="5"/>
    </row>
    <row r="241" spans="1:14" s="27" customFormat="1" x14ac:dyDescent="1.05">
      <c r="A241" s="1"/>
      <c r="B241" s="1"/>
      <c r="C241" s="2"/>
      <c r="D241" s="2"/>
      <c r="E241" s="3"/>
      <c r="F241" s="4"/>
      <c r="G241" s="5"/>
      <c r="H241" s="5"/>
      <c r="I241" s="6"/>
      <c r="J241" s="7"/>
      <c r="K241" s="8"/>
      <c r="L241" s="8"/>
      <c r="M241" s="8"/>
      <c r="N241" s="5"/>
    </row>
  </sheetData>
  <mergeCells count="96">
    <mergeCell ref="A154:A160"/>
    <mergeCell ref="B154:E160"/>
    <mergeCell ref="N154:N160"/>
    <mergeCell ref="A140:A146"/>
    <mergeCell ref="B140:E146"/>
    <mergeCell ref="N140:N146"/>
    <mergeCell ref="A147:A153"/>
    <mergeCell ref="B147:E153"/>
    <mergeCell ref="N147:N153"/>
    <mergeCell ref="M140:M146"/>
    <mergeCell ref="M147:M153"/>
    <mergeCell ref="M154:M160"/>
    <mergeCell ref="A126:A132"/>
    <mergeCell ref="B126:E132"/>
    <mergeCell ref="N126:N132"/>
    <mergeCell ref="A133:A139"/>
    <mergeCell ref="B133:E139"/>
    <mergeCell ref="N133:N139"/>
    <mergeCell ref="M126:M132"/>
    <mergeCell ref="M133:M139"/>
    <mergeCell ref="A112:A118"/>
    <mergeCell ref="B112:E118"/>
    <mergeCell ref="N112:N118"/>
    <mergeCell ref="A119:A125"/>
    <mergeCell ref="B119:E125"/>
    <mergeCell ref="N119:N125"/>
    <mergeCell ref="M112:M118"/>
    <mergeCell ref="M119:M125"/>
    <mergeCell ref="A98:A104"/>
    <mergeCell ref="B98:E104"/>
    <mergeCell ref="N98:N104"/>
    <mergeCell ref="A105:A111"/>
    <mergeCell ref="B105:E111"/>
    <mergeCell ref="N105:N111"/>
    <mergeCell ref="M98:M104"/>
    <mergeCell ref="M105:M111"/>
    <mergeCell ref="A84:A90"/>
    <mergeCell ref="B84:E90"/>
    <mergeCell ref="N84:N90"/>
    <mergeCell ref="A91:A97"/>
    <mergeCell ref="B91:E97"/>
    <mergeCell ref="N91:N97"/>
    <mergeCell ref="M84:M90"/>
    <mergeCell ref="M91:M97"/>
    <mergeCell ref="A70:A76"/>
    <mergeCell ref="B70:E76"/>
    <mergeCell ref="N70:N76"/>
    <mergeCell ref="A77:A83"/>
    <mergeCell ref="B77:E83"/>
    <mergeCell ref="N77:N83"/>
    <mergeCell ref="M70:M76"/>
    <mergeCell ref="M77:M83"/>
    <mergeCell ref="A56:A62"/>
    <mergeCell ref="B56:E62"/>
    <mergeCell ref="N56:N62"/>
    <mergeCell ref="A63:A69"/>
    <mergeCell ref="B63:E69"/>
    <mergeCell ref="N63:N69"/>
    <mergeCell ref="M56:M62"/>
    <mergeCell ref="M63:M69"/>
    <mergeCell ref="A42:A48"/>
    <mergeCell ref="B42:E48"/>
    <mergeCell ref="N42:N48"/>
    <mergeCell ref="A49:A55"/>
    <mergeCell ref="B49:E55"/>
    <mergeCell ref="N49:N55"/>
    <mergeCell ref="M42:M48"/>
    <mergeCell ref="M49:M55"/>
    <mergeCell ref="A28:A34"/>
    <mergeCell ref="B28:E34"/>
    <mergeCell ref="N28:N34"/>
    <mergeCell ref="A35:A41"/>
    <mergeCell ref="B35:E41"/>
    <mergeCell ref="N35:N41"/>
    <mergeCell ref="M28:M34"/>
    <mergeCell ref="M35:M41"/>
    <mergeCell ref="A14:A20"/>
    <mergeCell ref="B14:E20"/>
    <mergeCell ref="N14:N20"/>
    <mergeCell ref="A21:A27"/>
    <mergeCell ref="B21:E27"/>
    <mergeCell ref="N21:N27"/>
    <mergeCell ref="M14:M20"/>
    <mergeCell ref="M21:M27"/>
    <mergeCell ref="A7:A13"/>
    <mergeCell ref="B7:E13"/>
    <mergeCell ref="N7:N13"/>
    <mergeCell ref="M7:M13"/>
    <mergeCell ref="D6:E6"/>
    <mergeCell ref="A2:N3"/>
    <mergeCell ref="A4:A5"/>
    <mergeCell ref="B4:E5"/>
    <mergeCell ref="F4:F5"/>
    <mergeCell ref="G4:K4"/>
    <mergeCell ref="N4:N5"/>
    <mergeCell ref="M4:M5"/>
  </mergeCells>
  <pageMargins left="1" right="1" top="1" bottom="1" header="0.5" footer="0.5"/>
  <pageSetup paperSize="9" scale="10" fitToHeight="0" orientation="landscape" r:id="rId1"/>
  <rowBreaks count="7" manualBreakCount="7">
    <brk id="20" max="16383" man="1"/>
    <brk id="41" max="16383" man="1"/>
    <brk id="62" max="16383" man="1"/>
    <brk id="83" max="16383" man="1"/>
    <brk id="104" max="16383" man="1"/>
    <brk id="125" max="16383" man="1"/>
    <brk id="1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4E01-29E0-4FE9-BE1D-3386AF8D172E}">
  <sheetPr>
    <tabColor rgb="FFFFFF00"/>
    <pageSetUpPr fitToPage="1"/>
  </sheetPr>
  <dimension ref="A1:Z248"/>
  <sheetViews>
    <sheetView tabSelected="1" zoomScale="20" zoomScaleNormal="20" zoomScaleSheetLayoutView="30" workbookViewId="0">
      <pane xSplit="5" ySplit="6" topLeftCell="L193" activePane="bottomRight" state="frozen"/>
      <selection pane="topRight" activeCell="D1" sqref="D1"/>
      <selection pane="bottomLeft" activeCell="A7" sqref="A7"/>
      <selection pane="bottomRight" activeCell="X10" sqref="X10"/>
    </sheetView>
  </sheetViews>
  <sheetFormatPr defaultRowHeight="70.5" x14ac:dyDescent="1.05"/>
  <cols>
    <col min="1" max="2" width="18.7109375" style="1" customWidth="1"/>
    <col min="3" max="3" width="82.42578125" style="2" customWidth="1"/>
    <col min="4" max="4" width="69.28515625" style="2" customWidth="1"/>
    <col min="5" max="5" width="26" style="3" customWidth="1"/>
    <col min="6" max="6" width="50.140625" style="4" customWidth="1"/>
    <col min="7" max="7" width="102.28515625" style="5" customWidth="1"/>
    <col min="8" max="8" width="78.7109375" style="5" customWidth="1"/>
    <col min="9" max="9" width="85.140625" style="6" customWidth="1"/>
    <col min="10" max="10" width="78.7109375" style="7" customWidth="1"/>
    <col min="11" max="11" width="97.5703125" style="8" customWidth="1"/>
    <col min="12" max="12" width="99.7109375" style="124" customWidth="1"/>
    <col min="13" max="13" width="255.42578125" style="8" customWidth="1"/>
    <col min="14" max="14" width="147.28515625" style="5" customWidth="1"/>
    <col min="15" max="16" width="9.140625" style="9"/>
    <col min="17" max="17" width="139.28515625" style="9" customWidth="1"/>
    <col min="18" max="20" width="9.140625" style="9"/>
    <col min="21" max="21" width="128.42578125" style="9" customWidth="1"/>
    <col min="22" max="23" width="9.140625" style="9"/>
    <col min="24" max="24" width="50.5703125" style="9" customWidth="1"/>
    <col min="25" max="16384" width="9.140625" style="9"/>
  </cols>
  <sheetData>
    <row r="1" spans="1:23" ht="165.75" customHeight="1" x14ac:dyDescent="1.05"/>
    <row r="2" spans="1:23" ht="74.25" customHeight="1" x14ac:dyDescent="0.85">
      <c r="A2" s="235" t="s">
        <v>81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10"/>
      <c r="P2" s="10"/>
      <c r="Q2" s="10"/>
    </row>
    <row r="3" spans="1:23" ht="54" customHeight="1" x14ac:dyDescent="0.8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10"/>
      <c r="P3" s="10"/>
      <c r="Q3" s="10"/>
    </row>
    <row r="4" spans="1:23" s="12" customFormat="1" ht="87" customHeight="1" x14ac:dyDescent="0.8">
      <c r="A4" s="143" t="s">
        <v>1</v>
      </c>
      <c r="B4" s="145" t="s">
        <v>2</v>
      </c>
      <c r="C4" s="146"/>
      <c r="D4" s="146"/>
      <c r="E4" s="147"/>
      <c r="F4" s="143" t="s">
        <v>3</v>
      </c>
      <c r="G4" s="260" t="s">
        <v>60</v>
      </c>
      <c r="H4" s="261"/>
      <c r="I4" s="261"/>
      <c r="J4" s="261"/>
      <c r="K4" s="261"/>
      <c r="L4" s="262"/>
      <c r="M4" s="237" t="s">
        <v>84</v>
      </c>
      <c r="N4" s="237" t="s">
        <v>4</v>
      </c>
      <c r="O4" s="11"/>
      <c r="P4" s="11"/>
      <c r="Q4" s="11"/>
      <c r="R4" s="11"/>
      <c r="S4" s="11"/>
      <c r="T4" s="11"/>
      <c r="U4" s="11"/>
      <c r="V4" s="11"/>
      <c r="W4" s="11"/>
    </row>
    <row r="5" spans="1:23" s="12" customFormat="1" ht="409.5" customHeight="1" x14ac:dyDescent="0.8">
      <c r="A5" s="144"/>
      <c r="B5" s="148"/>
      <c r="C5" s="149"/>
      <c r="D5" s="149"/>
      <c r="E5" s="150"/>
      <c r="F5" s="144"/>
      <c r="G5" s="115" t="s">
        <v>57</v>
      </c>
      <c r="H5" s="115" t="s">
        <v>61</v>
      </c>
      <c r="I5" s="116" t="s">
        <v>62</v>
      </c>
      <c r="J5" s="117" t="s">
        <v>5</v>
      </c>
      <c r="K5" s="118" t="s">
        <v>56</v>
      </c>
      <c r="L5" s="118" t="s">
        <v>63</v>
      </c>
      <c r="M5" s="238"/>
      <c r="N5" s="238"/>
      <c r="O5" s="11"/>
      <c r="P5" s="11"/>
      <c r="Q5" s="11"/>
      <c r="R5" s="11"/>
      <c r="S5" s="11"/>
      <c r="T5" s="11"/>
      <c r="U5" s="11"/>
      <c r="V5" s="11"/>
      <c r="W5" s="11"/>
    </row>
    <row r="6" spans="1:23" s="19" customFormat="1" ht="144" customHeight="1" x14ac:dyDescent="0.8">
      <c r="A6" s="13">
        <v>1</v>
      </c>
      <c r="B6" s="13">
        <v>2</v>
      </c>
      <c r="C6" s="14">
        <v>3</v>
      </c>
      <c r="D6" s="175">
        <v>4</v>
      </c>
      <c r="E6" s="176"/>
      <c r="F6" s="13">
        <v>5</v>
      </c>
      <c r="G6" s="119">
        <v>6</v>
      </c>
      <c r="H6" s="119">
        <v>7</v>
      </c>
      <c r="I6" s="119">
        <v>8</v>
      </c>
      <c r="J6" s="120" t="s">
        <v>6</v>
      </c>
      <c r="K6" s="121" t="s">
        <v>7</v>
      </c>
      <c r="L6" s="121" t="s">
        <v>64</v>
      </c>
      <c r="M6" s="122" t="s">
        <v>70</v>
      </c>
      <c r="N6" s="119">
        <v>13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s="19" customFormat="1" ht="144" customHeight="1" x14ac:dyDescent="0.8">
      <c r="A7" s="153"/>
      <c r="B7" s="222" t="s">
        <v>59</v>
      </c>
      <c r="C7" s="223"/>
      <c r="D7" s="223"/>
      <c r="E7" s="224"/>
      <c r="F7" s="13" t="s">
        <v>8</v>
      </c>
      <c r="G7" s="36">
        <f>G8+G9+G10+G11+G13</f>
        <v>9649983.2681699991</v>
      </c>
      <c r="H7" s="36">
        <f>H8+H9+H10+H11+H13</f>
        <v>3465434.43</v>
      </c>
      <c r="I7" s="36">
        <f>I8+I9+I10+I11+I13</f>
        <v>3420539.24</v>
      </c>
      <c r="J7" s="36">
        <f t="shared" ref="J7:J13" si="0">I7-H7</f>
        <v>-44895.189999999944</v>
      </c>
      <c r="K7" s="36">
        <f t="shared" ref="K7:K13" si="1">IF(I7=0,0,I7/H7*100)</f>
        <v>98.704485948100881</v>
      </c>
      <c r="L7" s="127">
        <f>I7/(G7-G13)*100</f>
        <v>43.676253486382443</v>
      </c>
      <c r="M7" s="232"/>
      <c r="N7" s="153"/>
      <c r="O7" s="18"/>
      <c r="P7" s="18"/>
      <c r="Q7" s="18"/>
      <c r="R7" s="18"/>
      <c r="S7" s="18"/>
      <c r="T7" s="18"/>
      <c r="U7" s="18"/>
      <c r="V7" s="18"/>
      <c r="W7" s="18"/>
    </row>
    <row r="8" spans="1:23" s="19" customFormat="1" ht="144" customHeight="1" x14ac:dyDescent="0.8">
      <c r="A8" s="231"/>
      <c r="B8" s="225"/>
      <c r="C8" s="226"/>
      <c r="D8" s="226"/>
      <c r="E8" s="227"/>
      <c r="F8" s="13" t="s">
        <v>9</v>
      </c>
      <c r="G8" s="113">
        <f>G15+G22+G43+G36+G50+G64+G141+G29+G57+G71+G78+G92+G106+G113+G120+G99+G127+G134+G155+G162</f>
        <v>107664.71875999999</v>
      </c>
      <c r="H8" s="113">
        <f>H15+H22+H43+H36+H50+H64+H141+H29+H57+H71+H78+H92+H106+H113+H120+H99+H127+H134+H155+H162</f>
        <v>46188.11</v>
      </c>
      <c r="I8" s="113">
        <f>I15+I22+I43+I36+I50+I64+I141+I29+I57+I71+I78+I92+I106+I113+I120+I99+I127+I134+I155+I162</f>
        <v>45407.71</v>
      </c>
      <c r="J8" s="114">
        <f t="shared" si="0"/>
        <v>-780.40000000000146</v>
      </c>
      <c r="K8" s="113">
        <f t="shared" si="1"/>
        <v>98.310387673364417</v>
      </c>
      <c r="L8" s="128">
        <f>I8/G8*100</f>
        <v>42.175106685803229</v>
      </c>
      <c r="M8" s="233"/>
      <c r="N8" s="231"/>
      <c r="O8" s="18"/>
      <c r="P8" s="18"/>
      <c r="Q8" s="18"/>
      <c r="R8" s="18"/>
      <c r="S8" s="18"/>
      <c r="T8" s="18"/>
      <c r="U8" s="18"/>
      <c r="V8" s="18"/>
      <c r="W8" s="18"/>
    </row>
    <row r="9" spans="1:23" s="19" customFormat="1" ht="144" customHeight="1" x14ac:dyDescent="0.8">
      <c r="A9" s="231"/>
      <c r="B9" s="225"/>
      <c r="C9" s="226"/>
      <c r="D9" s="226"/>
      <c r="E9" s="227"/>
      <c r="F9" s="13" t="s">
        <v>10</v>
      </c>
      <c r="G9" s="113">
        <f>G16+G23+G44+G37+G51+G65+G142+G30+G58+G72+G79+G93+G107+G114+G121+G100+G128+G135+G156+G163+G170</f>
        <v>2913237.19</v>
      </c>
      <c r="H9" s="113">
        <f>H16+H23+H44+H37+H51+H65+H142+H30+H58+H72+H79+H93+H107+H114+H121+H100+H128+H135+H156+H163+H170</f>
        <v>1328467.2899999998</v>
      </c>
      <c r="I9" s="113">
        <f>I16+I23+I44+I37+I51+I65+I142+I30+I58+I72+I79+I93+I107+I114+I121+I100+I128+I135+I156+I163+I170</f>
        <v>1318091.4099999999</v>
      </c>
      <c r="J9" s="114">
        <f t="shared" si="0"/>
        <v>-10375.879999999888</v>
      </c>
      <c r="K9" s="113">
        <f t="shared" si="1"/>
        <v>99.2189585638951</v>
      </c>
      <c r="L9" s="128">
        <f t="shared" ref="L9:L10" si="2">I9/G9*100</f>
        <v>45.244905376207967</v>
      </c>
      <c r="M9" s="233"/>
      <c r="N9" s="231"/>
      <c r="O9" s="18"/>
      <c r="P9" s="18"/>
      <c r="Q9" s="18"/>
      <c r="R9" s="18"/>
      <c r="S9" s="18"/>
      <c r="T9" s="18"/>
      <c r="U9" s="18"/>
      <c r="V9" s="18"/>
      <c r="W9" s="18"/>
    </row>
    <row r="10" spans="1:23" s="19" customFormat="1" ht="144" customHeight="1" x14ac:dyDescent="0.8">
      <c r="A10" s="231"/>
      <c r="B10" s="225"/>
      <c r="C10" s="226"/>
      <c r="D10" s="226"/>
      <c r="E10" s="227"/>
      <c r="F10" s="13" t="s">
        <v>11</v>
      </c>
      <c r="G10" s="113">
        <f>G17+G24+G45+G52+G66+G143+G31+G59+G73+G80+G94+G108+G115+G122+G101+G129+G136+G157+G164+G171+G150+G38</f>
        <v>4810674.6733899992</v>
      </c>
      <c r="H10" s="113">
        <f>H17+H24+H45+H52+H66+H143+H31+H59+H73+H80+H94+H108+H115+H122+H101+H129+H136+H157+H164+H171+H150+H38</f>
        <v>2089779.0300000003</v>
      </c>
      <c r="I10" s="113">
        <f>I17+I24+I45+I52+I66+I143+I31+I59+I73+I80+I94+I108+I115+I122+I101+I129+I136+I157+I164+I171+I150+I38</f>
        <v>2056040.12</v>
      </c>
      <c r="J10" s="114">
        <f t="shared" si="0"/>
        <v>-33738.910000000149</v>
      </c>
      <c r="K10" s="113">
        <f>IF(I10=0,0,I10/H10*100)</f>
        <v>98.385527392338687</v>
      </c>
      <c r="L10" s="128">
        <f t="shared" si="2"/>
        <v>42.739122048158464</v>
      </c>
      <c r="M10" s="233"/>
      <c r="N10" s="231"/>
      <c r="O10" s="18"/>
      <c r="P10" s="18"/>
      <c r="Q10" s="18"/>
      <c r="R10" s="18"/>
      <c r="S10" s="18"/>
      <c r="T10" s="18"/>
      <c r="U10" s="18"/>
      <c r="V10" s="18"/>
      <c r="W10" s="18"/>
    </row>
    <row r="11" spans="1:23" s="19" customFormat="1" ht="144" customHeight="1" x14ac:dyDescent="0.8">
      <c r="A11" s="231"/>
      <c r="B11" s="225"/>
      <c r="C11" s="226"/>
      <c r="D11" s="226"/>
      <c r="E11" s="227"/>
      <c r="F11" s="13" t="s">
        <v>12</v>
      </c>
      <c r="G11" s="113">
        <f>G18+G25+G46+G39+G53+G67+G144+G32+G60+G74+G81+G95+G109+G116+G123+G102+G130+G137+G158+G165+G172</f>
        <v>0</v>
      </c>
      <c r="H11" s="113">
        <f>H18+H25+H46+H39+H53+H67+H144+H32+H60+H74+H81+H95+H109+H116+H123+H102+H130+H137+H158+H165</f>
        <v>0</v>
      </c>
      <c r="I11" s="113">
        <f>I18+I25+I46+I39+I53+I67+I144+I32+I60+I74+I81+I95+I109+I116+I123+I102+I130++I137+I158+I165</f>
        <v>0</v>
      </c>
      <c r="J11" s="114">
        <f t="shared" si="0"/>
        <v>0</v>
      </c>
      <c r="K11" s="113">
        <f t="shared" si="1"/>
        <v>0</v>
      </c>
      <c r="L11" s="128"/>
      <c r="M11" s="233"/>
      <c r="N11" s="231"/>
      <c r="O11" s="18"/>
      <c r="P11" s="18"/>
      <c r="Q11" s="18"/>
      <c r="R11" s="18"/>
      <c r="S11" s="18"/>
      <c r="T11" s="18"/>
      <c r="U11" s="18"/>
      <c r="V11" s="18"/>
      <c r="W11" s="18"/>
    </row>
    <row r="12" spans="1:23" s="19" customFormat="1" ht="144" customHeight="1" x14ac:dyDescent="0.8">
      <c r="A12" s="231"/>
      <c r="B12" s="225"/>
      <c r="C12" s="226"/>
      <c r="D12" s="226"/>
      <c r="E12" s="227"/>
      <c r="F12" s="13" t="s">
        <v>13</v>
      </c>
      <c r="G12" s="113">
        <f>G19+G26+G47+G40+G54+G68+G145+G33+G61+G75+G82+G96+G110+G117+G124+G103+G131+G138+G159+G166+G173</f>
        <v>122028.8</v>
      </c>
      <c r="H12" s="113">
        <f>H19+H26+H47+H40+H54+H68+H145+H33+H61+H75+H82+H96+H110+H117+H124+H103+H131+H138+H159+H166</f>
        <v>14.4</v>
      </c>
      <c r="I12" s="113">
        <f>I19+I26+I47+I40+I54+I68+I145+I33+I61+I75+I82+I96+I110+I117+I124+I103+I131++I138+I159+I166</f>
        <v>13.1</v>
      </c>
      <c r="J12" s="114">
        <f t="shared" si="0"/>
        <v>-1.3000000000000007</v>
      </c>
      <c r="K12" s="113">
        <f t="shared" si="1"/>
        <v>90.972222222222214</v>
      </c>
      <c r="L12" s="128"/>
      <c r="M12" s="233"/>
      <c r="N12" s="231"/>
      <c r="O12" s="18"/>
      <c r="P12" s="18"/>
      <c r="Q12" s="18"/>
      <c r="R12" s="18"/>
      <c r="S12" s="18"/>
      <c r="T12" s="18"/>
      <c r="U12" s="18"/>
      <c r="V12" s="18"/>
      <c r="W12" s="18"/>
    </row>
    <row r="13" spans="1:23" s="19" customFormat="1" ht="144" customHeight="1" x14ac:dyDescent="0.8">
      <c r="A13" s="154"/>
      <c r="B13" s="228"/>
      <c r="C13" s="229"/>
      <c r="D13" s="229"/>
      <c r="E13" s="230"/>
      <c r="F13" s="13" t="s">
        <v>14</v>
      </c>
      <c r="G13" s="113">
        <f>G20+G27+G48+G41+G55+G69+G146+G34+G62+G76+G83+G97+G111+G118+G125+G104+G132+G139+G160+G167+G174+G153</f>
        <v>1818406.6860200004</v>
      </c>
      <c r="H13" s="113">
        <f>H20+H27+H48+H41+H55+H69+H146+H34+H62+H76+H83+H97+H111+H118+H125+H104+H132+H139+H160+H167</f>
        <v>1000</v>
      </c>
      <c r="I13" s="113">
        <f>I20+I27+I48+I41+I55+I69+I146+I34+I62+I76+I83+I97+I111+I118+I125+I104+I132++I139+I160+I167</f>
        <v>1000</v>
      </c>
      <c r="J13" s="113">
        <f t="shared" si="0"/>
        <v>0</v>
      </c>
      <c r="K13" s="113">
        <f t="shared" si="1"/>
        <v>100</v>
      </c>
      <c r="L13" s="128"/>
      <c r="M13" s="234"/>
      <c r="N13" s="154"/>
      <c r="O13" s="18"/>
      <c r="P13" s="18"/>
      <c r="Q13" s="18"/>
      <c r="R13" s="18"/>
      <c r="S13" s="18"/>
      <c r="T13" s="18"/>
      <c r="U13" s="18"/>
      <c r="V13" s="18"/>
      <c r="W13" s="18"/>
    </row>
    <row r="14" spans="1:23" s="24" customFormat="1" ht="135" customHeight="1" x14ac:dyDescent="0.25">
      <c r="A14" s="239">
        <v>1</v>
      </c>
      <c r="B14" s="160" t="s">
        <v>19</v>
      </c>
      <c r="C14" s="161"/>
      <c r="D14" s="161"/>
      <c r="E14" s="162"/>
      <c r="F14" s="20" t="s">
        <v>8</v>
      </c>
      <c r="G14" s="36">
        <f>G15+G16+G17+G18+G20</f>
        <v>5558.4</v>
      </c>
      <c r="H14" s="36">
        <f>H15+H16+H17+H18+H20</f>
        <v>2736.5</v>
      </c>
      <c r="I14" s="37">
        <f>I15+I16+I17+I18+I20</f>
        <v>3289.7</v>
      </c>
      <c r="J14" s="78">
        <f t="shared" ref="J14:J46" si="3">I14-H14</f>
        <v>553.19999999999982</v>
      </c>
      <c r="K14" s="49">
        <f t="shared" ref="K14:K15" si="4">IF(I14=0,0,I14/H14*100)</f>
        <v>120.21560387356112</v>
      </c>
      <c r="L14" s="127">
        <f>I14/(G14-G20)*100</f>
        <v>59.184297639608516</v>
      </c>
      <c r="M14" s="186" t="s">
        <v>74</v>
      </c>
      <c r="N14" s="180" t="s">
        <v>20</v>
      </c>
    </row>
    <row r="15" spans="1:23" s="24" customFormat="1" ht="135" customHeight="1" x14ac:dyDescent="0.25">
      <c r="A15" s="240"/>
      <c r="B15" s="163"/>
      <c r="C15" s="164"/>
      <c r="D15" s="164"/>
      <c r="E15" s="165"/>
      <c r="F15" s="21" t="s">
        <v>9</v>
      </c>
      <c r="G15" s="38">
        <v>0</v>
      </c>
      <c r="H15" s="38">
        <v>0</v>
      </c>
      <c r="I15" s="38">
        <v>0</v>
      </c>
      <c r="J15" s="39">
        <f t="shared" si="3"/>
        <v>0</v>
      </c>
      <c r="K15" s="90">
        <f t="shared" si="4"/>
        <v>0</v>
      </c>
      <c r="L15" s="130"/>
      <c r="M15" s="187"/>
      <c r="N15" s="181"/>
    </row>
    <row r="16" spans="1:23" s="24" customFormat="1" ht="135" customHeight="1" x14ac:dyDescent="0.25">
      <c r="A16" s="240"/>
      <c r="B16" s="163"/>
      <c r="C16" s="164"/>
      <c r="D16" s="164"/>
      <c r="E16" s="165"/>
      <c r="F16" s="21" t="s">
        <v>10</v>
      </c>
      <c r="G16" s="38">
        <v>0</v>
      </c>
      <c r="H16" s="38">
        <v>0</v>
      </c>
      <c r="I16" s="38">
        <v>0</v>
      </c>
      <c r="J16" s="39">
        <f t="shared" si="3"/>
        <v>0</v>
      </c>
      <c r="K16" s="90">
        <v>0</v>
      </c>
      <c r="L16" s="130"/>
      <c r="M16" s="187"/>
      <c r="N16" s="181"/>
    </row>
    <row r="17" spans="1:15" s="24" customFormat="1" ht="135" customHeight="1" x14ac:dyDescent="0.25">
      <c r="A17" s="240"/>
      <c r="B17" s="163"/>
      <c r="C17" s="164"/>
      <c r="D17" s="164"/>
      <c r="E17" s="165"/>
      <c r="F17" s="21" t="s">
        <v>11</v>
      </c>
      <c r="G17" s="41">
        <v>5558.4</v>
      </c>
      <c r="H17" s="41">
        <v>2736.5</v>
      </c>
      <c r="I17" s="32">
        <v>3289.7</v>
      </c>
      <c r="J17" s="77">
        <f t="shared" si="3"/>
        <v>553.19999999999982</v>
      </c>
      <c r="K17" s="43">
        <f t="shared" ref="K17:K46" si="5">IF(I17=0,0,I17/H17*100)</f>
        <v>120.21560387356112</v>
      </c>
      <c r="L17" s="130">
        <f t="shared" ref="L17" si="6">I17/G17*100</f>
        <v>59.184297639608516</v>
      </c>
      <c r="M17" s="187"/>
      <c r="N17" s="181"/>
    </row>
    <row r="18" spans="1:15" s="24" customFormat="1" ht="135" customHeight="1" x14ac:dyDescent="0.25">
      <c r="A18" s="240"/>
      <c r="B18" s="163"/>
      <c r="C18" s="164"/>
      <c r="D18" s="164"/>
      <c r="E18" s="165"/>
      <c r="F18" s="22" t="s">
        <v>12</v>
      </c>
      <c r="G18" s="38">
        <v>0</v>
      </c>
      <c r="H18" s="38">
        <v>0</v>
      </c>
      <c r="I18" s="38">
        <v>0</v>
      </c>
      <c r="J18" s="31">
        <f t="shared" si="3"/>
        <v>0</v>
      </c>
      <c r="K18" s="88">
        <f t="shared" si="5"/>
        <v>0</v>
      </c>
      <c r="L18" s="131"/>
      <c r="M18" s="187"/>
      <c r="N18" s="181"/>
    </row>
    <row r="19" spans="1:15" s="24" customFormat="1" ht="135" customHeight="1" x14ac:dyDescent="0.25">
      <c r="A19" s="240"/>
      <c r="B19" s="163"/>
      <c r="C19" s="164"/>
      <c r="D19" s="164"/>
      <c r="E19" s="165"/>
      <c r="F19" s="22" t="s">
        <v>13</v>
      </c>
      <c r="G19" s="38">
        <v>0</v>
      </c>
      <c r="H19" s="38">
        <v>0</v>
      </c>
      <c r="I19" s="38">
        <v>0</v>
      </c>
      <c r="J19" s="31">
        <f t="shared" si="3"/>
        <v>0</v>
      </c>
      <c r="K19" s="88">
        <f t="shared" si="5"/>
        <v>0</v>
      </c>
      <c r="L19" s="131"/>
      <c r="M19" s="187"/>
      <c r="N19" s="181"/>
    </row>
    <row r="20" spans="1:15" s="24" customFormat="1" ht="135" customHeight="1" x14ac:dyDescent="0.25">
      <c r="A20" s="241"/>
      <c r="B20" s="166"/>
      <c r="C20" s="167"/>
      <c r="D20" s="167"/>
      <c r="E20" s="168"/>
      <c r="F20" s="23" t="s">
        <v>14</v>
      </c>
      <c r="G20" s="38">
        <v>0</v>
      </c>
      <c r="H20" s="38">
        <v>0</v>
      </c>
      <c r="I20" s="38">
        <v>0</v>
      </c>
      <c r="J20" s="31">
        <f t="shared" si="3"/>
        <v>0</v>
      </c>
      <c r="K20" s="88">
        <f t="shared" si="5"/>
        <v>0</v>
      </c>
      <c r="L20" s="131"/>
      <c r="M20" s="188"/>
      <c r="N20" s="182"/>
    </row>
    <row r="21" spans="1:15" s="24" customFormat="1" ht="135" customHeight="1" x14ac:dyDescent="0.25">
      <c r="A21" s="239">
        <v>2</v>
      </c>
      <c r="B21" s="160" t="s">
        <v>35</v>
      </c>
      <c r="C21" s="161"/>
      <c r="D21" s="161"/>
      <c r="E21" s="162"/>
      <c r="F21" s="20" t="s">
        <v>8</v>
      </c>
      <c r="G21" s="36">
        <f>G22+G23+G24+G27+G25</f>
        <v>1765722.25</v>
      </c>
      <c r="H21" s="36">
        <f>H22+H23+H24+H27+H25</f>
        <v>568840.4</v>
      </c>
      <c r="I21" s="37">
        <f>I22+I23+I24+I27+I25</f>
        <v>579950.98</v>
      </c>
      <c r="J21" s="75">
        <f t="shared" si="3"/>
        <v>11110.579999999958</v>
      </c>
      <c r="K21" s="49">
        <f t="shared" si="5"/>
        <v>101.95319812024601</v>
      </c>
      <c r="L21" s="127">
        <f>I21/(G21-G27)*100</f>
        <v>33.894484273018016</v>
      </c>
      <c r="M21" s="186" t="s">
        <v>88</v>
      </c>
      <c r="N21" s="195" t="s">
        <v>26</v>
      </c>
    </row>
    <row r="22" spans="1:15" s="24" customFormat="1" ht="135" customHeight="1" x14ac:dyDescent="0.25">
      <c r="A22" s="240"/>
      <c r="B22" s="163"/>
      <c r="C22" s="164"/>
      <c r="D22" s="164"/>
      <c r="E22" s="165"/>
      <c r="F22" s="21" t="s">
        <v>9</v>
      </c>
      <c r="G22" s="31">
        <v>0</v>
      </c>
      <c r="H22" s="31">
        <v>0</v>
      </c>
      <c r="I22" s="31">
        <v>0</v>
      </c>
      <c r="J22" s="31">
        <v>0</v>
      </c>
      <c r="K22" s="88">
        <v>0</v>
      </c>
      <c r="L22" s="131"/>
      <c r="M22" s="187"/>
      <c r="N22" s="196"/>
      <c r="O22" s="26"/>
    </row>
    <row r="23" spans="1:15" s="24" customFormat="1" ht="135" customHeight="1" x14ac:dyDescent="0.25">
      <c r="A23" s="240"/>
      <c r="B23" s="163"/>
      <c r="C23" s="164"/>
      <c r="D23" s="164"/>
      <c r="E23" s="165"/>
      <c r="F23" s="21" t="s">
        <v>10</v>
      </c>
      <c r="G23" s="31">
        <v>118.7</v>
      </c>
      <c r="H23" s="31">
        <v>40</v>
      </c>
      <c r="I23" s="32">
        <v>40</v>
      </c>
      <c r="J23" s="31">
        <f>I23-H23</f>
        <v>0</v>
      </c>
      <c r="K23" s="88">
        <f>I23/H23*100</f>
        <v>100</v>
      </c>
      <c r="L23" s="130">
        <f t="shared" ref="L23:L24" si="7">I23/G23*100</f>
        <v>33.69839932603201</v>
      </c>
      <c r="M23" s="187"/>
      <c r="N23" s="196"/>
    </row>
    <row r="24" spans="1:15" s="24" customFormat="1" ht="135" customHeight="1" x14ac:dyDescent="0.25">
      <c r="A24" s="240"/>
      <c r="B24" s="163"/>
      <c r="C24" s="164"/>
      <c r="D24" s="164"/>
      <c r="E24" s="165"/>
      <c r="F24" s="21" t="s">
        <v>11</v>
      </c>
      <c r="G24" s="31">
        <v>1710929.55</v>
      </c>
      <c r="H24" s="31">
        <v>568800.4</v>
      </c>
      <c r="I24" s="32">
        <v>579910.98</v>
      </c>
      <c r="J24" s="76">
        <f>I24-H24</f>
        <v>11110.579999999958</v>
      </c>
      <c r="K24" s="43">
        <f t="shared" si="5"/>
        <v>101.95333547585408</v>
      </c>
      <c r="L24" s="130">
        <f t="shared" si="7"/>
        <v>33.89449787689972</v>
      </c>
      <c r="M24" s="187"/>
      <c r="N24" s="196"/>
    </row>
    <row r="25" spans="1:15" s="24" customFormat="1" ht="135" customHeight="1" x14ac:dyDescent="0.25">
      <c r="A25" s="240"/>
      <c r="B25" s="163"/>
      <c r="C25" s="164"/>
      <c r="D25" s="164"/>
      <c r="E25" s="165"/>
      <c r="F25" s="22" t="s">
        <v>12</v>
      </c>
      <c r="G25" s="31">
        <v>0</v>
      </c>
      <c r="H25" s="31">
        <v>0</v>
      </c>
      <c r="I25" s="31">
        <v>0</v>
      </c>
      <c r="J25" s="31">
        <f t="shared" si="3"/>
        <v>0</v>
      </c>
      <c r="K25" s="88">
        <f t="shared" si="5"/>
        <v>0</v>
      </c>
      <c r="L25" s="131"/>
      <c r="M25" s="187"/>
      <c r="N25" s="196"/>
    </row>
    <row r="26" spans="1:15" s="24" customFormat="1" ht="135" customHeight="1" x14ac:dyDescent="0.25">
      <c r="A26" s="240"/>
      <c r="B26" s="163"/>
      <c r="C26" s="164"/>
      <c r="D26" s="164"/>
      <c r="E26" s="165"/>
      <c r="F26" s="22" t="s">
        <v>13</v>
      </c>
      <c r="G26" s="31">
        <v>0</v>
      </c>
      <c r="H26" s="31">
        <v>0</v>
      </c>
      <c r="I26" s="31">
        <v>0</v>
      </c>
      <c r="J26" s="31">
        <f t="shared" si="3"/>
        <v>0</v>
      </c>
      <c r="K26" s="88">
        <f t="shared" si="5"/>
        <v>0</v>
      </c>
      <c r="L26" s="131"/>
      <c r="M26" s="187"/>
      <c r="N26" s="196"/>
    </row>
    <row r="27" spans="1:15" s="24" customFormat="1" ht="135" customHeight="1" x14ac:dyDescent="0.25">
      <c r="A27" s="241"/>
      <c r="B27" s="166"/>
      <c r="C27" s="167"/>
      <c r="D27" s="167"/>
      <c r="E27" s="168"/>
      <c r="F27" s="23" t="s">
        <v>14</v>
      </c>
      <c r="G27" s="31">
        <v>54674</v>
      </c>
      <c r="H27" s="31">
        <v>0</v>
      </c>
      <c r="I27" s="31">
        <v>0</v>
      </c>
      <c r="J27" s="31">
        <f t="shared" si="3"/>
        <v>0</v>
      </c>
      <c r="K27" s="88">
        <f t="shared" si="5"/>
        <v>0</v>
      </c>
      <c r="L27" s="131"/>
      <c r="M27" s="188"/>
      <c r="N27" s="197"/>
    </row>
    <row r="28" spans="1:15" s="24" customFormat="1" ht="135" customHeight="1" x14ac:dyDescent="0.25">
      <c r="A28" s="239">
        <v>3</v>
      </c>
      <c r="B28" s="160" t="s">
        <v>25</v>
      </c>
      <c r="C28" s="161"/>
      <c r="D28" s="161"/>
      <c r="E28" s="162"/>
      <c r="F28" s="20" t="s">
        <v>8</v>
      </c>
      <c r="G28" s="36">
        <f>G29+G30+G31+G32+G34</f>
        <v>8731.06</v>
      </c>
      <c r="H28" s="36">
        <f>H29+H30+H31+H32+H34</f>
        <v>3743.29</v>
      </c>
      <c r="I28" s="37">
        <f>I29+I30+I31+I32+I34</f>
        <v>3743.52</v>
      </c>
      <c r="J28" s="78">
        <f>J29+J30+J31</f>
        <v>0.23000000000004661</v>
      </c>
      <c r="K28" s="49">
        <f t="shared" ref="K28:K34" si="8">IF(I28=0,0,I28/H28*100)</f>
        <v>100.00614432758348</v>
      </c>
      <c r="L28" s="129">
        <f>I28/(G28-G34)*100</f>
        <v>42.87589364865206</v>
      </c>
      <c r="M28" s="186" t="s">
        <v>85</v>
      </c>
      <c r="N28" s="195" t="s">
        <v>26</v>
      </c>
    </row>
    <row r="29" spans="1:15" s="24" customFormat="1" ht="135" customHeight="1" x14ac:dyDescent="0.25">
      <c r="A29" s="240"/>
      <c r="B29" s="163"/>
      <c r="C29" s="164"/>
      <c r="D29" s="164"/>
      <c r="E29" s="165"/>
      <c r="F29" s="21" t="s">
        <v>9</v>
      </c>
      <c r="G29" s="44">
        <v>0</v>
      </c>
      <c r="H29" s="44">
        <v>0</v>
      </c>
      <c r="I29" s="44">
        <v>0</v>
      </c>
      <c r="J29" s="44">
        <f>I29-H29</f>
        <v>0</v>
      </c>
      <c r="K29" s="96">
        <f t="shared" si="8"/>
        <v>0</v>
      </c>
      <c r="L29" s="132"/>
      <c r="M29" s="187"/>
      <c r="N29" s="196"/>
    </row>
    <row r="30" spans="1:15" s="24" customFormat="1" ht="135" customHeight="1" x14ac:dyDescent="0.25">
      <c r="A30" s="240"/>
      <c r="B30" s="163"/>
      <c r="C30" s="164"/>
      <c r="D30" s="164"/>
      <c r="E30" s="165"/>
      <c r="F30" s="21" t="s">
        <v>10</v>
      </c>
      <c r="G30" s="31">
        <v>1505.3</v>
      </c>
      <c r="H30" s="31">
        <v>259.7</v>
      </c>
      <c r="I30" s="31">
        <v>246.22</v>
      </c>
      <c r="J30" s="76">
        <f>I30-H30</f>
        <v>-13.47999999999999</v>
      </c>
      <c r="K30" s="43">
        <f t="shared" si="8"/>
        <v>94.809395456295732</v>
      </c>
      <c r="L30" s="130">
        <f t="shared" ref="L30:L31" si="9">I30/G30*100</f>
        <v>16.356872384242344</v>
      </c>
      <c r="M30" s="187"/>
      <c r="N30" s="196"/>
    </row>
    <row r="31" spans="1:15" s="24" customFormat="1" ht="135" customHeight="1" x14ac:dyDescent="0.25">
      <c r="A31" s="240"/>
      <c r="B31" s="163"/>
      <c r="C31" s="164"/>
      <c r="D31" s="164"/>
      <c r="E31" s="165"/>
      <c r="F31" s="21" t="s">
        <v>11</v>
      </c>
      <c r="G31" s="31">
        <v>7225.76</v>
      </c>
      <c r="H31" s="31">
        <v>3483.59</v>
      </c>
      <c r="I31" s="31">
        <v>3497.3</v>
      </c>
      <c r="J31" s="52">
        <f>I31-H31</f>
        <v>13.710000000000036</v>
      </c>
      <c r="K31" s="43">
        <f t="shared" si="8"/>
        <v>100.39355951762406</v>
      </c>
      <c r="L31" s="130">
        <f t="shared" si="9"/>
        <v>48.400445074289763</v>
      </c>
      <c r="M31" s="187"/>
      <c r="N31" s="196"/>
    </row>
    <row r="32" spans="1:15" s="24" customFormat="1" ht="135" customHeight="1" x14ac:dyDescent="0.25">
      <c r="A32" s="240"/>
      <c r="B32" s="163"/>
      <c r="C32" s="164"/>
      <c r="D32" s="164"/>
      <c r="E32" s="165"/>
      <c r="F32" s="22" t="s">
        <v>12</v>
      </c>
      <c r="G32" s="44">
        <v>0</v>
      </c>
      <c r="H32" s="44">
        <v>0</v>
      </c>
      <c r="I32" s="44">
        <v>0</v>
      </c>
      <c r="J32" s="44">
        <v>0</v>
      </c>
      <c r="K32" s="95">
        <f t="shared" si="8"/>
        <v>0</v>
      </c>
      <c r="L32" s="133"/>
      <c r="M32" s="187"/>
      <c r="N32" s="196"/>
    </row>
    <row r="33" spans="1:14" s="24" customFormat="1" ht="135" customHeight="1" x14ac:dyDescent="0.25">
      <c r="A33" s="240"/>
      <c r="B33" s="163"/>
      <c r="C33" s="164"/>
      <c r="D33" s="164"/>
      <c r="E33" s="165"/>
      <c r="F33" s="22" t="s">
        <v>13</v>
      </c>
      <c r="G33" s="44">
        <v>0</v>
      </c>
      <c r="H33" s="44">
        <v>0</v>
      </c>
      <c r="I33" s="44">
        <v>0</v>
      </c>
      <c r="J33" s="44">
        <v>0</v>
      </c>
      <c r="K33" s="95">
        <f t="shared" si="8"/>
        <v>0</v>
      </c>
      <c r="L33" s="133"/>
      <c r="M33" s="187"/>
      <c r="N33" s="196"/>
    </row>
    <row r="34" spans="1:14" s="24" customFormat="1" ht="135" customHeight="1" x14ac:dyDescent="0.25">
      <c r="A34" s="241"/>
      <c r="B34" s="166"/>
      <c r="C34" s="167"/>
      <c r="D34" s="167"/>
      <c r="E34" s="168"/>
      <c r="F34" s="23" t="s">
        <v>14</v>
      </c>
      <c r="G34" s="38">
        <v>0</v>
      </c>
      <c r="H34" s="44">
        <v>0</v>
      </c>
      <c r="I34" s="44">
        <v>0</v>
      </c>
      <c r="J34" s="44">
        <f>I34-H34</f>
        <v>0</v>
      </c>
      <c r="K34" s="95">
        <f t="shared" si="8"/>
        <v>0</v>
      </c>
      <c r="L34" s="133"/>
      <c r="M34" s="188"/>
      <c r="N34" s="197"/>
    </row>
    <row r="35" spans="1:14" ht="135" customHeight="1" x14ac:dyDescent="0.25">
      <c r="A35" s="239">
        <v>4</v>
      </c>
      <c r="B35" s="160" t="s">
        <v>52</v>
      </c>
      <c r="C35" s="161"/>
      <c r="D35" s="161"/>
      <c r="E35" s="162"/>
      <c r="F35" s="20" t="s">
        <v>8</v>
      </c>
      <c r="G35" s="36">
        <f>G36+G37+G38+G39+G41</f>
        <v>11846.6</v>
      </c>
      <c r="H35" s="36">
        <f>H36+H37+H38+H39+H41</f>
        <v>246.6</v>
      </c>
      <c r="I35" s="37">
        <f>I36+I37+I38+I39+I41</f>
        <v>246.6</v>
      </c>
      <c r="J35" s="78">
        <f t="shared" ref="J35:J41" si="10">I35-H35</f>
        <v>0</v>
      </c>
      <c r="K35" s="123">
        <f t="shared" ref="K35:K37" si="11">IF(H35=0,0,I35/H35*100)</f>
        <v>100</v>
      </c>
      <c r="L35" s="129">
        <f>I35/(G35-G41)*100</f>
        <v>99.999999999999858</v>
      </c>
      <c r="M35" s="186" t="s">
        <v>74</v>
      </c>
      <c r="N35" s="198" t="s">
        <v>26</v>
      </c>
    </row>
    <row r="36" spans="1:14" ht="135" customHeight="1" x14ac:dyDescent="0.25">
      <c r="A36" s="240"/>
      <c r="B36" s="163"/>
      <c r="C36" s="164"/>
      <c r="D36" s="164"/>
      <c r="E36" s="165"/>
      <c r="F36" s="21" t="s">
        <v>9</v>
      </c>
      <c r="G36" s="42">
        <v>0</v>
      </c>
      <c r="H36" s="42">
        <v>0</v>
      </c>
      <c r="I36" s="50">
        <v>0</v>
      </c>
      <c r="J36" s="58">
        <f t="shared" si="10"/>
        <v>0</v>
      </c>
      <c r="K36" s="107">
        <f t="shared" si="11"/>
        <v>0</v>
      </c>
      <c r="L36" s="134"/>
      <c r="M36" s="187"/>
      <c r="N36" s="199"/>
    </row>
    <row r="37" spans="1:14" s="27" customFormat="1" ht="135" customHeight="1" x14ac:dyDescent="0.65">
      <c r="A37" s="240"/>
      <c r="B37" s="163"/>
      <c r="C37" s="164"/>
      <c r="D37" s="164"/>
      <c r="E37" s="165"/>
      <c r="F37" s="21" t="s">
        <v>10</v>
      </c>
      <c r="G37" s="31">
        <v>0</v>
      </c>
      <c r="H37" s="31">
        <v>0</v>
      </c>
      <c r="I37" s="32">
        <v>0</v>
      </c>
      <c r="J37" s="58">
        <f t="shared" si="10"/>
        <v>0</v>
      </c>
      <c r="K37" s="107">
        <f t="shared" si="11"/>
        <v>0</v>
      </c>
      <c r="L37" s="134"/>
      <c r="M37" s="187"/>
      <c r="N37" s="199"/>
    </row>
    <row r="38" spans="1:14" s="27" customFormat="1" ht="135" customHeight="1" x14ac:dyDescent="0.65">
      <c r="A38" s="240"/>
      <c r="B38" s="163"/>
      <c r="C38" s="164"/>
      <c r="D38" s="164"/>
      <c r="E38" s="165"/>
      <c r="F38" s="21" t="s">
        <v>11</v>
      </c>
      <c r="G38" s="69">
        <v>246.6</v>
      </c>
      <c r="H38" s="69">
        <v>246.6</v>
      </c>
      <c r="I38" s="69">
        <v>246.6</v>
      </c>
      <c r="J38" s="76">
        <f t="shared" si="10"/>
        <v>0</v>
      </c>
      <c r="K38" s="108">
        <f>IF(H38=0,0,I38/H38*100)</f>
        <v>100</v>
      </c>
      <c r="L38" s="130">
        <f t="shared" ref="L38" si="12">I38/G38*100</f>
        <v>100</v>
      </c>
      <c r="M38" s="187"/>
      <c r="N38" s="199"/>
    </row>
    <row r="39" spans="1:14" s="27" customFormat="1" ht="135" customHeight="1" x14ac:dyDescent="0.65">
      <c r="A39" s="240"/>
      <c r="B39" s="163"/>
      <c r="C39" s="164"/>
      <c r="D39" s="164"/>
      <c r="E39" s="165"/>
      <c r="F39" s="22" t="s">
        <v>12</v>
      </c>
      <c r="G39" s="67">
        <v>0</v>
      </c>
      <c r="H39" s="42">
        <v>0</v>
      </c>
      <c r="I39" s="50">
        <v>0</v>
      </c>
      <c r="J39" s="58">
        <f t="shared" si="10"/>
        <v>0</v>
      </c>
      <c r="K39" s="107">
        <f t="shared" ref="K39:K41" si="13">IF(H39=0,0,I39/H39*100)</f>
        <v>0</v>
      </c>
      <c r="L39" s="134"/>
      <c r="M39" s="187"/>
      <c r="N39" s="199"/>
    </row>
    <row r="40" spans="1:14" s="27" customFormat="1" ht="135" customHeight="1" x14ac:dyDescent="0.65">
      <c r="A40" s="240"/>
      <c r="B40" s="163"/>
      <c r="C40" s="164"/>
      <c r="D40" s="164"/>
      <c r="E40" s="165"/>
      <c r="F40" s="22" t="s">
        <v>13</v>
      </c>
      <c r="G40" s="67">
        <v>0</v>
      </c>
      <c r="H40" s="42">
        <v>0</v>
      </c>
      <c r="I40" s="50">
        <v>0</v>
      </c>
      <c r="J40" s="58">
        <f t="shared" si="10"/>
        <v>0</v>
      </c>
      <c r="K40" s="107">
        <f t="shared" si="13"/>
        <v>0</v>
      </c>
      <c r="L40" s="134"/>
      <c r="M40" s="187"/>
      <c r="N40" s="199"/>
    </row>
    <row r="41" spans="1:14" s="27" customFormat="1" ht="135" customHeight="1" x14ac:dyDescent="0.65">
      <c r="A41" s="241"/>
      <c r="B41" s="166"/>
      <c r="C41" s="167"/>
      <c r="D41" s="167"/>
      <c r="E41" s="168"/>
      <c r="F41" s="23" t="s">
        <v>14</v>
      </c>
      <c r="G41" s="70">
        <v>11600</v>
      </c>
      <c r="H41" s="42">
        <v>0</v>
      </c>
      <c r="I41" s="50">
        <v>0</v>
      </c>
      <c r="J41" s="58">
        <f t="shared" si="10"/>
        <v>0</v>
      </c>
      <c r="K41" s="107">
        <f t="shared" si="13"/>
        <v>0</v>
      </c>
      <c r="L41" s="134"/>
      <c r="M41" s="188"/>
      <c r="N41" s="200"/>
    </row>
    <row r="42" spans="1:14" s="24" customFormat="1" ht="135" customHeight="1" x14ac:dyDescent="0.25">
      <c r="A42" s="239">
        <v>5</v>
      </c>
      <c r="B42" s="160" t="s">
        <v>43</v>
      </c>
      <c r="C42" s="161"/>
      <c r="D42" s="161"/>
      <c r="E42" s="162"/>
      <c r="F42" s="20" t="s">
        <v>8</v>
      </c>
      <c r="G42" s="36">
        <f>G43+G44+G45+G46+G48</f>
        <v>686359.9</v>
      </c>
      <c r="H42" s="36">
        <f>H43+H44+H45+H46+H48</f>
        <v>356251.5</v>
      </c>
      <c r="I42" s="37">
        <f>I43+I44+I45+I46+I48</f>
        <v>356231.1</v>
      </c>
      <c r="J42" s="78">
        <f t="shared" si="3"/>
        <v>-20.400000000023283</v>
      </c>
      <c r="K42" s="49">
        <f t="shared" si="5"/>
        <v>99.994273708321231</v>
      </c>
      <c r="L42" s="129">
        <f>I42/(G42-G48)*100</f>
        <v>51.901502404205132</v>
      </c>
      <c r="M42" s="186" t="s">
        <v>74</v>
      </c>
      <c r="N42" s="180" t="s">
        <v>44</v>
      </c>
    </row>
    <row r="43" spans="1:14" s="24" customFormat="1" ht="135" customHeight="1" x14ac:dyDescent="0.25">
      <c r="A43" s="240"/>
      <c r="B43" s="163"/>
      <c r="C43" s="164"/>
      <c r="D43" s="164"/>
      <c r="E43" s="165"/>
      <c r="F43" s="21" t="s">
        <v>9</v>
      </c>
      <c r="G43" s="44">
        <v>0</v>
      </c>
      <c r="H43" s="44">
        <v>0</v>
      </c>
      <c r="I43" s="44">
        <v>0</v>
      </c>
      <c r="J43" s="58">
        <f t="shared" si="3"/>
        <v>0</v>
      </c>
      <c r="K43" s="101">
        <f t="shared" si="5"/>
        <v>0</v>
      </c>
      <c r="L43" s="135"/>
      <c r="M43" s="187"/>
      <c r="N43" s="181"/>
    </row>
    <row r="44" spans="1:14" s="24" customFormat="1" ht="135" customHeight="1" x14ac:dyDescent="0.25">
      <c r="A44" s="240"/>
      <c r="B44" s="163"/>
      <c r="C44" s="164"/>
      <c r="D44" s="164"/>
      <c r="E44" s="165"/>
      <c r="F44" s="21" t="s">
        <v>10</v>
      </c>
      <c r="G44" s="31">
        <v>162354.70000000001</v>
      </c>
      <c r="H44" s="31">
        <v>81752.800000000003</v>
      </c>
      <c r="I44" s="31">
        <v>81752.800000000003</v>
      </c>
      <c r="J44" s="58">
        <f t="shared" si="3"/>
        <v>0</v>
      </c>
      <c r="K44" s="43">
        <f t="shared" si="5"/>
        <v>100</v>
      </c>
      <c r="L44" s="130">
        <f t="shared" ref="L44:L45" si="14">I44/G44*100</f>
        <v>50.354440000813028</v>
      </c>
      <c r="M44" s="187"/>
      <c r="N44" s="181"/>
    </row>
    <row r="45" spans="1:14" s="24" customFormat="1" ht="135" customHeight="1" x14ac:dyDescent="0.25">
      <c r="A45" s="240"/>
      <c r="B45" s="163"/>
      <c r="C45" s="164"/>
      <c r="D45" s="164"/>
      <c r="E45" s="165"/>
      <c r="F45" s="21" t="s">
        <v>11</v>
      </c>
      <c r="G45" s="31">
        <v>524005.2</v>
      </c>
      <c r="H45" s="31">
        <v>274498.7</v>
      </c>
      <c r="I45" s="51">
        <v>274478.3</v>
      </c>
      <c r="J45" s="76">
        <f t="shared" si="3"/>
        <v>-20.400000000023283</v>
      </c>
      <c r="K45" s="43">
        <f t="shared" si="5"/>
        <v>99.992568270815113</v>
      </c>
      <c r="L45" s="130">
        <f t="shared" si="14"/>
        <v>52.380835152017568</v>
      </c>
      <c r="M45" s="187"/>
      <c r="N45" s="181"/>
    </row>
    <row r="46" spans="1:14" s="24" customFormat="1" ht="135" customHeight="1" x14ac:dyDescent="0.25">
      <c r="A46" s="240"/>
      <c r="B46" s="163"/>
      <c r="C46" s="164"/>
      <c r="D46" s="164"/>
      <c r="E46" s="165"/>
      <c r="F46" s="22" t="s">
        <v>12</v>
      </c>
      <c r="G46" s="44">
        <v>0</v>
      </c>
      <c r="H46" s="44">
        <v>0</v>
      </c>
      <c r="I46" s="44">
        <v>0</v>
      </c>
      <c r="J46" s="58">
        <f t="shared" si="3"/>
        <v>0</v>
      </c>
      <c r="K46" s="102">
        <f t="shared" si="5"/>
        <v>0</v>
      </c>
      <c r="L46" s="133"/>
      <c r="M46" s="187"/>
      <c r="N46" s="181"/>
    </row>
    <row r="47" spans="1:14" s="24" customFormat="1" ht="135" customHeight="1" x14ac:dyDescent="0.25">
      <c r="A47" s="240"/>
      <c r="B47" s="163"/>
      <c r="C47" s="164"/>
      <c r="D47" s="164"/>
      <c r="E47" s="165"/>
      <c r="F47" s="22" t="s">
        <v>13</v>
      </c>
      <c r="G47" s="44">
        <v>0</v>
      </c>
      <c r="H47" s="44">
        <v>0</v>
      </c>
      <c r="I47" s="44">
        <v>0</v>
      </c>
      <c r="J47" s="59">
        <v>0</v>
      </c>
      <c r="K47" s="103">
        <v>0</v>
      </c>
      <c r="L47" s="133"/>
      <c r="M47" s="187"/>
      <c r="N47" s="181"/>
    </row>
    <row r="48" spans="1:14" s="24" customFormat="1" ht="135" customHeight="1" x14ac:dyDescent="0.25">
      <c r="A48" s="241"/>
      <c r="B48" s="166"/>
      <c r="C48" s="167"/>
      <c r="D48" s="167"/>
      <c r="E48" s="168"/>
      <c r="F48" s="23" t="s">
        <v>14</v>
      </c>
      <c r="G48" s="44">
        <v>0</v>
      </c>
      <c r="H48" s="44">
        <v>0</v>
      </c>
      <c r="I48" s="44">
        <v>0</v>
      </c>
      <c r="J48" s="57">
        <f>I48-H48</f>
        <v>0</v>
      </c>
      <c r="K48" s="102">
        <f t="shared" ref="K48" si="15">IF(I48=0,0,I48/H48*100)</f>
        <v>0</v>
      </c>
      <c r="L48" s="133"/>
      <c r="M48" s="188"/>
      <c r="N48" s="182"/>
    </row>
    <row r="49" spans="1:14" s="24" customFormat="1" ht="135" customHeight="1" x14ac:dyDescent="0.25">
      <c r="A49" s="239">
        <v>6</v>
      </c>
      <c r="B49" s="160" t="s">
        <v>27</v>
      </c>
      <c r="C49" s="161"/>
      <c r="D49" s="161"/>
      <c r="E49" s="162"/>
      <c r="F49" s="20" t="s">
        <v>8</v>
      </c>
      <c r="G49" s="36">
        <f>G50+G51+G52+G53+G55</f>
        <v>339460</v>
      </c>
      <c r="H49" s="36">
        <f>H50+H51+H52+H53+H55</f>
        <v>237685.6</v>
      </c>
      <c r="I49" s="37">
        <f>I50+I51+I52+I53+I55</f>
        <v>237687.8</v>
      </c>
      <c r="J49" s="37">
        <f>I49-H49</f>
        <v>2.1999999999825377</v>
      </c>
      <c r="K49" s="49">
        <f t="shared" ref="K49:K69" si="16">IF(I49=0,0,I49/H49*100)</f>
        <v>100.00092559246332</v>
      </c>
      <c r="L49" s="129">
        <f>I49/(G49-G55)*100</f>
        <v>70.01938372709597</v>
      </c>
      <c r="M49" s="186" t="s">
        <v>74</v>
      </c>
      <c r="N49" s="180" t="s">
        <v>28</v>
      </c>
    </row>
    <row r="50" spans="1:14" s="24" customFormat="1" ht="135" customHeight="1" x14ac:dyDescent="0.25">
      <c r="A50" s="240"/>
      <c r="B50" s="163"/>
      <c r="C50" s="164"/>
      <c r="D50" s="164"/>
      <c r="E50" s="165"/>
      <c r="F50" s="21" t="s">
        <v>9</v>
      </c>
      <c r="G50" s="32">
        <v>31810</v>
      </c>
      <c r="H50" s="32">
        <v>76.599999999999994</v>
      </c>
      <c r="I50" s="32">
        <v>76.599999999999994</v>
      </c>
      <c r="J50" s="38">
        <f>I50-H50</f>
        <v>0</v>
      </c>
      <c r="K50" s="92">
        <f t="shared" si="16"/>
        <v>100</v>
      </c>
      <c r="L50" s="130">
        <f t="shared" ref="L50:L52" si="17">I50/G50*100</f>
        <v>0.24080477837158124</v>
      </c>
      <c r="M50" s="187"/>
      <c r="N50" s="181"/>
    </row>
    <row r="51" spans="1:14" s="24" customFormat="1" ht="135" customHeight="1" x14ac:dyDescent="0.25">
      <c r="A51" s="240"/>
      <c r="B51" s="163"/>
      <c r="C51" s="164"/>
      <c r="D51" s="164"/>
      <c r="E51" s="165"/>
      <c r="F51" s="21" t="s">
        <v>10</v>
      </c>
      <c r="G51" s="32">
        <v>231609.4</v>
      </c>
      <c r="H51" s="32">
        <v>207429.2</v>
      </c>
      <c r="I51" s="32">
        <v>207431.4</v>
      </c>
      <c r="J51" s="38">
        <f>I51-H51</f>
        <v>2.1999999999825377</v>
      </c>
      <c r="K51" s="43">
        <f t="shared" si="16"/>
        <v>100.00106060284666</v>
      </c>
      <c r="L51" s="130">
        <f t="shared" si="17"/>
        <v>89.560872745233993</v>
      </c>
      <c r="M51" s="187"/>
      <c r="N51" s="181"/>
    </row>
    <row r="52" spans="1:14" s="24" customFormat="1" ht="135" customHeight="1" x14ac:dyDescent="0.25">
      <c r="A52" s="240"/>
      <c r="B52" s="163"/>
      <c r="C52" s="164"/>
      <c r="D52" s="164"/>
      <c r="E52" s="165"/>
      <c r="F52" s="21" t="s">
        <v>11</v>
      </c>
      <c r="G52" s="32">
        <v>76040.600000000006</v>
      </c>
      <c r="H52" s="32">
        <v>30179.8</v>
      </c>
      <c r="I52" s="51">
        <v>30179.8</v>
      </c>
      <c r="J52" s="38">
        <f>I52-H52</f>
        <v>0</v>
      </c>
      <c r="K52" s="43">
        <f t="shared" si="16"/>
        <v>100</v>
      </c>
      <c r="L52" s="130">
        <f t="shared" si="17"/>
        <v>39.689060843812378</v>
      </c>
      <c r="M52" s="187"/>
      <c r="N52" s="181"/>
    </row>
    <row r="53" spans="1:14" s="24" customFormat="1" ht="135" customHeight="1" x14ac:dyDescent="0.25">
      <c r="A53" s="240"/>
      <c r="B53" s="163"/>
      <c r="C53" s="164"/>
      <c r="D53" s="164"/>
      <c r="E53" s="165"/>
      <c r="F53" s="22" t="s">
        <v>12</v>
      </c>
      <c r="G53" s="38">
        <v>0</v>
      </c>
      <c r="H53" s="38">
        <v>0</v>
      </c>
      <c r="I53" s="38">
        <v>0</v>
      </c>
      <c r="J53" s="38">
        <v>0</v>
      </c>
      <c r="K53" s="97">
        <f t="shared" si="16"/>
        <v>0</v>
      </c>
      <c r="L53" s="136"/>
      <c r="M53" s="187"/>
      <c r="N53" s="181"/>
    </row>
    <row r="54" spans="1:14" s="24" customFormat="1" ht="135" customHeight="1" x14ac:dyDescent="0.25">
      <c r="A54" s="240"/>
      <c r="B54" s="163"/>
      <c r="C54" s="164"/>
      <c r="D54" s="164"/>
      <c r="E54" s="165"/>
      <c r="F54" s="22" t="s">
        <v>13</v>
      </c>
      <c r="G54" s="38">
        <v>0</v>
      </c>
      <c r="H54" s="38">
        <v>0</v>
      </c>
      <c r="I54" s="38">
        <v>0</v>
      </c>
      <c r="J54" s="38">
        <v>0</v>
      </c>
      <c r="K54" s="97">
        <f t="shared" si="16"/>
        <v>0</v>
      </c>
      <c r="L54" s="136"/>
      <c r="M54" s="187"/>
      <c r="N54" s="181"/>
    </row>
    <row r="55" spans="1:14" s="24" customFormat="1" ht="135" customHeight="1" x14ac:dyDescent="0.25">
      <c r="A55" s="241"/>
      <c r="B55" s="166"/>
      <c r="C55" s="167"/>
      <c r="D55" s="167"/>
      <c r="E55" s="168"/>
      <c r="F55" s="23" t="s">
        <v>14</v>
      </c>
      <c r="G55" s="44">
        <v>0</v>
      </c>
      <c r="H55" s="44">
        <v>0</v>
      </c>
      <c r="I55" s="44">
        <v>0</v>
      </c>
      <c r="J55" s="53">
        <f t="shared" ref="J55:J69" si="18">I55-H55</f>
        <v>0</v>
      </c>
      <c r="K55" s="95">
        <f t="shared" si="16"/>
        <v>0</v>
      </c>
      <c r="L55" s="133"/>
      <c r="M55" s="188"/>
      <c r="N55" s="182"/>
    </row>
    <row r="56" spans="1:14" s="24" customFormat="1" ht="135" customHeight="1" x14ac:dyDescent="0.25">
      <c r="A56" s="239">
        <v>7</v>
      </c>
      <c r="B56" s="160" t="s">
        <v>41</v>
      </c>
      <c r="C56" s="161"/>
      <c r="D56" s="161"/>
      <c r="E56" s="162"/>
      <c r="F56" s="20" t="s">
        <v>8</v>
      </c>
      <c r="G56" s="36">
        <f>G57+G58+G59+G62</f>
        <v>82758.23000000001</v>
      </c>
      <c r="H56" s="36">
        <f>H57+H58+H59+H62</f>
        <v>22955.599999999999</v>
      </c>
      <c r="I56" s="37">
        <f>I57+I58+I59+I62</f>
        <v>22955.599999999999</v>
      </c>
      <c r="J56" s="37">
        <f t="shared" ref="J56:J60" si="19">I56-H56</f>
        <v>0</v>
      </c>
      <c r="K56" s="49">
        <f>IF(I56=0,0,I56/H56*100)</f>
        <v>100</v>
      </c>
      <c r="L56" s="129">
        <f>I56/(G56-G62)*100</f>
        <v>37.866905964521003</v>
      </c>
      <c r="M56" s="186" t="s">
        <v>91</v>
      </c>
      <c r="N56" s="207" t="s">
        <v>42</v>
      </c>
    </row>
    <row r="57" spans="1:14" s="24" customFormat="1" ht="135" customHeight="1" x14ac:dyDescent="0.25">
      <c r="A57" s="240"/>
      <c r="B57" s="163"/>
      <c r="C57" s="164"/>
      <c r="D57" s="164"/>
      <c r="E57" s="165"/>
      <c r="F57" s="21" t="s">
        <v>9</v>
      </c>
      <c r="G57" s="44">
        <v>0</v>
      </c>
      <c r="H57" s="44">
        <v>0</v>
      </c>
      <c r="I57" s="44">
        <v>0</v>
      </c>
      <c r="J57" s="45">
        <f t="shared" si="19"/>
        <v>0</v>
      </c>
      <c r="K57" s="93">
        <f>IF(I57=0,0,I57/H57*100)</f>
        <v>0</v>
      </c>
      <c r="L57" s="135"/>
      <c r="M57" s="187"/>
      <c r="N57" s="208"/>
    </row>
    <row r="58" spans="1:14" s="24" customFormat="1" ht="135" customHeight="1" x14ac:dyDescent="0.25">
      <c r="A58" s="240"/>
      <c r="B58" s="163"/>
      <c r="C58" s="164"/>
      <c r="D58" s="164"/>
      <c r="E58" s="165"/>
      <c r="F58" s="21" t="s">
        <v>10</v>
      </c>
      <c r="G58" s="44">
        <v>0</v>
      </c>
      <c r="H58" s="44">
        <v>0</v>
      </c>
      <c r="I58" s="44">
        <v>0</v>
      </c>
      <c r="J58" s="45">
        <f t="shared" si="19"/>
        <v>0</v>
      </c>
      <c r="K58" s="93">
        <f>IF(I58=0,0,I58/H58*100)</f>
        <v>0</v>
      </c>
      <c r="L58" s="135"/>
      <c r="M58" s="187"/>
      <c r="N58" s="208"/>
    </row>
    <row r="59" spans="1:14" s="24" customFormat="1" ht="135" customHeight="1" x14ac:dyDescent="0.25">
      <c r="A59" s="240"/>
      <c r="B59" s="163"/>
      <c r="C59" s="164"/>
      <c r="D59" s="164"/>
      <c r="E59" s="165"/>
      <c r="F59" s="21" t="s">
        <v>11</v>
      </c>
      <c r="G59" s="32">
        <v>60621.8</v>
      </c>
      <c r="H59" s="32">
        <v>22955.599999999999</v>
      </c>
      <c r="I59" s="32">
        <v>22955.599999999999</v>
      </c>
      <c r="J59" s="45">
        <f t="shared" si="19"/>
        <v>0</v>
      </c>
      <c r="K59" s="43">
        <f>IF(I59=0,0,I59/H59*100)</f>
        <v>100</v>
      </c>
      <c r="L59" s="130">
        <f t="shared" ref="L59" si="20">I59/G59*100</f>
        <v>37.86690596452101</v>
      </c>
      <c r="M59" s="187"/>
      <c r="N59" s="208"/>
    </row>
    <row r="60" spans="1:14" s="24" customFormat="1" ht="135" customHeight="1" x14ac:dyDescent="0.25">
      <c r="A60" s="240"/>
      <c r="B60" s="163"/>
      <c r="C60" s="164"/>
      <c r="D60" s="164"/>
      <c r="E60" s="165"/>
      <c r="F60" s="22" t="s">
        <v>12</v>
      </c>
      <c r="G60" s="44">
        <v>0</v>
      </c>
      <c r="H60" s="44">
        <v>0</v>
      </c>
      <c r="I60" s="44">
        <v>0</v>
      </c>
      <c r="J60" s="45">
        <f t="shared" si="19"/>
        <v>0</v>
      </c>
      <c r="K60" s="93">
        <f>IF(I60=0,0,I60/H60*100)</f>
        <v>0</v>
      </c>
      <c r="L60" s="135"/>
      <c r="M60" s="187"/>
      <c r="N60" s="208"/>
    </row>
    <row r="61" spans="1:14" s="24" customFormat="1" ht="135" customHeight="1" x14ac:dyDescent="0.25">
      <c r="A61" s="240"/>
      <c r="B61" s="163"/>
      <c r="C61" s="164"/>
      <c r="D61" s="164"/>
      <c r="E61" s="165"/>
      <c r="F61" s="22" t="s">
        <v>13</v>
      </c>
      <c r="G61" s="44">
        <v>0</v>
      </c>
      <c r="H61" s="44">
        <v>0</v>
      </c>
      <c r="I61" s="44">
        <v>0</v>
      </c>
      <c r="J61" s="45">
        <v>0</v>
      </c>
      <c r="K61" s="93">
        <v>0</v>
      </c>
      <c r="L61" s="135"/>
      <c r="M61" s="187"/>
      <c r="N61" s="208"/>
    </row>
    <row r="62" spans="1:14" s="24" customFormat="1" ht="135" customHeight="1" x14ac:dyDescent="0.25">
      <c r="A62" s="241"/>
      <c r="B62" s="166"/>
      <c r="C62" s="167"/>
      <c r="D62" s="167"/>
      <c r="E62" s="168"/>
      <c r="F62" s="23" t="s">
        <v>14</v>
      </c>
      <c r="G62" s="44">
        <v>22136.43</v>
      </c>
      <c r="H62" s="44">
        <v>0</v>
      </c>
      <c r="I62" s="44">
        <v>0</v>
      </c>
      <c r="J62" s="45">
        <f>I62-H62</f>
        <v>0</v>
      </c>
      <c r="K62" s="93">
        <f>IF(I62=0,0,I62/H62*100)</f>
        <v>0</v>
      </c>
      <c r="L62" s="135"/>
      <c r="M62" s="188"/>
      <c r="N62" s="209"/>
    </row>
    <row r="63" spans="1:14" s="24" customFormat="1" ht="135" customHeight="1" x14ac:dyDescent="0.25">
      <c r="A63" s="239">
        <v>8</v>
      </c>
      <c r="B63" s="160" t="s">
        <v>48</v>
      </c>
      <c r="C63" s="161"/>
      <c r="D63" s="161"/>
      <c r="E63" s="162"/>
      <c r="F63" s="20" t="s">
        <v>8</v>
      </c>
      <c r="G63" s="36">
        <f>G64+G65+G66+G67+G69</f>
        <v>635183.70000000007</v>
      </c>
      <c r="H63" s="36">
        <f>H64+H65+H66+H67+H69</f>
        <v>292504.7</v>
      </c>
      <c r="I63" s="37">
        <f>I64+I65+I66+I67+I69</f>
        <v>292504.5</v>
      </c>
      <c r="J63" s="78">
        <f t="shared" si="18"/>
        <v>-0.20000000001164153</v>
      </c>
      <c r="K63" s="49">
        <f t="shared" si="16"/>
        <v>99.999931625030285</v>
      </c>
      <c r="L63" s="129">
        <f>I63/(G63-G69)*100</f>
        <v>63.556833384359081</v>
      </c>
      <c r="M63" s="186" t="s">
        <v>74</v>
      </c>
      <c r="N63" s="180" t="s">
        <v>55</v>
      </c>
    </row>
    <row r="64" spans="1:14" s="24" customFormat="1" ht="135" customHeight="1" x14ac:dyDescent="0.25">
      <c r="A64" s="240"/>
      <c r="B64" s="163"/>
      <c r="C64" s="164"/>
      <c r="D64" s="164"/>
      <c r="E64" s="165"/>
      <c r="F64" s="21" t="s">
        <v>9</v>
      </c>
      <c r="G64" s="31">
        <v>5498.3</v>
      </c>
      <c r="H64" s="31">
        <v>3160</v>
      </c>
      <c r="I64" s="31">
        <v>3160</v>
      </c>
      <c r="J64" s="80">
        <f t="shared" si="18"/>
        <v>0</v>
      </c>
      <c r="K64" s="43">
        <f t="shared" si="16"/>
        <v>100</v>
      </c>
      <c r="L64" s="130">
        <f t="shared" ref="L64:L66" si="21">I64/G64*100</f>
        <v>57.472309622974372</v>
      </c>
      <c r="M64" s="187"/>
      <c r="N64" s="181"/>
    </row>
    <row r="65" spans="1:26" s="24" customFormat="1" ht="135" customHeight="1" x14ac:dyDescent="0.25">
      <c r="A65" s="240"/>
      <c r="B65" s="163"/>
      <c r="C65" s="164"/>
      <c r="D65" s="164"/>
      <c r="E65" s="165"/>
      <c r="F65" s="21" t="s">
        <v>10</v>
      </c>
      <c r="G65" s="31">
        <v>4679.8999999999996</v>
      </c>
      <c r="H65" s="31">
        <v>3499</v>
      </c>
      <c r="I65" s="31">
        <v>3499</v>
      </c>
      <c r="J65" s="80">
        <f t="shared" si="18"/>
        <v>0</v>
      </c>
      <c r="K65" s="43">
        <f t="shared" si="16"/>
        <v>100</v>
      </c>
      <c r="L65" s="130">
        <f t="shared" si="21"/>
        <v>74.766554840915404</v>
      </c>
      <c r="M65" s="187"/>
      <c r="N65" s="181"/>
    </row>
    <row r="66" spans="1:26" s="24" customFormat="1" ht="135" customHeight="1" x14ac:dyDescent="0.25">
      <c r="A66" s="240"/>
      <c r="B66" s="163"/>
      <c r="C66" s="164"/>
      <c r="D66" s="164"/>
      <c r="E66" s="165"/>
      <c r="F66" s="21" t="s">
        <v>11</v>
      </c>
      <c r="G66" s="31">
        <v>450046.9</v>
      </c>
      <c r="H66" s="31">
        <v>285845.7</v>
      </c>
      <c r="I66" s="32">
        <v>285845.5</v>
      </c>
      <c r="J66" s="76">
        <f t="shared" si="18"/>
        <v>-0.20000000001164153</v>
      </c>
      <c r="K66" s="43">
        <f t="shared" si="16"/>
        <v>99.999930032181695</v>
      </c>
      <c r="L66" s="130">
        <f t="shared" si="21"/>
        <v>63.514602589196812</v>
      </c>
      <c r="M66" s="187"/>
      <c r="N66" s="181"/>
    </row>
    <row r="67" spans="1:26" s="24" customFormat="1" ht="135" customHeight="1" x14ac:dyDescent="0.25">
      <c r="A67" s="240"/>
      <c r="B67" s="163"/>
      <c r="C67" s="164"/>
      <c r="D67" s="164"/>
      <c r="E67" s="165"/>
      <c r="F67" s="22" t="s">
        <v>12</v>
      </c>
      <c r="G67" s="44">
        <v>0</v>
      </c>
      <c r="H67" s="44">
        <v>0</v>
      </c>
      <c r="I67" s="44">
        <v>0</v>
      </c>
      <c r="J67" s="61">
        <f t="shared" si="18"/>
        <v>0</v>
      </c>
      <c r="K67" s="95">
        <f t="shared" si="16"/>
        <v>0</v>
      </c>
      <c r="L67" s="133"/>
      <c r="M67" s="187"/>
      <c r="N67" s="181"/>
    </row>
    <row r="68" spans="1:26" s="24" customFormat="1" ht="135" customHeight="1" x14ac:dyDescent="0.25">
      <c r="A68" s="240"/>
      <c r="B68" s="163"/>
      <c r="C68" s="164"/>
      <c r="D68" s="164"/>
      <c r="E68" s="165"/>
      <c r="F68" s="22" t="s">
        <v>13</v>
      </c>
      <c r="G68" s="44">
        <v>0</v>
      </c>
      <c r="H68" s="44">
        <v>0</v>
      </c>
      <c r="I68" s="44">
        <v>0</v>
      </c>
      <c r="J68" s="61">
        <f t="shared" si="18"/>
        <v>0</v>
      </c>
      <c r="K68" s="95">
        <f t="shared" si="16"/>
        <v>0</v>
      </c>
      <c r="L68" s="133"/>
      <c r="M68" s="187"/>
      <c r="N68" s="181"/>
    </row>
    <row r="69" spans="1:26" s="24" customFormat="1" ht="135" customHeight="1" x14ac:dyDescent="0.25">
      <c r="A69" s="241"/>
      <c r="B69" s="166"/>
      <c r="C69" s="167"/>
      <c r="D69" s="167"/>
      <c r="E69" s="168"/>
      <c r="F69" s="23" t="s">
        <v>14</v>
      </c>
      <c r="G69" s="38">
        <v>174958.6</v>
      </c>
      <c r="H69" s="62">
        <v>0</v>
      </c>
      <c r="I69" s="62">
        <v>0</v>
      </c>
      <c r="J69" s="63">
        <f t="shared" si="18"/>
        <v>0</v>
      </c>
      <c r="K69" s="102">
        <f t="shared" si="16"/>
        <v>0</v>
      </c>
      <c r="L69" s="133"/>
      <c r="M69" s="188"/>
      <c r="N69" s="182"/>
    </row>
    <row r="70" spans="1:26" s="24" customFormat="1" ht="135" customHeight="1" x14ac:dyDescent="0.25">
      <c r="A70" s="239">
        <v>9</v>
      </c>
      <c r="B70" s="160" t="s">
        <v>29</v>
      </c>
      <c r="C70" s="161"/>
      <c r="D70" s="161"/>
      <c r="E70" s="162"/>
      <c r="F70" s="20" t="s">
        <v>8</v>
      </c>
      <c r="G70" s="47">
        <f>G71+G72+G73+G74+G76</f>
        <v>1348223.8087599999</v>
      </c>
      <c r="H70" s="47">
        <f>H71+H72+H73+H74+H76</f>
        <v>193973.13999999998</v>
      </c>
      <c r="I70" s="48">
        <f>I71+I72+I73+I74+I76</f>
        <v>193973.13999999998</v>
      </c>
      <c r="J70" s="37">
        <f t="shared" ref="J70:J75" si="22">I70-H70</f>
        <v>0</v>
      </c>
      <c r="K70" s="49">
        <f t="shared" ref="K70:K105" si="23">IF(I70=0,0,I70/H70*100)</f>
        <v>100</v>
      </c>
      <c r="L70" s="129">
        <f>I70/(G70-G76)*100</f>
        <v>22.126149528436645</v>
      </c>
      <c r="M70" s="186" t="s">
        <v>86</v>
      </c>
      <c r="N70" s="180" t="s">
        <v>30</v>
      </c>
    </row>
    <row r="71" spans="1:26" s="24" customFormat="1" ht="135" customHeight="1" x14ac:dyDescent="0.25">
      <c r="A71" s="240"/>
      <c r="B71" s="163"/>
      <c r="C71" s="164"/>
      <c r="D71" s="164"/>
      <c r="E71" s="165"/>
      <c r="F71" s="21" t="s">
        <v>9</v>
      </c>
      <c r="G71" s="85">
        <v>8089.9187600000005</v>
      </c>
      <c r="H71" s="85">
        <v>149.01</v>
      </c>
      <c r="I71" s="85">
        <v>149.01</v>
      </c>
      <c r="J71" s="57">
        <f t="shared" si="22"/>
        <v>0</v>
      </c>
      <c r="K71" s="98">
        <f t="shared" si="23"/>
        <v>100</v>
      </c>
      <c r="L71" s="130">
        <f t="shared" ref="L71:L73" si="24">I71/G71*100</f>
        <v>1.8419220813040644</v>
      </c>
      <c r="M71" s="187"/>
      <c r="N71" s="181"/>
    </row>
    <row r="72" spans="1:26" s="24" customFormat="1" ht="135" customHeight="1" x14ac:dyDescent="0.25">
      <c r="A72" s="240"/>
      <c r="B72" s="163"/>
      <c r="C72" s="164"/>
      <c r="D72" s="164"/>
      <c r="E72" s="165"/>
      <c r="F72" s="21" t="s">
        <v>10</v>
      </c>
      <c r="G72" s="85">
        <v>292613.59000000003</v>
      </c>
      <c r="H72" s="85">
        <v>26005.39</v>
      </c>
      <c r="I72" s="32">
        <v>26005.39</v>
      </c>
      <c r="J72" s="57">
        <f t="shared" si="22"/>
        <v>0</v>
      </c>
      <c r="K72" s="43">
        <f t="shared" si="23"/>
        <v>100</v>
      </c>
      <c r="L72" s="130">
        <f t="shared" si="24"/>
        <v>8.8872803207807252</v>
      </c>
      <c r="M72" s="187"/>
      <c r="N72" s="181"/>
      <c r="Z72" s="26"/>
    </row>
    <row r="73" spans="1:26" s="24" customFormat="1" ht="135" customHeight="1" x14ac:dyDescent="0.25">
      <c r="A73" s="240"/>
      <c r="B73" s="163"/>
      <c r="C73" s="164"/>
      <c r="D73" s="164"/>
      <c r="E73" s="165"/>
      <c r="F73" s="21" t="s">
        <v>11</v>
      </c>
      <c r="G73" s="85">
        <v>575965.69999999995</v>
      </c>
      <c r="H73" s="85">
        <v>167818.74</v>
      </c>
      <c r="I73" s="32">
        <v>167818.74</v>
      </c>
      <c r="J73" s="57">
        <f t="shared" si="22"/>
        <v>0</v>
      </c>
      <c r="K73" s="43">
        <f t="shared" si="23"/>
        <v>100</v>
      </c>
      <c r="L73" s="130">
        <f t="shared" si="24"/>
        <v>29.136932980557695</v>
      </c>
      <c r="M73" s="187"/>
      <c r="N73" s="181"/>
    </row>
    <row r="74" spans="1:26" s="24" customFormat="1" ht="135" customHeight="1" x14ac:dyDescent="0.25">
      <c r="A74" s="240"/>
      <c r="B74" s="163"/>
      <c r="C74" s="164"/>
      <c r="D74" s="164"/>
      <c r="E74" s="165"/>
      <c r="F74" s="22" t="s">
        <v>12</v>
      </c>
      <c r="G74" s="44">
        <v>0</v>
      </c>
      <c r="H74" s="44">
        <v>0</v>
      </c>
      <c r="I74" s="44">
        <v>0</v>
      </c>
      <c r="J74" s="57">
        <f t="shared" si="22"/>
        <v>0</v>
      </c>
      <c r="K74" s="95">
        <f t="shared" si="23"/>
        <v>0</v>
      </c>
      <c r="L74" s="133"/>
      <c r="M74" s="187"/>
      <c r="N74" s="181"/>
    </row>
    <row r="75" spans="1:26" s="24" customFormat="1" ht="135" customHeight="1" x14ac:dyDescent="0.25">
      <c r="A75" s="240"/>
      <c r="B75" s="163"/>
      <c r="C75" s="164"/>
      <c r="D75" s="164"/>
      <c r="E75" s="165"/>
      <c r="F75" s="22" t="s">
        <v>13</v>
      </c>
      <c r="G75" s="38">
        <v>7854.6</v>
      </c>
      <c r="H75" s="44">
        <v>0</v>
      </c>
      <c r="I75" s="44">
        <v>0</v>
      </c>
      <c r="J75" s="57">
        <f t="shared" si="22"/>
        <v>0</v>
      </c>
      <c r="K75" s="95">
        <f t="shared" si="23"/>
        <v>0</v>
      </c>
      <c r="L75" s="133"/>
      <c r="M75" s="187"/>
      <c r="N75" s="181"/>
    </row>
    <row r="76" spans="1:26" s="24" customFormat="1" ht="135" customHeight="1" x14ac:dyDescent="0.25">
      <c r="A76" s="241"/>
      <c r="B76" s="166"/>
      <c r="C76" s="167"/>
      <c r="D76" s="167"/>
      <c r="E76" s="168"/>
      <c r="F76" s="23" t="s">
        <v>14</v>
      </c>
      <c r="G76" s="38">
        <v>471554.6</v>
      </c>
      <c r="H76" s="44">
        <v>0</v>
      </c>
      <c r="I76" s="44">
        <v>0</v>
      </c>
      <c r="J76" s="45">
        <v>0</v>
      </c>
      <c r="K76" s="95">
        <f t="shared" si="23"/>
        <v>0</v>
      </c>
      <c r="L76" s="133"/>
      <c r="M76" s="188"/>
      <c r="N76" s="182"/>
    </row>
    <row r="77" spans="1:26" s="24" customFormat="1" ht="135" customHeight="1" x14ac:dyDescent="0.25">
      <c r="A77" s="239">
        <v>10</v>
      </c>
      <c r="B77" s="160" t="s">
        <v>39</v>
      </c>
      <c r="C77" s="161"/>
      <c r="D77" s="161"/>
      <c r="E77" s="162"/>
      <c r="F77" s="20" t="s">
        <v>8</v>
      </c>
      <c r="G77" s="36">
        <f>G78+G79+G80+G81+G83</f>
        <v>434915.60000000003</v>
      </c>
      <c r="H77" s="36">
        <f>H78+H79+H80+H83</f>
        <v>19392.900000000001</v>
      </c>
      <c r="I77" s="37">
        <f>I78+I79+I80+I83</f>
        <v>19392.900000000001</v>
      </c>
      <c r="J77" s="75">
        <f t="shared" ref="J77:J79" si="25">I77-H77</f>
        <v>0</v>
      </c>
      <c r="K77" s="49">
        <f t="shared" si="23"/>
        <v>100</v>
      </c>
      <c r="L77" s="129">
        <f>I77/(G77-G83)*100</f>
        <v>9.3129474792771081</v>
      </c>
      <c r="M77" s="186" t="s">
        <v>90</v>
      </c>
      <c r="N77" s="204" t="s">
        <v>40</v>
      </c>
    </row>
    <row r="78" spans="1:26" s="24" customFormat="1" ht="135" customHeight="1" x14ac:dyDescent="0.25">
      <c r="A78" s="240"/>
      <c r="B78" s="163"/>
      <c r="C78" s="164"/>
      <c r="D78" s="164"/>
      <c r="E78" s="165"/>
      <c r="F78" s="21" t="s">
        <v>9</v>
      </c>
      <c r="G78" s="44">
        <v>0</v>
      </c>
      <c r="H78" s="44">
        <v>0</v>
      </c>
      <c r="I78" s="44">
        <v>0</v>
      </c>
      <c r="J78" s="44">
        <f t="shared" si="25"/>
        <v>0</v>
      </c>
      <c r="K78" s="96">
        <f t="shared" si="23"/>
        <v>0</v>
      </c>
      <c r="L78" s="132"/>
      <c r="M78" s="187"/>
      <c r="N78" s="205"/>
    </row>
    <row r="79" spans="1:26" s="24" customFormat="1" ht="135" customHeight="1" x14ac:dyDescent="0.25">
      <c r="A79" s="240"/>
      <c r="B79" s="163"/>
      <c r="C79" s="164"/>
      <c r="D79" s="164"/>
      <c r="E79" s="165"/>
      <c r="F79" s="21" t="s">
        <v>10</v>
      </c>
      <c r="G79" s="31">
        <v>161657.70000000001</v>
      </c>
      <c r="H79" s="31"/>
      <c r="I79" s="43"/>
      <c r="J79" s="44">
        <f t="shared" si="25"/>
        <v>0</v>
      </c>
      <c r="K79" s="96">
        <f t="shared" si="23"/>
        <v>0</v>
      </c>
      <c r="L79" s="132"/>
      <c r="M79" s="187"/>
      <c r="N79" s="205"/>
    </row>
    <row r="80" spans="1:26" s="24" customFormat="1" ht="135" customHeight="1" x14ac:dyDescent="0.25">
      <c r="A80" s="240"/>
      <c r="B80" s="163"/>
      <c r="C80" s="164"/>
      <c r="D80" s="164"/>
      <c r="E80" s="165"/>
      <c r="F80" s="21" t="s">
        <v>11</v>
      </c>
      <c r="G80" s="31">
        <v>46578.2</v>
      </c>
      <c r="H80" s="31">
        <v>19392.900000000001</v>
      </c>
      <c r="I80" s="32">
        <v>19392.900000000001</v>
      </c>
      <c r="J80" s="80">
        <f>I80-H80</f>
        <v>0</v>
      </c>
      <c r="K80" s="43">
        <f>IF(I80=0,0,I80/H80*100)</f>
        <v>100</v>
      </c>
      <c r="L80" s="130">
        <f t="shared" ref="L80" si="26">I80/G80*100</f>
        <v>41.635142620367475</v>
      </c>
      <c r="M80" s="187"/>
      <c r="N80" s="205"/>
    </row>
    <row r="81" spans="1:14" s="24" customFormat="1" ht="135" customHeight="1" x14ac:dyDescent="0.25">
      <c r="A81" s="240"/>
      <c r="B81" s="163"/>
      <c r="C81" s="164"/>
      <c r="D81" s="164"/>
      <c r="E81" s="165"/>
      <c r="F81" s="22" t="s">
        <v>12</v>
      </c>
      <c r="G81" s="44">
        <v>0</v>
      </c>
      <c r="H81" s="44">
        <v>0</v>
      </c>
      <c r="I81" s="44">
        <v>0</v>
      </c>
      <c r="J81" s="55">
        <f t="shared" ref="J81:J90" si="27">I81-H81</f>
        <v>0</v>
      </c>
      <c r="K81" s="96">
        <f t="shared" si="23"/>
        <v>0</v>
      </c>
      <c r="L81" s="132"/>
      <c r="M81" s="187"/>
      <c r="N81" s="205"/>
    </row>
    <row r="82" spans="1:14" s="24" customFormat="1" ht="135" customHeight="1" x14ac:dyDescent="0.25">
      <c r="A82" s="240"/>
      <c r="B82" s="163"/>
      <c r="C82" s="164"/>
      <c r="D82" s="164"/>
      <c r="E82" s="165"/>
      <c r="F82" s="22" t="s">
        <v>13</v>
      </c>
      <c r="G82" s="38">
        <v>114022.9</v>
      </c>
      <c r="H82" s="44">
        <v>0</v>
      </c>
      <c r="I82" s="44">
        <v>0</v>
      </c>
      <c r="J82" s="55">
        <f t="shared" si="27"/>
        <v>0</v>
      </c>
      <c r="K82" s="96">
        <f t="shared" si="23"/>
        <v>0</v>
      </c>
      <c r="L82" s="132"/>
      <c r="M82" s="187"/>
      <c r="N82" s="205"/>
    </row>
    <row r="83" spans="1:14" s="24" customFormat="1" ht="135" customHeight="1" x14ac:dyDescent="0.25">
      <c r="A83" s="241"/>
      <c r="B83" s="166"/>
      <c r="C83" s="167"/>
      <c r="D83" s="167"/>
      <c r="E83" s="168"/>
      <c r="F83" s="23" t="s">
        <v>14</v>
      </c>
      <c r="G83" s="38">
        <v>226679.7</v>
      </c>
      <c r="H83" s="44">
        <v>0</v>
      </c>
      <c r="I83" s="44">
        <v>0</v>
      </c>
      <c r="J83" s="57">
        <f t="shared" si="27"/>
        <v>0</v>
      </c>
      <c r="K83" s="96">
        <f t="shared" si="23"/>
        <v>0</v>
      </c>
      <c r="L83" s="132"/>
      <c r="M83" s="188"/>
      <c r="N83" s="206"/>
    </row>
    <row r="84" spans="1:14" s="24" customFormat="1" ht="135" customHeight="1" x14ac:dyDescent="0.25">
      <c r="A84" s="239">
        <v>11</v>
      </c>
      <c r="B84" s="160" t="s">
        <v>51</v>
      </c>
      <c r="C84" s="161"/>
      <c r="D84" s="161"/>
      <c r="E84" s="162"/>
      <c r="F84" s="125" t="s">
        <v>8</v>
      </c>
      <c r="G84" s="47">
        <f>G85+G86+G87+G88+G90</f>
        <v>0</v>
      </c>
      <c r="H84" s="47">
        <f>H85+H86+H87+H88+H90</f>
        <v>0</v>
      </c>
      <c r="I84" s="126">
        <f>I85+I86+I87+I88+I90</f>
        <v>0</v>
      </c>
      <c r="J84" s="65">
        <f t="shared" si="27"/>
        <v>0</v>
      </c>
      <c r="K84" s="106">
        <f>IF(I84=0,0,I84/H84*100)</f>
        <v>0</v>
      </c>
      <c r="L84" s="137"/>
      <c r="M84" s="242" t="s">
        <v>65</v>
      </c>
      <c r="N84" s="245" t="s">
        <v>47</v>
      </c>
    </row>
    <row r="85" spans="1:14" s="24" customFormat="1" ht="135" customHeight="1" x14ac:dyDescent="0.25">
      <c r="A85" s="240"/>
      <c r="B85" s="163"/>
      <c r="C85" s="164"/>
      <c r="D85" s="164"/>
      <c r="E85" s="165"/>
      <c r="F85" s="21" t="s">
        <v>9</v>
      </c>
      <c r="G85" s="112">
        <v>0</v>
      </c>
      <c r="H85" s="112">
        <v>0</v>
      </c>
      <c r="I85" s="112">
        <v>0</v>
      </c>
      <c r="J85" s="58">
        <f t="shared" si="27"/>
        <v>0</v>
      </c>
      <c r="K85" s="102">
        <f t="shared" ref="K85:K90" si="28">IF(H85=0,0,I85/H85*100)</f>
        <v>0</v>
      </c>
      <c r="L85" s="133"/>
      <c r="M85" s="243"/>
      <c r="N85" s="246"/>
    </row>
    <row r="86" spans="1:14" s="24" customFormat="1" ht="135" customHeight="1" x14ac:dyDescent="0.25">
      <c r="A86" s="240"/>
      <c r="B86" s="163"/>
      <c r="C86" s="164"/>
      <c r="D86" s="164"/>
      <c r="E86" s="165"/>
      <c r="F86" s="21" t="s">
        <v>10</v>
      </c>
      <c r="G86" s="112">
        <v>0</v>
      </c>
      <c r="H86" s="112">
        <v>0</v>
      </c>
      <c r="I86" s="112">
        <v>0</v>
      </c>
      <c r="J86" s="63">
        <f t="shared" si="27"/>
        <v>0</v>
      </c>
      <c r="K86" s="102">
        <f t="shared" si="28"/>
        <v>0</v>
      </c>
      <c r="L86" s="133"/>
      <c r="M86" s="243"/>
      <c r="N86" s="246"/>
    </row>
    <row r="87" spans="1:14" s="24" customFormat="1" ht="135" customHeight="1" x14ac:dyDescent="0.25">
      <c r="A87" s="240"/>
      <c r="B87" s="163"/>
      <c r="C87" s="164"/>
      <c r="D87" s="164"/>
      <c r="E87" s="165"/>
      <c r="F87" s="21" t="s">
        <v>11</v>
      </c>
      <c r="G87" s="112">
        <v>0</v>
      </c>
      <c r="H87" s="112">
        <v>0</v>
      </c>
      <c r="I87" s="112">
        <v>0</v>
      </c>
      <c r="J87" s="63">
        <f t="shared" si="27"/>
        <v>0</v>
      </c>
      <c r="K87" s="102">
        <f t="shared" si="28"/>
        <v>0</v>
      </c>
      <c r="L87" s="133"/>
      <c r="M87" s="243"/>
      <c r="N87" s="246"/>
    </row>
    <row r="88" spans="1:14" s="24" customFormat="1" ht="135" customHeight="1" x14ac:dyDescent="0.25">
      <c r="A88" s="240"/>
      <c r="B88" s="163"/>
      <c r="C88" s="164"/>
      <c r="D88" s="164"/>
      <c r="E88" s="165"/>
      <c r="F88" s="22" t="s">
        <v>12</v>
      </c>
      <c r="G88" s="112">
        <v>0</v>
      </c>
      <c r="H88" s="112">
        <v>0</v>
      </c>
      <c r="I88" s="112">
        <v>0</v>
      </c>
      <c r="J88" s="58">
        <f t="shared" si="27"/>
        <v>0</v>
      </c>
      <c r="K88" s="102">
        <f t="shared" si="28"/>
        <v>0</v>
      </c>
      <c r="L88" s="133"/>
      <c r="M88" s="243"/>
      <c r="N88" s="246"/>
    </row>
    <row r="89" spans="1:14" s="24" customFormat="1" ht="135" customHeight="1" x14ac:dyDescent="0.25">
      <c r="A89" s="240"/>
      <c r="B89" s="163"/>
      <c r="C89" s="164"/>
      <c r="D89" s="164"/>
      <c r="E89" s="165"/>
      <c r="F89" s="22" t="s">
        <v>13</v>
      </c>
      <c r="G89" s="112">
        <v>0</v>
      </c>
      <c r="H89" s="112">
        <v>0</v>
      </c>
      <c r="I89" s="112">
        <v>0</v>
      </c>
      <c r="J89" s="58">
        <f t="shared" si="27"/>
        <v>0</v>
      </c>
      <c r="K89" s="102">
        <f t="shared" si="28"/>
        <v>0</v>
      </c>
      <c r="L89" s="133"/>
      <c r="M89" s="243"/>
      <c r="N89" s="246"/>
    </row>
    <row r="90" spans="1:14" s="24" customFormat="1" ht="135" customHeight="1" x14ac:dyDescent="0.25">
      <c r="A90" s="241"/>
      <c r="B90" s="166"/>
      <c r="C90" s="167"/>
      <c r="D90" s="167"/>
      <c r="E90" s="168"/>
      <c r="F90" s="23" t="s">
        <v>14</v>
      </c>
      <c r="G90" s="112">
        <v>0</v>
      </c>
      <c r="H90" s="112">
        <v>0</v>
      </c>
      <c r="I90" s="112">
        <v>0</v>
      </c>
      <c r="J90" s="58">
        <f t="shared" si="27"/>
        <v>0</v>
      </c>
      <c r="K90" s="102">
        <f t="shared" si="28"/>
        <v>0</v>
      </c>
      <c r="L90" s="133"/>
      <c r="M90" s="244"/>
      <c r="N90" s="247"/>
    </row>
    <row r="91" spans="1:14" s="24" customFormat="1" ht="135" customHeight="1" x14ac:dyDescent="0.25">
      <c r="A91" s="239">
        <v>11</v>
      </c>
      <c r="B91" s="160" t="s">
        <v>45</v>
      </c>
      <c r="C91" s="161"/>
      <c r="D91" s="161"/>
      <c r="E91" s="162"/>
      <c r="F91" s="20" t="s">
        <v>8</v>
      </c>
      <c r="G91" s="36">
        <f>G92+G93+G94+G95+G97</f>
        <v>10307.700000000001</v>
      </c>
      <c r="H91" s="36">
        <f>H92+H93+H94+H95+H97</f>
        <v>3834.8</v>
      </c>
      <c r="I91" s="37">
        <f>I92+I93+I94+I95+I97</f>
        <v>3834.9</v>
      </c>
      <c r="J91" s="78">
        <f>I91-H91</f>
        <v>9.9999999999909051E-2</v>
      </c>
      <c r="K91" s="49">
        <f t="shared" si="23"/>
        <v>100.00260769792426</v>
      </c>
      <c r="L91" s="129">
        <f>I91/(G91-G97)*100</f>
        <v>37.204225966995544</v>
      </c>
      <c r="M91" s="186" t="s">
        <v>92</v>
      </c>
      <c r="N91" s="210" t="s">
        <v>46</v>
      </c>
    </row>
    <row r="92" spans="1:14" s="24" customFormat="1" ht="135" customHeight="1" x14ac:dyDescent="0.25">
      <c r="A92" s="240"/>
      <c r="B92" s="163"/>
      <c r="C92" s="164"/>
      <c r="D92" s="164"/>
      <c r="E92" s="165"/>
      <c r="F92" s="21" t="s">
        <v>9</v>
      </c>
      <c r="G92" s="44">
        <v>0</v>
      </c>
      <c r="H92" s="44">
        <v>0</v>
      </c>
      <c r="I92" s="44">
        <v>0</v>
      </c>
      <c r="J92" s="58">
        <v>0</v>
      </c>
      <c r="K92" s="104">
        <f t="shared" si="23"/>
        <v>0</v>
      </c>
      <c r="L92" s="135"/>
      <c r="M92" s="187"/>
      <c r="N92" s="211"/>
    </row>
    <row r="93" spans="1:14" s="24" customFormat="1" ht="135" customHeight="1" x14ac:dyDescent="0.25">
      <c r="A93" s="240"/>
      <c r="B93" s="163"/>
      <c r="C93" s="164"/>
      <c r="D93" s="164"/>
      <c r="E93" s="165"/>
      <c r="F93" s="21" t="s">
        <v>10</v>
      </c>
      <c r="G93" s="31">
        <v>6567.9</v>
      </c>
      <c r="H93" s="31">
        <v>2074.3000000000002</v>
      </c>
      <c r="I93" s="32">
        <v>2074.4</v>
      </c>
      <c r="J93" s="76">
        <f>I93-H93</f>
        <v>9.9999999999909051E-2</v>
      </c>
      <c r="K93" s="43">
        <f t="shared" si="23"/>
        <v>100.00482090343729</v>
      </c>
      <c r="L93" s="130">
        <f t="shared" ref="L93:L94" si="29">I93/G93*100</f>
        <v>31.583915711262357</v>
      </c>
      <c r="M93" s="187"/>
      <c r="N93" s="211"/>
    </row>
    <row r="94" spans="1:14" s="24" customFormat="1" ht="135" customHeight="1" x14ac:dyDescent="0.25">
      <c r="A94" s="240"/>
      <c r="B94" s="163"/>
      <c r="C94" s="164"/>
      <c r="D94" s="164"/>
      <c r="E94" s="165"/>
      <c r="F94" s="21" t="s">
        <v>11</v>
      </c>
      <c r="G94" s="31">
        <v>3739.8</v>
      </c>
      <c r="H94" s="38">
        <v>1760.5</v>
      </c>
      <c r="I94" s="38">
        <v>1760.5</v>
      </c>
      <c r="J94" s="64">
        <f>I94-H94</f>
        <v>0</v>
      </c>
      <c r="K94" s="43">
        <f t="shared" si="23"/>
        <v>100</v>
      </c>
      <c r="L94" s="130">
        <f t="shared" si="29"/>
        <v>47.074709877533557</v>
      </c>
      <c r="M94" s="187"/>
      <c r="N94" s="211"/>
    </row>
    <row r="95" spans="1:14" s="24" customFormat="1" ht="135" customHeight="1" x14ac:dyDescent="0.25">
      <c r="A95" s="240"/>
      <c r="B95" s="163"/>
      <c r="C95" s="164"/>
      <c r="D95" s="164"/>
      <c r="E95" s="165"/>
      <c r="F95" s="22" t="s">
        <v>12</v>
      </c>
      <c r="G95" s="44">
        <v>0</v>
      </c>
      <c r="H95" s="44">
        <v>0</v>
      </c>
      <c r="I95" s="44">
        <v>0</v>
      </c>
      <c r="J95" s="64">
        <v>0</v>
      </c>
      <c r="K95" s="104">
        <f t="shared" si="23"/>
        <v>0</v>
      </c>
      <c r="L95" s="135"/>
      <c r="M95" s="187"/>
      <c r="N95" s="211"/>
    </row>
    <row r="96" spans="1:14" s="24" customFormat="1" ht="135" customHeight="1" x14ac:dyDescent="0.25">
      <c r="A96" s="240"/>
      <c r="B96" s="163"/>
      <c r="C96" s="164"/>
      <c r="D96" s="164"/>
      <c r="E96" s="165"/>
      <c r="F96" s="22" t="s">
        <v>13</v>
      </c>
      <c r="G96" s="44">
        <v>0</v>
      </c>
      <c r="H96" s="44">
        <v>0</v>
      </c>
      <c r="I96" s="44">
        <v>0</v>
      </c>
      <c r="J96" s="64">
        <v>0</v>
      </c>
      <c r="K96" s="104">
        <f t="shared" si="23"/>
        <v>0</v>
      </c>
      <c r="L96" s="135"/>
      <c r="M96" s="187"/>
      <c r="N96" s="211"/>
    </row>
    <row r="97" spans="1:14" s="24" customFormat="1" ht="135" customHeight="1" x14ac:dyDescent="0.25">
      <c r="A97" s="241"/>
      <c r="B97" s="166"/>
      <c r="C97" s="167"/>
      <c r="D97" s="167"/>
      <c r="E97" s="168"/>
      <c r="F97" s="23" t="s">
        <v>14</v>
      </c>
      <c r="G97" s="38">
        <v>0</v>
      </c>
      <c r="H97" s="44">
        <v>0</v>
      </c>
      <c r="I97" s="44">
        <v>0</v>
      </c>
      <c r="J97" s="63">
        <v>0</v>
      </c>
      <c r="K97" s="104">
        <f t="shared" si="23"/>
        <v>0</v>
      </c>
      <c r="L97" s="135"/>
      <c r="M97" s="188"/>
      <c r="N97" s="212"/>
    </row>
    <row r="98" spans="1:14" s="24" customFormat="1" ht="135" customHeight="1" x14ac:dyDescent="0.25">
      <c r="A98" s="239">
        <v>12</v>
      </c>
      <c r="B98" s="160" t="s">
        <v>36</v>
      </c>
      <c r="C98" s="161"/>
      <c r="D98" s="161"/>
      <c r="E98" s="162"/>
      <c r="F98" s="20" t="s">
        <v>8</v>
      </c>
      <c r="G98" s="36">
        <f>G99+G100+G101+G102+G104</f>
        <v>99320.540000000008</v>
      </c>
      <c r="H98" s="36">
        <f>H99+H100+H101+H102+H104</f>
        <v>38515.699999999997</v>
      </c>
      <c r="I98" s="37">
        <f>I99+I100+I101+I102+I104</f>
        <v>38232.9</v>
      </c>
      <c r="J98" s="75">
        <f t="shared" ref="J98" si="30">I98-H98</f>
        <v>-282.79999999999563</v>
      </c>
      <c r="K98" s="49">
        <f t="shared" ref="K98:K104" si="31">IF(I98=0,0,I98/H98*100)</f>
        <v>99.265753965266128</v>
      </c>
      <c r="L98" s="129">
        <f>I98/(G98-G104)*100</f>
        <v>45.910548586439418</v>
      </c>
      <c r="M98" s="186" t="s">
        <v>74</v>
      </c>
      <c r="N98" s="201" t="s">
        <v>37</v>
      </c>
    </row>
    <row r="99" spans="1:14" s="24" customFormat="1" ht="135" customHeight="1" x14ac:dyDescent="0.25">
      <c r="A99" s="240"/>
      <c r="B99" s="163"/>
      <c r="C99" s="164"/>
      <c r="D99" s="164"/>
      <c r="E99" s="165"/>
      <c r="F99" s="21" t="s">
        <v>9</v>
      </c>
      <c r="G99" s="74">
        <v>0</v>
      </c>
      <c r="H99" s="74">
        <v>0</v>
      </c>
      <c r="I99" s="74">
        <v>0</v>
      </c>
      <c r="J99" s="74">
        <v>0</v>
      </c>
      <c r="K99" s="88">
        <f t="shared" si="31"/>
        <v>0</v>
      </c>
      <c r="L99" s="131"/>
      <c r="M99" s="187"/>
      <c r="N99" s="202"/>
    </row>
    <row r="100" spans="1:14" s="24" customFormat="1" ht="135" customHeight="1" x14ac:dyDescent="0.25">
      <c r="A100" s="240"/>
      <c r="B100" s="163"/>
      <c r="C100" s="164"/>
      <c r="D100" s="164"/>
      <c r="E100" s="165"/>
      <c r="F100" s="21" t="s">
        <v>10</v>
      </c>
      <c r="G100" s="31">
        <v>4892.5</v>
      </c>
      <c r="H100" s="74">
        <v>0</v>
      </c>
      <c r="I100" s="74">
        <v>0</v>
      </c>
      <c r="J100" s="74">
        <v>0</v>
      </c>
      <c r="K100" s="88">
        <f t="shared" si="31"/>
        <v>0</v>
      </c>
      <c r="L100" s="131"/>
      <c r="M100" s="187"/>
      <c r="N100" s="202"/>
    </row>
    <row r="101" spans="1:14" s="24" customFormat="1" ht="135" customHeight="1" x14ac:dyDescent="0.25">
      <c r="A101" s="240"/>
      <c r="B101" s="163"/>
      <c r="C101" s="164"/>
      <c r="D101" s="164"/>
      <c r="E101" s="165"/>
      <c r="F101" s="21" t="s">
        <v>11</v>
      </c>
      <c r="G101" s="73">
        <v>78384.44</v>
      </c>
      <c r="H101" s="73">
        <v>38515.699999999997</v>
      </c>
      <c r="I101" s="32">
        <v>38232.9</v>
      </c>
      <c r="J101" s="76">
        <f>I101-H101</f>
        <v>-282.79999999999563</v>
      </c>
      <c r="K101" s="43">
        <f t="shared" si="31"/>
        <v>99.265753965266128</v>
      </c>
      <c r="L101" s="130">
        <f t="shared" ref="L101" si="32">I101/G101*100</f>
        <v>48.776134651213944</v>
      </c>
      <c r="M101" s="187"/>
      <c r="N101" s="202"/>
    </row>
    <row r="102" spans="1:14" s="24" customFormat="1" ht="135" customHeight="1" x14ac:dyDescent="0.25">
      <c r="A102" s="240"/>
      <c r="B102" s="163"/>
      <c r="C102" s="164"/>
      <c r="D102" s="164"/>
      <c r="E102" s="165"/>
      <c r="F102" s="22" t="s">
        <v>12</v>
      </c>
      <c r="G102" s="74">
        <v>0</v>
      </c>
      <c r="H102" s="74">
        <v>0</v>
      </c>
      <c r="I102" s="74">
        <v>0</v>
      </c>
      <c r="J102" s="74">
        <f>I102-H102</f>
        <v>0</v>
      </c>
      <c r="K102" s="99">
        <f t="shared" si="31"/>
        <v>0</v>
      </c>
      <c r="L102" s="138"/>
      <c r="M102" s="187"/>
      <c r="N102" s="202"/>
    </row>
    <row r="103" spans="1:14" s="24" customFormat="1" ht="135" customHeight="1" x14ac:dyDescent="0.25">
      <c r="A103" s="240"/>
      <c r="B103" s="163"/>
      <c r="C103" s="164"/>
      <c r="D103" s="164"/>
      <c r="E103" s="165"/>
      <c r="F103" s="22" t="s">
        <v>13</v>
      </c>
      <c r="G103" s="74">
        <v>0</v>
      </c>
      <c r="H103" s="74">
        <v>0</v>
      </c>
      <c r="I103" s="74">
        <v>0</v>
      </c>
      <c r="J103" s="74">
        <v>0</v>
      </c>
      <c r="K103" s="99">
        <f t="shared" si="31"/>
        <v>0</v>
      </c>
      <c r="L103" s="138"/>
      <c r="M103" s="187"/>
      <c r="N103" s="202"/>
    </row>
    <row r="104" spans="1:14" s="24" customFormat="1" ht="135" customHeight="1" x14ac:dyDescent="0.25">
      <c r="A104" s="241"/>
      <c r="B104" s="166"/>
      <c r="C104" s="167"/>
      <c r="D104" s="167"/>
      <c r="E104" s="168"/>
      <c r="F104" s="23" t="s">
        <v>14</v>
      </c>
      <c r="G104" s="31">
        <v>16043.6</v>
      </c>
      <c r="H104" s="74">
        <v>0</v>
      </c>
      <c r="I104" s="74">
        <v>0</v>
      </c>
      <c r="J104" s="74">
        <v>0</v>
      </c>
      <c r="K104" s="99">
        <f t="shared" si="31"/>
        <v>0</v>
      </c>
      <c r="L104" s="138"/>
      <c r="M104" s="188"/>
      <c r="N104" s="203"/>
    </row>
    <row r="105" spans="1:14" s="24" customFormat="1" ht="135" customHeight="1" x14ac:dyDescent="0.25">
      <c r="A105" s="239">
        <v>13</v>
      </c>
      <c r="B105" s="160" t="s">
        <v>49</v>
      </c>
      <c r="C105" s="161"/>
      <c r="D105" s="161"/>
      <c r="E105" s="162"/>
      <c r="F105" s="20" t="s">
        <v>8</v>
      </c>
      <c r="G105" s="36">
        <f>G106+G107+G108+G109+G111</f>
        <v>1822.1</v>
      </c>
      <c r="H105" s="36">
        <f>H106+H107+H108+H109+H111</f>
        <v>960.1</v>
      </c>
      <c r="I105" s="37">
        <f>I106+I107+I108+I109+I111</f>
        <v>960.1</v>
      </c>
      <c r="J105" s="81">
        <f t="shared" ref="J105:J118" si="33">I105-H105</f>
        <v>0</v>
      </c>
      <c r="K105" s="49">
        <f t="shared" si="23"/>
        <v>100</v>
      </c>
      <c r="L105" s="129">
        <f>I105/(G105-G111)*100</f>
        <v>52.691948850227767</v>
      </c>
      <c r="M105" s="186" t="s">
        <v>74</v>
      </c>
      <c r="N105" s="198" t="s">
        <v>50</v>
      </c>
    </row>
    <row r="106" spans="1:14" s="24" customFormat="1" ht="135" customHeight="1" x14ac:dyDescent="0.25">
      <c r="A106" s="240"/>
      <c r="B106" s="163"/>
      <c r="C106" s="164"/>
      <c r="D106" s="164"/>
      <c r="E106" s="165"/>
      <c r="F106" s="21" t="s">
        <v>9</v>
      </c>
      <c r="G106" s="44">
        <v>0</v>
      </c>
      <c r="H106" s="44">
        <v>0</v>
      </c>
      <c r="I106" s="44">
        <v>0</v>
      </c>
      <c r="J106" s="64">
        <f t="shared" si="33"/>
        <v>0</v>
      </c>
      <c r="K106" s="105">
        <v>0</v>
      </c>
      <c r="L106" s="139"/>
      <c r="M106" s="187"/>
      <c r="N106" s="199"/>
    </row>
    <row r="107" spans="1:14" s="24" customFormat="1" ht="135" customHeight="1" x14ac:dyDescent="0.25">
      <c r="A107" s="240"/>
      <c r="B107" s="163"/>
      <c r="C107" s="164"/>
      <c r="D107" s="164"/>
      <c r="E107" s="165"/>
      <c r="F107" s="21" t="s">
        <v>10</v>
      </c>
      <c r="G107" s="31">
        <v>195.6</v>
      </c>
      <c r="H107" s="38">
        <v>78.599999999999994</v>
      </c>
      <c r="I107" s="38">
        <v>78.599999999999994</v>
      </c>
      <c r="J107" s="64">
        <f t="shared" si="33"/>
        <v>0</v>
      </c>
      <c r="K107" s="88">
        <f>IF(I107=0,0,I107/H107*100)</f>
        <v>100</v>
      </c>
      <c r="L107" s="130">
        <f t="shared" ref="L107:L108" si="34">I107/G107*100</f>
        <v>40.184049079754594</v>
      </c>
      <c r="M107" s="187"/>
      <c r="N107" s="199"/>
    </row>
    <row r="108" spans="1:14" s="24" customFormat="1" ht="135" customHeight="1" x14ac:dyDescent="0.25">
      <c r="A108" s="240"/>
      <c r="B108" s="163"/>
      <c r="C108" s="164"/>
      <c r="D108" s="164"/>
      <c r="E108" s="165"/>
      <c r="F108" s="21" t="s">
        <v>11</v>
      </c>
      <c r="G108" s="31">
        <v>1626.5</v>
      </c>
      <c r="H108" s="38">
        <v>881.5</v>
      </c>
      <c r="I108" s="38">
        <v>881.5</v>
      </c>
      <c r="J108" s="64">
        <f t="shared" si="33"/>
        <v>0</v>
      </c>
      <c r="K108" s="88">
        <f>IF(I108=0,0,I108/H108*100)</f>
        <v>100</v>
      </c>
      <c r="L108" s="130">
        <f t="shared" si="34"/>
        <v>54.196126652320928</v>
      </c>
      <c r="M108" s="187"/>
      <c r="N108" s="199"/>
    </row>
    <row r="109" spans="1:14" s="24" customFormat="1" ht="135" customHeight="1" x14ac:dyDescent="0.25">
      <c r="A109" s="240"/>
      <c r="B109" s="163"/>
      <c r="C109" s="164"/>
      <c r="D109" s="164"/>
      <c r="E109" s="165"/>
      <c r="F109" s="22" t="s">
        <v>12</v>
      </c>
      <c r="G109" s="44">
        <v>0</v>
      </c>
      <c r="H109" s="44">
        <v>0</v>
      </c>
      <c r="I109" s="44">
        <v>0</v>
      </c>
      <c r="J109" s="64">
        <f t="shared" si="33"/>
        <v>0</v>
      </c>
      <c r="K109" s="105">
        <f t="shared" ref="K109:K111" si="35">IF(I109=0,0,I109/H109*100)</f>
        <v>0</v>
      </c>
      <c r="L109" s="139"/>
      <c r="M109" s="187"/>
      <c r="N109" s="199"/>
    </row>
    <row r="110" spans="1:14" s="24" customFormat="1" ht="135" customHeight="1" x14ac:dyDescent="0.25">
      <c r="A110" s="240"/>
      <c r="B110" s="163"/>
      <c r="C110" s="164"/>
      <c r="D110" s="164"/>
      <c r="E110" s="165"/>
      <c r="F110" s="22" t="s">
        <v>13</v>
      </c>
      <c r="G110" s="44">
        <v>0</v>
      </c>
      <c r="H110" s="44">
        <v>0</v>
      </c>
      <c r="I110" s="44">
        <v>0</v>
      </c>
      <c r="J110" s="64">
        <f t="shared" si="33"/>
        <v>0</v>
      </c>
      <c r="K110" s="105">
        <f t="shared" si="35"/>
        <v>0</v>
      </c>
      <c r="L110" s="139"/>
      <c r="M110" s="187"/>
      <c r="N110" s="199"/>
    </row>
    <row r="111" spans="1:14" s="24" customFormat="1" ht="135" customHeight="1" x14ac:dyDescent="0.25">
      <c r="A111" s="241"/>
      <c r="B111" s="166"/>
      <c r="C111" s="167"/>
      <c r="D111" s="167"/>
      <c r="E111" s="168"/>
      <c r="F111" s="23" t="s">
        <v>14</v>
      </c>
      <c r="G111" s="44">
        <v>0</v>
      </c>
      <c r="H111" s="44">
        <v>0</v>
      </c>
      <c r="I111" s="44">
        <v>0</v>
      </c>
      <c r="J111" s="64">
        <f t="shared" si="33"/>
        <v>0</v>
      </c>
      <c r="K111" s="105">
        <f t="shared" si="35"/>
        <v>0</v>
      </c>
      <c r="L111" s="139"/>
      <c r="M111" s="188"/>
      <c r="N111" s="200"/>
    </row>
    <row r="112" spans="1:14" s="27" customFormat="1" ht="135" customHeight="1" x14ac:dyDescent="0.65">
      <c r="A112" s="239">
        <v>14</v>
      </c>
      <c r="B112" s="160" t="s">
        <v>53</v>
      </c>
      <c r="C112" s="161"/>
      <c r="D112" s="161"/>
      <c r="E112" s="162"/>
      <c r="F112" s="20" t="s">
        <v>8</v>
      </c>
      <c r="G112" s="36">
        <f>G113+G114+G115+G116+G118</f>
        <v>682230.10000000009</v>
      </c>
      <c r="H112" s="36">
        <f>H113+H114+H115+H116+H118</f>
        <v>15984.8</v>
      </c>
      <c r="I112" s="37">
        <f>I113+I114+I115+I116+I118</f>
        <v>15965.2</v>
      </c>
      <c r="J112" s="78">
        <f t="shared" si="33"/>
        <v>-19.599999999998545</v>
      </c>
      <c r="K112" s="49">
        <f>IF(I112=0,0,I112/H112*100)</f>
        <v>99.877383514338632</v>
      </c>
      <c r="L112" s="129">
        <f>I112/(G112-G118)*100</f>
        <v>10.686476171096604</v>
      </c>
      <c r="M112" s="186" t="s">
        <v>93</v>
      </c>
      <c r="N112" s="198" t="s">
        <v>58</v>
      </c>
    </row>
    <row r="113" spans="1:17" s="27" customFormat="1" ht="135" customHeight="1" x14ac:dyDescent="0.65">
      <c r="A113" s="240"/>
      <c r="B113" s="163"/>
      <c r="C113" s="164"/>
      <c r="D113" s="164"/>
      <c r="E113" s="165"/>
      <c r="F113" s="21" t="s">
        <v>9</v>
      </c>
      <c r="G113" s="31">
        <v>0</v>
      </c>
      <c r="H113" s="31">
        <v>0</v>
      </c>
      <c r="I113" s="32">
        <v>0</v>
      </c>
      <c r="J113" s="68">
        <f t="shared" si="33"/>
        <v>0</v>
      </c>
      <c r="K113" s="101">
        <f t="shared" ref="K113:K118" si="36">IF(H113=0,0,I113/H113*100)</f>
        <v>0</v>
      </c>
      <c r="L113" s="135"/>
      <c r="M113" s="187"/>
      <c r="N113" s="199"/>
    </row>
    <row r="114" spans="1:17" s="27" customFormat="1" ht="135" customHeight="1" x14ac:dyDescent="0.65">
      <c r="A114" s="240"/>
      <c r="B114" s="163"/>
      <c r="C114" s="164"/>
      <c r="D114" s="164"/>
      <c r="E114" s="165"/>
      <c r="F114" s="21" t="s">
        <v>10</v>
      </c>
      <c r="G114" s="31">
        <v>93623.4</v>
      </c>
      <c r="H114" s="31">
        <v>0</v>
      </c>
      <c r="I114" s="32">
        <v>0</v>
      </c>
      <c r="J114" s="76">
        <f t="shared" si="33"/>
        <v>0</v>
      </c>
      <c r="K114" s="43">
        <f t="shared" si="36"/>
        <v>0</v>
      </c>
      <c r="L114" s="130">
        <f t="shared" ref="L114:L115" si="37">I114/G114*100</f>
        <v>0</v>
      </c>
      <c r="M114" s="187"/>
      <c r="N114" s="199"/>
    </row>
    <row r="115" spans="1:17" s="27" customFormat="1" ht="135" customHeight="1" x14ac:dyDescent="0.65">
      <c r="A115" s="240"/>
      <c r="B115" s="163"/>
      <c r="C115" s="164"/>
      <c r="D115" s="164"/>
      <c r="E115" s="165"/>
      <c r="F115" s="21" t="s">
        <v>11</v>
      </c>
      <c r="G115" s="69">
        <v>55772.9</v>
      </c>
      <c r="H115" s="69">
        <v>15984.8</v>
      </c>
      <c r="I115" s="69">
        <v>15965.2</v>
      </c>
      <c r="J115" s="76">
        <f t="shared" si="33"/>
        <v>-19.599999999998545</v>
      </c>
      <c r="K115" s="43">
        <f t="shared" si="36"/>
        <v>99.877383514338632</v>
      </c>
      <c r="L115" s="130">
        <f t="shared" si="37"/>
        <v>28.625371820364371</v>
      </c>
      <c r="M115" s="187"/>
      <c r="N115" s="199"/>
    </row>
    <row r="116" spans="1:17" s="27" customFormat="1" ht="135" customHeight="1" x14ac:dyDescent="0.65">
      <c r="A116" s="240"/>
      <c r="B116" s="163"/>
      <c r="C116" s="164"/>
      <c r="D116" s="164"/>
      <c r="E116" s="165"/>
      <c r="F116" s="22" t="s">
        <v>12</v>
      </c>
      <c r="G116" s="70">
        <v>0</v>
      </c>
      <c r="H116" s="31">
        <v>0</v>
      </c>
      <c r="I116" s="32">
        <v>0</v>
      </c>
      <c r="J116" s="68">
        <f t="shared" si="33"/>
        <v>0</v>
      </c>
      <c r="K116" s="101">
        <f t="shared" si="36"/>
        <v>0</v>
      </c>
      <c r="L116" s="135"/>
      <c r="M116" s="187"/>
      <c r="N116" s="199"/>
    </row>
    <row r="117" spans="1:17" s="27" customFormat="1" ht="135" customHeight="1" x14ac:dyDescent="0.65">
      <c r="A117" s="240"/>
      <c r="B117" s="163"/>
      <c r="C117" s="164"/>
      <c r="D117" s="164"/>
      <c r="E117" s="165"/>
      <c r="F117" s="22" t="s">
        <v>13</v>
      </c>
      <c r="G117" s="70">
        <v>0</v>
      </c>
      <c r="H117" s="31">
        <v>0</v>
      </c>
      <c r="I117" s="32">
        <v>0</v>
      </c>
      <c r="J117" s="68">
        <f t="shared" si="33"/>
        <v>0</v>
      </c>
      <c r="K117" s="101">
        <f t="shared" si="36"/>
        <v>0</v>
      </c>
      <c r="L117" s="135"/>
      <c r="M117" s="187"/>
      <c r="N117" s="199"/>
    </row>
    <row r="118" spans="1:17" s="27" customFormat="1" ht="135" customHeight="1" x14ac:dyDescent="0.65">
      <c r="A118" s="241"/>
      <c r="B118" s="166"/>
      <c r="C118" s="167"/>
      <c r="D118" s="167"/>
      <c r="E118" s="168"/>
      <c r="F118" s="23" t="s">
        <v>14</v>
      </c>
      <c r="G118" s="70">
        <v>532833.80000000005</v>
      </c>
      <c r="H118" s="31">
        <v>0</v>
      </c>
      <c r="I118" s="32">
        <v>0</v>
      </c>
      <c r="J118" s="68">
        <f t="shared" si="33"/>
        <v>0</v>
      </c>
      <c r="K118" s="101">
        <f t="shared" si="36"/>
        <v>0</v>
      </c>
      <c r="L118" s="135"/>
      <c r="M118" s="188"/>
      <c r="N118" s="200"/>
    </row>
    <row r="119" spans="1:17" s="24" customFormat="1" ht="135" customHeight="1" x14ac:dyDescent="0.25">
      <c r="A119" s="239">
        <v>15</v>
      </c>
      <c r="B119" s="160" t="s">
        <v>23</v>
      </c>
      <c r="C119" s="161"/>
      <c r="D119" s="161"/>
      <c r="E119" s="162"/>
      <c r="F119" s="20" t="s">
        <v>8</v>
      </c>
      <c r="G119" s="36">
        <f>G120+G121+G122+G123+G125</f>
        <v>133509.37895000001</v>
      </c>
      <c r="H119" s="36">
        <f>H120+H121+H122+H123+H125</f>
        <v>53460.5</v>
      </c>
      <c r="I119" s="37">
        <f>I120+I121+I122+I123</f>
        <v>53156.6</v>
      </c>
      <c r="J119" s="78">
        <f>J120+J121+J122</f>
        <v>-303.89999999999964</v>
      </c>
      <c r="K119" s="49">
        <f t="shared" ref="K119:K126" si="38">IF(I119=0,0,I119/H119*100)</f>
        <v>99.431542914862376</v>
      </c>
      <c r="L119" s="129">
        <f>I119/(G119-G125)*100</f>
        <v>39.814880735762713</v>
      </c>
      <c r="M119" s="186" t="s">
        <v>83</v>
      </c>
      <c r="N119" s="169" t="s">
        <v>24</v>
      </c>
    </row>
    <row r="120" spans="1:17" s="24" customFormat="1" ht="135" customHeight="1" x14ac:dyDescent="0.25">
      <c r="A120" s="240"/>
      <c r="B120" s="163"/>
      <c r="C120" s="164"/>
      <c r="D120" s="164"/>
      <c r="E120" s="165"/>
      <c r="F120" s="21" t="s">
        <v>9</v>
      </c>
      <c r="G120" s="72">
        <v>0</v>
      </c>
      <c r="H120" s="42">
        <v>0</v>
      </c>
      <c r="I120" s="50">
        <v>0</v>
      </c>
      <c r="J120" s="53">
        <f>I120-H120</f>
        <v>0</v>
      </c>
      <c r="K120" s="93">
        <f t="shared" si="38"/>
        <v>0</v>
      </c>
      <c r="L120" s="135"/>
      <c r="M120" s="187"/>
      <c r="N120" s="170"/>
    </row>
    <row r="121" spans="1:17" s="24" customFormat="1" ht="135" customHeight="1" x14ac:dyDescent="0.25">
      <c r="A121" s="240"/>
      <c r="B121" s="163"/>
      <c r="C121" s="164"/>
      <c r="D121" s="164"/>
      <c r="E121" s="165"/>
      <c r="F121" s="21" t="s">
        <v>10</v>
      </c>
      <c r="G121" s="79">
        <v>114008.3</v>
      </c>
      <c r="H121" s="79">
        <v>47101.5</v>
      </c>
      <c r="I121" s="32">
        <v>46968.5</v>
      </c>
      <c r="J121" s="76">
        <f>I121-H121</f>
        <v>-133</v>
      </c>
      <c r="K121" s="43">
        <f t="shared" si="38"/>
        <v>99.717631073320376</v>
      </c>
      <c r="L121" s="130">
        <f t="shared" ref="L121:L122" si="39">I121/G121*100</f>
        <v>41.197439133817447</v>
      </c>
      <c r="M121" s="187"/>
      <c r="N121" s="170"/>
    </row>
    <row r="122" spans="1:17" s="24" customFormat="1" ht="135" customHeight="1" x14ac:dyDescent="0.25">
      <c r="A122" s="240"/>
      <c r="B122" s="163"/>
      <c r="C122" s="164"/>
      <c r="D122" s="164"/>
      <c r="E122" s="165"/>
      <c r="F122" s="21" t="s">
        <v>11</v>
      </c>
      <c r="G122" s="79">
        <v>19501.078949999999</v>
      </c>
      <c r="H122" s="79">
        <v>6359</v>
      </c>
      <c r="I122" s="32">
        <v>6188.1</v>
      </c>
      <c r="J122" s="76">
        <f>I122-H122</f>
        <v>-170.89999999999964</v>
      </c>
      <c r="K122" s="94">
        <f t="shared" si="38"/>
        <v>97.312470514231805</v>
      </c>
      <c r="L122" s="130">
        <f t="shared" si="39"/>
        <v>31.732090392875417</v>
      </c>
      <c r="M122" s="187"/>
      <c r="N122" s="170"/>
    </row>
    <row r="123" spans="1:17" s="24" customFormat="1" ht="135" customHeight="1" x14ac:dyDescent="0.25">
      <c r="A123" s="240"/>
      <c r="B123" s="163"/>
      <c r="C123" s="164"/>
      <c r="D123" s="164"/>
      <c r="E123" s="165"/>
      <c r="F123" s="22" t="s">
        <v>12</v>
      </c>
      <c r="G123" s="44">
        <v>0</v>
      </c>
      <c r="H123" s="44">
        <v>0</v>
      </c>
      <c r="I123" s="44">
        <v>0</v>
      </c>
      <c r="J123" s="45">
        <v>0</v>
      </c>
      <c r="K123" s="95">
        <f t="shared" si="38"/>
        <v>0</v>
      </c>
      <c r="L123" s="133"/>
      <c r="M123" s="187"/>
      <c r="N123" s="170"/>
    </row>
    <row r="124" spans="1:17" s="24" customFormat="1" ht="135" customHeight="1" x14ac:dyDescent="0.25">
      <c r="A124" s="240"/>
      <c r="B124" s="163"/>
      <c r="C124" s="164"/>
      <c r="D124" s="164"/>
      <c r="E124" s="165"/>
      <c r="F124" s="22" t="s">
        <v>13</v>
      </c>
      <c r="G124" s="44">
        <v>0</v>
      </c>
      <c r="H124" s="44">
        <v>0</v>
      </c>
      <c r="I124" s="44">
        <v>0</v>
      </c>
      <c r="J124" s="45">
        <v>0</v>
      </c>
      <c r="K124" s="95">
        <f t="shared" si="38"/>
        <v>0</v>
      </c>
      <c r="L124" s="133"/>
      <c r="M124" s="187"/>
      <c r="N124" s="170"/>
    </row>
    <row r="125" spans="1:17" s="24" customFormat="1" ht="135" customHeight="1" x14ac:dyDescent="0.25">
      <c r="A125" s="241"/>
      <c r="B125" s="166"/>
      <c r="C125" s="167"/>
      <c r="D125" s="167"/>
      <c r="E125" s="168"/>
      <c r="F125" s="23" t="s">
        <v>14</v>
      </c>
      <c r="G125" s="44">
        <v>0</v>
      </c>
      <c r="H125" s="44">
        <v>0</v>
      </c>
      <c r="I125" s="44">
        <v>0</v>
      </c>
      <c r="J125" s="45">
        <v>0</v>
      </c>
      <c r="K125" s="95">
        <f t="shared" si="38"/>
        <v>0</v>
      </c>
      <c r="L125" s="133"/>
      <c r="M125" s="188"/>
      <c r="N125" s="171"/>
    </row>
    <row r="126" spans="1:17" s="24" customFormat="1" ht="135" customHeight="1" x14ac:dyDescent="1.1000000000000001">
      <c r="A126" s="239">
        <v>16</v>
      </c>
      <c r="B126" s="160" t="s">
        <v>15</v>
      </c>
      <c r="C126" s="161"/>
      <c r="D126" s="161"/>
      <c r="E126" s="162"/>
      <c r="F126" s="20" t="s">
        <v>8</v>
      </c>
      <c r="G126" s="36">
        <f>G127+G128+G129+G132</f>
        <v>2601929.4560199999</v>
      </c>
      <c r="H126" s="36">
        <f>H127+H128+H129+H132</f>
        <v>1274724.7999999998</v>
      </c>
      <c r="I126" s="37">
        <f>I127+I128+I129+I132</f>
        <v>1262196.2999999998</v>
      </c>
      <c r="J126" s="78">
        <f t="shared" ref="J126:J132" si="40">I126-H126</f>
        <v>-12528.5</v>
      </c>
      <c r="K126" s="49">
        <f t="shared" si="38"/>
        <v>99.01716040983905</v>
      </c>
      <c r="L126" s="129">
        <f>I126/(G126-G132)*100</f>
        <v>54.582903790452576</v>
      </c>
      <c r="M126" s="172" t="s">
        <v>74</v>
      </c>
      <c r="N126" s="169" t="s">
        <v>16</v>
      </c>
      <c r="Q126" s="25"/>
    </row>
    <row r="127" spans="1:17" s="24" customFormat="1" ht="135" customHeight="1" x14ac:dyDescent="0.25">
      <c r="A127" s="240"/>
      <c r="B127" s="163"/>
      <c r="C127" s="164"/>
      <c r="D127" s="164"/>
      <c r="E127" s="165"/>
      <c r="F127" s="21" t="s">
        <v>9</v>
      </c>
      <c r="G127" s="83">
        <v>62196.6</v>
      </c>
      <c r="H127" s="31">
        <v>42732.6</v>
      </c>
      <c r="I127" s="51">
        <v>41952.2</v>
      </c>
      <c r="J127" s="33">
        <f t="shared" si="40"/>
        <v>-780.40000000000146</v>
      </c>
      <c r="K127" s="43">
        <f t="shared" ref="K127:K132" si="41">IF(H127=0,0,I127/H127*100)</f>
        <v>98.173759612099417</v>
      </c>
      <c r="L127" s="130">
        <f>I127/G127*100</f>
        <v>67.450953910663927</v>
      </c>
      <c r="M127" s="173"/>
      <c r="N127" s="170"/>
    </row>
    <row r="128" spans="1:17" s="24" customFormat="1" ht="135" customHeight="1" x14ac:dyDescent="0.25">
      <c r="A128" s="240"/>
      <c r="B128" s="163"/>
      <c r="C128" s="164"/>
      <c r="D128" s="164"/>
      <c r="E128" s="165"/>
      <c r="F128" s="21" t="s">
        <v>10</v>
      </c>
      <c r="G128" s="83">
        <v>1809098</v>
      </c>
      <c r="H128" s="31">
        <v>949758.2</v>
      </c>
      <c r="I128" s="51">
        <v>941814.1</v>
      </c>
      <c r="J128" s="77">
        <f t="shared" si="40"/>
        <v>-7944.0999999999767</v>
      </c>
      <c r="K128" s="43">
        <f t="shared" si="41"/>
        <v>99.163566052917474</v>
      </c>
      <c r="L128" s="130">
        <f t="shared" ref="L128:L129" si="42">I128/G128*100</f>
        <v>52.059871825628022</v>
      </c>
      <c r="M128" s="173"/>
      <c r="N128" s="170"/>
    </row>
    <row r="129" spans="1:14" s="24" customFormat="1" ht="135" customHeight="1" x14ac:dyDescent="0.25">
      <c r="A129" s="240"/>
      <c r="B129" s="163"/>
      <c r="C129" s="164"/>
      <c r="D129" s="164"/>
      <c r="E129" s="165"/>
      <c r="F129" s="21" t="s">
        <v>11</v>
      </c>
      <c r="G129" s="83">
        <v>441144.3</v>
      </c>
      <c r="H129" s="31">
        <v>282234</v>
      </c>
      <c r="I129" s="51">
        <v>278430</v>
      </c>
      <c r="J129" s="77">
        <f t="shared" si="40"/>
        <v>-3804</v>
      </c>
      <c r="K129" s="43">
        <f t="shared" si="41"/>
        <v>98.652182231765124</v>
      </c>
      <c r="L129" s="130">
        <f t="shared" si="42"/>
        <v>63.115402375141194</v>
      </c>
      <c r="M129" s="173"/>
      <c r="N129" s="170"/>
    </row>
    <row r="130" spans="1:14" s="24" customFormat="1" ht="135" customHeight="1" x14ac:dyDescent="0.25">
      <c r="A130" s="240"/>
      <c r="B130" s="163"/>
      <c r="C130" s="164"/>
      <c r="D130" s="164"/>
      <c r="E130" s="165"/>
      <c r="F130" s="22" t="s">
        <v>12</v>
      </c>
      <c r="G130" s="34">
        <v>0</v>
      </c>
      <c r="H130" s="34">
        <v>0</v>
      </c>
      <c r="I130" s="34">
        <v>0</v>
      </c>
      <c r="J130" s="31">
        <f t="shared" si="40"/>
        <v>0</v>
      </c>
      <c r="K130" s="88">
        <f t="shared" si="41"/>
        <v>0</v>
      </c>
      <c r="L130" s="131"/>
      <c r="M130" s="173"/>
      <c r="N130" s="170"/>
    </row>
    <row r="131" spans="1:14" s="24" customFormat="1" ht="135" customHeight="1" x14ac:dyDescent="0.25">
      <c r="A131" s="240"/>
      <c r="B131" s="163"/>
      <c r="C131" s="164"/>
      <c r="D131" s="164"/>
      <c r="E131" s="165"/>
      <c r="F131" s="22" t="s">
        <v>13</v>
      </c>
      <c r="G131" s="34">
        <v>0</v>
      </c>
      <c r="H131" s="34">
        <v>0</v>
      </c>
      <c r="I131" s="34">
        <v>0</v>
      </c>
      <c r="J131" s="31">
        <f t="shared" si="40"/>
        <v>0</v>
      </c>
      <c r="K131" s="88">
        <f t="shared" si="41"/>
        <v>0</v>
      </c>
      <c r="L131" s="131"/>
      <c r="M131" s="173"/>
      <c r="N131" s="170"/>
    </row>
    <row r="132" spans="1:14" s="24" customFormat="1" ht="135" customHeight="1" x14ac:dyDescent="0.25">
      <c r="A132" s="241"/>
      <c r="B132" s="166"/>
      <c r="C132" s="167"/>
      <c r="D132" s="167"/>
      <c r="E132" s="168"/>
      <c r="F132" s="23" t="s">
        <v>14</v>
      </c>
      <c r="G132" s="31">
        <v>289490.55601999996</v>
      </c>
      <c r="H132" s="31">
        <v>0</v>
      </c>
      <c r="I132" s="31">
        <v>0</v>
      </c>
      <c r="J132" s="31">
        <f t="shared" si="40"/>
        <v>0</v>
      </c>
      <c r="K132" s="88">
        <f t="shared" si="41"/>
        <v>0</v>
      </c>
      <c r="L132" s="131"/>
      <c r="M132" s="174"/>
      <c r="N132" s="171"/>
    </row>
    <row r="133" spans="1:14" s="24" customFormat="1" ht="135" customHeight="1" x14ac:dyDescent="0.25">
      <c r="A133" s="239">
        <v>17</v>
      </c>
      <c r="B133" s="160" t="s">
        <v>31</v>
      </c>
      <c r="C133" s="161"/>
      <c r="D133" s="161"/>
      <c r="E133" s="162"/>
      <c r="F133" s="20" t="s">
        <v>8</v>
      </c>
      <c r="G133" s="78">
        <f>G134+G135+G136+G139+G137</f>
        <v>14559.699999999999</v>
      </c>
      <c r="H133" s="78">
        <f>H134+H135+H136+H139+H137</f>
        <v>6669.7</v>
      </c>
      <c r="I133" s="75">
        <f>I134+I135+I136+I139+I137</f>
        <v>6451.0999999999995</v>
      </c>
      <c r="J133" s="54">
        <f>I133-H133</f>
        <v>-218.60000000000036</v>
      </c>
      <c r="K133" s="49">
        <f t="shared" ref="K133:K160" si="43">IF(I133=0,0,I133/H133*100)</f>
        <v>96.722491266473753</v>
      </c>
      <c r="L133" s="129">
        <f>I133/(G133-G139)*100</f>
        <v>44.307918432385286</v>
      </c>
      <c r="M133" s="186" t="s">
        <v>87</v>
      </c>
      <c r="N133" s="180" t="s">
        <v>32</v>
      </c>
    </row>
    <row r="134" spans="1:14" s="24" customFormat="1" ht="135" customHeight="1" x14ac:dyDescent="0.25">
      <c r="A134" s="240"/>
      <c r="B134" s="163"/>
      <c r="C134" s="164"/>
      <c r="D134" s="164"/>
      <c r="E134" s="165"/>
      <c r="F134" s="21" t="s">
        <v>9</v>
      </c>
      <c r="G134" s="31">
        <v>1.4</v>
      </c>
      <c r="H134" s="31">
        <v>1.4</v>
      </c>
      <c r="I134" s="32">
        <v>1.4</v>
      </c>
      <c r="J134" s="45">
        <v>0</v>
      </c>
      <c r="K134" s="39">
        <f t="shared" si="43"/>
        <v>100</v>
      </c>
      <c r="L134" s="130">
        <f t="shared" ref="L134:L138" si="44">I134/G134*100</f>
        <v>100</v>
      </c>
      <c r="M134" s="187"/>
      <c r="N134" s="181"/>
    </row>
    <row r="135" spans="1:14" s="24" customFormat="1" ht="135" customHeight="1" x14ac:dyDescent="0.25">
      <c r="A135" s="240"/>
      <c r="B135" s="163"/>
      <c r="C135" s="164"/>
      <c r="D135" s="164"/>
      <c r="E135" s="165"/>
      <c r="F135" s="21" t="s">
        <v>10</v>
      </c>
      <c r="G135" s="31">
        <v>14284.5</v>
      </c>
      <c r="H135" s="31">
        <v>6608.3</v>
      </c>
      <c r="I135" s="32">
        <v>6374.7</v>
      </c>
      <c r="J135" s="76">
        <f t="shared" ref="J135:J138" si="45">I135-H135</f>
        <v>-233.60000000000036</v>
      </c>
      <c r="K135" s="43">
        <f t="shared" si="43"/>
        <v>96.465051526111097</v>
      </c>
      <c r="L135" s="130">
        <f t="shared" si="44"/>
        <v>44.626693268927859</v>
      </c>
      <c r="M135" s="187"/>
      <c r="N135" s="181"/>
    </row>
    <row r="136" spans="1:14" s="24" customFormat="1" ht="135" customHeight="1" x14ac:dyDescent="0.25">
      <c r="A136" s="240"/>
      <c r="B136" s="163"/>
      <c r="C136" s="164"/>
      <c r="D136" s="164"/>
      <c r="E136" s="165"/>
      <c r="F136" s="21" t="s">
        <v>11</v>
      </c>
      <c r="G136" s="31">
        <v>273.8</v>
      </c>
      <c r="H136" s="31">
        <v>60</v>
      </c>
      <c r="I136" s="32">
        <v>75</v>
      </c>
      <c r="J136" s="39">
        <f t="shared" si="45"/>
        <v>15</v>
      </c>
      <c r="K136" s="39">
        <f t="shared" si="43"/>
        <v>125</v>
      </c>
      <c r="L136" s="130">
        <f t="shared" si="44"/>
        <v>27.392257121986852</v>
      </c>
      <c r="M136" s="187"/>
      <c r="N136" s="181"/>
    </row>
    <row r="137" spans="1:14" s="24" customFormat="1" ht="135" customHeight="1" x14ac:dyDescent="0.25">
      <c r="A137" s="240"/>
      <c r="B137" s="163"/>
      <c r="C137" s="164"/>
      <c r="D137" s="164"/>
      <c r="E137" s="165"/>
      <c r="F137" s="22" t="s">
        <v>12</v>
      </c>
      <c r="G137" s="38"/>
      <c r="H137" s="38"/>
      <c r="I137" s="38"/>
      <c r="J137" s="57">
        <f t="shared" si="45"/>
        <v>0</v>
      </c>
      <c r="K137" s="95">
        <f t="shared" si="43"/>
        <v>0</v>
      </c>
      <c r="L137" s="130"/>
      <c r="M137" s="187"/>
      <c r="N137" s="181"/>
    </row>
    <row r="138" spans="1:14" s="24" customFormat="1" ht="135" customHeight="1" x14ac:dyDescent="0.25">
      <c r="A138" s="240"/>
      <c r="B138" s="163"/>
      <c r="C138" s="164"/>
      <c r="D138" s="164"/>
      <c r="E138" s="165"/>
      <c r="F138" s="22" t="s">
        <v>13</v>
      </c>
      <c r="G138" s="38">
        <v>151.30000000000001</v>
      </c>
      <c r="H138" s="38">
        <v>14.4</v>
      </c>
      <c r="I138" s="38">
        <v>13.1</v>
      </c>
      <c r="J138" s="76">
        <f t="shared" si="45"/>
        <v>-1.3000000000000007</v>
      </c>
      <c r="K138" s="39">
        <f t="shared" si="43"/>
        <v>90.972222222222214</v>
      </c>
      <c r="L138" s="130">
        <f t="shared" si="44"/>
        <v>8.6582947785855904</v>
      </c>
      <c r="M138" s="187"/>
      <c r="N138" s="181"/>
    </row>
    <row r="139" spans="1:14" s="24" customFormat="1" ht="135" customHeight="1" x14ac:dyDescent="0.25">
      <c r="A139" s="241"/>
      <c r="B139" s="166"/>
      <c r="C139" s="167"/>
      <c r="D139" s="167"/>
      <c r="E139" s="168"/>
      <c r="F139" s="23" t="s">
        <v>14</v>
      </c>
      <c r="G139" s="44">
        <v>0</v>
      </c>
      <c r="H139" s="44">
        <v>0</v>
      </c>
      <c r="I139" s="44">
        <v>0</v>
      </c>
      <c r="J139" s="57">
        <v>0</v>
      </c>
      <c r="K139" s="95">
        <f t="shared" si="43"/>
        <v>0</v>
      </c>
      <c r="L139" s="133"/>
      <c r="M139" s="188"/>
      <c r="N139" s="182"/>
    </row>
    <row r="140" spans="1:14" s="24" customFormat="1" ht="135" customHeight="1" x14ac:dyDescent="0.25">
      <c r="A140" s="239">
        <v>21</v>
      </c>
      <c r="B140" s="160" t="s">
        <v>38</v>
      </c>
      <c r="C140" s="161"/>
      <c r="D140" s="161"/>
      <c r="E140" s="162"/>
      <c r="F140" s="20" t="s">
        <v>8</v>
      </c>
      <c r="G140" s="36">
        <f>G141+G142+G143+G144+G146</f>
        <v>3562.4444399999998</v>
      </c>
      <c r="H140" s="36">
        <f>H141+H142+H143+H144+H146</f>
        <v>0</v>
      </c>
      <c r="I140" s="36">
        <f>I141+I142+I143+I144+I146</f>
        <v>0</v>
      </c>
      <c r="J140" s="82">
        <v>0</v>
      </c>
      <c r="K140" s="100">
        <f t="shared" ref="K140:K146" si="46">IF(I140=0,0,I140/H140*100)</f>
        <v>0</v>
      </c>
      <c r="L140" s="129">
        <f>I140/(G140-G146)*100</f>
        <v>0</v>
      </c>
      <c r="M140" s="186" t="s">
        <v>89</v>
      </c>
      <c r="N140" s="180" t="s">
        <v>54</v>
      </c>
    </row>
    <row r="141" spans="1:14" s="24" customFormat="1" ht="135" customHeight="1" x14ac:dyDescent="0.25">
      <c r="A141" s="240"/>
      <c r="B141" s="163"/>
      <c r="C141" s="164"/>
      <c r="D141" s="164"/>
      <c r="E141" s="165"/>
      <c r="F141" s="21" t="s">
        <v>9</v>
      </c>
      <c r="G141" s="38">
        <v>0</v>
      </c>
      <c r="H141" s="38">
        <v>0</v>
      </c>
      <c r="I141" s="38">
        <v>0</v>
      </c>
      <c r="J141" s="55">
        <f t="shared" ref="J141:J146" si="47">I141-H141</f>
        <v>0</v>
      </c>
      <c r="K141" s="55">
        <f t="shared" si="46"/>
        <v>0</v>
      </c>
      <c r="L141" s="135"/>
      <c r="M141" s="187"/>
      <c r="N141" s="181"/>
    </row>
    <row r="142" spans="1:14" s="24" customFormat="1" ht="135" customHeight="1" x14ac:dyDescent="0.25">
      <c r="A142" s="240"/>
      <c r="B142" s="163"/>
      <c r="C142" s="164"/>
      <c r="D142" s="164"/>
      <c r="E142" s="165"/>
      <c r="F142" s="21" t="s">
        <v>10</v>
      </c>
      <c r="G142" s="73">
        <v>3143.2</v>
      </c>
      <c r="H142" s="38"/>
      <c r="I142" s="38"/>
      <c r="J142" s="55">
        <f t="shared" si="47"/>
        <v>0</v>
      </c>
      <c r="K142" s="55">
        <f t="shared" si="46"/>
        <v>0</v>
      </c>
      <c r="L142" s="130"/>
      <c r="M142" s="187"/>
      <c r="N142" s="181"/>
    </row>
    <row r="143" spans="1:14" s="24" customFormat="1" ht="135" customHeight="1" x14ac:dyDescent="0.25">
      <c r="A143" s="240"/>
      <c r="B143" s="163"/>
      <c r="C143" s="164"/>
      <c r="D143" s="164"/>
      <c r="E143" s="165"/>
      <c r="F143" s="21" t="s">
        <v>11</v>
      </c>
      <c r="G143" s="73">
        <v>419.24444</v>
      </c>
      <c r="H143" s="38"/>
      <c r="I143" s="38"/>
      <c r="J143" s="55">
        <f t="shared" si="47"/>
        <v>0</v>
      </c>
      <c r="K143" s="55">
        <f t="shared" si="46"/>
        <v>0</v>
      </c>
      <c r="L143" s="130"/>
      <c r="M143" s="187"/>
      <c r="N143" s="181"/>
    </row>
    <row r="144" spans="1:14" s="24" customFormat="1" ht="135" customHeight="1" x14ac:dyDescent="0.25">
      <c r="A144" s="240"/>
      <c r="B144" s="163"/>
      <c r="C144" s="164"/>
      <c r="D144" s="164"/>
      <c r="E144" s="165"/>
      <c r="F144" s="22" t="s">
        <v>12</v>
      </c>
      <c r="G144" s="44">
        <v>0</v>
      </c>
      <c r="H144" s="44">
        <v>0</v>
      </c>
      <c r="I144" s="44">
        <v>0</v>
      </c>
      <c r="J144" s="55">
        <f t="shared" si="47"/>
        <v>0</v>
      </c>
      <c r="K144" s="55">
        <f t="shared" si="46"/>
        <v>0</v>
      </c>
      <c r="L144" s="133"/>
      <c r="M144" s="187"/>
      <c r="N144" s="181"/>
    </row>
    <row r="145" spans="1:14" s="24" customFormat="1" ht="135" customHeight="1" x14ac:dyDescent="0.25">
      <c r="A145" s="240"/>
      <c r="B145" s="163"/>
      <c r="C145" s="164"/>
      <c r="D145" s="164"/>
      <c r="E145" s="165"/>
      <c r="F145" s="22" t="s">
        <v>13</v>
      </c>
      <c r="G145" s="44">
        <v>0</v>
      </c>
      <c r="H145" s="44">
        <v>0</v>
      </c>
      <c r="I145" s="44">
        <v>0</v>
      </c>
      <c r="J145" s="55">
        <f t="shared" si="47"/>
        <v>0</v>
      </c>
      <c r="K145" s="55">
        <f t="shared" si="46"/>
        <v>0</v>
      </c>
      <c r="L145" s="133"/>
      <c r="M145" s="187"/>
      <c r="N145" s="181"/>
    </row>
    <row r="146" spans="1:14" s="24" customFormat="1" ht="135" customHeight="1" x14ac:dyDescent="0.25">
      <c r="A146" s="241"/>
      <c r="B146" s="166"/>
      <c r="C146" s="167"/>
      <c r="D146" s="167"/>
      <c r="E146" s="168"/>
      <c r="F146" s="23" t="s">
        <v>14</v>
      </c>
      <c r="G146" s="44"/>
      <c r="H146" s="44">
        <v>0</v>
      </c>
      <c r="I146" s="44">
        <v>0</v>
      </c>
      <c r="J146" s="55">
        <f t="shared" si="47"/>
        <v>0</v>
      </c>
      <c r="K146" s="55">
        <f t="shared" si="46"/>
        <v>0</v>
      </c>
      <c r="L146" s="133"/>
      <c r="M146" s="188"/>
      <c r="N146" s="182"/>
    </row>
    <row r="147" spans="1:14" s="24" customFormat="1" ht="135" customHeight="1" x14ac:dyDescent="0.25">
      <c r="A147" s="248">
        <v>18</v>
      </c>
      <c r="B147" s="251" t="s">
        <v>33</v>
      </c>
      <c r="C147" s="252"/>
      <c r="D147" s="252"/>
      <c r="E147" s="253"/>
      <c r="F147" s="20" t="s">
        <v>8</v>
      </c>
      <c r="G147" s="36">
        <f>G148+G149+G150+G153+G151</f>
        <v>27299.399999999998</v>
      </c>
      <c r="H147" s="36">
        <f>H148+H149+H150+H153+H151</f>
        <v>14710.1</v>
      </c>
      <c r="I147" s="37">
        <f>I148+I149+I150+I153+I151</f>
        <v>12908.3</v>
      </c>
      <c r="J147" s="75">
        <f t="shared" ref="J147:J150" si="48">I147-H147</f>
        <v>-1801.8000000000011</v>
      </c>
      <c r="K147" s="49">
        <f t="shared" ref="K147:K153" si="49">IF(I147=0,0,I147/H147*100)</f>
        <v>87.751272934922255</v>
      </c>
      <c r="L147" s="129">
        <f>I147/(G147-G153)*100</f>
        <v>53.967623523115904</v>
      </c>
      <c r="M147" s="186" t="s">
        <v>74</v>
      </c>
      <c r="N147" s="198" t="s">
        <v>34</v>
      </c>
    </row>
    <row r="148" spans="1:14" s="24" customFormat="1" ht="135" customHeight="1" x14ac:dyDescent="0.25">
      <c r="A148" s="249"/>
      <c r="B148" s="254"/>
      <c r="C148" s="255"/>
      <c r="D148" s="255"/>
      <c r="E148" s="256"/>
      <c r="F148" s="21" t="s">
        <v>9</v>
      </c>
      <c r="G148" s="44">
        <v>0</v>
      </c>
      <c r="H148" s="44">
        <v>0</v>
      </c>
      <c r="I148" s="44">
        <v>0</v>
      </c>
      <c r="J148" s="45">
        <f t="shared" si="48"/>
        <v>0</v>
      </c>
      <c r="K148" s="93">
        <f>IF(I148=0,0,I148/H148*100)</f>
        <v>0</v>
      </c>
      <c r="L148" s="135"/>
      <c r="M148" s="187"/>
      <c r="N148" s="199"/>
    </row>
    <row r="149" spans="1:14" s="24" customFormat="1" ht="135" customHeight="1" x14ac:dyDescent="0.25">
      <c r="A149" s="249"/>
      <c r="B149" s="254"/>
      <c r="C149" s="255"/>
      <c r="D149" s="255"/>
      <c r="E149" s="256"/>
      <c r="F149" s="21" t="s">
        <v>10</v>
      </c>
      <c r="G149" s="44">
        <v>0</v>
      </c>
      <c r="H149" s="44">
        <v>0</v>
      </c>
      <c r="I149" s="44">
        <v>0</v>
      </c>
      <c r="J149" s="57">
        <f t="shared" si="48"/>
        <v>0</v>
      </c>
      <c r="K149" s="93">
        <f t="shared" si="49"/>
        <v>0</v>
      </c>
      <c r="L149" s="135"/>
      <c r="M149" s="187"/>
      <c r="N149" s="199"/>
    </row>
    <row r="150" spans="1:14" s="24" customFormat="1" ht="135" customHeight="1" x14ac:dyDescent="0.25">
      <c r="A150" s="249"/>
      <c r="B150" s="254"/>
      <c r="C150" s="255"/>
      <c r="D150" s="255"/>
      <c r="E150" s="256"/>
      <c r="F150" s="21" t="s">
        <v>11</v>
      </c>
      <c r="G150" s="31">
        <v>23918.6</v>
      </c>
      <c r="H150" s="31">
        <v>14710.1</v>
      </c>
      <c r="I150" s="32">
        <v>12908.3</v>
      </c>
      <c r="J150" s="76">
        <f t="shared" si="48"/>
        <v>-1801.8000000000011</v>
      </c>
      <c r="K150" s="43">
        <f t="shared" si="49"/>
        <v>87.751272934922255</v>
      </c>
      <c r="L150" s="130">
        <f t="shared" ref="L150" si="50">I150/G150*100</f>
        <v>53.967623523115904</v>
      </c>
      <c r="M150" s="187"/>
      <c r="N150" s="199"/>
    </row>
    <row r="151" spans="1:14" s="24" customFormat="1" ht="135" customHeight="1" x14ac:dyDescent="0.25">
      <c r="A151" s="249"/>
      <c r="B151" s="254"/>
      <c r="C151" s="255"/>
      <c r="D151" s="255"/>
      <c r="E151" s="256"/>
      <c r="F151" s="22" t="s">
        <v>12</v>
      </c>
      <c r="G151" s="31">
        <v>0</v>
      </c>
      <c r="H151" s="31">
        <v>0</v>
      </c>
      <c r="I151" s="31">
        <v>0</v>
      </c>
      <c r="J151" s="31">
        <v>0</v>
      </c>
      <c r="K151" s="88">
        <f t="shared" si="49"/>
        <v>0</v>
      </c>
      <c r="L151" s="131"/>
      <c r="M151" s="187"/>
      <c r="N151" s="199"/>
    </row>
    <row r="152" spans="1:14" s="24" customFormat="1" ht="135" customHeight="1" x14ac:dyDescent="0.25">
      <c r="A152" s="249"/>
      <c r="B152" s="254"/>
      <c r="C152" s="255"/>
      <c r="D152" s="255"/>
      <c r="E152" s="256"/>
      <c r="F152" s="22" t="s">
        <v>13</v>
      </c>
      <c r="G152" s="31">
        <v>0</v>
      </c>
      <c r="H152" s="31">
        <v>0</v>
      </c>
      <c r="I152" s="31">
        <v>0</v>
      </c>
      <c r="J152" s="31">
        <f t="shared" ref="J152:J153" si="51">I152-H152</f>
        <v>0</v>
      </c>
      <c r="K152" s="88">
        <f t="shared" si="49"/>
        <v>0</v>
      </c>
      <c r="L152" s="131"/>
      <c r="M152" s="187"/>
      <c r="N152" s="199"/>
    </row>
    <row r="153" spans="1:14" s="24" customFormat="1" ht="135" customHeight="1" x14ac:dyDescent="0.25">
      <c r="A153" s="250"/>
      <c r="B153" s="257"/>
      <c r="C153" s="258"/>
      <c r="D153" s="258"/>
      <c r="E153" s="259"/>
      <c r="F153" s="23" t="s">
        <v>14</v>
      </c>
      <c r="G153" s="31">
        <v>3380.8</v>
      </c>
      <c r="H153" s="31">
        <v>0</v>
      </c>
      <c r="I153" s="31">
        <v>0</v>
      </c>
      <c r="J153" s="31">
        <f t="shared" si="51"/>
        <v>0</v>
      </c>
      <c r="K153" s="88">
        <f t="shared" si="49"/>
        <v>0</v>
      </c>
      <c r="L153" s="131"/>
      <c r="M153" s="188"/>
      <c r="N153" s="200"/>
    </row>
    <row r="154" spans="1:14" s="24" customFormat="1" ht="135" customHeight="1" x14ac:dyDescent="0.25">
      <c r="A154" s="248">
        <v>19</v>
      </c>
      <c r="B154" s="251" t="s">
        <v>21</v>
      </c>
      <c r="C154" s="252"/>
      <c r="D154" s="252"/>
      <c r="E154" s="253"/>
      <c r="F154" s="20" t="s">
        <v>8</v>
      </c>
      <c r="G154" s="36">
        <f>G155+G156+G157+G158+G160</f>
        <v>260690.1</v>
      </c>
      <c r="H154" s="36">
        <f>H155+H156+H157+H158+H160</f>
        <v>148211.1</v>
      </c>
      <c r="I154" s="37">
        <f>I155+I156+I157+I158+I160</f>
        <v>131993.5</v>
      </c>
      <c r="J154" s="78">
        <f t="shared" ref="J154" si="52">I154-H154</f>
        <v>-16217.600000000006</v>
      </c>
      <c r="K154" s="49">
        <f t="shared" si="43"/>
        <v>89.057769627241143</v>
      </c>
      <c r="L154" s="129">
        <f>I154/(G154-G160)*100</f>
        <v>53.735514614133542</v>
      </c>
      <c r="M154" s="186" t="s">
        <v>80</v>
      </c>
      <c r="N154" s="189" t="s">
        <v>22</v>
      </c>
    </row>
    <row r="155" spans="1:14" s="24" customFormat="1" ht="135" customHeight="1" x14ac:dyDescent="0.25">
      <c r="A155" s="249"/>
      <c r="B155" s="254"/>
      <c r="C155" s="255"/>
      <c r="D155" s="255"/>
      <c r="E155" s="256"/>
      <c r="F155" s="21" t="s">
        <v>9</v>
      </c>
      <c r="G155" s="63">
        <v>0</v>
      </c>
      <c r="H155" s="63">
        <v>0</v>
      </c>
      <c r="I155" s="63">
        <v>0</v>
      </c>
      <c r="J155" s="63">
        <v>0</v>
      </c>
      <c r="K155" s="91">
        <f t="shared" si="43"/>
        <v>0</v>
      </c>
      <c r="L155" s="130"/>
      <c r="M155" s="187"/>
      <c r="N155" s="190"/>
    </row>
    <row r="156" spans="1:14" s="24" customFormat="1" ht="135" customHeight="1" x14ac:dyDescent="0.25">
      <c r="A156" s="249"/>
      <c r="B156" s="254"/>
      <c r="C156" s="255"/>
      <c r="D156" s="255"/>
      <c r="E156" s="256"/>
      <c r="F156" s="21" t="s">
        <v>10</v>
      </c>
      <c r="G156" s="31">
        <v>11152.599999999999</v>
      </c>
      <c r="H156" s="31">
        <v>2230.4</v>
      </c>
      <c r="I156" s="31">
        <v>641.20000000000005</v>
      </c>
      <c r="J156" s="76">
        <f>I156-H156</f>
        <v>-1589.2</v>
      </c>
      <c r="K156" s="92">
        <f t="shared" si="43"/>
        <v>28.748206599713054</v>
      </c>
      <c r="L156" s="130">
        <f t="shared" ref="L156:L157" si="53">I156/G156*100</f>
        <v>5.7493319943331604</v>
      </c>
      <c r="M156" s="187"/>
      <c r="N156" s="190"/>
    </row>
    <row r="157" spans="1:14" s="24" customFormat="1" ht="135" customHeight="1" x14ac:dyDescent="0.25">
      <c r="A157" s="249"/>
      <c r="B157" s="254"/>
      <c r="C157" s="255"/>
      <c r="D157" s="255"/>
      <c r="E157" s="256"/>
      <c r="F157" s="21" t="s">
        <v>11</v>
      </c>
      <c r="G157" s="31">
        <v>234482.9</v>
      </c>
      <c r="H157" s="31">
        <v>144980.70000000001</v>
      </c>
      <c r="I157" s="31">
        <v>130352.3</v>
      </c>
      <c r="J157" s="76">
        <f>I157-H157</f>
        <v>-14628.400000000009</v>
      </c>
      <c r="K157" s="43">
        <f t="shared" si="43"/>
        <v>89.910105276081566</v>
      </c>
      <c r="L157" s="130">
        <f t="shared" si="53"/>
        <v>55.591388540486321</v>
      </c>
      <c r="M157" s="187"/>
      <c r="N157" s="190"/>
    </row>
    <row r="158" spans="1:14" s="24" customFormat="1" ht="135" customHeight="1" x14ac:dyDescent="0.25">
      <c r="A158" s="249"/>
      <c r="B158" s="254"/>
      <c r="C158" s="255"/>
      <c r="D158" s="255"/>
      <c r="E158" s="256"/>
      <c r="F158" s="22" t="s">
        <v>12</v>
      </c>
      <c r="G158" s="63">
        <v>0</v>
      </c>
      <c r="H158" s="63">
        <v>0</v>
      </c>
      <c r="I158" s="63">
        <v>0</v>
      </c>
      <c r="J158" s="63">
        <v>0</v>
      </c>
      <c r="K158" s="91">
        <f t="shared" si="43"/>
        <v>0</v>
      </c>
      <c r="L158" s="130"/>
      <c r="M158" s="187"/>
      <c r="N158" s="190"/>
    </row>
    <row r="159" spans="1:14" s="24" customFormat="1" ht="135" customHeight="1" x14ac:dyDescent="0.25">
      <c r="A159" s="249"/>
      <c r="B159" s="254"/>
      <c r="C159" s="255"/>
      <c r="D159" s="255"/>
      <c r="E159" s="256"/>
      <c r="F159" s="22" t="s">
        <v>13</v>
      </c>
      <c r="G159" s="63">
        <v>0</v>
      </c>
      <c r="H159" s="63">
        <v>0</v>
      </c>
      <c r="I159" s="63">
        <v>0</v>
      </c>
      <c r="J159" s="63">
        <f t="shared" ref="J159:J167" si="54">I159-H159</f>
        <v>0</v>
      </c>
      <c r="K159" s="91">
        <f t="shared" si="43"/>
        <v>0</v>
      </c>
      <c r="L159" s="130"/>
      <c r="M159" s="187"/>
      <c r="N159" s="190"/>
    </row>
    <row r="160" spans="1:14" s="24" customFormat="1" ht="135" customHeight="1" x14ac:dyDescent="0.25">
      <c r="A160" s="250"/>
      <c r="B160" s="257"/>
      <c r="C160" s="258"/>
      <c r="D160" s="258"/>
      <c r="E160" s="259"/>
      <c r="F160" s="23" t="s">
        <v>14</v>
      </c>
      <c r="G160" s="31">
        <v>15054.6</v>
      </c>
      <c r="H160" s="31">
        <v>1000</v>
      </c>
      <c r="I160" s="31">
        <v>1000</v>
      </c>
      <c r="J160" s="63">
        <f t="shared" si="54"/>
        <v>0</v>
      </c>
      <c r="K160" s="43">
        <f t="shared" si="43"/>
        <v>100</v>
      </c>
      <c r="L160" s="130"/>
      <c r="M160" s="188"/>
      <c r="N160" s="191"/>
    </row>
    <row r="161" spans="1:14" s="24" customFormat="1" ht="135" customHeight="1" x14ac:dyDescent="0.25">
      <c r="A161" s="248">
        <v>20</v>
      </c>
      <c r="B161" s="251" t="s">
        <v>17</v>
      </c>
      <c r="C161" s="252"/>
      <c r="D161" s="252"/>
      <c r="E161" s="253"/>
      <c r="F161" s="20" t="s">
        <v>8</v>
      </c>
      <c r="G161" s="36">
        <f>G162+G163+G164+G165+G166+G167</f>
        <v>495992.80000000005</v>
      </c>
      <c r="H161" s="36">
        <f>H162+H163+H164+H165+H166+H167</f>
        <v>210032.6</v>
      </c>
      <c r="I161" s="37">
        <f>I162+I163+I164+I165+I166+I167</f>
        <v>184864.5</v>
      </c>
      <c r="J161" s="78">
        <f t="shared" si="54"/>
        <v>-25168.100000000006</v>
      </c>
      <c r="K161" s="49">
        <f>I161/H161*100</f>
        <v>88.017050686417249</v>
      </c>
      <c r="L161" s="129">
        <f>I161/(G161-G167)*100</f>
        <v>37.271609587881109</v>
      </c>
      <c r="M161" s="186" t="s">
        <v>82</v>
      </c>
      <c r="N161" s="180" t="s">
        <v>18</v>
      </c>
    </row>
    <row r="162" spans="1:14" s="24" customFormat="1" ht="135" customHeight="1" x14ac:dyDescent="0.25">
      <c r="A162" s="249"/>
      <c r="B162" s="254"/>
      <c r="C162" s="255"/>
      <c r="D162" s="255"/>
      <c r="E162" s="256"/>
      <c r="F162" s="21" t="s">
        <v>9</v>
      </c>
      <c r="G162" s="31">
        <v>68.5</v>
      </c>
      <c r="H162" s="31">
        <v>68.5</v>
      </c>
      <c r="I162" s="31">
        <v>68.5</v>
      </c>
      <c r="J162" s="76">
        <f t="shared" si="54"/>
        <v>0</v>
      </c>
      <c r="K162" s="43">
        <f t="shared" ref="K162:K167" si="55">IF(I162=0,0,I162/H162*100)</f>
        <v>100</v>
      </c>
      <c r="L162" s="130">
        <f>I162/G162*100</f>
        <v>100</v>
      </c>
      <c r="M162" s="187"/>
      <c r="N162" s="181"/>
    </row>
    <row r="163" spans="1:14" s="24" customFormat="1" ht="135" customHeight="1" x14ac:dyDescent="0.25">
      <c r="A163" s="249"/>
      <c r="B163" s="254"/>
      <c r="C163" s="255"/>
      <c r="D163" s="255"/>
      <c r="E163" s="256"/>
      <c r="F163" s="21" t="s">
        <v>10</v>
      </c>
      <c r="G163" s="31">
        <v>1731.9</v>
      </c>
      <c r="H163" s="31">
        <v>1629.9</v>
      </c>
      <c r="I163" s="32">
        <v>1165.0999999999999</v>
      </c>
      <c r="J163" s="76">
        <f t="shared" si="54"/>
        <v>-464.80000000000018</v>
      </c>
      <c r="K163" s="43">
        <f t="shared" si="55"/>
        <v>71.482913062151042</v>
      </c>
      <c r="L163" s="130">
        <f t="shared" ref="L163:L164" si="56">I163/G163*100</f>
        <v>67.272937236560992</v>
      </c>
      <c r="M163" s="187"/>
      <c r="N163" s="181"/>
    </row>
    <row r="164" spans="1:14" s="24" customFormat="1" ht="135" customHeight="1" x14ac:dyDescent="0.25">
      <c r="A164" s="249"/>
      <c r="B164" s="254"/>
      <c r="C164" s="255"/>
      <c r="D164" s="255"/>
      <c r="E164" s="256"/>
      <c r="F164" s="21" t="s">
        <v>11</v>
      </c>
      <c r="G164" s="31">
        <v>494192.4</v>
      </c>
      <c r="H164" s="31">
        <v>208334.2</v>
      </c>
      <c r="I164" s="32">
        <v>183630.9</v>
      </c>
      <c r="J164" s="76">
        <f t="shared" si="54"/>
        <v>-24703.300000000017</v>
      </c>
      <c r="K164" s="43">
        <f t="shared" si="55"/>
        <v>88.142465327344226</v>
      </c>
      <c r="L164" s="130">
        <f t="shared" si="56"/>
        <v>37.157774988041091</v>
      </c>
      <c r="M164" s="187"/>
      <c r="N164" s="181"/>
    </row>
    <row r="165" spans="1:14" s="24" customFormat="1" ht="135" customHeight="1" x14ac:dyDescent="0.25">
      <c r="A165" s="249"/>
      <c r="B165" s="254"/>
      <c r="C165" s="255"/>
      <c r="D165" s="255"/>
      <c r="E165" s="256"/>
      <c r="F165" s="22" t="s">
        <v>12</v>
      </c>
      <c r="G165" s="44">
        <v>0</v>
      </c>
      <c r="H165" s="44">
        <v>0</v>
      </c>
      <c r="I165" s="44">
        <v>0</v>
      </c>
      <c r="J165" s="45">
        <f t="shared" si="54"/>
        <v>0</v>
      </c>
      <c r="K165" s="89">
        <f t="shared" si="55"/>
        <v>0</v>
      </c>
      <c r="L165" s="134"/>
      <c r="M165" s="187"/>
      <c r="N165" s="181"/>
    </row>
    <row r="166" spans="1:14" s="24" customFormat="1" ht="135" customHeight="1" x14ac:dyDescent="0.25">
      <c r="A166" s="249"/>
      <c r="B166" s="254"/>
      <c r="C166" s="255"/>
      <c r="D166" s="255"/>
      <c r="E166" s="256"/>
      <c r="F166" s="22" t="s">
        <v>13</v>
      </c>
      <c r="G166" s="44">
        <v>0</v>
      </c>
      <c r="H166" s="44">
        <v>0</v>
      </c>
      <c r="I166" s="44">
        <v>0</v>
      </c>
      <c r="J166" s="45">
        <f t="shared" si="54"/>
        <v>0</v>
      </c>
      <c r="K166" s="89">
        <f t="shared" si="55"/>
        <v>0</v>
      </c>
      <c r="L166" s="134"/>
      <c r="M166" s="187"/>
      <c r="N166" s="181"/>
    </row>
    <row r="167" spans="1:14" s="24" customFormat="1" ht="90" customHeight="1" x14ac:dyDescent="0.25">
      <c r="A167" s="250"/>
      <c r="B167" s="257"/>
      <c r="C167" s="258"/>
      <c r="D167" s="258"/>
      <c r="E167" s="259"/>
      <c r="F167" s="23" t="s">
        <v>14</v>
      </c>
      <c r="G167" s="44">
        <v>0</v>
      </c>
      <c r="H167" s="44">
        <v>0</v>
      </c>
      <c r="I167" s="44">
        <v>0</v>
      </c>
      <c r="J167" s="57">
        <f t="shared" si="54"/>
        <v>0</v>
      </c>
      <c r="K167" s="90">
        <f t="shared" si="55"/>
        <v>0</v>
      </c>
      <c r="L167" s="140"/>
      <c r="M167" s="188"/>
      <c r="N167" s="182"/>
    </row>
    <row r="168" spans="1:14" s="27" customFormat="1" ht="135" customHeight="1" x14ac:dyDescent="1.05">
      <c r="A168" s="1"/>
      <c r="B168" s="1"/>
      <c r="C168" s="2"/>
      <c r="D168" s="2"/>
      <c r="E168" s="3"/>
      <c r="F168" s="4"/>
      <c r="G168" s="5"/>
      <c r="H168" s="5"/>
      <c r="I168" s="6"/>
      <c r="J168" s="7"/>
      <c r="K168" s="8"/>
      <c r="L168" s="124"/>
      <c r="M168" s="8"/>
      <c r="N168" s="5"/>
    </row>
    <row r="169" spans="1:14" s="27" customFormat="1" ht="135" customHeight="1" x14ac:dyDescent="1.05">
      <c r="A169" s="1"/>
      <c r="B169" s="1"/>
      <c r="C169" s="2"/>
      <c r="D169" s="2"/>
      <c r="E169" s="3"/>
      <c r="F169" s="4"/>
      <c r="G169" s="5"/>
      <c r="H169" s="5"/>
      <c r="I169" s="6"/>
      <c r="J169" s="7"/>
      <c r="K169" s="8"/>
      <c r="L169" s="124"/>
      <c r="M169" s="8"/>
      <c r="N169" s="5"/>
    </row>
    <row r="170" spans="1:14" s="27" customFormat="1" ht="135" customHeight="1" x14ac:dyDescent="1.05">
      <c r="A170" s="1"/>
      <c r="B170" s="1"/>
      <c r="C170" s="2"/>
      <c r="D170" s="2"/>
      <c r="E170" s="3"/>
      <c r="F170" s="4"/>
      <c r="G170" s="5"/>
      <c r="H170" s="5"/>
      <c r="I170" s="6"/>
      <c r="J170" s="7"/>
      <c r="K170" s="8"/>
      <c r="L170" s="124"/>
      <c r="M170" s="8"/>
      <c r="N170" s="5"/>
    </row>
    <row r="171" spans="1:14" s="27" customFormat="1" ht="135" customHeight="1" x14ac:dyDescent="1.05">
      <c r="A171" s="1"/>
      <c r="B171" s="1"/>
      <c r="C171" s="2"/>
      <c r="D171" s="2"/>
      <c r="E171" s="3"/>
      <c r="F171" s="4"/>
      <c r="G171" s="5"/>
      <c r="H171" s="5"/>
      <c r="I171" s="6"/>
      <c r="J171" s="7"/>
      <c r="K171" s="8"/>
      <c r="L171" s="124"/>
      <c r="M171" s="8"/>
      <c r="N171" s="5"/>
    </row>
    <row r="172" spans="1:14" s="27" customFormat="1" ht="135" customHeight="1" x14ac:dyDescent="1.05">
      <c r="A172" s="1"/>
      <c r="B172" s="1"/>
      <c r="C172" s="2"/>
      <c r="D172" s="2"/>
      <c r="E172" s="3"/>
      <c r="F172" s="4"/>
      <c r="G172" s="5"/>
      <c r="H172" s="5"/>
      <c r="I172" s="6"/>
      <c r="J172" s="7"/>
      <c r="K172" s="8"/>
      <c r="L172" s="124"/>
      <c r="M172" s="8"/>
      <c r="N172" s="5"/>
    </row>
    <row r="173" spans="1:14" s="27" customFormat="1" ht="135" customHeight="1" x14ac:dyDescent="1.05">
      <c r="A173" s="1"/>
      <c r="B173" s="1"/>
      <c r="C173" s="2"/>
      <c r="D173" s="2"/>
      <c r="E173" s="3"/>
      <c r="F173" s="4"/>
      <c r="G173" s="5"/>
      <c r="H173" s="5"/>
      <c r="I173" s="6"/>
      <c r="J173" s="7"/>
      <c r="K173" s="8"/>
      <c r="L173" s="124"/>
      <c r="M173" s="8"/>
      <c r="N173" s="5"/>
    </row>
    <row r="174" spans="1:14" s="27" customFormat="1" ht="135" customHeight="1" x14ac:dyDescent="1.05">
      <c r="A174" s="1"/>
      <c r="B174" s="1"/>
      <c r="C174" s="2"/>
      <c r="D174" s="2"/>
      <c r="E174" s="3"/>
      <c r="F174" s="4"/>
      <c r="G174" s="5"/>
      <c r="H174" s="5"/>
      <c r="I174" s="6"/>
      <c r="J174" s="7"/>
      <c r="K174" s="8"/>
      <c r="L174" s="124"/>
      <c r="M174" s="8"/>
      <c r="N174" s="5"/>
    </row>
    <row r="175" spans="1:14" s="27" customFormat="1" ht="135" customHeight="1" x14ac:dyDescent="1.05">
      <c r="A175" s="1"/>
      <c r="B175" s="1"/>
      <c r="C175" s="2"/>
      <c r="D175" s="2"/>
      <c r="E175" s="3"/>
      <c r="F175" s="4"/>
      <c r="G175" s="5"/>
      <c r="H175" s="5"/>
      <c r="I175" s="6"/>
      <c r="J175" s="7"/>
      <c r="K175" s="8"/>
      <c r="L175" s="124"/>
      <c r="M175" s="8"/>
      <c r="N175" s="5"/>
    </row>
    <row r="176" spans="1:14" s="27" customFormat="1" ht="135" customHeight="1" x14ac:dyDescent="1.05">
      <c r="A176" s="1"/>
      <c r="B176" s="1"/>
      <c r="C176" s="2"/>
      <c r="D176" s="2"/>
      <c r="E176" s="3"/>
      <c r="F176" s="4"/>
      <c r="G176" s="5"/>
      <c r="H176" s="5"/>
      <c r="I176" s="6"/>
      <c r="J176" s="7"/>
      <c r="K176" s="8"/>
      <c r="L176" s="124"/>
      <c r="M176" s="8"/>
      <c r="N176" s="5"/>
    </row>
    <row r="177" spans="1:14" s="27" customFormat="1" ht="135" customHeight="1" x14ac:dyDescent="1.05">
      <c r="A177" s="1"/>
      <c r="B177" s="1"/>
      <c r="C177" s="2"/>
      <c r="D177" s="2"/>
      <c r="E177" s="3"/>
      <c r="F177" s="4"/>
      <c r="G177" s="5"/>
      <c r="H177" s="5"/>
      <c r="I177" s="6"/>
      <c r="J177" s="7"/>
      <c r="K177" s="8"/>
      <c r="L177" s="124"/>
      <c r="M177" s="8"/>
      <c r="N177" s="5"/>
    </row>
    <row r="178" spans="1:14" s="27" customFormat="1" ht="135" customHeight="1" x14ac:dyDescent="1.05">
      <c r="A178" s="1"/>
      <c r="B178" s="1"/>
      <c r="C178" s="2"/>
      <c r="D178" s="2"/>
      <c r="E178" s="3"/>
      <c r="F178" s="4"/>
      <c r="G178" s="5"/>
      <c r="H178" s="5"/>
      <c r="I178" s="6"/>
      <c r="J178" s="7"/>
      <c r="K178" s="8"/>
      <c r="L178" s="124"/>
      <c r="M178" s="8"/>
      <c r="N178" s="5"/>
    </row>
    <row r="179" spans="1:14" s="27" customFormat="1" ht="135" customHeight="1" x14ac:dyDescent="1.05">
      <c r="A179" s="1"/>
      <c r="B179" s="1"/>
      <c r="C179" s="2"/>
      <c r="D179" s="2"/>
      <c r="E179" s="3"/>
      <c r="F179" s="4"/>
      <c r="G179" s="5"/>
      <c r="H179" s="5"/>
      <c r="I179" s="6"/>
      <c r="J179" s="7"/>
      <c r="K179" s="8"/>
      <c r="L179" s="124"/>
      <c r="M179" s="8"/>
      <c r="N179" s="5"/>
    </row>
    <row r="180" spans="1:14" s="27" customFormat="1" ht="135" customHeight="1" x14ac:dyDescent="1.05">
      <c r="A180" s="1"/>
      <c r="B180" s="1"/>
      <c r="C180" s="2"/>
      <c r="D180" s="2"/>
      <c r="E180" s="3"/>
      <c r="F180" s="4"/>
      <c r="G180" s="5"/>
      <c r="H180" s="5"/>
      <c r="I180" s="6"/>
      <c r="J180" s="7"/>
      <c r="K180" s="8"/>
      <c r="L180" s="124"/>
      <c r="M180" s="8"/>
      <c r="N180" s="5"/>
    </row>
    <row r="181" spans="1:14" s="27" customFormat="1" ht="135" customHeight="1" x14ac:dyDescent="1.05">
      <c r="A181" s="1"/>
      <c r="B181" s="1"/>
      <c r="C181" s="2"/>
      <c r="D181" s="2"/>
      <c r="E181" s="3"/>
      <c r="F181" s="4"/>
      <c r="G181" s="5"/>
      <c r="H181" s="5"/>
      <c r="I181" s="6"/>
      <c r="J181" s="7"/>
      <c r="K181" s="8"/>
      <c r="L181" s="124"/>
      <c r="M181" s="8"/>
      <c r="N181" s="5"/>
    </row>
    <row r="182" spans="1:14" s="27" customFormat="1" ht="135" customHeight="1" x14ac:dyDescent="1.05">
      <c r="A182" s="1"/>
      <c r="B182" s="1"/>
      <c r="C182" s="2"/>
      <c r="D182" s="2"/>
      <c r="E182" s="3"/>
      <c r="F182" s="4"/>
      <c r="G182" s="5"/>
      <c r="H182" s="5"/>
      <c r="I182" s="6"/>
      <c r="J182" s="7"/>
      <c r="K182" s="8"/>
      <c r="L182" s="124"/>
      <c r="M182" s="8"/>
      <c r="N182" s="5"/>
    </row>
    <row r="183" spans="1:14" s="27" customFormat="1" ht="135" customHeight="1" x14ac:dyDescent="1.05">
      <c r="A183" s="1"/>
      <c r="B183" s="1"/>
      <c r="C183" s="2"/>
      <c r="D183" s="2"/>
      <c r="E183" s="3"/>
      <c r="F183" s="4"/>
      <c r="G183" s="5"/>
      <c r="H183" s="5"/>
      <c r="I183" s="6"/>
      <c r="J183" s="7"/>
      <c r="K183" s="8"/>
      <c r="L183" s="124"/>
      <c r="M183" s="8"/>
      <c r="N183" s="5"/>
    </row>
    <row r="184" spans="1:14" s="27" customFormat="1" ht="135" customHeight="1" x14ac:dyDescent="1.05">
      <c r="A184" s="1"/>
      <c r="B184" s="1"/>
      <c r="C184" s="2"/>
      <c r="D184" s="2"/>
      <c r="E184" s="3"/>
      <c r="F184" s="4"/>
      <c r="G184" s="5"/>
      <c r="H184" s="5"/>
      <c r="I184" s="6"/>
      <c r="J184" s="7"/>
      <c r="K184" s="8"/>
      <c r="L184" s="124"/>
      <c r="M184" s="8"/>
      <c r="N184" s="5"/>
    </row>
    <row r="185" spans="1:14" s="27" customFormat="1" ht="135" customHeight="1" x14ac:dyDescent="1.05">
      <c r="A185" s="1"/>
      <c r="B185" s="1"/>
      <c r="C185" s="2"/>
      <c r="D185" s="2"/>
      <c r="E185" s="3"/>
      <c r="F185" s="4"/>
      <c r="G185" s="5"/>
      <c r="H185" s="5"/>
      <c r="I185" s="6"/>
      <c r="J185" s="7"/>
      <c r="K185" s="8"/>
      <c r="L185" s="124"/>
      <c r="M185" s="8"/>
      <c r="N185" s="5"/>
    </row>
    <row r="186" spans="1:14" s="27" customFormat="1" ht="135" customHeight="1" x14ac:dyDescent="1.05">
      <c r="A186" s="1"/>
      <c r="B186" s="1"/>
      <c r="C186" s="2"/>
      <c r="D186" s="2"/>
      <c r="E186" s="3"/>
      <c r="F186" s="4"/>
      <c r="G186" s="5"/>
      <c r="H186" s="5"/>
      <c r="I186" s="6"/>
      <c r="J186" s="7"/>
      <c r="K186" s="8"/>
      <c r="L186" s="124"/>
      <c r="M186" s="8"/>
      <c r="N186" s="5"/>
    </row>
    <row r="187" spans="1:14" s="27" customFormat="1" ht="135" customHeight="1" x14ac:dyDescent="1.05">
      <c r="A187" s="1"/>
      <c r="B187" s="1"/>
      <c r="C187" s="2"/>
      <c r="D187" s="2"/>
      <c r="E187" s="3"/>
      <c r="F187" s="4"/>
      <c r="G187" s="5"/>
      <c r="H187" s="5"/>
      <c r="I187" s="6"/>
      <c r="J187" s="7"/>
      <c r="K187" s="8"/>
      <c r="L187" s="124"/>
      <c r="M187" s="8"/>
      <c r="N187" s="5"/>
    </row>
    <row r="188" spans="1:14" s="27" customFormat="1" ht="135" customHeight="1" x14ac:dyDescent="1.05">
      <c r="A188" s="1"/>
      <c r="B188" s="1"/>
      <c r="C188" s="2"/>
      <c r="D188" s="2"/>
      <c r="E188" s="3"/>
      <c r="F188" s="4"/>
      <c r="G188" s="5"/>
      <c r="H188" s="5"/>
      <c r="I188" s="6"/>
      <c r="J188" s="7"/>
      <c r="K188" s="8"/>
      <c r="L188" s="124"/>
      <c r="M188" s="8"/>
      <c r="N188" s="5"/>
    </row>
    <row r="189" spans="1:14" s="27" customFormat="1" ht="135" customHeight="1" x14ac:dyDescent="1.05">
      <c r="A189" s="1"/>
      <c r="B189" s="1"/>
      <c r="C189" s="2"/>
      <c r="D189" s="2"/>
      <c r="E189" s="3"/>
      <c r="F189" s="4"/>
      <c r="G189" s="5"/>
      <c r="H189" s="5"/>
      <c r="I189" s="6"/>
      <c r="J189" s="7"/>
      <c r="K189" s="8"/>
      <c r="L189" s="124"/>
      <c r="M189" s="8"/>
      <c r="N189" s="5"/>
    </row>
    <row r="190" spans="1:14" s="27" customFormat="1" ht="135" customHeight="1" x14ac:dyDescent="1.05">
      <c r="A190" s="1"/>
      <c r="B190" s="1"/>
      <c r="C190" s="2"/>
      <c r="D190" s="2"/>
      <c r="E190" s="3"/>
      <c r="F190" s="4"/>
      <c r="G190" s="5"/>
      <c r="H190" s="5"/>
      <c r="I190" s="6"/>
      <c r="J190" s="7"/>
      <c r="K190" s="8"/>
      <c r="L190" s="124"/>
      <c r="M190" s="8"/>
      <c r="N190" s="5"/>
    </row>
    <row r="191" spans="1:14" s="27" customFormat="1" ht="135" customHeight="1" x14ac:dyDescent="1.05">
      <c r="A191" s="1"/>
      <c r="B191" s="1"/>
      <c r="C191" s="2"/>
      <c r="D191" s="2"/>
      <c r="E191" s="3"/>
      <c r="F191" s="4"/>
      <c r="G191" s="5"/>
      <c r="H191" s="5"/>
      <c r="I191" s="6"/>
      <c r="J191" s="7"/>
      <c r="K191" s="8"/>
      <c r="L191" s="124"/>
      <c r="M191" s="8"/>
      <c r="N191" s="5"/>
    </row>
    <row r="192" spans="1:14" s="27" customFormat="1" ht="135" customHeight="1" x14ac:dyDescent="1.05">
      <c r="A192" s="1"/>
      <c r="B192" s="1"/>
      <c r="C192" s="2"/>
      <c r="D192" s="2"/>
      <c r="E192" s="3"/>
      <c r="F192" s="4"/>
      <c r="G192" s="5"/>
      <c r="H192" s="5"/>
      <c r="I192" s="6"/>
      <c r="J192" s="7"/>
      <c r="K192" s="8"/>
      <c r="L192" s="124"/>
      <c r="M192" s="8"/>
      <c r="N192" s="5"/>
    </row>
    <row r="193" spans="1:14" s="27" customFormat="1" ht="135" customHeight="1" x14ac:dyDescent="1.05">
      <c r="A193" s="1"/>
      <c r="B193" s="1"/>
      <c r="C193" s="2"/>
      <c r="D193" s="2"/>
      <c r="E193" s="3"/>
      <c r="F193" s="4"/>
      <c r="G193" s="5"/>
      <c r="H193" s="5"/>
      <c r="I193" s="6"/>
      <c r="J193" s="7"/>
      <c r="K193" s="8"/>
      <c r="L193" s="124"/>
      <c r="M193" s="8"/>
      <c r="N193" s="5"/>
    </row>
    <row r="194" spans="1:14" s="27" customFormat="1" ht="135" customHeight="1" x14ac:dyDescent="1.05">
      <c r="A194" s="1"/>
      <c r="B194" s="1"/>
      <c r="C194" s="2"/>
      <c r="D194" s="2"/>
      <c r="E194" s="3"/>
      <c r="F194" s="4"/>
      <c r="G194" s="5"/>
      <c r="H194" s="5"/>
      <c r="I194" s="6"/>
      <c r="J194" s="7"/>
      <c r="K194" s="8"/>
      <c r="L194" s="124"/>
      <c r="M194" s="8"/>
      <c r="N194" s="5"/>
    </row>
    <row r="195" spans="1:14" s="27" customFormat="1" ht="135" customHeight="1" x14ac:dyDescent="1.05">
      <c r="A195" s="1"/>
      <c r="B195" s="1"/>
      <c r="C195" s="2"/>
      <c r="D195" s="2"/>
      <c r="E195" s="3"/>
      <c r="F195" s="4"/>
      <c r="G195" s="5"/>
      <c r="H195" s="5"/>
      <c r="I195" s="6"/>
      <c r="J195" s="7"/>
      <c r="K195" s="8"/>
      <c r="L195" s="124"/>
      <c r="M195" s="8"/>
      <c r="N195" s="5"/>
    </row>
    <row r="196" spans="1:14" s="27" customFormat="1" ht="135" customHeight="1" x14ac:dyDescent="1.05">
      <c r="A196" s="1"/>
      <c r="B196" s="1"/>
      <c r="C196" s="2"/>
      <c r="D196" s="2"/>
      <c r="E196" s="3"/>
      <c r="F196" s="4"/>
      <c r="G196" s="5"/>
      <c r="H196" s="5"/>
      <c r="I196" s="6"/>
      <c r="J196" s="7"/>
      <c r="K196" s="8"/>
      <c r="L196" s="124"/>
      <c r="M196" s="8"/>
      <c r="N196" s="5"/>
    </row>
    <row r="197" spans="1:14" s="27" customFormat="1" ht="135" customHeight="1" x14ac:dyDescent="1.05">
      <c r="A197" s="1"/>
      <c r="B197" s="1"/>
      <c r="C197" s="2"/>
      <c r="D197" s="2"/>
      <c r="E197" s="3"/>
      <c r="F197" s="4"/>
      <c r="G197" s="5"/>
      <c r="H197" s="5"/>
      <c r="I197" s="6"/>
      <c r="J197" s="7"/>
      <c r="K197" s="8"/>
      <c r="L197" s="124"/>
      <c r="M197" s="8"/>
      <c r="N197" s="5"/>
    </row>
    <row r="198" spans="1:14" s="27" customFormat="1" ht="135" customHeight="1" x14ac:dyDescent="1.05">
      <c r="A198" s="1"/>
      <c r="B198" s="1"/>
      <c r="C198" s="2"/>
      <c r="D198" s="2"/>
      <c r="E198" s="3"/>
      <c r="F198" s="4"/>
      <c r="G198" s="5"/>
      <c r="H198" s="5"/>
      <c r="I198" s="6"/>
      <c r="J198" s="7"/>
      <c r="K198" s="8"/>
      <c r="L198" s="124"/>
      <c r="M198" s="8"/>
      <c r="N198" s="5"/>
    </row>
    <row r="199" spans="1:14" s="27" customFormat="1" ht="135" customHeight="1" x14ac:dyDescent="1.05">
      <c r="A199" s="1"/>
      <c r="B199" s="1"/>
      <c r="C199" s="2"/>
      <c r="D199" s="2"/>
      <c r="E199" s="3"/>
      <c r="F199" s="4"/>
      <c r="G199" s="5"/>
      <c r="H199" s="5"/>
      <c r="I199" s="6"/>
      <c r="J199" s="7"/>
      <c r="K199" s="8"/>
      <c r="L199" s="124"/>
      <c r="M199" s="8"/>
      <c r="N199" s="5"/>
    </row>
    <row r="200" spans="1:14" s="27" customFormat="1" ht="135" customHeight="1" x14ac:dyDescent="1.05">
      <c r="A200" s="1"/>
      <c r="B200" s="1"/>
      <c r="C200" s="2"/>
      <c r="D200" s="2"/>
      <c r="E200" s="3"/>
      <c r="F200" s="4"/>
      <c r="G200" s="5"/>
      <c r="H200" s="5"/>
      <c r="I200" s="6"/>
      <c r="J200" s="7"/>
      <c r="K200" s="8"/>
      <c r="L200" s="124"/>
      <c r="M200" s="8"/>
      <c r="N200" s="5"/>
    </row>
    <row r="201" spans="1:14" s="27" customFormat="1" ht="135" customHeight="1" x14ac:dyDescent="1.05">
      <c r="A201" s="1"/>
      <c r="B201" s="1"/>
      <c r="C201" s="2"/>
      <c r="D201" s="2"/>
      <c r="E201" s="3"/>
      <c r="F201" s="4"/>
      <c r="G201" s="5"/>
      <c r="H201" s="5"/>
      <c r="I201" s="6"/>
      <c r="J201" s="7"/>
      <c r="K201" s="8"/>
      <c r="L201" s="124"/>
      <c r="M201" s="8"/>
      <c r="N201" s="5"/>
    </row>
    <row r="202" spans="1:14" s="27" customFormat="1" ht="135" customHeight="1" x14ac:dyDescent="1.05">
      <c r="A202" s="1"/>
      <c r="B202" s="1"/>
      <c r="C202" s="2"/>
      <c r="D202" s="2"/>
      <c r="E202" s="3"/>
      <c r="F202" s="4"/>
      <c r="G202" s="5"/>
      <c r="H202" s="5"/>
      <c r="I202" s="6"/>
      <c r="J202" s="7"/>
      <c r="K202" s="8"/>
      <c r="L202" s="124"/>
      <c r="M202" s="8"/>
      <c r="N202" s="5"/>
    </row>
    <row r="203" spans="1:14" s="27" customFormat="1" ht="135" customHeight="1" x14ac:dyDescent="1.05">
      <c r="A203" s="1"/>
      <c r="B203" s="1"/>
      <c r="C203" s="2"/>
      <c r="D203" s="2"/>
      <c r="E203" s="3"/>
      <c r="F203" s="4"/>
      <c r="G203" s="5"/>
      <c r="H203" s="5"/>
      <c r="I203" s="6"/>
      <c r="J203" s="7"/>
      <c r="K203" s="8"/>
      <c r="L203" s="124"/>
      <c r="M203" s="8"/>
      <c r="N203" s="5"/>
    </row>
    <row r="204" spans="1:14" s="27" customFormat="1" ht="135" customHeight="1" x14ac:dyDescent="1.05">
      <c r="A204" s="1"/>
      <c r="B204" s="1"/>
      <c r="C204" s="2"/>
      <c r="D204" s="2"/>
      <c r="E204" s="3"/>
      <c r="F204" s="4"/>
      <c r="G204" s="5"/>
      <c r="H204" s="5"/>
      <c r="I204" s="6"/>
      <c r="J204" s="7"/>
      <c r="K204" s="8"/>
      <c r="L204" s="124"/>
      <c r="M204" s="8"/>
      <c r="N204" s="5"/>
    </row>
    <row r="205" spans="1:14" s="27" customFormat="1" ht="135" customHeight="1" x14ac:dyDescent="1.05">
      <c r="A205" s="1"/>
      <c r="B205" s="1"/>
      <c r="C205" s="2"/>
      <c r="D205" s="2"/>
      <c r="E205" s="3"/>
      <c r="F205" s="4"/>
      <c r="G205" s="5"/>
      <c r="H205" s="5"/>
      <c r="I205" s="6"/>
      <c r="J205" s="7"/>
      <c r="K205" s="8"/>
      <c r="L205" s="124"/>
      <c r="M205" s="8"/>
      <c r="N205" s="5"/>
    </row>
    <row r="206" spans="1:14" s="27" customFormat="1" ht="135" customHeight="1" x14ac:dyDescent="1.05">
      <c r="A206" s="1"/>
      <c r="B206" s="1"/>
      <c r="C206" s="2"/>
      <c r="D206" s="2"/>
      <c r="E206" s="3"/>
      <c r="F206" s="4"/>
      <c r="G206" s="5"/>
      <c r="H206" s="5"/>
      <c r="I206" s="6"/>
      <c r="J206" s="7"/>
      <c r="K206" s="8"/>
      <c r="L206" s="124"/>
      <c r="M206" s="8"/>
      <c r="N206" s="5"/>
    </row>
    <row r="207" spans="1:14" s="27" customFormat="1" ht="135" customHeight="1" x14ac:dyDescent="1.05">
      <c r="A207" s="1"/>
      <c r="B207" s="1"/>
      <c r="C207" s="2"/>
      <c r="D207" s="2"/>
      <c r="E207" s="3"/>
      <c r="F207" s="4"/>
      <c r="G207" s="5"/>
      <c r="H207" s="5"/>
      <c r="I207" s="6"/>
      <c r="J207" s="7"/>
      <c r="K207" s="8"/>
      <c r="L207" s="124"/>
      <c r="M207" s="8"/>
      <c r="N207" s="5"/>
    </row>
    <row r="208" spans="1:14" s="27" customFormat="1" ht="135" customHeight="1" x14ac:dyDescent="1.05">
      <c r="A208" s="1"/>
      <c r="B208" s="1"/>
      <c r="C208" s="2"/>
      <c r="D208" s="2"/>
      <c r="E208" s="3"/>
      <c r="F208" s="4"/>
      <c r="G208" s="5"/>
      <c r="H208" s="5"/>
      <c r="I208" s="6"/>
      <c r="J208" s="7"/>
      <c r="K208" s="8"/>
      <c r="L208" s="124"/>
      <c r="M208" s="8"/>
      <c r="N208" s="5"/>
    </row>
    <row r="209" spans="1:14" s="27" customFormat="1" ht="135" customHeight="1" x14ac:dyDescent="1.05">
      <c r="A209" s="1"/>
      <c r="B209" s="1"/>
      <c r="C209" s="2"/>
      <c r="D209" s="2"/>
      <c r="E209" s="3"/>
      <c r="F209" s="4"/>
      <c r="G209" s="5"/>
      <c r="H209" s="5"/>
      <c r="I209" s="6"/>
      <c r="J209" s="7"/>
      <c r="K209" s="8"/>
      <c r="L209" s="124"/>
      <c r="M209" s="8"/>
      <c r="N209" s="5"/>
    </row>
    <row r="210" spans="1:14" s="27" customFormat="1" ht="135" customHeight="1" x14ac:dyDescent="1.05">
      <c r="A210" s="1"/>
      <c r="B210" s="1"/>
      <c r="C210" s="2"/>
      <c r="D210" s="2"/>
      <c r="E210" s="3"/>
      <c r="F210" s="4"/>
      <c r="G210" s="5"/>
      <c r="H210" s="5"/>
      <c r="I210" s="6"/>
      <c r="J210" s="7"/>
      <c r="K210" s="8"/>
      <c r="L210" s="124"/>
      <c r="M210" s="8"/>
      <c r="N210" s="5"/>
    </row>
    <row r="211" spans="1:14" s="27" customFormat="1" ht="135" customHeight="1" x14ac:dyDescent="1.05">
      <c r="A211" s="1"/>
      <c r="B211" s="1"/>
      <c r="C211" s="2"/>
      <c r="D211" s="2"/>
      <c r="E211" s="3"/>
      <c r="F211" s="4"/>
      <c r="G211" s="5"/>
      <c r="H211" s="5"/>
      <c r="I211" s="6"/>
      <c r="J211" s="7"/>
      <c r="K211" s="8"/>
      <c r="L211" s="124"/>
      <c r="M211" s="8"/>
      <c r="N211" s="5"/>
    </row>
    <row r="212" spans="1:14" s="27" customFormat="1" ht="135" customHeight="1" x14ac:dyDescent="1.05">
      <c r="A212" s="1"/>
      <c r="B212" s="1"/>
      <c r="C212" s="2"/>
      <c r="D212" s="2"/>
      <c r="E212" s="3"/>
      <c r="F212" s="4"/>
      <c r="G212" s="5"/>
      <c r="H212" s="5"/>
      <c r="I212" s="6"/>
      <c r="J212" s="7"/>
      <c r="K212" s="8"/>
      <c r="L212" s="124"/>
      <c r="M212" s="8"/>
      <c r="N212" s="5"/>
    </row>
    <row r="213" spans="1:14" s="27" customFormat="1" ht="135" customHeight="1" x14ac:dyDescent="1.05">
      <c r="A213" s="1"/>
      <c r="B213" s="1"/>
      <c r="C213" s="2"/>
      <c r="D213" s="2"/>
      <c r="E213" s="3"/>
      <c r="F213" s="4"/>
      <c r="G213" s="5"/>
      <c r="H213" s="5"/>
      <c r="I213" s="6"/>
      <c r="J213" s="7"/>
      <c r="K213" s="8"/>
      <c r="L213" s="124"/>
      <c r="M213" s="8"/>
      <c r="N213" s="5"/>
    </row>
    <row r="214" spans="1:14" s="27" customFormat="1" ht="135" customHeight="1" x14ac:dyDescent="1.05">
      <c r="A214" s="1"/>
      <c r="B214" s="1"/>
      <c r="C214" s="2"/>
      <c r="D214" s="2"/>
      <c r="E214" s="3"/>
      <c r="F214" s="4"/>
      <c r="G214" s="5"/>
      <c r="H214" s="5"/>
      <c r="I214" s="6"/>
      <c r="J214" s="7"/>
      <c r="K214" s="8"/>
      <c r="L214" s="124"/>
      <c r="M214" s="8"/>
      <c r="N214" s="5"/>
    </row>
    <row r="215" spans="1:14" s="27" customFormat="1" ht="135" customHeight="1" x14ac:dyDescent="1.05">
      <c r="A215" s="1"/>
      <c r="B215" s="1"/>
      <c r="C215" s="2"/>
      <c r="D215" s="2"/>
      <c r="E215" s="3"/>
      <c r="F215" s="4"/>
      <c r="G215" s="5"/>
      <c r="H215" s="5"/>
      <c r="I215" s="6"/>
      <c r="J215" s="7"/>
      <c r="K215" s="8"/>
      <c r="L215" s="124"/>
      <c r="M215" s="8"/>
      <c r="N215" s="5"/>
    </row>
    <row r="216" spans="1:14" s="27" customFormat="1" ht="135" customHeight="1" x14ac:dyDescent="1.05">
      <c r="A216" s="1"/>
      <c r="B216" s="1"/>
      <c r="C216" s="2"/>
      <c r="D216" s="2"/>
      <c r="E216" s="3"/>
      <c r="F216" s="4"/>
      <c r="G216" s="5"/>
      <c r="H216" s="5"/>
      <c r="I216" s="6"/>
      <c r="J216" s="7"/>
      <c r="K216" s="8"/>
      <c r="L216" s="124"/>
      <c r="M216" s="8"/>
      <c r="N216" s="5"/>
    </row>
    <row r="217" spans="1:14" s="27" customFormat="1" ht="135" customHeight="1" x14ac:dyDescent="1.05">
      <c r="A217" s="1"/>
      <c r="B217" s="1"/>
      <c r="C217" s="2"/>
      <c r="D217" s="2"/>
      <c r="E217" s="3"/>
      <c r="F217" s="4"/>
      <c r="G217" s="5"/>
      <c r="H217" s="5"/>
      <c r="I217" s="6"/>
      <c r="J217" s="7"/>
      <c r="K217" s="8"/>
      <c r="L217" s="124"/>
      <c r="M217" s="8"/>
      <c r="N217" s="5"/>
    </row>
    <row r="218" spans="1:14" s="27" customFormat="1" ht="135" customHeight="1" x14ac:dyDescent="1.05">
      <c r="A218" s="1"/>
      <c r="B218" s="1"/>
      <c r="C218" s="2"/>
      <c r="D218" s="2"/>
      <c r="E218" s="3"/>
      <c r="F218" s="4"/>
      <c r="G218" s="5"/>
      <c r="H218" s="5"/>
      <c r="I218" s="6"/>
      <c r="J218" s="7"/>
      <c r="K218" s="8"/>
      <c r="L218" s="124"/>
      <c r="M218" s="8"/>
      <c r="N218" s="5"/>
    </row>
    <row r="219" spans="1:14" s="27" customFormat="1" ht="135" customHeight="1" x14ac:dyDescent="1.05">
      <c r="A219" s="1"/>
      <c r="B219" s="1"/>
      <c r="C219" s="2"/>
      <c r="D219" s="2"/>
      <c r="E219" s="3"/>
      <c r="F219" s="4"/>
      <c r="G219" s="5"/>
      <c r="H219" s="5"/>
      <c r="I219" s="6"/>
      <c r="J219" s="7"/>
      <c r="K219" s="8"/>
      <c r="L219" s="124"/>
      <c r="M219" s="8"/>
      <c r="N219" s="5"/>
    </row>
    <row r="220" spans="1:14" s="27" customFormat="1" ht="135" customHeight="1" x14ac:dyDescent="1.05">
      <c r="A220" s="1"/>
      <c r="B220" s="1"/>
      <c r="C220" s="2"/>
      <c r="D220" s="2"/>
      <c r="E220" s="3"/>
      <c r="F220" s="4"/>
      <c r="G220" s="5"/>
      <c r="H220" s="5"/>
      <c r="I220" s="6"/>
      <c r="J220" s="7"/>
      <c r="K220" s="8"/>
      <c r="L220" s="124"/>
      <c r="M220" s="8"/>
      <c r="N220" s="5"/>
    </row>
    <row r="221" spans="1:14" s="27" customFormat="1" ht="135" customHeight="1" x14ac:dyDescent="1.05">
      <c r="A221" s="1"/>
      <c r="B221" s="1"/>
      <c r="C221" s="2"/>
      <c r="D221" s="2"/>
      <c r="E221" s="3"/>
      <c r="F221" s="4"/>
      <c r="G221" s="5"/>
      <c r="H221" s="5"/>
      <c r="I221" s="6"/>
      <c r="J221" s="7"/>
      <c r="K221" s="8"/>
      <c r="L221" s="124"/>
      <c r="M221" s="8"/>
      <c r="N221" s="5"/>
    </row>
    <row r="222" spans="1:14" s="27" customFormat="1" ht="135" customHeight="1" x14ac:dyDescent="1.05">
      <c r="A222" s="1"/>
      <c r="B222" s="1"/>
      <c r="C222" s="2"/>
      <c r="D222" s="2"/>
      <c r="E222" s="3"/>
      <c r="F222" s="4"/>
      <c r="G222" s="5"/>
      <c r="H222" s="5"/>
      <c r="I222" s="6"/>
      <c r="J222" s="7"/>
      <c r="K222" s="8"/>
      <c r="L222" s="124"/>
      <c r="M222" s="8"/>
      <c r="N222" s="5"/>
    </row>
    <row r="223" spans="1:14" s="27" customFormat="1" ht="135" customHeight="1" x14ac:dyDescent="1.05">
      <c r="A223" s="1"/>
      <c r="B223" s="1"/>
      <c r="C223" s="2"/>
      <c r="D223" s="2"/>
      <c r="E223" s="3"/>
      <c r="F223" s="4"/>
      <c r="G223" s="5"/>
      <c r="H223" s="5"/>
      <c r="I223" s="6"/>
      <c r="J223" s="7"/>
      <c r="K223" s="8"/>
      <c r="L223" s="124"/>
      <c r="M223" s="8"/>
      <c r="N223" s="5"/>
    </row>
    <row r="224" spans="1:14" s="27" customFormat="1" ht="135" customHeight="1" x14ac:dyDescent="1.05">
      <c r="A224" s="1"/>
      <c r="B224" s="1"/>
      <c r="C224" s="2"/>
      <c r="D224" s="2"/>
      <c r="E224" s="3"/>
      <c r="F224" s="4"/>
      <c r="G224" s="5"/>
      <c r="H224" s="5"/>
      <c r="I224" s="6"/>
      <c r="J224" s="7"/>
      <c r="K224" s="8"/>
      <c r="L224" s="124"/>
      <c r="M224" s="8"/>
      <c r="N224" s="5"/>
    </row>
    <row r="225" spans="1:14" s="27" customFormat="1" ht="135" customHeight="1" x14ac:dyDescent="1.05">
      <c r="A225" s="1"/>
      <c r="B225" s="1"/>
      <c r="C225" s="2"/>
      <c r="D225" s="2"/>
      <c r="E225" s="3"/>
      <c r="F225" s="4"/>
      <c r="G225" s="5"/>
      <c r="H225" s="5"/>
      <c r="I225" s="6"/>
      <c r="J225" s="7"/>
      <c r="K225" s="8"/>
      <c r="L225" s="124"/>
      <c r="M225" s="8"/>
      <c r="N225" s="5"/>
    </row>
    <row r="226" spans="1:14" s="27" customFormat="1" ht="135" customHeight="1" x14ac:dyDescent="1.05">
      <c r="A226" s="1"/>
      <c r="B226" s="1"/>
      <c r="C226" s="2"/>
      <c r="D226" s="2"/>
      <c r="E226" s="3"/>
      <c r="F226" s="4"/>
      <c r="G226" s="5"/>
      <c r="H226" s="5"/>
      <c r="I226" s="6"/>
      <c r="J226" s="7"/>
      <c r="K226" s="8"/>
      <c r="L226" s="124"/>
      <c r="M226" s="8"/>
      <c r="N226" s="5"/>
    </row>
    <row r="227" spans="1:14" s="27" customFormat="1" ht="135" customHeight="1" x14ac:dyDescent="1.05">
      <c r="A227" s="1"/>
      <c r="B227" s="1"/>
      <c r="C227" s="2"/>
      <c r="D227" s="2"/>
      <c r="E227" s="3"/>
      <c r="F227" s="4"/>
      <c r="G227" s="5"/>
      <c r="H227" s="5"/>
      <c r="I227" s="6"/>
      <c r="J227" s="7"/>
      <c r="K227" s="8"/>
      <c r="L227" s="124"/>
      <c r="M227" s="8"/>
      <c r="N227" s="5"/>
    </row>
    <row r="228" spans="1:14" s="27" customFormat="1" ht="135" customHeight="1" x14ac:dyDescent="1.05">
      <c r="A228" s="1"/>
      <c r="B228" s="1"/>
      <c r="C228" s="2"/>
      <c r="D228" s="2"/>
      <c r="E228" s="3"/>
      <c r="F228" s="4"/>
      <c r="G228" s="5"/>
      <c r="H228" s="5"/>
      <c r="I228" s="6"/>
      <c r="J228" s="7"/>
      <c r="K228" s="8"/>
      <c r="L228" s="124"/>
      <c r="M228" s="8"/>
      <c r="N228" s="5"/>
    </row>
    <row r="229" spans="1:14" s="27" customFormat="1" ht="135" customHeight="1" x14ac:dyDescent="1.05">
      <c r="A229" s="1"/>
      <c r="B229" s="1"/>
      <c r="C229" s="2"/>
      <c r="D229" s="2"/>
      <c r="E229" s="3"/>
      <c r="F229" s="4"/>
      <c r="G229" s="5"/>
      <c r="H229" s="5"/>
      <c r="I229" s="6"/>
      <c r="J229" s="7"/>
      <c r="K229" s="8"/>
      <c r="L229" s="124"/>
      <c r="M229" s="8"/>
      <c r="N229" s="5"/>
    </row>
    <row r="230" spans="1:14" s="27" customFormat="1" ht="135" customHeight="1" x14ac:dyDescent="1.05">
      <c r="A230" s="1"/>
      <c r="B230" s="1"/>
      <c r="C230" s="2"/>
      <c r="D230" s="2"/>
      <c r="E230" s="3"/>
      <c r="F230" s="4"/>
      <c r="G230" s="5"/>
      <c r="H230" s="5"/>
      <c r="I230" s="6"/>
      <c r="J230" s="7"/>
      <c r="K230" s="8"/>
      <c r="L230" s="124"/>
      <c r="M230" s="8"/>
      <c r="N230" s="5"/>
    </row>
    <row r="231" spans="1:14" s="27" customFormat="1" x14ac:dyDescent="1.05">
      <c r="A231" s="1"/>
      <c r="B231" s="1"/>
      <c r="C231" s="2"/>
      <c r="D231" s="2"/>
      <c r="E231" s="3"/>
      <c r="F231" s="4"/>
      <c r="G231" s="5"/>
      <c r="H231" s="5"/>
      <c r="I231" s="6"/>
      <c r="J231" s="7"/>
      <c r="K231" s="8"/>
      <c r="L231" s="124"/>
      <c r="M231" s="8"/>
      <c r="N231" s="5"/>
    </row>
    <row r="232" spans="1:14" s="27" customFormat="1" x14ac:dyDescent="1.05">
      <c r="A232" s="1"/>
      <c r="B232" s="1"/>
      <c r="C232" s="2"/>
      <c r="D232" s="2"/>
      <c r="E232" s="3"/>
      <c r="F232" s="4"/>
      <c r="G232" s="5"/>
      <c r="H232" s="5"/>
      <c r="I232" s="6"/>
      <c r="J232" s="7"/>
      <c r="K232" s="8"/>
      <c r="L232" s="124"/>
      <c r="M232" s="8"/>
      <c r="N232" s="5"/>
    </row>
    <row r="233" spans="1:14" s="27" customFormat="1" x14ac:dyDescent="1.05">
      <c r="A233" s="1"/>
      <c r="B233" s="1"/>
      <c r="C233" s="2"/>
      <c r="D233" s="2"/>
      <c r="E233" s="3"/>
      <c r="F233" s="4"/>
      <c r="G233" s="5"/>
      <c r="H233" s="5"/>
      <c r="I233" s="6"/>
      <c r="J233" s="7"/>
      <c r="K233" s="8"/>
      <c r="L233" s="124"/>
      <c r="M233" s="8"/>
      <c r="N233" s="5"/>
    </row>
    <row r="234" spans="1:14" s="27" customFormat="1" x14ac:dyDescent="1.05">
      <c r="A234" s="1"/>
      <c r="B234" s="1"/>
      <c r="C234" s="2"/>
      <c r="D234" s="2"/>
      <c r="E234" s="3"/>
      <c r="F234" s="4"/>
      <c r="G234" s="5"/>
      <c r="H234" s="5"/>
      <c r="I234" s="6"/>
      <c r="J234" s="7"/>
      <c r="K234" s="8"/>
      <c r="L234" s="124"/>
      <c r="M234" s="8"/>
      <c r="N234" s="5"/>
    </row>
    <row r="235" spans="1:14" s="27" customFormat="1" x14ac:dyDescent="1.05">
      <c r="A235" s="1"/>
      <c r="B235" s="1"/>
      <c r="C235" s="2"/>
      <c r="D235" s="2"/>
      <c r="E235" s="3"/>
      <c r="F235" s="4"/>
      <c r="G235" s="5"/>
      <c r="H235" s="5"/>
      <c r="I235" s="6"/>
      <c r="J235" s="7"/>
      <c r="K235" s="8"/>
      <c r="L235" s="124"/>
      <c r="M235" s="8"/>
      <c r="N235" s="5"/>
    </row>
    <row r="236" spans="1:14" s="27" customFormat="1" x14ac:dyDescent="1.05">
      <c r="A236" s="1"/>
      <c r="B236" s="1"/>
      <c r="C236" s="2"/>
      <c r="D236" s="2"/>
      <c r="E236" s="3"/>
      <c r="F236" s="4"/>
      <c r="G236" s="5"/>
      <c r="H236" s="5"/>
      <c r="I236" s="6"/>
      <c r="J236" s="7"/>
      <c r="K236" s="8"/>
      <c r="L236" s="124"/>
      <c r="M236" s="8"/>
      <c r="N236" s="5"/>
    </row>
    <row r="237" spans="1:14" s="27" customFormat="1" x14ac:dyDescent="1.05">
      <c r="A237" s="1"/>
      <c r="B237" s="1"/>
      <c r="C237" s="2"/>
      <c r="D237" s="2"/>
      <c r="E237" s="3"/>
      <c r="F237" s="4"/>
      <c r="G237" s="5"/>
      <c r="H237" s="5"/>
      <c r="I237" s="6"/>
      <c r="J237" s="7"/>
      <c r="K237" s="8"/>
      <c r="L237" s="124"/>
      <c r="M237" s="8"/>
      <c r="N237" s="5"/>
    </row>
    <row r="238" spans="1:14" s="27" customFormat="1" x14ac:dyDescent="1.05">
      <c r="A238" s="1"/>
      <c r="B238" s="1"/>
      <c r="C238" s="2"/>
      <c r="D238" s="2"/>
      <c r="E238" s="3"/>
      <c r="F238" s="4"/>
      <c r="G238" s="5"/>
      <c r="H238" s="5"/>
      <c r="I238" s="6"/>
      <c r="J238" s="7"/>
      <c r="K238" s="8"/>
      <c r="L238" s="124"/>
      <c r="M238" s="8"/>
      <c r="N238" s="5"/>
    </row>
    <row r="239" spans="1:14" s="27" customFormat="1" x14ac:dyDescent="1.05">
      <c r="A239" s="1"/>
      <c r="B239" s="1"/>
      <c r="C239" s="2"/>
      <c r="D239" s="2"/>
      <c r="E239" s="3"/>
      <c r="F239" s="4"/>
      <c r="G239" s="5"/>
      <c r="H239" s="5"/>
      <c r="I239" s="6"/>
      <c r="J239" s="7"/>
      <c r="K239" s="8"/>
      <c r="L239" s="124"/>
      <c r="M239" s="8"/>
      <c r="N239" s="5"/>
    </row>
    <row r="240" spans="1:14" s="27" customFormat="1" x14ac:dyDescent="1.05">
      <c r="A240" s="1"/>
      <c r="B240" s="1"/>
      <c r="C240" s="2"/>
      <c r="D240" s="2"/>
      <c r="E240" s="3"/>
      <c r="F240" s="4"/>
      <c r="G240" s="5"/>
      <c r="H240" s="5"/>
      <c r="I240" s="6"/>
      <c r="J240" s="7"/>
      <c r="K240" s="8"/>
      <c r="L240" s="124"/>
      <c r="M240" s="8"/>
      <c r="N240" s="5"/>
    </row>
    <row r="241" spans="1:14" s="27" customFormat="1" x14ac:dyDescent="1.05">
      <c r="A241" s="1"/>
      <c r="B241" s="1"/>
      <c r="C241" s="2"/>
      <c r="D241" s="2"/>
      <c r="E241" s="3"/>
      <c r="F241" s="4"/>
      <c r="G241" s="5"/>
      <c r="H241" s="5"/>
      <c r="I241" s="6"/>
      <c r="J241" s="7"/>
      <c r="K241" s="8"/>
      <c r="L241" s="124"/>
      <c r="M241" s="8"/>
      <c r="N241" s="5"/>
    </row>
    <row r="242" spans="1:14" s="27" customFormat="1" x14ac:dyDescent="1.05">
      <c r="A242" s="1"/>
      <c r="B242" s="1"/>
      <c r="C242" s="2"/>
      <c r="D242" s="2"/>
      <c r="E242" s="3"/>
      <c r="F242" s="4"/>
      <c r="G242" s="5"/>
      <c r="H242" s="5"/>
      <c r="I242" s="6"/>
      <c r="J242" s="7"/>
      <c r="K242" s="8"/>
      <c r="L242" s="124"/>
      <c r="M242" s="8"/>
      <c r="N242" s="5"/>
    </row>
    <row r="243" spans="1:14" s="27" customFormat="1" x14ac:dyDescent="1.05">
      <c r="A243" s="1"/>
      <c r="B243" s="1"/>
      <c r="C243" s="2"/>
      <c r="D243" s="2"/>
      <c r="E243" s="3"/>
      <c r="F243" s="4"/>
      <c r="G243" s="5"/>
      <c r="H243" s="5"/>
      <c r="I243" s="6"/>
      <c r="J243" s="7"/>
      <c r="K243" s="8"/>
      <c r="L243" s="124"/>
      <c r="M243" s="8"/>
      <c r="N243" s="5"/>
    </row>
    <row r="244" spans="1:14" s="27" customFormat="1" x14ac:dyDescent="1.05">
      <c r="A244" s="1"/>
      <c r="B244" s="1"/>
      <c r="C244" s="2"/>
      <c r="D244" s="2"/>
      <c r="E244" s="3"/>
      <c r="F244" s="4"/>
      <c r="G244" s="5"/>
      <c r="H244" s="5"/>
      <c r="I244" s="6"/>
      <c r="J244" s="7"/>
      <c r="K244" s="8"/>
      <c r="L244" s="124"/>
      <c r="M244" s="8"/>
      <c r="N244" s="5"/>
    </row>
    <row r="245" spans="1:14" s="27" customFormat="1" x14ac:dyDescent="1.05">
      <c r="A245" s="1"/>
      <c r="B245" s="1"/>
      <c r="C245" s="2"/>
      <c r="D245" s="2"/>
      <c r="E245" s="3"/>
      <c r="F245" s="4"/>
      <c r="G245" s="5"/>
      <c r="H245" s="5"/>
      <c r="I245" s="6"/>
      <c r="J245" s="7"/>
      <c r="K245" s="8"/>
      <c r="L245" s="124"/>
      <c r="M245" s="8"/>
      <c r="N245" s="5"/>
    </row>
    <row r="246" spans="1:14" s="27" customFormat="1" x14ac:dyDescent="1.05">
      <c r="A246" s="1"/>
      <c r="B246" s="1"/>
      <c r="C246" s="2"/>
      <c r="D246" s="2"/>
      <c r="E246" s="3"/>
      <c r="F246" s="4"/>
      <c r="G246" s="5"/>
      <c r="H246" s="5"/>
      <c r="I246" s="6"/>
      <c r="J246" s="7"/>
      <c r="K246" s="8"/>
      <c r="L246" s="124"/>
      <c r="M246" s="8"/>
      <c r="N246" s="5"/>
    </row>
    <row r="247" spans="1:14" s="27" customFormat="1" x14ac:dyDescent="1.05">
      <c r="A247" s="1"/>
      <c r="B247" s="1"/>
      <c r="C247" s="2"/>
      <c r="D247" s="2"/>
      <c r="E247" s="3"/>
      <c r="F247" s="4"/>
      <c r="G247" s="5"/>
      <c r="H247" s="5"/>
      <c r="I247" s="6"/>
      <c r="J247" s="7"/>
      <c r="K247" s="8"/>
      <c r="L247" s="124"/>
      <c r="M247" s="8"/>
      <c r="N247" s="5"/>
    </row>
    <row r="248" spans="1:14" s="27" customFormat="1" x14ac:dyDescent="1.05">
      <c r="A248" s="1"/>
      <c r="B248" s="1"/>
      <c r="C248" s="2"/>
      <c r="D248" s="2"/>
      <c r="E248" s="3"/>
      <c r="F248" s="4"/>
      <c r="G248" s="5"/>
      <c r="H248" s="5"/>
      <c r="I248" s="6"/>
      <c r="J248" s="7"/>
      <c r="K248" s="8"/>
      <c r="L248" s="124"/>
      <c r="M248" s="8"/>
      <c r="N248" s="5"/>
    </row>
  </sheetData>
  <mergeCells count="100">
    <mergeCell ref="A70:A76"/>
    <mergeCell ref="B70:E76"/>
    <mergeCell ref="A28:A34"/>
    <mergeCell ref="B28:E34"/>
    <mergeCell ref="A63:A69"/>
    <mergeCell ref="B63:E69"/>
    <mergeCell ref="A84:A90"/>
    <mergeCell ref="B84:E90"/>
    <mergeCell ref="A133:A139"/>
    <mergeCell ref="B133:E139"/>
    <mergeCell ref="A98:A104"/>
    <mergeCell ref="B98:E104"/>
    <mergeCell ref="A91:A97"/>
    <mergeCell ref="B91:E97"/>
    <mergeCell ref="M133:M139"/>
    <mergeCell ref="N133:N139"/>
    <mergeCell ref="A147:A153"/>
    <mergeCell ref="B147:E153"/>
    <mergeCell ref="M147:M153"/>
    <mergeCell ref="N147:N153"/>
    <mergeCell ref="A154:A160"/>
    <mergeCell ref="B154:E160"/>
    <mergeCell ref="M154:M160"/>
    <mergeCell ref="N154:N160"/>
    <mergeCell ref="A161:A167"/>
    <mergeCell ref="B161:E167"/>
    <mergeCell ref="M161:M167"/>
    <mergeCell ref="N161:N167"/>
    <mergeCell ref="A126:A132"/>
    <mergeCell ref="B126:E132"/>
    <mergeCell ref="M126:M132"/>
    <mergeCell ref="N126:N132"/>
    <mergeCell ref="A112:A118"/>
    <mergeCell ref="B112:E118"/>
    <mergeCell ref="M112:M118"/>
    <mergeCell ref="N112:N118"/>
    <mergeCell ref="A119:A125"/>
    <mergeCell ref="B119:E125"/>
    <mergeCell ref="M119:M125"/>
    <mergeCell ref="N119:N125"/>
    <mergeCell ref="A105:A111"/>
    <mergeCell ref="B105:E111"/>
    <mergeCell ref="M105:M111"/>
    <mergeCell ref="N105:N111"/>
    <mergeCell ref="M98:M104"/>
    <mergeCell ref="N98:N104"/>
    <mergeCell ref="A56:A62"/>
    <mergeCell ref="B56:E62"/>
    <mergeCell ref="M56:M62"/>
    <mergeCell ref="N56:N62"/>
    <mergeCell ref="A35:A41"/>
    <mergeCell ref="B35:E41"/>
    <mergeCell ref="M35:M41"/>
    <mergeCell ref="N35:N41"/>
    <mergeCell ref="A49:A55"/>
    <mergeCell ref="B49:E55"/>
    <mergeCell ref="M49:M55"/>
    <mergeCell ref="N49:N55"/>
    <mergeCell ref="M63:M69"/>
    <mergeCell ref="N63:N69"/>
    <mergeCell ref="A140:A146"/>
    <mergeCell ref="B140:E146"/>
    <mergeCell ref="M140:M146"/>
    <mergeCell ref="N140:N146"/>
    <mergeCell ref="M84:M90"/>
    <mergeCell ref="N84:N90"/>
    <mergeCell ref="M70:M76"/>
    <mergeCell ref="N70:N76"/>
    <mergeCell ref="A77:A83"/>
    <mergeCell ref="B77:E83"/>
    <mergeCell ref="M77:M83"/>
    <mergeCell ref="N77:N83"/>
    <mergeCell ref="M91:M97"/>
    <mergeCell ref="N91:N97"/>
    <mergeCell ref="B14:E20"/>
    <mergeCell ref="M14:M20"/>
    <mergeCell ref="N14:N20"/>
    <mergeCell ref="A42:A48"/>
    <mergeCell ref="B42:E48"/>
    <mergeCell ref="M42:M48"/>
    <mergeCell ref="N42:N48"/>
    <mergeCell ref="A21:A27"/>
    <mergeCell ref="B21:E27"/>
    <mergeCell ref="M21:M27"/>
    <mergeCell ref="N21:N27"/>
    <mergeCell ref="M28:M34"/>
    <mergeCell ref="N28:N34"/>
    <mergeCell ref="A14:A20"/>
    <mergeCell ref="A2:N3"/>
    <mergeCell ref="A4:A5"/>
    <mergeCell ref="B4:E5"/>
    <mergeCell ref="F4:F5"/>
    <mergeCell ref="M4:M5"/>
    <mergeCell ref="N4:N5"/>
    <mergeCell ref="G4:L4"/>
    <mergeCell ref="B7:E13"/>
    <mergeCell ref="A7:A13"/>
    <mergeCell ref="M7:M13"/>
    <mergeCell ref="N7:N13"/>
    <mergeCell ref="D6:E6"/>
  </mergeCells>
  <pageMargins left="1" right="1" top="1" bottom="1" header="0.5" footer="0.5"/>
  <pageSetup paperSize="9" scale="10" fitToHeight="0" orientation="landscape" r:id="rId1"/>
  <rowBreaks count="7" manualBreakCount="7">
    <brk id="41" max="16383" man="1"/>
    <brk id="62" max="16383" man="1"/>
    <brk id="55" max="16383" man="1"/>
    <brk id="90" max="16383" man="1"/>
    <brk id="118" max="16383" man="1"/>
    <brk id="132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(на 30.06.2024)</vt:lpstr>
      <vt:lpstr>СВОД (30.06.2024)</vt:lpstr>
      <vt:lpstr>'СВОД (30.06.2024)'!Заголовки_для_печати</vt:lpstr>
      <vt:lpstr>'СВОД (на 30.06.2024)'!Заголовки_для_печати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2024-08-05T10:16:17Z</dcterms:modified>
</cp:coreProperties>
</file>