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8070"/>
  </bookViews>
  <sheets>
    <sheet name="СВОД (на 31.12.2023)" sheetId="2" r:id="rId1"/>
    <sheet name="Лист1" sheetId="1" r:id="rId2"/>
  </sheets>
  <externalReferences>
    <externalReference r:id="rId3"/>
  </externalReferences>
  <definedNames>
    <definedName name="_xlnm._FilterDatabase" localSheetId="0" hidden="1">'СВОД (на 31.12.2023)'!$A$6:$U$153</definedName>
    <definedName name="_xlnm.Print_Titles" localSheetId="0">'СВОД (на 31.12.2023)'!$4:$6</definedName>
    <definedName name="ЦветЯчеки">'[1]по уч-ям'!$AB$50='[1]по уч-ям'!$AB$50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I10" i="2"/>
  <c r="I9" i="2"/>
  <c r="H9" i="2"/>
  <c r="H8" i="2"/>
  <c r="I8" i="2"/>
  <c r="G13" i="2" l="1"/>
  <c r="G12" i="2"/>
  <c r="K10" i="2"/>
  <c r="K75" i="2" l="1"/>
  <c r="J106" i="2"/>
  <c r="K106" i="2"/>
  <c r="K107" i="2"/>
  <c r="K108" i="2"/>
  <c r="K109" i="2"/>
  <c r="K110" i="2"/>
  <c r="K111" i="2"/>
  <c r="J107" i="2"/>
  <c r="J15" i="2" l="1"/>
  <c r="G112" i="2" l="1"/>
  <c r="K174" i="2" l="1"/>
  <c r="J174" i="2"/>
  <c r="K173" i="2"/>
  <c r="J173" i="2"/>
  <c r="K172" i="2"/>
  <c r="J172" i="2"/>
  <c r="K171" i="2"/>
  <c r="J171" i="2"/>
  <c r="K170" i="2"/>
  <c r="J170" i="2"/>
  <c r="K169" i="2"/>
  <c r="J169" i="2"/>
  <c r="I168" i="2"/>
  <c r="H168" i="2"/>
  <c r="G168" i="2"/>
  <c r="K167" i="2"/>
  <c r="J167" i="2"/>
  <c r="K166" i="2"/>
  <c r="J166" i="2"/>
  <c r="K165" i="2"/>
  <c r="J165" i="2"/>
  <c r="K164" i="2"/>
  <c r="J164" i="2"/>
  <c r="J163" i="2"/>
  <c r="J162" i="2"/>
  <c r="I161" i="2"/>
  <c r="H161" i="2"/>
  <c r="G161" i="2"/>
  <c r="K160" i="2"/>
  <c r="J160" i="2"/>
  <c r="K159" i="2"/>
  <c r="J159" i="2"/>
  <c r="K158" i="2"/>
  <c r="J158" i="2"/>
  <c r="K157" i="2"/>
  <c r="J157" i="2"/>
  <c r="K156" i="2"/>
  <c r="J156" i="2"/>
  <c r="K155" i="2"/>
  <c r="J155" i="2"/>
  <c r="I154" i="2"/>
  <c r="H154" i="2"/>
  <c r="G154" i="2"/>
  <c r="K153" i="2"/>
  <c r="J153" i="2"/>
  <c r="K152" i="2"/>
  <c r="J152" i="2"/>
  <c r="K151" i="2"/>
  <c r="J151" i="2"/>
  <c r="K150" i="2"/>
  <c r="J150" i="2"/>
  <c r="K149" i="2"/>
  <c r="J149" i="2"/>
  <c r="J148" i="2"/>
  <c r="I147" i="2"/>
  <c r="H147" i="2"/>
  <c r="G147" i="2"/>
  <c r="K146" i="2"/>
  <c r="J146" i="2"/>
  <c r="K145" i="2"/>
  <c r="J145" i="2"/>
  <c r="K144" i="2"/>
  <c r="J144" i="2"/>
  <c r="K143" i="2"/>
  <c r="J143" i="2"/>
  <c r="K142" i="2"/>
  <c r="J142" i="2"/>
  <c r="K141" i="2"/>
  <c r="J141" i="2"/>
  <c r="I140" i="2"/>
  <c r="H140" i="2"/>
  <c r="G140" i="2"/>
  <c r="K139" i="2"/>
  <c r="J139" i="2"/>
  <c r="K138" i="2"/>
  <c r="J138" i="2"/>
  <c r="K137" i="2"/>
  <c r="J137" i="2"/>
  <c r="K136" i="2"/>
  <c r="J136" i="2"/>
  <c r="K135" i="2"/>
  <c r="J135" i="2"/>
  <c r="K134" i="2"/>
  <c r="J134" i="2"/>
  <c r="I133" i="2"/>
  <c r="H133" i="2"/>
  <c r="G133" i="2"/>
  <c r="K132" i="2"/>
  <c r="K131" i="2"/>
  <c r="K130" i="2"/>
  <c r="K129" i="2"/>
  <c r="J129" i="2"/>
  <c r="K128" i="2"/>
  <c r="J128" i="2"/>
  <c r="K127" i="2"/>
  <c r="I126" i="2"/>
  <c r="H126" i="2"/>
  <c r="G126" i="2"/>
  <c r="K125" i="2"/>
  <c r="J125" i="2"/>
  <c r="K123" i="2"/>
  <c r="J123" i="2"/>
  <c r="K122" i="2"/>
  <c r="J122" i="2"/>
  <c r="K121" i="2"/>
  <c r="J121" i="2"/>
  <c r="K120" i="2"/>
  <c r="J120" i="2"/>
  <c r="I119" i="2"/>
  <c r="H119" i="2"/>
  <c r="G119" i="2"/>
  <c r="K118" i="2"/>
  <c r="J118" i="2"/>
  <c r="K116" i="2"/>
  <c r="J116" i="2"/>
  <c r="K115" i="2"/>
  <c r="J115" i="2"/>
  <c r="K114" i="2"/>
  <c r="J114" i="2"/>
  <c r="K113" i="2"/>
  <c r="J113" i="2"/>
  <c r="I112" i="2"/>
  <c r="H112" i="2"/>
  <c r="J111" i="2"/>
  <c r="J110" i="2"/>
  <c r="J109" i="2"/>
  <c r="J108" i="2"/>
  <c r="I105" i="2"/>
  <c r="H105" i="2"/>
  <c r="G105" i="2"/>
  <c r="K104" i="2"/>
  <c r="J104" i="2"/>
  <c r="K103" i="2"/>
  <c r="J103" i="2"/>
  <c r="K102" i="2"/>
  <c r="J102" i="2"/>
  <c r="K101" i="2"/>
  <c r="J101" i="2"/>
  <c r="K100" i="2"/>
  <c r="J100" i="2"/>
  <c r="K99" i="2"/>
  <c r="J99" i="2"/>
  <c r="I98" i="2"/>
  <c r="H98" i="2"/>
  <c r="G98" i="2"/>
  <c r="K97" i="2"/>
  <c r="K96" i="2"/>
  <c r="K95" i="2"/>
  <c r="J95" i="2"/>
  <c r="K94" i="2"/>
  <c r="J94" i="2"/>
  <c r="K93" i="2"/>
  <c r="K92" i="2"/>
  <c r="I91" i="2"/>
  <c r="H91" i="2"/>
  <c r="G91" i="2"/>
  <c r="K90" i="2"/>
  <c r="J90" i="2"/>
  <c r="K89" i="2"/>
  <c r="J89" i="2"/>
  <c r="K88" i="2"/>
  <c r="J88" i="2"/>
  <c r="K87" i="2"/>
  <c r="J87" i="2"/>
  <c r="K86" i="2"/>
  <c r="J86" i="2"/>
  <c r="I84" i="2"/>
  <c r="H84" i="2"/>
  <c r="G84" i="2"/>
  <c r="K83" i="2"/>
  <c r="J83" i="2"/>
  <c r="K82" i="2"/>
  <c r="J82" i="2"/>
  <c r="K81" i="2"/>
  <c r="K80" i="2"/>
  <c r="J80" i="2"/>
  <c r="K79" i="2"/>
  <c r="J79" i="2"/>
  <c r="K78" i="2"/>
  <c r="J78" i="2"/>
  <c r="I77" i="2"/>
  <c r="H77" i="2"/>
  <c r="G77" i="2"/>
  <c r="K76" i="2"/>
  <c r="J76" i="2"/>
  <c r="J75" i="2"/>
  <c r="K74" i="2"/>
  <c r="J74" i="2"/>
  <c r="K73" i="2"/>
  <c r="J73" i="2"/>
  <c r="K72" i="2"/>
  <c r="J72" i="2"/>
  <c r="K71" i="2"/>
  <c r="I70" i="2"/>
  <c r="H70" i="2"/>
  <c r="G70" i="2"/>
  <c r="K69" i="2"/>
  <c r="K68" i="2"/>
  <c r="J68" i="2"/>
  <c r="K67" i="2"/>
  <c r="J67" i="2"/>
  <c r="K66" i="2"/>
  <c r="J66" i="2"/>
  <c r="K65" i="2"/>
  <c r="J65" i="2"/>
  <c r="K64" i="2"/>
  <c r="J64" i="2"/>
  <c r="I63" i="2"/>
  <c r="H63" i="2"/>
  <c r="G63" i="2"/>
  <c r="K62" i="2"/>
  <c r="J62" i="2"/>
  <c r="K61" i="2"/>
  <c r="J61" i="2"/>
  <c r="K60" i="2"/>
  <c r="K59" i="2"/>
  <c r="J59" i="2"/>
  <c r="K58" i="2"/>
  <c r="J58" i="2"/>
  <c r="K57" i="2"/>
  <c r="J57" i="2"/>
  <c r="I56" i="2"/>
  <c r="H56" i="2"/>
  <c r="G56" i="2"/>
  <c r="K55" i="2"/>
  <c r="J55" i="2"/>
  <c r="K54" i="2"/>
  <c r="K53" i="2"/>
  <c r="K52" i="2"/>
  <c r="J52" i="2"/>
  <c r="K51" i="2"/>
  <c r="J51" i="2"/>
  <c r="K50" i="2"/>
  <c r="J50" i="2"/>
  <c r="I49" i="2"/>
  <c r="H49" i="2"/>
  <c r="G49" i="2"/>
  <c r="K48" i="2"/>
  <c r="K47" i="2"/>
  <c r="K46" i="2"/>
  <c r="K45" i="2"/>
  <c r="J45" i="2"/>
  <c r="K44" i="2"/>
  <c r="J44" i="2"/>
  <c r="K43" i="2"/>
  <c r="J43" i="2"/>
  <c r="I42" i="2"/>
  <c r="H42" i="2"/>
  <c r="G42" i="2"/>
  <c r="K41" i="2"/>
  <c r="J41" i="2"/>
  <c r="K40" i="2"/>
  <c r="J40" i="2"/>
  <c r="K39" i="2"/>
  <c r="K38" i="2"/>
  <c r="J38" i="2"/>
  <c r="K37" i="2"/>
  <c r="J37" i="2"/>
  <c r="K36" i="2"/>
  <c r="I35" i="2"/>
  <c r="H35" i="2"/>
  <c r="G35" i="2"/>
  <c r="K34" i="2"/>
  <c r="J34" i="2"/>
  <c r="K33" i="2"/>
  <c r="J33" i="2"/>
  <c r="K32" i="2"/>
  <c r="J32" i="2"/>
  <c r="K31" i="2"/>
  <c r="J31" i="2"/>
  <c r="J30" i="2"/>
  <c r="K29" i="2"/>
  <c r="J29" i="2"/>
  <c r="I28" i="2"/>
  <c r="H28" i="2"/>
  <c r="G28" i="2"/>
  <c r="K27" i="2"/>
  <c r="J27" i="2"/>
  <c r="K26" i="2"/>
  <c r="J26" i="2"/>
  <c r="K25" i="2"/>
  <c r="J25" i="2"/>
  <c r="K24" i="2"/>
  <c r="J24" i="2"/>
  <c r="K23" i="2"/>
  <c r="J23" i="2"/>
  <c r="K22" i="2"/>
  <c r="J22" i="2"/>
  <c r="I21" i="2"/>
  <c r="H21" i="2"/>
  <c r="G21" i="2"/>
  <c r="K20" i="2"/>
  <c r="J20" i="2"/>
  <c r="K19" i="2"/>
  <c r="J19" i="2"/>
  <c r="K18" i="2"/>
  <c r="J18" i="2"/>
  <c r="K17" i="2"/>
  <c r="J17" i="2"/>
  <c r="K16" i="2"/>
  <c r="J16" i="2"/>
  <c r="K15" i="2"/>
  <c r="I14" i="2"/>
  <c r="H14" i="2"/>
  <c r="G14" i="2"/>
  <c r="I13" i="2"/>
  <c r="H13" i="2"/>
  <c r="I12" i="2"/>
  <c r="H12" i="2"/>
  <c r="I11" i="2"/>
  <c r="H11" i="2"/>
  <c r="G11" i="2"/>
  <c r="G10" i="2"/>
  <c r="G9" i="2"/>
  <c r="G8" i="2"/>
  <c r="K35" i="2" l="1"/>
  <c r="K133" i="2"/>
  <c r="J63" i="2"/>
  <c r="K77" i="2"/>
  <c r="K161" i="2"/>
  <c r="J154" i="2"/>
  <c r="J77" i="2"/>
  <c r="K70" i="2"/>
  <c r="J70" i="2"/>
  <c r="J21" i="2"/>
  <c r="K126" i="2"/>
  <c r="K168" i="2"/>
  <c r="J147" i="2"/>
  <c r="J140" i="2"/>
  <c r="J119" i="2"/>
  <c r="K105" i="2"/>
  <c r="K98" i="2"/>
  <c r="J49" i="2"/>
  <c r="J28" i="2"/>
  <c r="J13" i="2"/>
  <c r="J10" i="2"/>
  <c r="I7" i="2"/>
  <c r="G7" i="2"/>
  <c r="J12" i="2"/>
  <c r="K21" i="2"/>
  <c r="K28" i="2"/>
  <c r="K63" i="2"/>
  <c r="K112" i="2"/>
  <c r="J133" i="2"/>
  <c r="K154" i="2"/>
  <c r="J161" i="2"/>
  <c r="J9" i="2"/>
  <c r="K12" i="2"/>
  <c r="J42" i="2"/>
  <c r="J105" i="2"/>
  <c r="H7" i="2"/>
  <c r="K8" i="2"/>
  <c r="K9" i="2"/>
  <c r="J35" i="2"/>
  <c r="J91" i="2"/>
  <c r="K119" i="2"/>
  <c r="K91" i="2"/>
  <c r="J112" i="2"/>
  <c r="J126" i="2"/>
  <c r="J11" i="2"/>
  <c r="K13" i="2"/>
  <c r="J14" i="2"/>
  <c r="J56" i="2"/>
  <c r="J84" i="2"/>
  <c r="K11" i="2"/>
  <c r="K14" i="2"/>
  <c r="K42" i="2"/>
  <c r="K84" i="2"/>
  <c r="K140" i="2"/>
  <c r="K147" i="2"/>
  <c r="J168" i="2"/>
  <c r="J8" i="2"/>
  <c r="K49" i="2"/>
  <c r="K56" i="2"/>
  <c r="J7" i="2" l="1"/>
  <c r="K7" i="2"/>
</calcChain>
</file>

<file path=xl/sharedStrings.xml><?xml version="1.0" encoding="utf-8"?>
<sst xmlns="http://schemas.openxmlformats.org/spreadsheetml/2006/main" count="228" uniqueCount="64">
  <si>
    <t>Отчет о ходе реализации  муниципальных программ  и ведомственных  целевых программ   Нефтеюганского района</t>
  </si>
  <si>
    <t>№ п/п</t>
  </si>
  <si>
    <t xml:space="preserve">Наименование муниципальной программы </t>
  </si>
  <si>
    <t>Источники финансирования</t>
  </si>
  <si>
    <t>Ответственные исполнители              (Ф.И.О. телефон)</t>
  </si>
  <si>
    <t>Утвержденный (уточненный  план)
 на 2023 год</t>
  </si>
  <si>
    <t>Отклонение от комплексного  плана
 (тыс. руб.)</t>
  </si>
  <si>
    <t>9
= гр.8 - гр.7</t>
  </si>
  <si>
    <t>10
= гр.8/гр.7*100</t>
  </si>
  <si>
    <t>Всего муниципальных программ - 23</t>
  </si>
  <si>
    <t>всего:</t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</si>
  <si>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</si>
  <si>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</si>
  <si>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</si>
  <si>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</si>
  <si>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</si>
  <si>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</si>
  <si>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"Образование 21 века"</t>
  </si>
  <si>
    <t xml:space="preserve">Директор департамента образования 
Кривуля А.Н.
25-01-65
</t>
  </si>
  <si>
    <t>«Культурное пространство»</t>
  </si>
  <si>
    <t>Заместитель председателя комитета по культуре
Титова Т.В. 
31-64-15</t>
  </si>
  <si>
    <t>«Цифровое развитие»</t>
  </si>
  <si>
    <t>Начальник УИТиАР
Гимазетдинов И.М.
25-01-77</t>
  </si>
  <si>
    <t xml:space="preserve">"Развитие физической культуры и спорта" </t>
  </si>
  <si>
    <t>Председатель комитета ФКиС 
Моисеенко А.Е.,
27-59-76</t>
  </si>
  <si>
    <t>"Развитие агропромышленного комплекса"</t>
  </si>
  <si>
    <t>Начальник отдела по сельскому хозяйству
Березецкая Ю.Н.
25-02-42</t>
  </si>
  <si>
    <t>"Устойчивое развитие коренных малочисленных народов Севера"</t>
  </si>
  <si>
    <t>Председатель комитета по делам народов Севера, охраны окружающей среды и водных ресурсов,
Воронова О.Ю.
 25-02-29</t>
  </si>
  <si>
    <t>"Обеспечение доступным и комфортным жильем"</t>
  </si>
  <si>
    <t xml:space="preserve">Заместитель директора департамента имущественных отношений, 
Иванова Е.В.
25-67-55
</t>
  </si>
  <si>
    <t>«Жилищно-коммунальный комплекс и городская среда»</t>
  </si>
  <si>
    <t>Директор департамента строительства и жилищно-коммунального комплекса-заместитель Главы Нефтеюганского района
Кошаков В.С. 
25-02-00</t>
  </si>
  <si>
    <t>«Профилактика правонарушений и обеспечение отдельных прав граждан»</t>
  </si>
  <si>
    <t>Начальник отдела профилактики терроризма и правонарушений, 
Белоус В.П. 
25-68-98</t>
  </si>
  <si>
    <t>«Безопасность жизнедеятельности»</t>
  </si>
  <si>
    <t>Председатель  комитета гражданской защиты населения Нефтеюганского района, 
Сычёв А.М. 
25-01-62</t>
  </si>
  <si>
    <t>«Экологическая безопасность»</t>
  </si>
  <si>
    <t>"Развитие гражданского общества"</t>
  </si>
  <si>
    <t>Начальник управления по связям с общественностью
Сиротина Е.Ф.
25-68-15</t>
  </si>
  <si>
    <t>«Содействие развитию малого и среднего предпринимательства»</t>
  </si>
  <si>
    <t>«Развитие транспортной системы»</t>
  </si>
  <si>
    <t>Начальник отдела по транспорту и дорогам,
Гончарова Л.Г.
25-01-86</t>
  </si>
  <si>
    <t>«Управление муниципальным имуществом»</t>
  </si>
  <si>
    <t>Заместитель директора департамента имущественных отношений,
 Большакова О.Н.
25-01-66</t>
  </si>
  <si>
    <t>"Управление муниципальными финансами"</t>
  </si>
  <si>
    <t>Заместители директора департамента финансов:
Курова Н.В.
250196</t>
  </si>
  <si>
    <t>«Улучшение условий и охраны труда, содействие занятости населения»</t>
  </si>
  <si>
    <t>Начальник отдела социально-трудовых отношений,
Рошка И.В.
238014</t>
  </si>
  <si>
    <t>«Социальная поддержка жителей Нефтеюганского района»</t>
  </si>
  <si>
    <t>Начальник отдела социально-трудовых отношений,
Рошка И.В.
23-80-15</t>
  </si>
  <si>
    <t>«Совершенствование муниципального управления»</t>
  </si>
  <si>
    <t>«Профилактика экстремизма, гармонизация межэтнических и межкультурных отношений»</t>
  </si>
  <si>
    <t>Начальник управления по связям с 
общественностью,
Сиротина Е.Ф.
25-68-15</t>
  </si>
  <si>
    <t>«Укрепление общественного здоровья»</t>
  </si>
  <si>
    <t>«Развитие туризма»</t>
  </si>
  <si>
    <t>«Градостроительство и землепользование»</t>
  </si>
  <si>
    <t>Председатель комитета градостроительства и землепользования - заместитель главы района, 
Ченцова М.А.
25-08-19</t>
  </si>
  <si>
    <t>План 
согласно комплексного плана 
на 31.12.2023</t>
  </si>
  <si>
    <t>Кассовое исполнение
на 31.12.2023</t>
  </si>
  <si>
    <t xml:space="preserve">Директор департамента экономического развития администрации 
Нефтеюгаского района,
Катышева Ю.Р.
25-01-79
</t>
  </si>
  <si>
    <t>на 31.12.2023 года</t>
  </si>
  <si>
    <t xml:space="preserve">Начальник отдела планирования, анализа и отчетности
Николаева О.В.
22-32-79 </t>
  </si>
  <si>
    <t>% исполнения к плану согласно комплексного плана и утвержденного плана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</si>
</sst>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\ _₽_-;\-* #,##0.00\ _₽_-;_-* &quot;-&quot;??\ _₽_-;_-@_-"/>
    <numFmt numFmtId="164" formatCode="#,##0.00\ _₽"/>
    <numFmt numFmtId="165" formatCode="_-* #,##0.00_р_._-;\-* #,##0.00_р_._-;_-* &quot;-&quot;??_р_._-;_-@_-"/>
    <numFmt numFmtId="166" formatCode="0.0"/>
    <numFmt numFmtId="167" formatCode="_-* #,##0.00000\ _₽_-;\-* #,##0.00000\ _₽_-;_-* &quot;-&quot;?\ _₽_-;_-@_-"/>
    <numFmt numFmtId="168" formatCode="#,##0.0\ _₽"/>
    <numFmt numFmtId="169" formatCode="_-* #,##0.000000\ _₽_-;\-* #,##0.000000\ _₽_-;_-* &quot;-&quot;??\ _₽_-;_-@_-"/>
    <numFmt numFmtId="170" formatCode="_-* #,##0.00\ _₽_-;\-* #,##0.00\ _₽_-;_-* &quot;-&quot;?????\ _₽_-;_-@_-"/>
    <numFmt numFmtId="171" formatCode="_-* #,##0.0\ _₽_-;\-* #,##0.0\ _₽_-;_-* &quot;-&quot;??\ _₽_-;_-@_-"/>
    <numFmt numFmtId="172" formatCode="_-* #,##0.000_р_._-;\-* #,##0.000_р_._-;_-* &quot;-&quot;???_р_._-;_-@_-"/>
    <numFmt numFmtId="173" formatCode="_-* #,##0.000000\ _₽_-;\-* #,##0.000000\ _₽_-;_-* &quot;-&quot;??????\ _₽_-;_-@_-"/>
    <numFmt numFmtId="174" formatCode="_-* #,##0\ _₽_-;\-* #,##0\ _₽_-;_-* &quot;-&quot;??\ _₽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sz val="32"/>
      <name val="Calibri"/>
      <family val="2"/>
      <scheme val="minor"/>
    </font>
    <font>
      <sz val="55"/>
      <color rgb="FFFF0000"/>
      <name val="Calibri"/>
      <family val="2"/>
      <scheme val="minor"/>
    </font>
    <font>
      <sz val="55"/>
      <name val="Times New Roman"/>
      <family val="1"/>
      <charset val="204"/>
    </font>
    <font>
      <sz val="55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48"/>
      <name val="Times New Roman"/>
      <family val="1"/>
      <charset val="204"/>
    </font>
    <font>
      <sz val="5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50"/>
      <name val="Times New Roman"/>
      <family val="1"/>
      <charset val="204"/>
    </font>
    <font>
      <b/>
      <sz val="55"/>
      <name val="Times New Roman"/>
      <family val="1"/>
      <charset val="204"/>
    </font>
    <font>
      <sz val="42"/>
      <color rgb="FFFF0000"/>
      <name val="Calibri"/>
      <family val="2"/>
      <scheme val="minor"/>
    </font>
    <font>
      <sz val="42"/>
      <color rgb="FFFF0000"/>
      <name val="Calibri"/>
      <family val="2"/>
      <charset val="204"/>
      <scheme val="minor"/>
    </font>
    <font>
      <sz val="42"/>
      <name val="Calibri"/>
      <family val="2"/>
      <scheme val="minor"/>
    </font>
    <font>
      <sz val="42"/>
      <name val="Calibri"/>
      <family val="2"/>
      <charset val="204"/>
      <scheme val="minor"/>
    </font>
    <font>
      <sz val="42"/>
      <name val="Times New Roman"/>
      <family val="1"/>
      <charset val="204"/>
    </font>
    <font>
      <b/>
      <sz val="3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32"/>
      <name val="Times New Roman"/>
      <family val="1"/>
      <charset val="204"/>
    </font>
    <font>
      <sz val="60"/>
      <name val="Calibri"/>
      <family val="2"/>
      <scheme val="minor"/>
    </font>
    <font>
      <sz val="11"/>
      <color indexed="8"/>
      <name val="Calibri"/>
      <family val="2"/>
    </font>
    <font>
      <sz val="3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AB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2" fillId="0" borderId="0"/>
    <xf numFmtId="165" fontId="1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94">
    <xf numFmtId="0" fontId="0" fillId="0" borderId="0" xfId="0"/>
    <xf numFmtId="0" fontId="3" fillId="0" borderId="0" xfId="0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/>
    <xf numFmtId="0" fontId="6" fillId="0" borderId="0" xfId="0" applyFont="1"/>
    <xf numFmtId="43" fontId="6" fillId="0" borderId="0" xfId="1" applyFont="1"/>
    <xf numFmtId="164" fontId="6" fillId="0" borderId="0" xfId="0" applyNumberFormat="1" applyFont="1"/>
    <xf numFmtId="0" fontId="6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/>
    <xf numFmtId="0" fontId="15" fillId="0" borderId="0" xfId="2" applyFont="1"/>
    <xf numFmtId="0" fontId="16" fillId="0" borderId="0" xfId="2" applyFont="1"/>
    <xf numFmtId="0" fontId="7" fillId="0" borderId="12" xfId="2" applyFont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 wrapText="1"/>
    </xf>
    <xf numFmtId="164" fontId="7" fillId="2" borderId="12" xfId="2" applyNumberFormat="1" applyFont="1" applyFill="1" applyBorder="1" applyAlignment="1">
      <alignment horizontal="center" vertical="center" wrapText="1"/>
    </xf>
    <xf numFmtId="49" fontId="7" fillId="2" borderId="12" xfId="2" applyNumberFormat="1" applyFont="1" applyFill="1" applyBorder="1" applyAlignment="1">
      <alignment horizontal="center" vertical="center" wrapText="1"/>
    </xf>
    <xf numFmtId="0" fontId="17" fillId="0" borderId="0" xfId="2" applyFont="1"/>
    <xf numFmtId="0" fontId="18" fillId="0" borderId="0" xfId="2" applyFont="1"/>
    <xf numFmtId="0" fontId="20" fillId="0" borderId="12" xfId="2" applyFont="1" applyFill="1" applyBorder="1" applyAlignment="1">
      <alignment horizontal="center" vertical="center" textRotation="90" wrapText="1"/>
    </xf>
    <xf numFmtId="0" fontId="4" fillId="0" borderId="0" xfId="2" applyFont="1"/>
    <xf numFmtId="0" fontId="21" fillId="0" borderId="0" xfId="2" applyFont="1"/>
    <xf numFmtId="16" fontId="22" fillId="6" borderId="12" xfId="2" applyNumberFormat="1" applyFont="1" applyFill="1" applyBorder="1" applyAlignment="1">
      <alignment horizontal="center" vertical="center" textRotation="90" wrapText="1"/>
    </xf>
    <xf numFmtId="16" fontId="22" fillId="6" borderId="12" xfId="5" applyNumberFormat="1" applyFont="1" applyFill="1" applyBorder="1" applyAlignment="1">
      <alignment horizontal="center" vertical="center" textRotation="90" wrapText="1"/>
    </xf>
    <xf numFmtId="0" fontId="22" fillId="6" borderId="12" xfId="5" applyFont="1" applyFill="1" applyBorder="1" applyAlignment="1">
      <alignment horizontal="center" vertical="center" textRotation="90" wrapText="1"/>
    </xf>
    <xf numFmtId="0" fontId="4" fillId="0" borderId="0" xfId="0" applyFont="1"/>
    <xf numFmtId="4" fontId="23" fillId="0" borderId="0" xfId="0" applyNumberFormat="1" applyFont="1"/>
    <xf numFmtId="170" fontId="4" fillId="0" borderId="0" xfId="0" applyNumberFormat="1" applyFont="1"/>
    <xf numFmtId="0" fontId="25" fillId="0" borderId="0" xfId="0" applyFont="1"/>
    <xf numFmtId="0" fontId="7" fillId="2" borderId="2" xfId="2" applyFont="1" applyFill="1" applyBorder="1" applyAlignment="1">
      <alignment horizontal="center" vertical="center" wrapText="1"/>
    </xf>
    <xf numFmtId="43" fontId="7" fillId="2" borderId="2" xfId="1" applyFont="1" applyFill="1" applyBorder="1" applyAlignment="1">
      <alignment horizontal="center" vertical="center" wrapText="1"/>
    </xf>
    <xf numFmtId="164" fontId="7" fillId="2" borderId="2" xfId="2" applyNumberFormat="1" applyFont="1" applyFill="1" applyBorder="1" applyAlignment="1">
      <alignment horizontal="center" vertical="center" wrapText="1"/>
    </xf>
    <xf numFmtId="171" fontId="8" fillId="5" borderId="12" xfId="4" applyNumberFormat="1" applyFont="1" applyFill="1" applyBorder="1" applyAlignment="1">
      <alignment horizontal="right" vertical="center" wrapText="1"/>
    </xf>
    <xf numFmtId="171" fontId="7" fillId="5" borderId="12" xfId="4" applyNumberFormat="1" applyFont="1" applyFill="1" applyBorder="1" applyAlignment="1">
      <alignment horizontal="right" vertical="center" wrapText="1"/>
    </xf>
    <xf numFmtId="171" fontId="7" fillId="5" borderId="12" xfId="1" applyNumberFormat="1" applyFont="1" applyFill="1" applyBorder="1" applyAlignment="1">
      <alignment horizontal="right" vertical="center" wrapText="1"/>
    </xf>
    <xf numFmtId="164" fontId="7" fillId="5" borderId="12" xfId="2" applyNumberFormat="1" applyFont="1" applyFill="1" applyBorder="1" applyAlignment="1">
      <alignment horizontal="right" vertical="center" wrapText="1"/>
    </xf>
    <xf numFmtId="171" fontId="7" fillId="5" borderId="12" xfId="6" applyNumberFormat="1" applyFont="1" applyFill="1" applyBorder="1" applyAlignment="1">
      <alignment horizontal="center" vertical="center" wrapText="1"/>
    </xf>
    <xf numFmtId="171" fontId="7" fillId="5" borderId="12" xfId="4" applyNumberFormat="1" applyFont="1" applyFill="1" applyBorder="1" applyAlignment="1">
      <alignment vertical="center" wrapText="1"/>
    </xf>
    <xf numFmtId="171" fontId="14" fillId="7" borderId="12" xfId="4" applyNumberFormat="1" applyFont="1" applyFill="1" applyBorder="1" applyAlignment="1">
      <alignment horizontal="right" vertical="center" wrapText="1"/>
    </xf>
    <xf numFmtId="171" fontId="14" fillId="7" borderId="12" xfId="1" applyNumberFormat="1" applyFont="1" applyFill="1" applyBorder="1" applyAlignment="1">
      <alignment horizontal="right" vertical="center" wrapText="1"/>
    </xf>
    <xf numFmtId="171" fontId="7" fillId="0" borderId="12" xfId="6" applyNumberFormat="1" applyFont="1" applyFill="1" applyBorder="1" applyAlignment="1">
      <alignment horizontal="center" vertical="center" wrapText="1"/>
    </xf>
    <xf numFmtId="171" fontId="7" fillId="6" borderId="12" xfId="7" applyNumberFormat="1" applyFont="1" applyFill="1" applyBorder="1" applyAlignment="1">
      <alignment horizontal="right" vertical="center" wrapText="1"/>
    </xf>
    <xf numFmtId="171" fontId="7" fillId="0" borderId="12" xfId="4" applyNumberFormat="1" applyFont="1" applyFill="1" applyBorder="1" applyAlignment="1">
      <alignment vertical="center" wrapText="1"/>
    </xf>
    <xf numFmtId="171" fontId="7" fillId="5" borderId="12" xfId="8" applyNumberFormat="1" applyFont="1" applyFill="1" applyBorder="1" applyAlignment="1">
      <alignment horizontal="right" vertical="center" wrapText="1"/>
    </xf>
    <xf numFmtId="43" fontId="7" fillId="5" borderId="12" xfId="4" applyNumberFormat="1" applyFont="1" applyFill="1" applyBorder="1" applyAlignment="1">
      <alignment horizontal="right" vertical="center" wrapText="1"/>
    </xf>
    <xf numFmtId="164" fontId="7" fillId="5" borderId="12" xfId="4" applyNumberFormat="1" applyFont="1" applyFill="1" applyBorder="1" applyAlignment="1">
      <alignment horizontal="right" vertical="center" wrapText="1"/>
    </xf>
    <xf numFmtId="166" fontId="7" fillId="5" borderId="13" xfId="2" applyNumberFormat="1" applyFont="1" applyFill="1" applyBorder="1" applyAlignment="1">
      <alignment vertical="center"/>
    </xf>
    <xf numFmtId="43" fontId="7" fillId="0" borderId="12" xfId="6" applyNumberFormat="1" applyFont="1" applyFill="1" applyBorder="1" applyAlignment="1">
      <alignment horizontal="center" vertical="center" wrapText="1"/>
    </xf>
    <xf numFmtId="169" fontId="7" fillId="6" borderId="12" xfId="7" applyNumberFormat="1" applyFont="1" applyFill="1" applyBorder="1" applyAlignment="1">
      <alignment horizontal="right" vertical="center" wrapText="1"/>
    </xf>
    <xf numFmtId="43" fontId="7" fillId="0" borderId="12" xfId="4" applyNumberFormat="1" applyFont="1" applyFill="1" applyBorder="1" applyAlignment="1">
      <alignment vertical="center" wrapText="1"/>
    </xf>
    <xf numFmtId="43" fontId="14" fillId="7" borderId="12" xfId="4" applyNumberFormat="1" applyFont="1" applyFill="1" applyBorder="1" applyAlignment="1">
      <alignment horizontal="right" vertical="center" wrapText="1"/>
    </xf>
    <xf numFmtId="43" fontId="14" fillId="7" borderId="12" xfId="1" applyNumberFormat="1" applyFont="1" applyFill="1" applyBorder="1" applyAlignment="1">
      <alignment horizontal="right" vertical="center" wrapText="1"/>
    </xf>
    <xf numFmtId="166" fontId="14" fillId="7" borderId="13" xfId="2" applyNumberFormat="1" applyFont="1" applyFill="1" applyBorder="1" applyAlignment="1">
      <alignment vertical="center"/>
    </xf>
    <xf numFmtId="43" fontId="7" fillId="5" borderId="12" xfId="1" applyNumberFormat="1" applyFont="1" applyFill="1" applyBorder="1" applyAlignment="1">
      <alignment horizontal="right" vertical="center" wrapText="1"/>
    </xf>
    <xf numFmtId="171" fontId="7" fillId="0" borderId="12" xfId="1" applyNumberFormat="1" applyFont="1" applyFill="1" applyBorder="1" applyAlignment="1">
      <alignment horizontal="right" vertical="center" wrapText="1"/>
    </xf>
    <xf numFmtId="168" fontId="7" fillId="6" borderId="12" xfId="7" applyNumberFormat="1" applyFont="1" applyFill="1" applyBorder="1" applyAlignment="1">
      <alignment horizontal="right" vertical="center" wrapText="1"/>
    </xf>
    <xf numFmtId="169" fontId="7" fillId="6" borderId="12" xfId="4" applyNumberFormat="1" applyFont="1" applyFill="1" applyBorder="1" applyAlignment="1">
      <alignment horizontal="right" vertical="center" wrapText="1"/>
    </xf>
    <xf numFmtId="168" fontId="14" fillId="7" borderId="12" xfId="7" applyNumberFormat="1" applyFont="1" applyFill="1" applyBorder="1" applyAlignment="1">
      <alignment horizontal="right" vertical="center" wrapText="1"/>
    </xf>
    <xf numFmtId="169" fontId="7" fillId="0" borderId="12" xfId="7" applyNumberFormat="1" applyFont="1" applyFill="1" applyBorder="1" applyAlignment="1">
      <alignment horizontal="right" vertical="center" wrapText="1"/>
    </xf>
    <xf numFmtId="43" fontId="7" fillId="5" borderId="12" xfId="4" applyNumberFormat="1" applyFont="1" applyFill="1" applyBorder="1" applyAlignment="1">
      <alignment vertical="center" wrapText="1"/>
    </xf>
    <xf numFmtId="166" fontId="14" fillId="5" borderId="13" xfId="2" applyNumberFormat="1" applyFont="1" applyFill="1" applyBorder="1" applyAlignment="1">
      <alignment vertical="center"/>
    </xf>
    <xf numFmtId="169" fontId="7" fillId="6" borderId="12" xfId="1" applyNumberFormat="1" applyFont="1" applyFill="1" applyBorder="1" applyAlignment="1">
      <alignment horizontal="right" vertical="center" wrapText="1"/>
    </xf>
    <xf numFmtId="169" fontId="7" fillId="5" borderId="12" xfId="7" applyNumberFormat="1" applyFont="1" applyFill="1" applyBorder="1" applyAlignment="1">
      <alignment horizontal="right" vertical="center" wrapText="1"/>
    </xf>
    <xf numFmtId="169" fontId="7" fillId="0" borderId="12" xfId="4" applyNumberFormat="1" applyFont="1" applyBorder="1" applyAlignment="1">
      <alignment horizontal="right" vertical="center" wrapText="1"/>
    </xf>
    <xf numFmtId="43" fontId="7" fillId="0" borderId="12" xfId="4" applyNumberFormat="1" applyFont="1" applyBorder="1" applyAlignment="1">
      <alignment vertical="center" wrapText="1"/>
    </xf>
    <xf numFmtId="169" fontId="7" fillId="0" borderId="12" xfId="4" applyNumberFormat="1" applyFont="1" applyFill="1" applyBorder="1" applyAlignment="1">
      <alignment horizontal="right" vertical="center" wrapText="1"/>
    </xf>
    <xf numFmtId="43" fontId="7" fillId="5" borderId="12" xfId="6" applyNumberFormat="1" applyFont="1" applyFill="1" applyBorder="1" applyAlignment="1">
      <alignment horizontal="center" vertical="center" wrapText="1"/>
    </xf>
    <xf numFmtId="169" fontId="7" fillId="5" borderId="12" xfId="1" applyNumberFormat="1" applyFont="1" applyFill="1" applyBorder="1" applyAlignment="1">
      <alignment horizontal="right" vertical="center" wrapText="1"/>
    </xf>
    <xf numFmtId="169" fontId="7" fillId="5" borderId="12" xfId="4" applyNumberFormat="1" applyFont="1" applyFill="1" applyBorder="1" applyAlignment="1">
      <alignment horizontal="right" vertical="center" wrapText="1"/>
    </xf>
    <xf numFmtId="169" fontId="7" fillId="0" borderId="12" xfId="4" applyNumberFormat="1" applyFont="1" applyFill="1" applyBorder="1" applyAlignment="1">
      <alignment vertical="center" wrapText="1"/>
    </xf>
    <xf numFmtId="167" fontId="7" fillId="7" borderId="12" xfId="4" applyNumberFormat="1" applyFont="1" applyFill="1" applyBorder="1" applyAlignment="1">
      <alignment horizontal="right" vertical="center" wrapText="1"/>
    </xf>
    <xf numFmtId="43" fontId="14" fillId="7" borderId="12" xfId="4" applyNumberFormat="1" applyFont="1" applyFill="1" applyBorder="1" applyAlignment="1">
      <alignment vertical="center" wrapText="1"/>
    </xf>
    <xf numFmtId="43" fontId="7" fillId="5" borderId="12" xfId="2" applyNumberFormat="1" applyFont="1" applyFill="1" applyBorder="1" applyAlignment="1">
      <alignment horizontal="right" vertical="center" wrapText="1"/>
    </xf>
    <xf numFmtId="171" fontId="7" fillId="5" borderId="12" xfId="7" applyNumberFormat="1" applyFont="1" applyFill="1" applyBorder="1" applyAlignment="1">
      <alignment horizontal="right" vertical="center" wrapText="1"/>
    </xf>
    <xf numFmtId="171" fontId="7" fillId="5" borderId="12" xfId="16" applyNumberFormat="1" applyFont="1" applyFill="1" applyBorder="1" applyAlignment="1">
      <alignment horizontal="right" vertical="center" wrapText="1"/>
    </xf>
    <xf numFmtId="171" fontId="7" fillId="5" borderId="12" xfId="2" applyNumberFormat="1" applyFont="1" applyFill="1" applyBorder="1" applyAlignment="1">
      <alignment horizontal="right" vertical="center" wrapText="1"/>
    </xf>
    <xf numFmtId="171" fontId="7" fillId="6" borderId="12" xfId="4" applyNumberFormat="1" applyFont="1" applyFill="1" applyBorder="1" applyAlignment="1">
      <alignment vertical="center" wrapText="1"/>
    </xf>
    <xf numFmtId="173" fontId="7" fillId="5" borderId="12" xfId="4" applyNumberFormat="1" applyFont="1" applyFill="1" applyBorder="1" applyAlignment="1">
      <alignment horizontal="right" vertical="center" wrapText="1"/>
    </xf>
    <xf numFmtId="173" fontId="7" fillId="5" borderId="12" xfId="1" applyNumberFormat="1" applyFont="1" applyFill="1" applyBorder="1" applyAlignment="1">
      <alignment horizontal="right" vertical="center" wrapText="1"/>
    </xf>
    <xf numFmtId="43" fontId="7" fillId="5" borderId="12" xfId="9" applyNumberFormat="1" applyFont="1" applyFill="1" applyBorder="1" applyAlignment="1">
      <alignment horizontal="right" vertical="center" wrapText="1"/>
    </xf>
    <xf numFmtId="171" fontId="7" fillId="5" borderId="12" xfId="13" applyNumberFormat="1" applyFont="1" applyFill="1" applyBorder="1" applyAlignment="1">
      <alignment horizontal="right" vertical="center" wrapText="1"/>
    </xf>
    <xf numFmtId="174" fontId="7" fillId="5" borderId="12" xfId="4" applyNumberFormat="1" applyFont="1" applyFill="1" applyBorder="1" applyAlignment="1">
      <alignment horizontal="right" vertical="center" wrapText="1"/>
    </xf>
    <xf numFmtId="174" fontId="7" fillId="5" borderId="12" xfId="1" applyNumberFormat="1" applyFont="1" applyFill="1" applyBorder="1" applyAlignment="1">
      <alignment horizontal="right" vertical="center" wrapText="1"/>
    </xf>
    <xf numFmtId="168" fontId="14" fillId="7" borderId="12" xfId="1" applyNumberFormat="1" applyFont="1" applyFill="1" applyBorder="1" applyAlignment="1">
      <alignment horizontal="right" vertical="center" wrapText="1"/>
    </xf>
    <xf numFmtId="168" fontId="7" fillId="5" borderId="12" xfId="4" applyNumberFormat="1" applyFont="1" applyFill="1" applyBorder="1" applyAlignment="1">
      <alignment horizontal="right" vertical="center" wrapText="1"/>
    </xf>
    <xf numFmtId="168" fontId="14" fillId="4" borderId="12" xfId="4" applyNumberFormat="1" applyFont="1" applyFill="1" applyBorder="1" applyAlignment="1">
      <alignment horizontal="right" vertical="center" wrapText="1"/>
    </xf>
    <xf numFmtId="168" fontId="7" fillId="5" borderId="12" xfId="2" applyNumberFormat="1" applyFont="1" applyFill="1" applyBorder="1" applyAlignment="1">
      <alignment horizontal="right" vertical="center" wrapText="1"/>
    </xf>
    <xf numFmtId="168" fontId="14" fillId="7" borderId="12" xfId="4" applyNumberFormat="1" applyFont="1" applyFill="1" applyBorder="1" applyAlignment="1">
      <alignment horizontal="right" vertical="center" wrapText="1"/>
    </xf>
    <xf numFmtId="171" fontId="7" fillId="5" borderId="12" xfId="10" applyNumberFormat="1" applyFont="1" applyFill="1" applyBorder="1" applyAlignment="1">
      <alignment horizontal="right" vertical="center" wrapText="1"/>
    </xf>
    <xf numFmtId="168" fontId="7" fillId="5" borderId="12" xfId="1" applyNumberFormat="1" applyFont="1" applyFill="1" applyBorder="1" applyAlignment="1">
      <alignment horizontal="right" vertical="center" wrapText="1"/>
    </xf>
    <xf numFmtId="171" fontId="7" fillId="5" borderId="12" xfId="15" applyNumberFormat="1" applyFont="1" applyFill="1" applyBorder="1" applyAlignment="1">
      <alignment horizontal="right" vertical="center" wrapText="1"/>
    </xf>
    <xf numFmtId="173" fontId="7" fillId="7" borderId="12" xfId="4" applyNumberFormat="1" applyFont="1" applyFill="1" applyBorder="1" applyAlignment="1">
      <alignment horizontal="right" vertical="center" wrapText="1"/>
    </xf>
    <xf numFmtId="167" fontId="7" fillId="7" borderId="12" xfId="13" applyNumberFormat="1" applyFont="1" applyFill="1" applyBorder="1" applyAlignment="1">
      <alignment horizontal="right" vertical="center" wrapText="1"/>
    </xf>
    <xf numFmtId="164" fontId="7" fillId="6" borderId="12" xfId="7" applyNumberFormat="1" applyFont="1" applyFill="1" applyBorder="1" applyAlignment="1">
      <alignment horizontal="right" vertical="center" wrapText="1"/>
    </xf>
    <xf numFmtId="164" fontId="14" fillId="7" borderId="12" xfId="7" applyNumberFormat="1" applyFont="1" applyFill="1" applyBorder="1" applyAlignment="1">
      <alignment horizontal="right" vertical="center" wrapText="1"/>
    </xf>
    <xf numFmtId="43" fontId="7" fillId="5" borderId="12" xfId="12" applyNumberFormat="1" applyFont="1" applyFill="1" applyBorder="1" applyAlignment="1">
      <alignment horizontal="right" vertical="center" wrapText="1"/>
    </xf>
    <xf numFmtId="171" fontId="7" fillId="3" borderId="12" xfId="2" applyNumberFormat="1" applyFont="1" applyFill="1" applyBorder="1" applyAlignment="1">
      <alignment horizontal="right" vertical="center" wrapText="1"/>
    </xf>
    <xf numFmtId="168" fontId="7" fillId="3" borderId="12" xfId="2" applyNumberFormat="1" applyFont="1" applyFill="1" applyBorder="1" applyAlignment="1">
      <alignment horizontal="right" vertical="center" wrapText="1"/>
    </xf>
    <xf numFmtId="166" fontId="14" fillId="3" borderId="13" xfId="2" applyNumberFormat="1" applyFont="1" applyFill="1" applyBorder="1" applyAlignment="1">
      <alignment vertical="center"/>
    </xf>
    <xf numFmtId="167" fontId="7" fillId="3" borderId="12" xfId="2" applyNumberFormat="1" applyFont="1" applyFill="1" applyBorder="1" applyAlignment="1">
      <alignment horizontal="right" vertical="center" wrapText="1"/>
    </xf>
    <xf numFmtId="43" fontId="14" fillId="3" borderId="12" xfId="2" applyNumberFormat="1" applyFont="1" applyFill="1" applyBorder="1" applyAlignment="1">
      <alignment vertical="center" wrapText="1"/>
    </xf>
    <xf numFmtId="169" fontId="7" fillId="3" borderId="12" xfId="2" applyNumberFormat="1" applyFont="1" applyFill="1" applyBorder="1" applyAlignment="1">
      <alignment horizontal="right" vertical="center" wrapText="1"/>
    </xf>
    <xf numFmtId="171" fontId="14" fillId="4" borderId="12" xfId="4" applyNumberFormat="1" applyFont="1" applyFill="1" applyBorder="1" applyAlignment="1">
      <alignment horizontal="right" vertical="center" wrapText="1"/>
    </xf>
    <xf numFmtId="171" fontId="14" fillId="4" borderId="12" xfId="1" applyNumberFormat="1" applyFont="1" applyFill="1" applyBorder="1" applyAlignment="1">
      <alignment horizontal="right" vertical="center" wrapText="1"/>
    </xf>
    <xf numFmtId="166" fontId="14" fillId="4" borderId="13" xfId="2" applyNumberFormat="1" applyFont="1" applyFill="1" applyBorder="1" applyAlignment="1">
      <alignment vertical="center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3" fillId="2" borderId="3" xfId="3" applyFont="1" applyFill="1" applyBorder="1" applyAlignment="1">
      <alignment horizontal="center" vertical="center"/>
    </xf>
    <xf numFmtId="0" fontId="13" fillId="2" borderId="4" xfId="3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 wrapText="1"/>
    </xf>
    <xf numFmtId="0" fontId="19" fillId="0" borderId="6" xfId="2" applyFont="1" applyBorder="1" applyAlignment="1">
      <alignment horizontal="center" vertical="center" wrapText="1"/>
    </xf>
    <xf numFmtId="0" fontId="19" fillId="0" borderId="9" xfId="2" applyFont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4" fillId="0" borderId="4" xfId="2" applyFont="1" applyFill="1" applyBorder="1" applyAlignment="1">
      <alignment horizontal="center" vertical="center" wrapText="1"/>
    </xf>
    <xf numFmtId="0" fontId="14" fillId="0" borderId="5" xfId="2" applyFont="1" applyFill="1" applyBorder="1" applyAlignment="1">
      <alignment horizontal="center" vertical="center" wrapText="1"/>
    </xf>
    <xf numFmtId="0" fontId="14" fillId="0" borderId="7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center" vertical="center" wrapText="1"/>
    </xf>
    <xf numFmtId="0" fontId="14" fillId="0" borderId="10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4" fillId="0" borderId="11" xfId="2" applyFont="1" applyFill="1" applyBorder="1" applyAlignment="1">
      <alignment horizontal="center" vertical="center" wrapText="1"/>
    </xf>
    <xf numFmtId="0" fontId="8" fillId="5" borderId="2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5" borderId="9" xfId="2" applyFont="1" applyFill="1" applyBorder="1" applyAlignment="1">
      <alignment horizontal="center" vertical="center" wrapText="1"/>
    </xf>
    <xf numFmtId="0" fontId="19" fillId="6" borderId="2" xfId="2" applyFont="1" applyFill="1" applyBorder="1" applyAlignment="1">
      <alignment horizontal="center" vertical="center"/>
    </xf>
    <xf numFmtId="0" fontId="19" fillId="6" borderId="6" xfId="2" applyFont="1" applyFill="1" applyBorder="1" applyAlignment="1">
      <alignment horizontal="center" vertical="center"/>
    </xf>
    <xf numFmtId="0" fontId="19" fillId="6" borderId="9" xfId="2" applyFont="1" applyFill="1" applyBorder="1" applyAlignment="1">
      <alignment horizontal="center" vertical="center"/>
    </xf>
    <xf numFmtId="0" fontId="7" fillId="5" borderId="3" xfId="2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7" fillId="5" borderId="7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5" borderId="8" xfId="2" applyFont="1" applyFill="1" applyBorder="1" applyAlignment="1">
      <alignment horizontal="center" vertical="center" wrapText="1"/>
    </xf>
    <xf numFmtId="0" fontId="7" fillId="5" borderId="10" xfId="2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7" fillId="5" borderId="11" xfId="2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9" fillId="5" borderId="2" xfId="2" applyFont="1" applyFill="1" applyBorder="1" applyAlignment="1">
      <alignment horizontal="center" vertical="center"/>
    </xf>
    <xf numFmtId="0" fontId="19" fillId="5" borderId="6" xfId="2" applyFont="1" applyFill="1" applyBorder="1" applyAlignment="1">
      <alignment horizontal="center" vertical="center"/>
    </xf>
    <xf numFmtId="0" fontId="19" fillId="5" borderId="9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7" fillId="0" borderId="2" xfId="11" applyFont="1" applyFill="1" applyBorder="1" applyAlignment="1">
      <alignment horizontal="center" vertical="center" wrapText="1"/>
    </xf>
    <xf numFmtId="0" fontId="7" fillId="0" borderId="6" xfId="11" applyFont="1" applyFill="1" applyBorder="1" applyAlignment="1">
      <alignment horizontal="center" vertical="center" wrapText="1"/>
    </xf>
    <xf numFmtId="0" fontId="7" fillId="0" borderId="9" xfId="1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172" fontId="7" fillId="5" borderId="2" xfId="3" applyNumberFormat="1" applyFont="1" applyFill="1" applyBorder="1" applyAlignment="1">
      <alignment horizontal="center" vertical="center" wrapText="1"/>
    </xf>
    <xf numFmtId="172" fontId="7" fillId="5" borderId="6" xfId="3" applyNumberFormat="1" applyFont="1" applyFill="1" applyBorder="1" applyAlignment="1">
      <alignment horizontal="center" vertical="center" wrapText="1"/>
    </xf>
    <xf numFmtId="172" fontId="7" fillId="5" borderId="9" xfId="3" applyNumberFormat="1" applyFont="1" applyFill="1" applyBorder="1" applyAlignment="1">
      <alignment horizontal="center" vertical="center" wrapText="1"/>
    </xf>
    <xf numFmtId="0" fontId="7" fillId="5" borderId="2" xfId="5" applyFont="1" applyFill="1" applyBorder="1" applyAlignment="1">
      <alignment horizontal="center" vertical="center" wrapText="1"/>
    </xf>
    <xf numFmtId="0" fontId="7" fillId="5" borderId="6" xfId="5" applyFont="1" applyFill="1" applyBorder="1" applyAlignment="1">
      <alignment horizontal="center" vertical="center" wrapText="1"/>
    </xf>
    <xf numFmtId="0" fontId="7" fillId="5" borderId="9" xfId="5" applyFont="1" applyFill="1" applyBorder="1" applyAlignment="1">
      <alignment horizontal="center" vertical="center" wrapText="1"/>
    </xf>
    <xf numFmtId="167" fontId="7" fillId="0" borderId="2" xfId="3" applyNumberFormat="1" applyFont="1" applyFill="1" applyBorder="1" applyAlignment="1">
      <alignment horizontal="center" vertical="center" wrapText="1"/>
    </xf>
    <xf numFmtId="167" fontId="7" fillId="0" borderId="6" xfId="3" applyNumberFormat="1" applyFont="1" applyFill="1" applyBorder="1" applyAlignment="1">
      <alignment horizontal="center" vertical="center" wrapText="1"/>
    </xf>
    <xf numFmtId="167" fontId="7" fillId="0" borderId="9" xfId="3" applyNumberFormat="1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7" fillId="0" borderId="2" xfId="14" applyFont="1" applyFill="1" applyBorder="1" applyAlignment="1">
      <alignment horizontal="center" vertical="center" wrapText="1"/>
    </xf>
    <xf numFmtId="0" fontId="7" fillId="0" borderId="6" xfId="14" applyFont="1" applyFill="1" applyBorder="1" applyAlignment="1">
      <alignment horizontal="center" vertical="center" wrapText="1"/>
    </xf>
    <xf numFmtId="0" fontId="7" fillId="0" borderId="9" xfId="14" applyFont="1" applyFill="1" applyBorder="1" applyAlignment="1">
      <alignment horizontal="center" vertical="center" wrapText="1"/>
    </xf>
    <xf numFmtId="172" fontId="7" fillId="0" borderId="2" xfId="3" applyNumberFormat="1" applyFont="1" applyFill="1" applyBorder="1" applyAlignment="1">
      <alignment horizontal="center" vertical="center" wrapText="1"/>
    </xf>
    <xf numFmtId="172" fontId="7" fillId="0" borderId="6" xfId="3" applyNumberFormat="1" applyFont="1" applyFill="1" applyBorder="1" applyAlignment="1">
      <alignment horizontal="center" vertical="center" wrapText="1"/>
    </xf>
    <xf numFmtId="172" fontId="7" fillId="0" borderId="9" xfId="3" applyNumberFormat="1" applyFont="1" applyFill="1" applyBorder="1" applyAlignment="1">
      <alignment horizontal="center" vertical="center" wrapText="1"/>
    </xf>
  </cellXfs>
  <cellStyles count="17">
    <cellStyle name="Обычный" xfId="0" builtinId="0"/>
    <cellStyle name="Обычный 2 2 11 3 2 8" xfId="11"/>
    <cellStyle name="Обычный 2 2 12 2 2 10 2 2 2" xfId="15"/>
    <cellStyle name="Обычный 2 2 14 10 2" xfId="12"/>
    <cellStyle name="Обычный 2 2 14 2 9 2" xfId="2"/>
    <cellStyle name="Обычный 2 2 6 8 2 3" xfId="14"/>
    <cellStyle name="Обычный 2 2 7 2 2 2 5 3" xfId="10"/>
    <cellStyle name="Обычный 2 2 7 2 2 3 2 2 3 10 2 2" xfId="13"/>
    <cellStyle name="Обычный 2 2 7 2 2 6 3" xfId="9"/>
    <cellStyle name="Обычный 2 2 7 7 2 3" xfId="5"/>
    <cellStyle name="Обычный 2 2_30-ра" xfId="3"/>
    <cellStyle name="Финансовый" xfId="1" builtinId="3"/>
    <cellStyle name="Финансовый 2 2 2" xfId="4"/>
    <cellStyle name="Финансовый 2 3" xfId="7"/>
    <cellStyle name="Финансовый 2 3 3" xfId="6"/>
    <cellStyle name="Финансовый 2 5" xfId="8"/>
    <cellStyle name="Финансовый 3 5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&#1054;&#1090;&#1095;&#1077;&#1090;%20&#1087;&#1086;%20&#1052;&#1055;%2003%20-%202%20&#1082;&#1074;&#1072;&#1088;&#1090;&#1072;&#1083;%202022%20(&#1089;%20&#1087;&#1086;&#1082;&#1072;&#1079;&#1072;&#1090;&#1077;&#1083;&#1103;&#1084;&#108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П 3 (6 меясцев 2022)"/>
      <sheetName val="сводн.мес._73"/>
      <sheetName val="по уч-ям"/>
      <sheetName val="Лист1"/>
      <sheetName val="Лист2"/>
      <sheetName val="Лист3"/>
    </sheetNames>
    <sheetDataSet>
      <sheetData sheetId="0"/>
      <sheetData sheetId="1"/>
      <sheetData sheetId="2">
        <row r="50">
          <cell r="AB50">
            <v>2400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255"/>
  <sheetViews>
    <sheetView tabSelected="1" view="pageBreakPreview" zoomScale="25" zoomScaleNormal="30" zoomScaleSheetLayoutView="25" workbookViewId="0">
      <pane xSplit="5" ySplit="6" topLeftCell="F48" activePane="bottomRight" state="frozen"/>
      <selection pane="topRight" activeCell="D1" sqref="D1"/>
      <selection pane="bottomLeft" activeCell="A7" sqref="A7"/>
      <selection pane="bottomRight" activeCell="H43" sqref="H43"/>
    </sheetView>
  </sheetViews>
  <sheetFormatPr defaultRowHeight="70.5" x14ac:dyDescent="1.05"/>
  <cols>
    <col min="1" max="2" width="18.7109375" style="1" customWidth="1"/>
    <col min="3" max="3" width="82.42578125" style="2" customWidth="1"/>
    <col min="4" max="4" width="69.28515625" style="2" customWidth="1"/>
    <col min="5" max="5" width="26" style="3" customWidth="1"/>
    <col min="6" max="6" width="50.140625" style="4" customWidth="1"/>
    <col min="7" max="7" width="102.28515625" style="5" customWidth="1"/>
    <col min="8" max="8" width="78.7109375" style="5" customWidth="1"/>
    <col min="9" max="9" width="85.140625" style="6" customWidth="1"/>
    <col min="10" max="10" width="78.7109375" style="7" customWidth="1"/>
    <col min="11" max="11" width="89" style="8" customWidth="1"/>
    <col min="12" max="12" width="147.28515625" style="5" customWidth="1"/>
    <col min="13" max="14" width="9.140625" style="9"/>
    <col min="15" max="15" width="139.28515625" style="9" customWidth="1"/>
    <col min="16" max="16384" width="9.140625" style="9"/>
  </cols>
  <sheetData>
    <row r="1" spans="1:21" ht="16.5" customHeight="1" x14ac:dyDescent="1.05"/>
    <row r="2" spans="1:21" ht="74.25" customHeight="1" x14ac:dyDescent="0.85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"/>
      <c r="N2" s="10"/>
      <c r="O2" s="10"/>
    </row>
    <row r="3" spans="1:21" ht="54" customHeight="1" x14ac:dyDescent="0.85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"/>
      <c r="N3" s="10"/>
      <c r="O3" s="10"/>
    </row>
    <row r="4" spans="1:21" s="12" customFormat="1" ht="87" customHeight="1" x14ac:dyDescent="0.8">
      <c r="A4" s="110" t="s">
        <v>1</v>
      </c>
      <c r="B4" s="112" t="s">
        <v>2</v>
      </c>
      <c r="C4" s="113"/>
      <c r="D4" s="113"/>
      <c r="E4" s="114"/>
      <c r="F4" s="110" t="s">
        <v>3</v>
      </c>
      <c r="G4" s="118" t="s">
        <v>61</v>
      </c>
      <c r="H4" s="119"/>
      <c r="I4" s="119"/>
      <c r="J4" s="119"/>
      <c r="K4" s="119"/>
      <c r="L4" s="120" t="s">
        <v>4</v>
      </c>
      <c r="M4" s="11"/>
      <c r="N4" s="11"/>
      <c r="O4" s="11"/>
      <c r="P4" s="11"/>
      <c r="Q4" s="11"/>
      <c r="R4" s="11"/>
      <c r="S4" s="11"/>
      <c r="T4" s="11"/>
      <c r="U4" s="11"/>
    </row>
    <row r="5" spans="1:21" s="12" customFormat="1" ht="409.6" customHeight="1" x14ac:dyDescent="0.8">
      <c r="A5" s="111"/>
      <c r="B5" s="115"/>
      <c r="C5" s="116"/>
      <c r="D5" s="116"/>
      <c r="E5" s="117"/>
      <c r="F5" s="111"/>
      <c r="G5" s="30" t="s">
        <v>5</v>
      </c>
      <c r="H5" s="30" t="s">
        <v>58</v>
      </c>
      <c r="I5" s="31" t="s">
        <v>59</v>
      </c>
      <c r="J5" s="32" t="s">
        <v>6</v>
      </c>
      <c r="K5" s="30" t="s">
        <v>63</v>
      </c>
      <c r="L5" s="121"/>
      <c r="M5" s="11"/>
      <c r="N5" s="11"/>
      <c r="O5" s="11"/>
      <c r="P5" s="11"/>
      <c r="Q5" s="11"/>
      <c r="R5" s="11"/>
      <c r="S5" s="11"/>
      <c r="T5" s="11"/>
      <c r="U5" s="11"/>
    </row>
    <row r="6" spans="1:21" s="19" customFormat="1" ht="144" customHeight="1" x14ac:dyDescent="0.8">
      <c r="A6" s="13">
        <v>1</v>
      </c>
      <c r="B6" s="13">
        <v>2</v>
      </c>
      <c r="C6" s="14">
        <v>3</v>
      </c>
      <c r="D6" s="106">
        <v>4</v>
      </c>
      <c r="E6" s="107"/>
      <c r="F6" s="13">
        <v>5</v>
      </c>
      <c r="G6" s="15">
        <v>6</v>
      </c>
      <c r="H6" s="15">
        <v>7</v>
      </c>
      <c r="I6" s="15">
        <v>8</v>
      </c>
      <c r="J6" s="16" t="s">
        <v>7</v>
      </c>
      <c r="K6" s="17" t="s">
        <v>8</v>
      </c>
      <c r="L6" s="13">
        <v>15</v>
      </c>
      <c r="M6" s="18"/>
      <c r="N6" s="18"/>
      <c r="O6" s="18"/>
      <c r="P6" s="18"/>
      <c r="Q6" s="18"/>
      <c r="R6" s="18"/>
      <c r="S6" s="18"/>
      <c r="T6" s="18"/>
      <c r="U6" s="18"/>
    </row>
    <row r="7" spans="1:21" s="22" customFormat="1" ht="154.5" customHeight="1" x14ac:dyDescent="0.25">
      <c r="A7" s="122"/>
      <c r="B7" s="125" t="s">
        <v>9</v>
      </c>
      <c r="C7" s="126"/>
      <c r="D7" s="126"/>
      <c r="E7" s="127"/>
      <c r="F7" s="20" t="s">
        <v>10</v>
      </c>
      <c r="G7" s="103">
        <f>G8+G9+G10+G11+G13</f>
        <v>9190653.9678399991</v>
      </c>
      <c r="H7" s="103">
        <f>H8+H9+H10+H11+H13</f>
        <v>9190653.9678399991</v>
      </c>
      <c r="I7" s="104">
        <f>I8+I9+I10+I11+I13</f>
        <v>7562932.9988099998</v>
      </c>
      <c r="J7" s="86">
        <f t="shared" ref="J7:J35" si="0">I7-H7</f>
        <v>-1627720.9690299993</v>
      </c>
      <c r="K7" s="105">
        <f t="shared" ref="K7:K14" si="1">IF(I7=0,0,I7/H7*100)</f>
        <v>82.289389038846068</v>
      </c>
      <c r="L7" s="134"/>
      <c r="M7" s="21"/>
      <c r="N7" s="21"/>
      <c r="O7" s="21"/>
      <c r="P7" s="21"/>
      <c r="Q7" s="21"/>
      <c r="R7" s="21"/>
      <c r="S7" s="21"/>
      <c r="T7" s="21"/>
      <c r="U7" s="21"/>
    </row>
    <row r="8" spans="1:21" s="22" customFormat="1" ht="146.1" customHeight="1" x14ac:dyDescent="0.25">
      <c r="A8" s="123"/>
      <c r="B8" s="128"/>
      <c r="C8" s="129"/>
      <c r="D8" s="129"/>
      <c r="E8" s="130"/>
      <c r="F8" s="23" t="s">
        <v>11</v>
      </c>
      <c r="G8" s="97">
        <f>G15+G22+G29+G36+G43+G50+G57+G64+G71+G78+G85+G92+G99+G106+G113+G120+G127+G134+G141+G148+G155</f>
        <v>150015.35469999997</v>
      </c>
      <c r="H8" s="97">
        <f t="shared" ref="H8:I8" si="2">H15+H22+H29+H36+H43+H50+H57+H64+H71+H78+H85+H92+H99+H106+H113+H120+H127+H134+H141+H148+H155</f>
        <v>150015.35469999997</v>
      </c>
      <c r="I8" s="97">
        <f t="shared" si="2"/>
        <v>149573.02640999999</v>
      </c>
      <c r="J8" s="98">
        <f t="shared" si="0"/>
        <v>-442.32828999997582</v>
      </c>
      <c r="K8" s="99">
        <f t="shared" si="1"/>
        <v>99.705144656102334</v>
      </c>
      <c r="L8" s="135"/>
      <c r="M8" s="21"/>
      <c r="N8" s="21"/>
      <c r="O8" s="21"/>
      <c r="P8" s="21"/>
      <c r="Q8" s="21"/>
      <c r="R8" s="21"/>
      <c r="S8" s="21"/>
      <c r="T8" s="21"/>
      <c r="U8" s="21"/>
    </row>
    <row r="9" spans="1:21" s="22" customFormat="1" ht="146.1" customHeight="1" x14ac:dyDescent="0.25">
      <c r="A9" s="123"/>
      <c r="B9" s="128"/>
      <c r="C9" s="129"/>
      <c r="D9" s="129"/>
      <c r="E9" s="130"/>
      <c r="F9" s="23" t="s">
        <v>12</v>
      </c>
      <c r="G9" s="97">
        <f>G16+G23+G30+G37+G44+G51+G58+G65+G72+G79+G86+G93+G100+G107+G114+G121+G128+G135+G142+G149+G156+G170</f>
        <v>4221931.6985600004</v>
      </c>
      <c r="H9" s="97">
        <f t="shared" ref="H9:I9" si="3">H16+H23+H30+H37+H44+H51+H58+H65+H72+H79+H86+H93+H100+H107+H114+H121+H128+H135+H142+H149+H156+H170</f>
        <v>4221931.6985600004</v>
      </c>
      <c r="I9" s="97">
        <f t="shared" si="3"/>
        <v>3934725.6332699996</v>
      </c>
      <c r="J9" s="98">
        <f t="shared" si="0"/>
        <v>-287206.06529000076</v>
      </c>
      <c r="K9" s="99">
        <f t="shared" si="1"/>
        <v>93.197283002281637</v>
      </c>
      <c r="L9" s="135"/>
      <c r="M9" s="21"/>
      <c r="N9" s="21"/>
      <c r="O9" s="21"/>
      <c r="P9" s="21"/>
      <c r="Q9" s="21"/>
      <c r="R9" s="21"/>
      <c r="S9" s="21"/>
      <c r="T9" s="21"/>
      <c r="U9" s="21"/>
    </row>
    <row r="10" spans="1:21" s="22" customFormat="1" ht="146.1" customHeight="1" x14ac:dyDescent="0.25">
      <c r="A10" s="123"/>
      <c r="B10" s="128"/>
      <c r="C10" s="129"/>
      <c r="D10" s="129"/>
      <c r="E10" s="130"/>
      <c r="F10" s="23" t="s">
        <v>13</v>
      </c>
      <c r="G10" s="97">
        <f>G17+G24+G31+G38+G45+G52+G59+G66+G73+G80+G87+G94+G101+G108+G115+G122+G129+G136+G143+G150+G157+G164+G171</f>
        <v>4797488.1469899984</v>
      </c>
      <c r="H10" s="97">
        <f t="shared" ref="H10:I10" si="4">H17+H24+H31+H38+H45+H52+H59+H66+H73+H80+H87+H94+H101+H108+H115+H122+H129+H136+H143+H150+H157+H164+H171</f>
        <v>4797488.1469899984</v>
      </c>
      <c r="I10" s="97">
        <f t="shared" si="4"/>
        <v>3457415.5715399999</v>
      </c>
      <c r="J10" s="98">
        <f t="shared" si="0"/>
        <v>-1340072.5754499985</v>
      </c>
      <c r="K10" s="99">
        <f>IF(I10=0,0,I10/H10*100)</f>
        <v>72.067204036954706</v>
      </c>
      <c r="L10" s="135"/>
      <c r="M10" s="21"/>
      <c r="N10" s="21"/>
      <c r="O10" s="21"/>
      <c r="P10" s="21"/>
      <c r="Q10" s="21"/>
      <c r="R10" s="21"/>
      <c r="S10" s="21"/>
      <c r="T10" s="21"/>
      <c r="U10" s="21"/>
    </row>
    <row r="11" spans="1:21" s="22" customFormat="1" ht="146.1" customHeight="1" x14ac:dyDescent="0.25">
      <c r="A11" s="123"/>
      <c r="B11" s="128"/>
      <c r="C11" s="129"/>
      <c r="D11" s="129"/>
      <c r="E11" s="130"/>
      <c r="F11" s="24" t="s">
        <v>14</v>
      </c>
      <c r="G11" s="97">
        <f>G18+G25+G32+G39+G46+G53+G60+G67+G74+G81+G88+G95+G102+G109+G116+G123+G130+G137+G144+G151+G158</f>
        <v>0</v>
      </c>
      <c r="H11" s="97">
        <f>H18+H25+H32+H39+H46+H53+H60+H67+H74+H81+H88+H95+H102+H109+H116+H123+H130+H137+H144+H151+H158</f>
        <v>0</v>
      </c>
      <c r="I11" s="97">
        <f>I18+I25+I32+I39+I46+I53+I60+I67+I74+I81+I88+I95+I102+I109+I116+I123+I130+I137+I144+I151+I158</f>
        <v>0</v>
      </c>
      <c r="J11" s="100">
        <f t="shared" si="0"/>
        <v>0</v>
      </c>
      <c r="K11" s="101">
        <f t="shared" si="1"/>
        <v>0</v>
      </c>
      <c r="L11" s="135"/>
      <c r="M11" s="21"/>
      <c r="N11" s="21"/>
      <c r="O11" s="21"/>
      <c r="P11" s="21"/>
      <c r="Q11" s="21"/>
      <c r="R11" s="21"/>
      <c r="S11" s="21"/>
      <c r="T11" s="21"/>
      <c r="U11" s="21"/>
    </row>
    <row r="12" spans="1:21" s="22" customFormat="1" ht="146.1" customHeight="1" x14ac:dyDescent="0.25">
      <c r="A12" s="123"/>
      <c r="B12" s="128"/>
      <c r="C12" s="129"/>
      <c r="D12" s="129"/>
      <c r="E12" s="130"/>
      <c r="F12" s="24" t="s">
        <v>15</v>
      </c>
      <c r="G12" s="97">
        <f>G19+G26+G33+G40+G47+G54+G61+G75+G82+G89+G96+G103+G110+G117+G124+G131+G138+G145+G152+G159+G166+G173</f>
        <v>2945.1446899999996</v>
      </c>
      <c r="H12" s="97">
        <f>H19+H26+H33+H40+H47+H54+H61+H68+H75+H82+H89+H96+H103+H110+H117+H124+H131+H138+H145+H152+H159</f>
        <v>2945.1446899999996</v>
      </c>
      <c r="I12" s="97">
        <f>I19+I26+I33+I40+I47+I54+I61+I68+I75+I82+I89+I96+I103+I110+I117+I124+I131+I138+I145+I152+I159</f>
        <v>2945.1221887000006</v>
      </c>
      <c r="J12" s="98">
        <f t="shared" si="0"/>
        <v>-2.2501299999021285E-2</v>
      </c>
      <c r="K12" s="99">
        <f t="shared" si="1"/>
        <v>99.999235986602784</v>
      </c>
      <c r="L12" s="135"/>
      <c r="M12" s="21"/>
      <c r="N12" s="21"/>
      <c r="O12" s="21"/>
      <c r="P12" s="21"/>
      <c r="Q12" s="21"/>
      <c r="R12" s="21"/>
      <c r="S12" s="21"/>
      <c r="T12" s="21"/>
      <c r="U12" s="21"/>
    </row>
    <row r="13" spans="1:21" s="22" customFormat="1" ht="146.1" customHeight="1" x14ac:dyDescent="0.25">
      <c r="A13" s="124"/>
      <c r="B13" s="131"/>
      <c r="C13" s="132"/>
      <c r="D13" s="132"/>
      <c r="E13" s="133"/>
      <c r="F13" s="25" t="s">
        <v>16</v>
      </c>
      <c r="G13" s="97">
        <f>G20+G27+G34+G41+G48+G55+G62+G76+G83+G90+G97+G104+G111+G118+G125+G132+G139+G146+G153+G160+G69</f>
        <v>21218.767589999999</v>
      </c>
      <c r="H13" s="97">
        <f>H20+H27+H34+H41+H48+H55+H62+H69+H76+H83+H90+H97+H104+H111+H118+H125+H132+H139+H146+H153+H160</f>
        <v>21218.767589999999</v>
      </c>
      <c r="I13" s="97">
        <f>I20+I27+I34+I41+I48+I55+I62+I69+I76+I83+I90+I97+I104+I111+I118+I125+I132+I139+I146+I153+I160</f>
        <v>21218.767589999999</v>
      </c>
      <c r="J13" s="102">
        <f t="shared" si="0"/>
        <v>0</v>
      </c>
      <c r="K13" s="99">
        <f t="shared" si="1"/>
        <v>100</v>
      </c>
      <c r="L13" s="136"/>
      <c r="M13" s="21"/>
      <c r="N13" s="21"/>
      <c r="O13" s="21"/>
      <c r="P13" s="21"/>
      <c r="Q13" s="21"/>
      <c r="R13" s="21"/>
      <c r="S13" s="21"/>
      <c r="T13" s="21"/>
      <c r="U13" s="21"/>
    </row>
    <row r="14" spans="1:21" s="26" customFormat="1" ht="135" customHeight="1" x14ac:dyDescent="1.1000000000000001">
      <c r="A14" s="137">
        <v>1</v>
      </c>
      <c r="B14" s="140" t="s">
        <v>17</v>
      </c>
      <c r="C14" s="141"/>
      <c r="D14" s="141"/>
      <c r="E14" s="142"/>
      <c r="F14" s="20" t="s">
        <v>10</v>
      </c>
      <c r="G14" s="39">
        <f>G15+G16+G17+G20</f>
        <v>2445123.4032200002</v>
      </c>
      <c r="H14" s="39">
        <f>H15+H16+H17+H20</f>
        <v>2445123.4032200002</v>
      </c>
      <c r="I14" s="40">
        <f>I15+I16+I17+I20</f>
        <v>2439439.9507900001</v>
      </c>
      <c r="J14" s="88">
        <f t="shared" si="0"/>
        <v>-5683.452430000063</v>
      </c>
      <c r="K14" s="53">
        <f t="shared" si="1"/>
        <v>99.767559689522599</v>
      </c>
      <c r="L14" s="149" t="s">
        <v>18</v>
      </c>
      <c r="O14" s="27"/>
    </row>
    <row r="15" spans="1:21" s="26" customFormat="1" ht="135" customHeight="1" x14ac:dyDescent="0.25">
      <c r="A15" s="138"/>
      <c r="B15" s="143"/>
      <c r="C15" s="144"/>
      <c r="D15" s="144"/>
      <c r="E15" s="145"/>
      <c r="F15" s="23" t="s">
        <v>11</v>
      </c>
      <c r="G15" s="34">
        <v>51698.8</v>
      </c>
      <c r="H15" s="34">
        <v>51698.8</v>
      </c>
      <c r="I15" s="35">
        <v>51697.523130000001</v>
      </c>
      <c r="J15" s="36">
        <f t="shared" si="0"/>
        <v>-1.2768700000015087</v>
      </c>
      <c r="K15" s="47">
        <f t="shared" ref="K15:K20" si="5">IF(H15=0,0,I15/H15*100)</f>
        <v>99.997530174781616</v>
      </c>
      <c r="L15" s="150"/>
    </row>
    <row r="16" spans="1:21" s="26" customFormat="1" ht="135" customHeight="1" x14ac:dyDescent="0.25">
      <c r="A16" s="138"/>
      <c r="B16" s="143"/>
      <c r="C16" s="144"/>
      <c r="D16" s="144"/>
      <c r="E16" s="145"/>
      <c r="F16" s="23" t="s">
        <v>12</v>
      </c>
      <c r="G16" s="34">
        <v>1760000.0999999999</v>
      </c>
      <c r="H16" s="34">
        <v>1760000.0999999999</v>
      </c>
      <c r="I16" s="35">
        <v>1758731.1962299999</v>
      </c>
      <c r="J16" s="87">
        <f t="shared" si="0"/>
        <v>-1268.9037699999753</v>
      </c>
      <c r="K16" s="47">
        <f t="shared" si="5"/>
        <v>99.927903198982776</v>
      </c>
      <c r="L16" s="150"/>
    </row>
    <row r="17" spans="1:12" s="26" customFormat="1" ht="135" customHeight="1" x14ac:dyDescent="0.25">
      <c r="A17" s="138"/>
      <c r="B17" s="143"/>
      <c r="C17" s="144"/>
      <c r="D17" s="144"/>
      <c r="E17" s="145"/>
      <c r="F17" s="23" t="s">
        <v>13</v>
      </c>
      <c r="G17" s="34">
        <v>619811.82890000008</v>
      </c>
      <c r="H17" s="34">
        <v>619811.82890000008</v>
      </c>
      <c r="I17" s="35">
        <v>615398.55711000005</v>
      </c>
      <c r="J17" s="87">
        <f t="shared" si="0"/>
        <v>-4413.271790000028</v>
      </c>
      <c r="K17" s="47">
        <f t="shared" si="5"/>
        <v>99.287965865731792</v>
      </c>
      <c r="L17" s="150"/>
    </row>
    <row r="18" spans="1:12" s="26" customFormat="1" ht="135" customHeight="1" x14ac:dyDescent="0.25">
      <c r="A18" s="138"/>
      <c r="B18" s="143"/>
      <c r="C18" s="144"/>
      <c r="D18" s="144"/>
      <c r="E18" s="145"/>
      <c r="F18" s="24" t="s">
        <v>14</v>
      </c>
      <c r="G18" s="37">
        <v>0</v>
      </c>
      <c r="H18" s="37">
        <v>0</v>
      </c>
      <c r="I18" s="37">
        <v>0</v>
      </c>
      <c r="J18" s="34">
        <f t="shared" si="0"/>
        <v>0</v>
      </c>
      <c r="K18" s="34">
        <f t="shared" si="5"/>
        <v>0</v>
      </c>
      <c r="L18" s="150"/>
    </row>
    <row r="19" spans="1:12" s="26" customFormat="1" ht="135" customHeight="1" x14ac:dyDescent="0.25">
      <c r="A19" s="138"/>
      <c r="B19" s="143"/>
      <c r="C19" s="144"/>
      <c r="D19" s="144"/>
      <c r="E19" s="145"/>
      <c r="F19" s="24" t="s">
        <v>15</v>
      </c>
      <c r="G19" s="37">
        <v>0</v>
      </c>
      <c r="H19" s="37">
        <v>0</v>
      </c>
      <c r="I19" s="37">
        <v>0</v>
      </c>
      <c r="J19" s="34">
        <f t="shared" si="0"/>
        <v>0</v>
      </c>
      <c r="K19" s="34">
        <f t="shared" si="5"/>
        <v>0</v>
      </c>
      <c r="L19" s="150"/>
    </row>
    <row r="20" spans="1:12" s="26" customFormat="1" ht="135" customHeight="1" x14ac:dyDescent="0.25">
      <c r="A20" s="139"/>
      <c r="B20" s="146"/>
      <c r="C20" s="147"/>
      <c r="D20" s="147"/>
      <c r="E20" s="148"/>
      <c r="F20" s="25" t="s">
        <v>16</v>
      </c>
      <c r="G20" s="34">
        <v>13612.67432</v>
      </c>
      <c r="H20" s="34">
        <v>13612.67432</v>
      </c>
      <c r="I20" s="34">
        <v>13612.67432</v>
      </c>
      <c r="J20" s="34">
        <f t="shared" si="0"/>
        <v>0</v>
      </c>
      <c r="K20" s="47">
        <f t="shared" si="5"/>
        <v>100</v>
      </c>
      <c r="L20" s="151"/>
    </row>
    <row r="21" spans="1:12" s="26" customFormat="1" ht="135" customHeight="1" x14ac:dyDescent="0.25">
      <c r="A21" s="152">
        <v>3</v>
      </c>
      <c r="B21" s="140" t="s">
        <v>19</v>
      </c>
      <c r="C21" s="141"/>
      <c r="D21" s="141"/>
      <c r="E21" s="142"/>
      <c r="F21" s="20" t="s">
        <v>10</v>
      </c>
      <c r="G21" s="39">
        <f>G22+G23+G24+G25+G26+G27</f>
        <v>520490.72407</v>
      </c>
      <c r="H21" s="39">
        <f>H22+H23+H24+H25+H26+H27</f>
        <v>520490.72407</v>
      </c>
      <c r="I21" s="40">
        <f>I22+I23+I24+I25+I26+I27</f>
        <v>504961.81008999998</v>
      </c>
      <c r="J21" s="88">
        <f t="shared" si="0"/>
        <v>-15528.913980000012</v>
      </c>
      <c r="K21" s="53">
        <f>I21/H21*100</f>
        <v>97.016485931089989</v>
      </c>
      <c r="L21" s="155" t="s">
        <v>20</v>
      </c>
    </row>
    <row r="22" spans="1:12" s="26" customFormat="1" ht="135" customHeight="1" x14ac:dyDescent="0.25">
      <c r="A22" s="153"/>
      <c r="B22" s="143"/>
      <c r="C22" s="144"/>
      <c r="D22" s="144"/>
      <c r="E22" s="145"/>
      <c r="F22" s="23" t="s">
        <v>11</v>
      </c>
      <c r="G22" s="34">
        <v>2286.1561899999997</v>
      </c>
      <c r="H22" s="34">
        <v>2286.1561899999997</v>
      </c>
      <c r="I22" s="34">
        <v>2286.1561900000002</v>
      </c>
      <c r="J22" s="69">
        <f t="shared" si="0"/>
        <v>0</v>
      </c>
      <c r="K22" s="47">
        <f t="shared" ref="K22:K29" si="6">IF(I22=0,0,I22/H22*100)</f>
        <v>100.00000000000003</v>
      </c>
      <c r="L22" s="156"/>
    </row>
    <row r="23" spans="1:12" s="26" customFormat="1" ht="135" customHeight="1" x14ac:dyDescent="0.25">
      <c r="A23" s="153"/>
      <c r="B23" s="143"/>
      <c r="C23" s="144"/>
      <c r="D23" s="144"/>
      <c r="E23" s="145"/>
      <c r="F23" s="23" t="s">
        <v>12</v>
      </c>
      <c r="G23" s="34">
        <v>4405.0438100000001</v>
      </c>
      <c r="H23" s="34">
        <v>4405.0438100000001</v>
      </c>
      <c r="I23" s="35">
        <v>4404.2998100000004</v>
      </c>
      <c r="J23" s="85">
        <f t="shared" si="0"/>
        <v>-0.74399999999968713</v>
      </c>
      <c r="K23" s="47">
        <f t="shared" si="6"/>
        <v>99.983110270133736</v>
      </c>
      <c r="L23" s="156"/>
    </row>
    <row r="24" spans="1:12" s="26" customFormat="1" ht="135" customHeight="1" x14ac:dyDescent="0.25">
      <c r="A24" s="153"/>
      <c r="B24" s="143"/>
      <c r="C24" s="144"/>
      <c r="D24" s="144"/>
      <c r="E24" s="145"/>
      <c r="F24" s="23" t="s">
        <v>13</v>
      </c>
      <c r="G24" s="34">
        <v>510319.52406999998</v>
      </c>
      <c r="H24" s="34">
        <v>510319.52406999998</v>
      </c>
      <c r="I24" s="35">
        <v>494791.35408999998</v>
      </c>
      <c r="J24" s="85">
        <f t="shared" si="0"/>
        <v>-15528.169980000006</v>
      </c>
      <c r="K24" s="47">
        <f t="shared" si="6"/>
        <v>96.957167177113519</v>
      </c>
      <c r="L24" s="156"/>
    </row>
    <row r="25" spans="1:12" s="26" customFormat="1" ht="135" customHeight="1" x14ac:dyDescent="0.25">
      <c r="A25" s="153"/>
      <c r="B25" s="143"/>
      <c r="C25" s="144"/>
      <c r="D25" s="144"/>
      <c r="E25" s="145"/>
      <c r="F25" s="24" t="s">
        <v>14</v>
      </c>
      <c r="G25" s="48">
        <v>0</v>
      </c>
      <c r="H25" s="48">
        <v>0</v>
      </c>
      <c r="I25" s="48">
        <v>0</v>
      </c>
      <c r="J25" s="49">
        <f t="shared" si="0"/>
        <v>0</v>
      </c>
      <c r="K25" s="49">
        <f t="shared" si="6"/>
        <v>0</v>
      </c>
      <c r="L25" s="156"/>
    </row>
    <row r="26" spans="1:12" s="26" customFormat="1" ht="135" customHeight="1" x14ac:dyDescent="0.25">
      <c r="A26" s="153"/>
      <c r="B26" s="143"/>
      <c r="C26" s="144"/>
      <c r="D26" s="144"/>
      <c r="E26" s="145"/>
      <c r="F26" s="24" t="s">
        <v>15</v>
      </c>
      <c r="G26" s="48">
        <v>0</v>
      </c>
      <c r="H26" s="48">
        <v>0</v>
      </c>
      <c r="I26" s="48">
        <v>0</v>
      </c>
      <c r="J26" s="49">
        <f t="shared" si="0"/>
        <v>0</v>
      </c>
      <c r="K26" s="49">
        <f t="shared" si="6"/>
        <v>0</v>
      </c>
      <c r="L26" s="156"/>
    </row>
    <row r="27" spans="1:12" s="26" customFormat="1" ht="90" customHeight="1" x14ac:dyDescent="0.25">
      <c r="A27" s="154"/>
      <c r="B27" s="146"/>
      <c r="C27" s="147"/>
      <c r="D27" s="147"/>
      <c r="E27" s="148"/>
      <c r="F27" s="25" t="s">
        <v>16</v>
      </c>
      <c r="G27" s="48">
        <v>3480</v>
      </c>
      <c r="H27" s="48">
        <v>3480</v>
      </c>
      <c r="I27" s="48">
        <v>3480</v>
      </c>
      <c r="J27" s="62">
        <f t="shared" si="0"/>
        <v>0</v>
      </c>
      <c r="K27" s="42">
        <f t="shared" si="6"/>
        <v>100</v>
      </c>
      <c r="L27" s="157"/>
    </row>
    <row r="28" spans="1:12" s="26" customFormat="1" ht="135" customHeight="1" x14ac:dyDescent="0.25">
      <c r="A28" s="158">
        <v>4</v>
      </c>
      <c r="B28" s="140" t="s">
        <v>21</v>
      </c>
      <c r="C28" s="141"/>
      <c r="D28" s="141"/>
      <c r="E28" s="142"/>
      <c r="F28" s="20" t="s">
        <v>10</v>
      </c>
      <c r="G28" s="39">
        <f>G29+G30+G31+G32+G34</f>
        <v>7325.45093</v>
      </c>
      <c r="H28" s="39">
        <f>H29+H30+H31+H32+H34</f>
        <v>7325.45093</v>
      </c>
      <c r="I28" s="40">
        <f>I29+I30+I31+I32+I34</f>
        <v>7151.9419899999994</v>
      </c>
      <c r="J28" s="88">
        <f t="shared" si="0"/>
        <v>-173.50894000000062</v>
      </c>
      <c r="K28" s="53">
        <f t="shared" si="6"/>
        <v>97.631423080189819</v>
      </c>
      <c r="L28" s="155" t="s">
        <v>22</v>
      </c>
    </row>
    <row r="29" spans="1:12" s="26" customFormat="1" ht="135" customHeight="1" x14ac:dyDescent="0.25">
      <c r="A29" s="159"/>
      <c r="B29" s="143"/>
      <c r="C29" s="144"/>
      <c r="D29" s="144"/>
      <c r="E29" s="145"/>
      <c r="F29" s="23" t="s">
        <v>11</v>
      </c>
      <c r="G29" s="41">
        <v>0</v>
      </c>
      <c r="H29" s="41">
        <v>0</v>
      </c>
      <c r="I29" s="41">
        <v>0</v>
      </c>
      <c r="J29" s="42">
        <f t="shared" si="0"/>
        <v>0</v>
      </c>
      <c r="K29" s="42">
        <f t="shared" si="6"/>
        <v>0</v>
      </c>
      <c r="L29" s="156"/>
    </row>
    <row r="30" spans="1:12" s="26" customFormat="1" ht="135" customHeight="1" x14ac:dyDescent="0.25">
      <c r="A30" s="159"/>
      <c r="B30" s="143"/>
      <c r="C30" s="144"/>
      <c r="D30" s="144"/>
      <c r="E30" s="145"/>
      <c r="F30" s="23" t="s">
        <v>12</v>
      </c>
      <c r="G30" s="41">
        <v>0</v>
      </c>
      <c r="H30" s="41">
        <v>0</v>
      </c>
      <c r="I30" s="41">
        <v>0</v>
      </c>
      <c r="J30" s="42">
        <f t="shared" si="0"/>
        <v>0</v>
      </c>
      <c r="K30" s="42">
        <v>0</v>
      </c>
      <c r="L30" s="156"/>
    </row>
    <row r="31" spans="1:12" s="26" customFormat="1" ht="135" customHeight="1" x14ac:dyDescent="0.25">
      <c r="A31" s="159"/>
      <c r="B31" s="143"/>
      <c r="C31" s="144"/>
      <c r="D31" s="144"/>
      <c r="E31" s="145"/>
      <c r="F31" s="23" t="s">
        <v>13</v>
      </c>
      <c r="G31" s="44">
        <v>7325.45093</v>
      </c>
      <c r="H31" s="44">
        <v>7325.45093</v>
      </c>
      <c r="I31" s="35">
        <v>7151.9419899999994</v>
      </c>
      <c r="J31" s="87">
        <f t="shared" si="0"/>
        <v>-173.50894000000062</v>
      </c>
      <c r="K31" s="47">
        <f t="shared" ref="K31:K75" si="7">IF(I31=0,0,I31/H31*100)</f>
        <v>97.631423080189819</v>
      </c>
      <c r="L31" s="156"/>
    </row>
    <row r="32" spans="1:12" s="26" customFormat="1" ht="135" customHeight="1" x14ac:dyDescent="0.25">
      <c r="A32" s="159"/>
      <c r="B32" s="143"/>
      <c r="C32" s="144"/>
      <c r="D32" s="144"/>
      <c r="E32" s="145"/>
      <c r="F32" s="24" t="s">
        <v>14</v>
      </c>
      <c r="G32" s="41">
        <v>0</v>
      </c>
      <c r="H32" s="41">
        <v>0</v>
      </c>
      <c r="I32" s="41">
        <v>0</v>
      </c>
      <c r="J32" s="34">
        <f t="shared" si="0"/>
        <v>0</v>
      </c>
      <c r="K32" s="34">
        <f t="shared" si="7"/>
        <v>0</v>
      </c>
      <c r="L32" s="156"/>
    </row>
    <row r="33" spans="1:12" s="26" customFormat="1" ht="135" customHeight="1" x14ac:dyDescent="0.25">
      <c r="A33" s="159"/>
      <c r="B33" s="143"/>
      <c r="C33" s="144"/>
      <c r="D33" s="144"/>
      <c r="E33" s="145"/>
      <c r="F33" s="24" t="s">
        <v>15</v>
      </c>
      <c r="G33" s="41">
        <v>0</v>
      </c>
      <c r="H33" s="41">
        <v>0</v>
      </c>
      <c r="I33" s="41">
        <v>0</v>
      </c>
      <c r="J33" s="34">
        <f t="shared" si="0"/>
        <v>0</v>
      </c>
      <c r="K33" s="34">
        <f t="shared" si="7"/>
        <v>0</v>
      </c>
      <c r="L33" s="156"/>
    </row>
    <row r="34" spans="1:12" s="26" customFormat="1" ht="135" customHeight="1" x14ac:dyDescent="0.25">
      <c r="A34" s="160"/>
      <c r="B34" s="146"/>
      <c r="C34" s="147"/>
      <c r="D34" s="147"/>
      <c r="E34" s="148"/>
      <c r="F34" s="25" t="s">
        <v>16</v>
      </c>
      <c r="G34" s="41">
        <v>0</v>
      </c>
      <c r="H34" s="41">
        <v>0</v>
      </c>
      <c r="I34" s="41">
        <v>0</v>
      </c>
      <c r="J34" s="34">
        <f t="shared" si="0"/>
        <v>0</v>
      </c>
      <c r="K34" s="34">
        <f t="shared" si="7"/>
        <v>0</v>
      </c>
      <c r="L34" s="157"/>
    </row>
    <row r="35" spans="1:12" s="26" customFormat="1" ht="135" customHeight="1" x14ac:dyDescent="0.25">
      <c r="A35" s="158">
        <v>5</v>
      </c>
      <c r="B35" s="140" t="s">
        <v>23</v>
      </c>
      <c r="C35" s="141"/>
      <c r="D35" s="141"/>
      <c r="E35" s="142"/>
      <c r="F35" s="20" t="s">
        <v>10</v>
      </c>
      <c r="G35" s="39">
        <f>G36+G37+G38+G39+G41</f>
        <v>232695.30119999999</v>
      </c>
      <c r="H35" s="39">
        <f>H36+H37+H38+H39+H41</f>
        <v>232695.30119999999</v>
      </c>
      <c r="I35" s="40">
        <f>I36+I37+I38+I39+I41</f>
        <v>220595.68364</v>
      </c>
      <c r="J35" s="88">
        <f t="shared" si="0"/>
        <v>-12099.617559999984</v>
      </c>
      <c r="K35" s="53">
        <f t="shared" si="7"/>
        <v>94.800231247643268</v>
      </c>
      <c r="L35" s="149" t="s">
        <v>24</v>
      </c>
    </row>
    <row r="36" spans="1:12" s="26" customFormat="1" ht="135" customHeight="1" x14ac:dyDescent="0.25">
      <c r="A36" s="159"/>
      <c r="B36" s="143"/>
      <c r="C36" s="144"/>
      <c r="D36" s="144"/>
      <c r="E36" s="145"/>
      <c r="F36" s="23" t="s">
        <v>11</v>
      </c>
      <c r="G36" s="68">
        <v>0</v>
      </c>
      <c r="H36" s="68">
        <v>0</v>
      </c>
      <c r="I36" s="68">
        <v>0</v>
      </c>
      <c r="J36" s="68">
        <v>0</v>
      </c>
      <c r="K36" s="68">
        <f t="shared" si="7"/>
        <v>0</v>
      </c>
      <c r="L36" s="150"/>
    </row>
    <row r="37" spans="1:12" s="26" customFormat="1" ht="135" customHeight="1" x14ac:dyDescent="0.25">
      <c r="A37" s="159"/>
      <c r="B37" s="143"/>
      <c r="C37" s="144"/>
      <c r="D37" s="144"/>
      <c r="E37" s="145"/>
      <c r="F37" s="23" t="s">
        <v>12</v>
      </c>
      <c r="G37" s="34">
        <v>7480.1</v>
      </c>
      <c r="H37" s="34">
        <v>7480.1</v>
      </c>
      <c r="I37" s="34">
        <v>7480.1</v>
      </c>
      <c r="J37" s="46">
        <f>I37-H37</f>
        <v>0</v>
      </c>
      <c r="K37" s="47">
        <f t="shared" si="7"/>
        <v>100</v>
      </c>
      <c r="L37" s="150"/>
    </row>
    <row r="38" spans="1:12" s="26" customFormat="1" ht="135" customHeight="1" x14ac:dyDescent="0.25">
      <c r="A38" s="159"/>
      <c r="B38" s="143"/>
      <c r="C38" s="144"/>
      <c r="D38" s="144"/>
      <c r="E38" s="145"/>
      <c r="F38" s="23" t="s">
        <v>13</v>
      </c>
      <c r="G38" s="34">
        <v>222883.07819999999</v>
      </c>
      <c r="H38" s="34">
        <v>222883.07819999999</v>
      </c>
      <c r="I38" s="34">
        <v>210783.46064</v>
      </c>
      <c r="J38" s="85">
        <f>I38-H38</f>
        <v>-12099.617559999984</v>
      </c>
      <c r="K38" s="47">
        <f t="shared" si="7"/>
        <v>94.571316199634225</v>
      </c>
      <c r="L38" s="150"/>
    </row>
    <row r="39" spans="1:12" s="26" customFormat="1" ht="135" customHeight="1" x14ac:dyDescent="0.25">
      <c r="A39" s="159"/>
      <c r="B39" s="143"/>
      <c r="C39" s="144"/>
      <c r="D39" s="144"/>
      <c r="E39" s="145"/>
      <c r="F39" s="24" t="s">
        <v>14</v>
      </c>
      <c r="G39" s="68">
        <v>0</v>
      </c>
      <c r="H39" s="68">
        <v>0</v>
      </c>
      <c r="I39" s="68">
        <v>0</v>
      </c>
      <c r="J39" s="68">
        <v>0</v>
      </c>
      <c r="K39" s="68">
        <f t="shared" si="7"/>
        <v>0</v>
      </c>
      <c r="L39" s="150"/>
    </row>
    <row r="40" spans="1:12" s="26" customFormat="1" ht="135" customHeight="1" x14ac:dyDescent="0.25">
      <c r="A40" s="159"/>
      <c r="B40" s="143"/>
      <c r="C40" s="144"/>
      <c r="D40" s="144"/>
      <c r="E40" s="145"/>
      <c r="F40" s="24" t="s">
        <v>15</v>
      </c>
      <c r="G40" s="68">
        <v>0</v>
      </c>
      <c r="H40" s="68">
        <v>0</v>
      </c>
      <c r="I40" s="68">
        <v>0</v>
      </c>
      <c r="J40" s="68">
        <f>I40-H40</f>
        <v>0</v>
      </c>
      <c r="K40" s="68">
        <f t="shared" si="7"/>
        <v>0</v>
      </c>
      <c r="L40" s="150"/>
    </row>
    <row r="41" spans="1:12" s="26" customFormat="1" ht="135" customHeight="1" x14ac:dyDescent="0.25">
      <c r="A41" s="160"/>
      <c r="B41" s="146"/>
      <c r="C41" s="147"/>
      <c r="D41" s="147"/>
      <c r="E41" s="148"/>
      <c r="F41" s="25" t="s">
        <v>16</v>
      </c>
      <c r="G41" s="34">
        <v>2332.123</v>
      </c>
      <c r="H41" s="34">
        <v>2332.123</v>
      </c>
      <c r="I41" s="34">
        <v>2332.123</v>
      </c>
      <c r="J41" s="68">
        <f>I41-H41</f>
        <v>0</v>
      </c>
      <c r="K41" s="47">
        <f t="shared" si="7"/>
        <v>100</v>
      </c>
      <c r="L41" s="151"/>
    </row>
    <row r="42" spans="1:12" s="26" customFormat="1" ht="135" customHeight="1" x14ac:dyDescent="0.25">
      <c r="A42" s="161">
        <v>6</v>
      </c>
      <c r="B42" s="140" t="s">
        <v>25</v>
      </c>
      <c r="C42" s="141"/>
      <c r="D42" s="141"/>
      <c r="E42" s="142"/>
      <c r="F42" s="20" t="s">
        <v>10</v>
      </c>
      <c r="G42" s="39">
        <f>G43+G44+G45+G46+G48</f>
        <v>136945.34839</v>
      </c>
      <c r="H42" s="39">
        <f>H43+H44+H45+H46+H48</f>
        <v>136945.34839</v>
      </c>
      <c r="I42" s="40">
        <f>I43+I44+I45+I46</f>
        <v>135957.74393</v>
      </c>
      <c r="J42" s="88">
        <f>J43+J44+J45</f>
        <v>-987.60445999999865</v>
      </c>
      <c r="K42" s="53">
        <f t="shared" si="7"/>
        <v>99.278833146499096</v>
      </c>
      <c r="L42" s="149" t="s">
        <v>26</v>
      </c>
    </row>
    <row r="43" spans="1:12" s="26" customFormat="1" ht="135" customHeight="1" x14ac:dyDescent="0.25">
      <c r="A43" s="162"/>
      <c r="B43" s="143"/>
      <c r="C43" s="144"/>
      <c r="D43" s="144"/>
      <c r="E43" s="145"/>
      <c r="F43" s="23" t="s">
        <v>11</v>
      </c>
      <c r="G43" s="80">
        <v>0</v>
      </c>
      <c r="H43" s="45">
        <v>0</v>
      </c>
      <c r="I43" s="54">
        <v>0</v>
      </c>
      <c r="J43" s="57">
        <f>I43-H43</f>
        <v>0</v>
      </c>
      <c r="K43" s="43">
        <f t="shared" si="7"/>
        <v>0</v>
      </c>
      <c r="L43" s="150"/>
    </row>
    <row r="44" spans="1:12" s="26" customFormat="1" ht="135" customHeight="1" x14ac:dyDescent="0.25">
      <c r="A44" s="162"/>
      <c r="B44" s="143"/>
      <c r="C44" s="144"/>
      <c r="D44" s="144"/>
      <c r="E44" s="145"/>
      <c r="F44" s="23" t="s">
        <v>12</v>
      </c>
      <c r="G44" s="89">
        <v>120586.5</v>
      </c>
      <c r="H44" s="89">
        <v>120586.5</v>
      </c>
      <c r="I44" s="35">
        <v>120378.92959</v>
      </c>
      <c r="J44" s="85">
        <f>I44-H44</f>
        <v>-207.57041000000027</v>
      </c>
      <c r="K44" s="47">
        <f t="shared" si="7"/>
        <v>99.827865963437034</v>
      </c>
      <c r="L44" s="150"/>
    </row>
    <row r="45" spans="1:12" s="26" customFormat="1" ht="135" customHeight="1" x14ac:dyDescent="0.25">
      <c r="A45" s="162"/>
      <c r="B45" s="143"/>
      <c r="C45" s="144"/>
      <c r="D45" s="144"/>
      <c r="E45" s="145"/>
      <c r="F45" s="23" t="s">
        <v>13</v>
      </c>
      <c r="G45" s="89">
        <v>16358.848389999999</v>
      </c>
      <c r="H45" s="89">
        <v>16358.848389999999</v>
      </c>
      <c r="I45" s="35">
        <v>15578.814340000001</v>
      </c>
      <c r="J45" s="85">
        <f>I45-H45</f>
        <v>-780.03404999999839</v>
      </c>
      <c r="K45" s="47">
        <f t="shared" si="7"/>
        <v>95.231730061898332</v>
      </c>
      <c r="L45" s="150"/>
    </row>
    <row r="46" spans="1:12" s="26" customFormat="1" ht="135" customHeight="1" x14ac:dyDescent="0.25">
      <c r="A46" s="162"/>
      <c r="B46" s="143"/>
      <c r="C46" s="144"/>
      <c r="D46" s="144"/>
      <c r="E46" s="145"/>
      <c r="F46" s="24" t="s">
        <v>14</v>
      </c>
      <c r="G46" s="48">
        <v>0</v>
      </c>
      <c r="H46" s="48">
        <v>0</v>
      </c>
      <c r="I46" s="48">
        <v>0</v>
      </c>
      <c r="J46" s="49">
        <v>0</v>
      </c>
      <c r="K46" s="50">
        <f t="shared" si="7"/>
        <v>0</v>
      </c>
      <c r="L46" s="150"/>
    </row>
    <row r="47" spans="1:12" s="26" customFormat="1" ht="135" customHeight="1" x14ac:dyDescent="0.25">
      <c r="A47" s="162"/>
      <c r="B47" s="143"/>
      <c r="C47" s="144"/>
      <c r="D47" s="144"/>
      <c r="E47" s="145"/>
      <c r="F47" s="24" t="s">
        <v>15</v>
      </c>
      <c r="G47" s="48">
        <v>0</v>
      </c>
      <c r="H47" s="48">
        <v>0</v>
      </c>
      <c r="I47" s="48">
        <v>0</v>
      </c>
      <c r="J47" s="49">
        <v>0</v>
      </c>
      <c r="K47" s="50">
        <f t="shared" si="7"/>
        <v>0</v>
      </c>
      <c r="L47" s="150"/>
    </row>
    <row r="48" spans="1:12" s="26" customFormat="1" ht="135" customHeight="1" x14ac:dyDescent="0.25">
      <c r="A48" s="163"/>
      <c r="B48" s="146"/>
      <c r="C48" s="147"/>
      <c r="D48" s="147"/>
      <c r="E48" s="148"/>
      <c r="F48" s="25" t="s">
        <v>16</v>
      </c>
      <c r="G48" s="48">
        <v>0</v>
      </c>
      <c r="H48" s="48">
        <v>0</v>
      </c>
      <c r="I48" s="48">
        <v>0</v>
      </c>
      <c r="J48" s="49">
        <v>0</v>
      </c>
      <c r="K48" s="50">
        <f t="shared" si="7"/>
        <v>0</v>
      </c>
      <c r="L48" s="151"/>
    </row>
    <row r="49" spans="1:12" s="26" customFormat="1" ht="135" customHeight="1" x14ac:dyDescent="0.25">
      <c r="A49" s="161">
        <v>7</v>
      </c>
      <c r="B49" s="140" t="s">
        <v>27</v>
      </c>
      <c r="C49" s="141"/>
      <c r="D49" s="141"/>
      <c r="E49" s="142"/>
      <c r="F49" s="20" t="s">
        <v>10</v>
      </c>
      <c r="G49" s="39">
        <f>G50+G51+G52+G53+G55</f>
        <v>6471.0118600000005</v>
      </c>
      <c r="H49" s="39">
        <f>H50+H51+H52+H53+H55</f>
        <v>6471.0118600000005</v>
      </c>
      <c r="I49" s="40">
        <f>I50+I51+I52+I53+I55</f>
        <v>6461.3562000000002</v>
      </c>
      <c r="J49" s="88">
        <f>J50+J51+J52</f>
        <v>-9.6556600000003527</v>
      </c>
      <c r="K49" s="53">
        <f t="shared" si="7"/>
        <v>99.850785932572833</v>
      </c>
      <c r="L49" s="164" t="s">
        <v>28</v>
      </c>
    </row>
    <row r="50" spans="1:12" s="26" customFormat="1" ht="135" customHeight="1" x14ac:dyDescent="0.25">
      <c r="A50" s="162"/>
      <c r="B50" s="143"/>
      <c r="C50" s="144"/>
      <c r="D50" s="144"/>
      <c r="E50" s="145"/>
      <c r="F50" s="23" t="s">
        <v>11</v>
      </c>
      <c r="G50" s="48">
        <v>0</v>
      </c>
      <c r="H50" s="48">
        <v>0</v>
      </c>
      <c r="I50" s="48">
        <v>0</v>
      </c>
      <c r="J50" s="48">
        <f>I50-H50</f>
        <v>0</v>
      </c>
      <c r="K50" s="48">
        <f t="shared" si="7"/>
        <v>0</v>
      </c>
      <c r="L50" s="165"/>
    </row>
    <row r="51" spans="1:12" s="26" customFormat="1" ht="135" customHeight="1" x14ac:dyDescent="0.25">
      <c r="A51" s="162"/>
      <c r="B51" s="143"/>
      <c r="C51" s="144"/>
      <c r="D51" s="144"/>
      <c r="E51" s="145"/>
      <c r="F51" s="23" t="s">
        <v>12</v>
      </c>
      <c r="G51" s="34">
        <v>541.29999999999995</v>
      </c>
      <c r="H51" s="34">
        <v>541.29999999999995</v>
      </c>
      <c r="I51" s="34">
        <v>541.27044000000001</v>
      </c>
      <c r="J51" s="85">
        <f>I51-H51</f>
        <v>-2.955999999994674E-2</v>
      </c>
      <c r="K51" s="47">
        <f t="shared" si="7"/>
        <v>99.994539072603004</v>
      </c>
      <c r="L51" s="165"/>
    </row>
    <row r="52" spans="1:12" s="26" customFormat="1" ht="135" customHeight="1" x14ac:dyDescent="0.25">
      <c r="A52" s="162"/>
      <c r="B52" s="143"/>
      <c r="C52" s="144"/>
      <c r="D52" s="144"/>
      <c r="E52" s="145"/>
      <c r="F52" s="23" t="s">
        <v>13</v>
      </c>
      <c r="G52" s="34">
        <v>5929.7118600000003</v>
      </c>
      <c r="H52" s="34">
        <v>5929.7118600000003</v>
      </c>
      <c r="I52" s="34">
        <v>5920.0857599999999</v>
      </c>
      <c r="J52" s="56">
        <f>I52-H52</f>
        <v>-9.626100000000406</v>
      </c>
      <c r="K52" s="47">
        <f t="shared" si="7"/>
        <v>99.837663275598004</v>
      </c>
      <c r="L52" s="165"/>
    </row>
    <row r="53" spans="1:12" s="26" customFormat="1" ht="135" customHeight="1" x14ac:dyDescent="0.25">
      <c r="A53" s="162"/>
      <c r="B53" s="143"/>
      <c r="C53" s="144"/>
      <c r="D53" s="144"/>
      <c r="E53" s="145"/>
      <c r="F53" s="24" t="s">
        <v>14</v>
      </c>
      <c r="G53" s="48">
        <v>0</v>
      </c>
      <c r="H53" s="48">
        <v>0</v>
      </c>
      <c r="I53" s="48">
        <v>0</v>
      </c>
      <c r="J53" s="48">
        <v>0</v>
      </c>
      <c r="K53" s="50">
        <f t="shared" si="7"/>
        <v>0</v>
      </c>
      <c r="L53" s="165"/>
    </row>
    <row r="54" spans="1:12" s="26" customFormat="1" ht="135" customHeight="1" x14ac:dyDescent="0.25">
      <c r="A54" s="162"/>
      <c r="B54" s="143"/>
      <c r="C54" s="144"/>
      <c r="D54" s="144"/>
      <c r="E54" s="145"/>
      <c r="F54" s="24" t="s">
        <v>15</v>
      </c>
      <c r="G54" s="48">
        <v>0</v>
      </c>
      <c r="H54" s="48">
        <v>0</v>
      </c>
      <c r="I54" s="48">
        <v>0</v>
      </c>
      <c r="J54" s="48">
        <v>0</v>
      </c>
      <c r="K54" s="50">
        <f t="shared" si="7"/>
        <v>0</v>
      </c>
      <c r="L54" s="165"/>
    </row>
    <row r="55" spans="1:12" s="26" customFormat="1" ht="135" customHeight="1" x14ac:dyDescent="0.25">
      <c r="A55" s="163"/>
      <c r="B55" s="146"/>
      <c r="C55" s="147"/>
      <c r="D55" s="147"/>
      <c r="E55" s="148"/>
      <c r="F55" s="25" t="s">
        <v>16</v>
      </c>
      <c r="G55" s="48">
        <v>0</v>
      </c>
      <c r="H55" s="48">
        <v>0</v>
      </c>
      <c r="I55" s="48">
        <v>0</v>
      </c>
      <c r="J55" s="48">
        <f>I55-H55</f>
        <v>0</v>
      </c>
      <c r="K55" s="50">
        <f t="shared" si="7"/>
        <v>0</v>
      </c>
      <c r="L55" s="166"/>
    </row>
    <row r="56" spans="1:12" s="26" customFormat="1" ht="135" customHeight="1" x14ac:dyDescent="0.25">
      <c r="A56" s="158">
        <v>8</v>
      </c>
      <c r="B56" s="140" t="s">
        <v>29</v>
      </c>
      <c r="C56" s="141"/>
      <c r="D56" s="141"/>
      <c r="E56" s="142"/>
      <c r="F56" s="20" t="s">
        <v>10</v>
      </c>
      <c r="G56" s="39">
        <f>G57+G58+G59+G60+G62</f>
        <v>1631254.7072100001</v>
      </c>
      <c r="H56" s="39">
        <f>H57+H58+H59+H60+H62</f>
        <v>1631254.7072100001</v>
      </c>
      <c r="I56" s="40">
        <f>I57+I58+I59+I60+I62</f>
        <v>1629219.5499500001</v>
      </c>
      <c r="J56" s="58">
        <f>I56-H56</f>
        <v>-2035.1572600000072</v>
      </c>
      <c r="K56" s="53">
        <f t="shared" si="7"/>
        <v>99.875239761699703</v>
      </c>
      <c r="L56" s="155" t="s">
        <v>30</v>
      </c>
    </row>
    <row r="57" spans="1:12" s="26" customFormat="1" ht="135" customHeight="1" x14ac:dyDescent="0.25">
      <c r="A57" s="159"/>
      <c r="B57" s="143"/>
      <c r="C57" s="144"/>
      <c r="D57" s="144"/>
      <c r="E57" s="145"/>
      <c r="F57" s="23" t="s">
        <v>11</v>
      </c>
      <c r="G57" s="35">
        <v>87957.173509999993</v>
      </c>
      <c r="H57" s="35">
        <v>87957.173509999993</v>
      </c>
      <c r="I57" s="35">
        <v>87516.122090000004</v>
      </c>
      <c r="J57" s="56">
        <f>I57-H57</f>
        <v>-441.05141999998887</v>
      </c>
      <c r="K57" s="47">
        <f t="shared" si="7"/>
        <v>99.498561171989181</v>
      </c>
      <c r="L57" s="156"/>
    </row>
    <row r="58" spans="1:12" s="26" customFormat="1" ht="135" customHeight="1" x14ac:dyDescent="0.25">
      <c r="A58" s="159"/>
      <c r="B58" s="143"/>
      <c r="C58" s="144"/>
      <c r="D58" s="144"/>
      <c r="E58" s="145"/>
      <c r="F58" s="23" t="s">
        <v>12</v>
      </c>
      <c r="G58" s="35">
        <v>1364242.8993899999</v>
      </c>
      <c r="H58" s="35">
        <v>1364242.8993899999</v>
      </c>
      <c r="I58" s="35">
        <v>1363824.1453300002</v>
      </c>
      <c r="J58" s="56">
        <f>I58-H58</f>
        <v>-418.75405999971554</v>
      </c>
      <c r="K58" s="47">
        <f t="shared" si="7"/>
        <v>99.969305021841265</v>
      </c>
      <c r="L58" s="156"/>
    </row>
    <row r="59" spans="1:12" s="26" customFormat="1" ht="135" customHeight="1" x14ac:dyDescent="0.25">
      <c r="A59" s="159"/>
      <c r="B59" s="143"/>
      <c r="C59" s="144"/>
      <c r="D59" s="144"/>
      <c r="E59" s="145"/>
      <c r="F59" s="23" t="s">
        <v>13</v>
      </c>
      <c r="G59" s="35">
        <v>179054.63430999999</v>
      </c>
      <c r="H59" s="35">
        <v>179054.63430999999</v>
      </c>
      <c r="I59" s="55">
        <v>177879.28253000003</v>
      </c>
      <c r="J59" s="56">
        <f>I59-H59</f>
        <v>-1175.3517799999681</v>
      </c>
      <c r="K59" s="47">
        <f t="shared" si="7"/>
        <v>99.343579246340497</v>
      </c>
      <c r="L59" s="156"/>
    </row>
    <row r="60" spans="1:12" s="26" customFormat="1" ht="135" customHeight="1" x14ac:dyDescent="0.25">
      <c r="A60" s="159"/>
      <c r="B60" s="143"/>
      <c r="C60" s="144"/>
      <c r="D60" s="144"/>
      <c r="E60" s="145"/>
      <c r="F60" s="24" t="s">
        <v>14</v>
      </c>
      <c r="G60" s="41">
        <v>0</v>
      </c>
      <c r="H60" s="41"/>
      <c r="I60" s="41">
        <v>0</v>
      </c>
      <c r="J60" s="41">
        <v>0</v>
      </c>
      <c r="K60" s="41">
        <f t="shared" si="7"/>
        <v>0</v>
      </c>
      <c r="L60" s="156"/>
    </row>
    <row r="61" spans="1:12" s="26" customFormat="1" ht="135" customHeight="1" x14ac:dyDescent="0.25">
      <c r="A61" s="159"/>
      <c r="B61" s="143"/>
      <c r="C61" s="144"/>
      <c r="D61" s="144"/>
      <c r="E61" s="145"/>
      <c r="F61" s="24" t="s">
        <v>15</v>
      </c>
      <c r="G61" s="41">
        <v>2793.7446899999995</v>
      </c>
      <c r="H61" s="41">
        <v>2793.7446899999995</v>
      </c>
      <c r="I61" s="41">
        <v>2793.7221887000005</v>
      </c>
      <c r="J61" s="56">
        <f t="shared" ref="J61:J68" si="8">I61-H61</f>
        <v>-2.2501299999021285E-2</v>
      </c>
      <c r="K61" s="47">
        <f t="shared" si="7"/>
        <v>99.999194582809253</v>
      </c>
      <c r="L61" s="156"/>
    </row>
    <row r="62" spans="1:12" s="26" customFormat="1" ht="135" customHeight="1" x14ac:dyDescent="0.25">
      <c r="A62" s="160"/>
      <c r="B62" s="146"/>
      <c r="C62" s="147"/>
      <c r="D62" s="147"/>
      <c r="E62" s="148"/>
      <c r="F62" s="25" t="s">
        <v>16</v>
      </c>
      <c r="G62" s="48">
        <v>0</v>
      </c>
      <c r="H62" s="48">
        <v>0</v>
      </c>
      <c r="I62" s="48">
        <v>0</v>
      </c>
      <c r="J62" s="57">
        <f t="shared" si="8"/>
        <v>0</v>
      </c>
      <c r="K62" s="50">
        <f t="shared" si="7"/>
        <v>0</v>
      </c>
      <c r="L62" s="157"/>
    </row>
    <row r="63" spans="1:12" s="26" customFormat="1" ht="135" customHeight="1" x14ac:dyDescent="0.25">
      <c r="A63" s="158">
        <v>9</v>
      </c>
      <c r="B63" s="140" t="s">
        <v>31</v>
      </c>
      <c r="C63" s="141"/>
      <c r="D63" s="141"/>
      <c r="E63" s="142"/>
      <c r="F63" s="20" t="s">
        <v>10</v>
      </c>
      <c r="G63" s="51">
        <f>G64+G65+G66+G67+G69</f>
        <v>1215728.2108799999</v>
      </c>
      <c r="H63" s="51">
        <f>H64+H65+H66+H67+H69</f>
        <v>1215728.2108799999</v>
      </c>
      <c r="I63" s="52">
        <f>I64+I65+I66+I67+I69</f>
        <v>934228.92093000002</v>
      </c>
      <c r="J63" s="95">
        <f t="shared" si="8"/>
        <v>-281499.28994999989</v>
      </c>
      <c r="K63" s="53">
        <f t="shared" si="7"/>
        <v>76.845211994690999</v>
      </c>
      <c r="L63" s="155" t="s">
        <v>32</v>
      </c>
    </row>
    <row r="64" spans="1:12" s="26" customFormat="1" ht="135" customHeight="1" x14ac:dyDescent="0.25">
      <c r="A64" s="159"/>
      <c r="B64" s="143"/>
      <c r="C64" s="144"/>
      <c r="D64" s="144"/>
      <c r="E64" s="145"/>
      <c r="F64" s="23" t="s">
        <v>11</v>
      </c>
      <c r="G64" s="96">
        <v>2897.4249999999997</v>
      </c>
      <c r="H64" s="96">
        <v>2897.4249999999997</v>
      </c>
      <c r="I64" s="96">
        <v>2897.4249999999997</v>
      </c>
      <c r="J64" s="94">
        <f t="shared" si="8"/>
        <v>0</v>
      </c>
      <c r="K64" s="47">
        <f t="shared" si="7"/>
        <v>100</v>
      </c>
      <c r="L64" s="156"/>
    </row>
    <row r="65" spans="1:24" s="26" customFormat="1" ht="135" customHeight="1" x14ac:dyDescent="0.25">
      <c r="A65" s="159"/>
      <c r="B65" s="143"/>
      <c r="C65" s="144"/>
      <c r="D65" s="144"/>
      <c r="E65" s="145"/>
      <c r="F65" s="23" t="s">
        <v>12</v>
      </c>
      <c r="G65" s="96">
        <v>669685.05536</v>
      </c>
      <c r="H65" s="96">
        <v>669685.05536</v>
      </c>
      <c r="I65" s="54">
        <v>458919.24074000004</v>
      </c>
      <c r="J65" s="94">
        <f t="shared" si="8"/>
        <v>-210765.81461999996</v>
      </c>
      <c r="K65" s="47">
        <f t="shared" si="7"/>
        <v>68.527621613610691</v>
      </c>
      <c r="L65" s="156"/>
      <c r="X65" s="28"/>
    </row>
    <row r="66" spans="1:24" s="26" customFormat="1" ht="135" customHeight="1" x14ac:dyDescent="0.25">
      <c r="A66" s="159"/>
      <c r="B66" s="143"/>
      <c r="C66" s="144"/>
      <c r="D66" s="144"/>
      <c r="E66" s="145"/>
      <c r="F66" s="23" t="s">
        <v>13</v>
      </c>
      <c r="G66" s="96">
        <v>543145.73051999987</v>
      </c>
      <c r="H66" s="96">
        <v>543145.73051999987</v>
      </c>
      <c r="I66" s="54">
        <v>472412.25519000005</v>
      </c>
      <c r="J66" s="94">
        <f t="shared" si="8"/>
        <v>-70733.475329999812</v>
      </c>
      <c r="K66" s="47">
        <f t="shared" si="7"/>
        <v>86.977072384923176</v>
      </c>
      <c r="L66" s="156"/>
    </row>
    <row r="67" spans="1:24" s="26" customFormat="1" ht="135" customHeight="1" x14ac:dyDescent="0.25">
      <c r="A67" s="159"/>
      <c r="B67" s="143"/>
      <c r="C67" s="144"/>
      <c r="D67" s="144"/>
      <c r="E67" s="145"/>
      <c r="F67" s="24" t="s">
        <v>14</v>
      </c>
      <c r="G67" s="48">
        <v>0</v>
      </c>
      <c r="H67" s="48">
        <v>0</v>
      </c>
      <c r="I67" s="48">
        <v>0</v>
      </c>
      <c r="J67" s="62">
        <f t="shared" si="8"/>
        <v>0</v>
      </c>
      <c r="K67" s="50">
        <f t="shared" si="7"/>
        <v>0</v>
      </c>
      <c r="L67" s="156"/>
    </row>
    <row r="68" spans="1:24" s="26" customFormat="1" ht="135" customHeight="1" x14ac:dyDescent="0.25">
      <c r="A68" s="159"/>
      <c r="B68" s="143"/>
      <c r="C68" s="144"/>
      <c r="D68" s="144"/>
      <c r="E68" s="145"/>
      <c r="F68" s="24" t="s">
        <v>15</v>
      </c>
      <c r="G68" s="48">
        <v>0</v>
      </c>
      <c r="H68" s="48">
        <v>0</v>
      </c>
      <c r="I68" s="48">
        <v>0</v>
      </c>
      <c r="J68" s="62">
        <f t="shared" si="8"/>
        <v>0</v>
      </c>
      <c r="K68" s="50">
        <f t="shared" si="7"/>
        <v>0</v>
      </c>
      <c r="L68" s="156"/>
    </row>
    <row r="69" spans="1:24" s="26" customFormat="1" ht="135" customHeight="1" x14ac:dyDescent="0.25">
      <c r="A69" s="160"/>
      <c r="B69" s="146"/>
      <c r="C69" s="147"/>
      <c r="D69" s="147"/>
      <c r="E69" s="148"/>
      <c r="F69" s="25" t="s">
        <v>16</v>
      </c>
      <c r="G69" s="48">
        <v>0</v>
      </c>
      <c r="H69" s="48">
        <v>0</v>
      </c>
      <c r="I69" s="48">
        <v>0</v>
      </c>
      <c r="J69" s="49">
        <v>0</v>
      </c>
      <c r="K69" s="50">
        <f t="shared" si="7"/>
        <v>0</v>
      </c>
      <c r="L69" s="157"/>
    </row>
    <row r="70" spans="1:24" s="26" customFormat="1" ht="135" customHeight="1" x14ac:dyDescent="0.25">
      <c r="A70" s="158">
        <v>10</v>
      </c>
      <c r="B70" s="167" t="s">
        <v>33</v>
      </c>
      <c r="C70" s="168"/>
      <c r="D70" s="168"/>
      <c r="E70" s="169"/>
      <c r="F70" s="20" t="s">
        <v>10</v>
      </c>
      <c r="G70" s="88">
        <f>G71+G72+G73+G76+G74</f>
        <v>13346.155200000001</v>
      </c>
      <c r="H70" s="88">
        <f>H71+H72+H73+H76+H74</f>
        <v>13346.155200000001</v>
      </c>
      <c r="I70" s="84">
        <f>I71+I72+I73+I76+I74</f>
        <v>13111.513620000002</v>
      </c>
      <c r="J70" s="58">
        <f>I70-H70</f>
        <v>-234.64157999999952</v>
      </c>
      <c r="K70" s="53">
        <f t="shared" si="7"/>
        <v>98.241878829642275</v>
      </c>
      <c r="L70" s="155" t="s">
        <v>34</v>
      </c>
    </row>
    <row r="71" spans="1:24" s="26" customFormat="1" ht="135" customHeight="1" x14ac:dyDescent="0.25">
      <c r="A71" s="159"/>
      <c r="B71" s="170"/>
      <c r="C71" s="171"/>
      <c r="D71" s="171"/>
      <c r="E71" s="172"/>
      <c r="F71" s="23" t="s">
        <v>11</v>
      </c>
      <c r="G71" s="45">
        <v>0</v>
      </c>
      <c r="H71" s="45">
        <v>0</v>
      </c>
      <c r="I71" s="54">
        <v>0</v>
      </c>
      <c r="J71" s="49">
        <v>0</v>
      </c>
      <c r="K71" s="43">
        <f t="shared" si="7"/>
        <v>0</v>
      </c>
      <c r="L71" s="156"/>
    </row>
    <row r="72" spans="1:24" s="26" customFormat="1" ht="135" customHeight="1" x14ac:dyDescent="0.25">
      <c r="A72" s="159"/>
      <c r="B72" s="170"/>
      <c r="C72" s="171"/>
      <c r="D72" s="171"/>
      <c r="E72" s="172"/>
      <c r="F72" s="23" t="s">
        <v>12</v>
      </c>
      <c r="G72" s="34">
        <v>12942.1</v>
      </c>
      <c r="H72" s="34">
        <v>12942.1</v>
      </c>
      <c r="I72" s="35">
        <v>12707.740820000001</v>
      </c>
      <c r="J72" s="56">
        <f t="shared" ref="J72:J80" si="9">I72-H72</f>
        <v>-234.35917999999947</v>
      </c>
      <c r="K72" s="47">
        <f t="shared" si="7"/>
        <v>98.189171927276092</v>
      </c>
      <c r="L72" s="156"/>
    </row>
    <row r="73" spans="1:24" s="26" customFormat="1" ht="135" customHeight="1" x14ac:dyDescent="0.25">
      <c r="A73" s="159"/>
      <c r="B73" s="170"/>
      <c r="C73" s="171"/>
      <c r="D73" s="171"/>
      <c r="E73" s="172"/>
      <c r="F73" s="23" t="s">
        <v>13</v>
      </c>
      <c r="G73" s="34">
        <v>404.05520000000001</v>
      </c>
      <c r="H73" s="34">
        <v>404.05520000000001</v>
      </c>
      <c r="I73" s="35">
        <v>403.77280000000002</v>
      </c>
      <c r="J73" s="56">
        <f t="shared" si="9"/>
        <v>-0.28239999999999554</v>
      </c>
      <c r="K73" s="47">
        <f t="shared" si="7"/>
        <v>99.930108559424554</v>
      </c>
      <c r="L73" s="156"/>
    </row>
    <row r="74" spans="1:24" s="26" customFormat="1" ht="135" customHeight="1" x14ac:dyDescent="0.25">
      <c r="A74" s="159"/>
      <c r="B74" s="170"/>
      <c r="C74" s="171"/>
      <c r="D74" s="171"/>
      <c r="E74" s="172"/>
      <c r="F74" s="24" t="s">
        <v>14</v>
      </c>
      <c r="G74" s="41">
        <v>0</v>
      </c>
      <c r="H74" s="41">
        <v>0</v>
      </c>
      <c r="I74" s="41">
        <v>0</v>
      </c>
      <c r="J74" s="62">
        <f t="shared" si="9"/>
        <v>0</v>
      </c>
      <c r="K74" s="50">
        <f t="shared" si="7"/>
        <v>0</v>
      </c>
      <c r="L74" s="156"/>
    </row>
    <row r="75" spans="1:24" s="26" customFormat="1" ht="135" customHeight="1" x14ac:dyDescent="0.25">
      <c r="A75" s="159"/>
      <c r="B75" s="170"/>
      <c r="C75" s="171"/>
      <c r="D75" s="171"/>
      <c r="E75" s="172"/>
      <c r="F75" s="24" t="s">
        <v>15</v>
      </c>
      <c r="G75" s="41">
        <v>151.4</v>
      </c>
      <c r="H75" s="41">
        <v>151.4</v>
      </c>
      <c r="I75" s="41">
        <v>151.4</v>
      </c>
      <c r="J75" s="94">
        <f t="shared" si="9"/>
        <v>0</v>
      </c>
      <c r="K75" s="47">
        <f t="shared" si="7"/>
        <v>100</v>
      </c>
      <c r="L75" s="156"/>
    </row>
    <row r="76" spans="1:24" s="26" customFormat="1" ht="135" customHeight="1" x14ac:dyDescent="0.25">
      <c r="A76" s="160"/>
      <c r="B76" s="173"/>
      <c r="C76" s="174"/>
      <c r="D76" s="174"/>
      <c r="E76" s="175"/>
      <c r="F76" s="25" t="s">
        <v>16</v>
      </c>
      <c r="G76" s="48">
        <v>0</v>
      </c>
      <c r="H76" s="48">
        <v>0</v>
      </c>
      <c r="I76" s="48">
        <v>0</v>
      </c>
      <c r="J76" s="62">
        <f t="shared" si="9"/>
        <v>0</v>
      </c>
      <c r="K76" s="50">
        <f t="shared" ref="K76:K111" si="10">IF(I76=0,0,I76/H76*100)</f>
        <v>0</v>
      </c>
      <c r="L76" s="157"/>
    </row>
    <row r="77" spans="1:24" s="26" customFormat="1" ht="135" customHeight="1" x14ac:dyDescent="0.25">
      <c r="A77" s="158">
        <v>11</v>
      </c>
      <c r="B77" s="140" t="s">
        <v>35</v>
      </c>
      <c r="C77" s="141"/>
      <c r="D77" s="141"/>
      <c r="E77" s="142"/>
      <c r="F77" s="20" t="s">
        <v>10</v>
      </c>
      <c r="G77" s="39">
        <f>G78+G79+G80+G83+G81</f>
        <v>27283.572049999999</v>
      </c>
      <c r="H77" s="39">
        <f>H78+H79+H80+H83+H81</f>
        <v>27283.572049999999</v>
      </c>
      <c r="I77" s="40">
        <f>I78+I79+I80+I83+I81</f>
        <v>26637.513889999998</v>
      </c>
      <c r="J77" s="84">
        <f t="shared" si="9"/>
        <v>-646.0581600000005</v>
      </c>
      <c r="K77" s="53">
        <f t="shared" si="10"/>
        <v>97.632061671338235</v>
      </c>
      <c r="L77" s="176" t="s">
        <v>36</v>
      </c>
    </row>
    <row r="78" spans="1:24" s="26" customFormat="1" ht="135" customHeight="1" x14ac:dyDescent="0.25">
      <c r="A78" s="159"/>
      <c r="B78" s="143"/>
      <c r="C78" s="144"/>
      <c r="D78" s="144"/>
      <c r="E78" s="145"/>
      <c r="F78" s="23" t="s">
        <v>11</v>
      </c>
      <c r="G78" s="48">
        <v>0</v>
      </c>
      <c r="H78" s="48">
        <v>0</v>
      </c>
      <c r="I78" s="48">
        <v>0</v>
      </c>
      <c r="J78" s="49">
        <f t="shared" si="9"/>
        <v>0</v>
      </c>
      <c r="K78" s="43">
        <f t="shared" si="10"/>
        <v>0</v>
      </c>
      <c r="L78" s="177"/>
    </row>
    <row r="79" spans="1:24" s="26" customFormat="1" ht="135" customHeight="1" x14ac:dyDescent="0.25">
      <c r="A79" s="159"/>
      <c r="B79" s="143"/>
      <c r="C79" s="144"/>
      <c r="D79" s="144"/>
      <c r="E79" s="145"/>
      <c r="F79" s="23" t="s">
        <v>12</v>
      </c>
      <c r="G79" s="48">
        <v>0</v>
      </c>
      <c r="H79" s="48">
        <v>0</v>
      </c>
      <c r="I79" s="48">
        <v>0</v>
      </c>
      <c r="J79" s="62">
        <f t="shared" si="9"/>
        <v>0</v>
      </c>
      <c r="K79" s="43">
        <f t="shared" si="10"/>
        <v>0</v>
      </c>
      <c r="L79" s="177"/>
    </row>
    <row r="80" spans="1:24" s="26" customFormat="1" ht="135" customHeight="1" x14ac:dyDescent="0.25">
      <c r="A80" s="159"/>
      <c r="B80" s="143"/>
      <c r="C80" s="144"/>
      <c r="D80" s="144"/>
      <c r="E80" s="145"/>
      <c r="F80" s="23" t="s">
        <v>13</v>
      </c>
      <c r="G80" s="34">
        <v>27283.572049999999</v>
      </c>
      <c r="H80" s="34">
        <v>27283.572049999999</v>
      </c>
      <c r="I80" s="35">
        <v>26637.513889999998</v>
      </c>
      <c r="J80" s="85">
        <f t="shared" si="9"/>
        <v>-646.0581600000005</v>
      </c>
      <c r="K80" s="47">
        <f t="shared" si="10"/>
        <v>97.632061671338235</v>
      </c>
      <c r="L80" s="177"/>
    </row>
    <row r="81" spans="1:13" s="26" customFormat="1" ht="135" customHeight="1" x14ac:dyDescent="0.25">
      <c r="A81" s="159"/>
      <c r="B81" s="143"/>
      <c r="C81" s="144"/>
      <c r="D81" s="144"/>
      <c r="E81" s="145"/>
      <c r="F81" s="24" t="s">
        <v>14</v>
      </c>
      <c r="G81" s="34">
        <v>0</v>
      </c>
      <c r="H81" s="34">
        <v>0</v>
      </c>
      <c r="I81" s="34">
        <v>0</v>
      </c>
      <c r="J81" s="34">
        <v>0</v>
      </c>
      <c r="K81" s="34">
        <f t="shared" si="10"/>
        <v>0</v>
      </c>
      <c r="L81" s="177"/>
    </row>
    <row r="82" spans="1:13" s="26" customFormat="1" ht="135" customHeight="1" x14ac:dyDescent="0.25">
      <c r="A82" s="159"/>
      <c r="B82" s="143"/>
      <c r="C82" s="144"/>
      <c r="D82" s="144"/>
      <c r="E82" s="145"/>
      <c r="F82" s="24" t="s">
        <v>15</v>
      </c>
      <c r="G82" s="34">
        <v>0</v>
      </c>
      <c r="H82" s="34">
        <v>0</v>
      </c>
      <c r="I82" s="34">
        <v>0</v>
      </c>
      <c r="J82" s="34">
        <f t="shared" ref="J82:J91" si="11">I82-H82</f>
        <v>0</v>
      </c>
      <c r="K82" s="34">
        <f t="shared" si="10"/>
        <v>0</v>
      </c>
      <c r="L82" s="177"/>
    </row>
    <row r="83" spans="1:13" s="26" customFormat="1" ht="135" customHeight="1" x14ac:dyDescent="0.25">
      <c r="A83" s="160"/>
      <c r="B83" s="146"/>
      <c r="C83" s="147"/>
      <c r="D83" s="147"/>
      <c r="E83" s="148"/>
      <c r="F83" s="25" t="s">
        <v>16</v>
      </c>
      <c r="G83" s="33"/>
      <c r="H83" s="34">
        <v>0</v>
      </c>
      <c r="I83" s="34">
        <v>0</v>
      </c>
      <c r="J83" s="34">
        <f t="shared" si="11"/>
        <v>0</v>
      </c>
      <c r="K83" s="34">
        <f t="shared" si="10"/>
        <v>0</v>
      </c>
      <c r="L83" s="178"/>
    </row>
    <row r="84" spans="1:13" s="26" customFormat="1" ht="135" customHeight="1" x14ac:dyDescent="0.25">
      <c r="A84" s="158">
        <v>12</v>
      </c>
      <c r="B84" s="140" t="s">
        <v>37</v>
      </c>
      <c r="C84" s="141"/>
      <c r="D84" s="141"/>
      <c r="E84" s="142"/>
      <c r="F84" s="20" t="s">
        <v>10</v>
      </c>
      <c r="G84" s="39">
        <f>G85+G86+G87+G90+G88</f>
        <v>1552373.8402900002</v>
      </c>
      <c r="H84" s="39">
        <f>H85+H86+H87+H90+H88</f>
        <v>1552373.8402900002</v>
      </c>
      <c r="I84" s="40">
        <f>I85+I86+I87+I90+I88</f>
        <v>331340.10312000004</v>
      </c>
      <c r="J84" s="84">
        <f t="shared" si="11"/>
        <v>-1221033.7371700001</v>
      </c>
      <c r="K84" s="53">
        <f t="shared" si="10"/>
        <v>21.344092158761331</v>
      </c>
      <c r="L84" s="164" t="s">
        <v>28</v>
      </c>
    </row>
    <row r="85" spans="1:13" s="26" customFormat="1" ht="135" customHeight="1" x14ac:dyDescent="0.25">
      <c r="A85" s="159"/>
      <c r="B85" s="143"/>
      <c r="C85" s="144"/>
      <c r="D85" s="144"/>
      <c r="E85" s="145"/>
      <c r="F85" s="23" t="s">
        <v>11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165"/>
      <c r="M85" s="28"/>
    </row>
    <row r="86" spans="1:13" s="26" customFormat="1" ht="135" customHeight="1" x14ac:dyDescent="0.25">
      <c r="A86" s="159"/>
      <c r="B86" s="143"/>
      <c r="C86" s="144"/>
      <c r="D86" s="144"/>
      <c r="E86" s="145"/>
      <c r="F86" s="23" t="s">
        <v>12</v>
      </c>
      <c r="G86" s="34">
        <v>36154.1</v>
      </c>
      <c r="H86" s="34">
        <v>36154.1</v>
      </c>
      <c r="I86" s="35">
        <v>36154.046770000001</v>
      </c>
      <c r="J86" s="46">
        <f t="shared" si="11"/>
        <v>-5.3229999997711275E-2</v>
      </c>
      <c r="K86" s="47">
        <f t="shared" si="10"/>
        <v>99.99985276911886</v>
      </c>
      <c r="L86" s="165"/>
    </row>
    <row r="87" spans="1:13" s="26" customFormat="1" ht="135" customHeight="1" x14ac:dyDescent="0.25">
      <c r="A87" s="159"/>
      <c r="B87" s="143"/>
      <c r="C87" s="144"/>
      <c r="D87" s="144"/>
      <c r="E87" s="145"/>
      <c r="F87" s="23" t="s">
        <v>13</v>
      </c>
      <c r="G87" s="34">
        <v>1516219.7402900001</v>
      </c>
      <c r="H87" s="34">
        <v>1516219.7402900001</v>
      </c>
      <c r="I87" s="35">
        <v>295186.05635000003</v>
      </c>
      <c r="J87" s="85">
        <f t="shared" si="11"/>
        <v>-1221033.6839400001</v>
      </c>
      <c r="K87" s="47">
        <f t="shared" si="10"/>
        <v>19.468553832015221</v>
      </c>
      <c r="L87" s="165"/>
    </row>
    <row r="88" spans="1:13" s="26" customFormat="1" ht="135" customHeight="1" x14ac:dyDescent="0.25">
      <c r="A88" s="159"/>
      <c r="B88" s="143"/>
      <c r="C88" s="144"/>
      <c r="D88" s="144"/>
      <c r="E88" s="145"/>
      <c r="F88" s="24" t="s">
        <v>14</v>
      </c>
      <c r="G88" s="34">
        <v>0</v>
      </c>
      <c r="H88" s="34">
        <v>0</v>
      </c>
      <c r="I88" s="34">
        <v>0</v>
      </c>
      <c r="J88" s="34">
        <f t="shared" si="11"/>
        <v>0</v>
      </c>
      <c r="K88" s="34">
        <f t="shared" si="10"/>
        <v>0</v>
      </c>
      <c r="L88" s="165"/>
    </row>
    <row r="89" spans="1:13" s="26" customFormat="1" ht="135" customHeight="1" x14ac:dyDescent="0.25">
      <c r="A89" s="159"/>
      <c r="B89" s="143"/>
      <c r="C89" s="144"/>
      <c r="D89" s="144"/>
      <c r="E89" s="145"/>
      <c r="F89" s="24" t="s">
        <v>15</v>
      </c>
      <c r="G89" s="34">
        <v>0</v>
      </c>
      <c r="H89" s="34">
        <v>0</v>
      </c>
      <c r="I89" s="34">
        <v>0</v>
      </c>
      <c r="J89" s="34">
        <f t="shared" si="11"/>
        <v>0</v>
      </c>
      <c r="K89" s="34">
        <f t="shared" si="10"/>
        <v>0</v>
      </c>
      <c r="L89" s="165"/>
    </row>
    <row r="90" spans="1:13" s="26" customFormat="1" ht="135" customHeight="1" x14ac:dyDescent="0.25">
      <c r="A90" s="160"/>
      <c r="B90" s="146"/>
      <c r="C90" s="147"/>
      <c r="D90" s="147"/>
      <c r="E90" s="148"/>
      <c r="F90" s="25" t="s">
        <v>16</v>
      </c>
      <c r="G90" s="34">
        <v>0</v>
      </c>
      <c r="H90" s="34">
        <v>0</v>
      </c>
      <c r="I90" s="34">
        <v>0</v>
      </c>
      <c r="J90" s="34">
        <f t="shared" si="11"/>
        <v>0</v>
      </c>
      <c r="K90" s="34">
        <f t="shared" si="10"/>
        <v>0</v>
      </c>
      <c r="L90" s="166"/>
    </row>
    <row r="91" spans="1:13" s="26" customFormat="1" ht="135" customHeight="1" x14ac:dyDescent="0.25">
      <c r="A91" s="161">
        <v>13</v>
      </c>
      <c r="B91" s="140" t="s">
        <v>38</v>
      </c>
      <c r="C91" s="141"/>
      <c r="D91" s="141"/>
      <c r="E91" s="142"/>
      <c r="F91" s="20" t="s">
        <v>10</v>
      </c>
      <c r="G91" s="39">
        <f>G92+G93+G94+G95+G97</f>
        <v>81633.029790000001</v>
      </c>
      <c r="H91" s="39">
        <f>H92+H93+H94+H95+H97</f>
        <v>81633.029790000001</v>
      </c>
      <c r="I91" s="40">
        <f>I92+I93+I94+I95+I97</f>
        <v>80551.492060000004</v>
      </c>
      <c r="J91" s="84">
        <f t="shared" si="11"/>
        <v>-1081.5377299999964</v>
      </c>
      <c r="K91" s="53">
        <f t="shared" si="10"/>
        <v>98.675122394964092</v>
      </c>
      <c r="L91" s="179" t="s">
        <v>39</v>
      </c>
    </row>
    <row r="92" spans="1:13" s="26" customFormat="1" ht="135" customHeight="1" x14ac:dyDescent="0.25">
      <c r="A92" s="162"/>
      <c r="B92" s="143"/>
      <c r="C92" s="144"/>
      <c r="D92" s="144"/>
      <c r="E92" s="145"/>
      <c r="F92" s="23" t="s">
        <v>11</v>
      </c>
      <c r="G92" s="82">
        <v>0</v>
      </c>
      <c r="H92" s="82">
        <v>0</v>
      </c>
      <c r="I92" s="82">
        <v>0</v>
      </c>
      <c r="J92" s="82">
        <v>0</v>
      </c>
      <c r="K92" s="34">
        <f t="shared" si="10"/>
        <v>0</v>
      </c>
      <c r="L92" s="180"/>
    </row>
    <row r="93" spans="1:13" s="26" customFormat="1" ht="135" customHeight="1" x14ac:dyDescent="0.25">
      <c r="A93" s="162"/>
      <c r="B93" s="143"/>
      <c r="C93" s="144"/>
      <c r="D93" s="144"/>
      <c r="E93" s="145"/>
      <c r="F93" s="23" t="s">
        <v>12</v>
      </c>
      <c r="G93" s="82">
        <v>0</v>
      </c>
      <c r="H93" s="82">
        <v>0</v>
      </c>
      <c r="I93" s="82">
        <v>0</v>
      </c>
      <c r="J93" s="82">
        <v>0</v>
      </c>
      <c r="K93" s="34">
        <f t="shared" si="10"/>
        <v>0</v>
      </c>
      <c r="L93" s="180"/>
    </row>
    <row r="94" spans="1:13" s="26" customFormat="1" ht="135" customHeight="1" x14ac:dyDescent="0.25">
      <c r="A94" s="162"/>
      <c r="B94" s="143"/>
      <c r="C94" s="144"/>
      <c r="D94" s="144"/>
      <c r="E94" s="145"/>
      <c r="F94" s="23" t="s">
        <v>13</v>
      </c>
      <c r="G94" s="81">
        <v>81633.029790000001</v>
      </c>
      <c r="H94" s="81">
        <v>81633.029790000001</v>
      </c>
      <c r="I94" s="83">
        <v>80551.492060000004</v>
      </c>
      <c r="J94" s="85">
        <f>I94-H94</f>
        <v>-1081.5377299999964</v>
      </c>
      <c r="K94" s="47">
        <f t="shared" si="10"/>
        <v>98.675122394964092</v>
      </c>
      <c r="L94" s="180"/>
    </row>
    <row r="95" spans="1:13" s="26" customFormat="1" ht="135" customHeight="1" x14ac:dyDescent="0.25">
      <c r="A95" s="162"/>
      <c r="B95" s="143"/>
      <c r="C95" s="144"/>
      <c r="D95" s="144"/>
      <c r="E95" s="145"/>
      <c r="F95" s="24" t="s">
        <v>14</v>
      </c>
      <c r="G95" s="82">
        <v>0</v>
      </c>
      <c r="H95" s="82">
        <v>0</v>
      </c>
      <c r="I95" s="82">
        <v>0</v>
      </c>
      <c r="J95" s="82">
        <f>I95-H95</f>
        <v>0</v>
      </c>
      <c r="K95" s="82">
        <f t="shared" si="10"/>
        <v>0</v>
      </c>
      <c r="L95" s="180"/>
    </row>
    <row r="96" spans="1:13" s="26" customFormat="1" ht="135" customHeight="1" x14ac:dyDescent="0.25">
      <c r="A96" s="162"/>
      <c r="B96" s="143"/>
      <c r="C96" s="144"/>
      <c r="D96" s="144"/>
      <c r="E96" s="145"/>
      <c r="F96" s="24" t="s">
        <v>15</v>
      </c>
      <c r="G96" s="82">
        <v>0</v>
      </c>
      <c r="H96" s="82">
        <v>0</v>
      </c>
      <c r="I96" s="82">
        <v>0</v>
      </c>
      <c r="J96" s="82">
        <v>0</v>
      </c>
      <c r="K96" s="82">
        <f t="shared" si="10"/>
        <v>0</v>
      </c>
      <c r="L96" s="180"/>
    </row>
    <row r="97" spans="1:12" s="26" customFormat="1" ht="135" customHeight="1" x14ac:dyDescent="0.25">
      <c r="A97" s="163"/>
      <c r="B97" s="146"/>
      <c r="C97" s="147"/>
      <c r="D97" s="147"/>
      <c r="E97" s="148"/>
      <c r="F97" s="25" t="s">
        <v>16</v>
      </c>
      <c r="G97" s="82">
        <v>0</v>
      </c>
      <c r="H97" s="82">
        <v>0</v>
      </c>
      <c r="I97" s="82">
        <v>0</v>
      </c>
      <c r="J97" s="82">
        <v>0</v>
      </c>
      <c r="K97" s="82">
        <f t="shared" si="10"/>
        <v>0</v>
      </c>
      <c r="L97" s="181"/>
    </row>
    <row r="98" spans="1:12" s="26" customFormat="1" ht="135" customHeight="1" x14ac:dyDescent="0.25">
      <c r="A98" s="161">
        <v>14</v>
      </c>
      <c r="B98" s="140" t="s">
        <v>40</v>
      </c>
      <c r="C98" s="141"/>
      <c r="D98" s="141"/>
      <c r="E98" s="142"/>
      <c r="F98" s="20" t="s">
        <v>10</v>
      </c>
      <c r="G98" s="39">
        <f>G99+G100+G101+G102+G104</f>
        <v>3598.8222200000005</v>
      </c>
      <c r="H98" s="39">
        <f>H99+H100+H101+H102+H104</f>
        <v>3598.8222200000005</v>
      </c>
      <c r="I98" s="39">
        <f>I99+I100+I101+I102+I104</f>
        <v>3598.8222200000005</v>
      </c>
      <c r="J98" s="93">
        <v>0</v>
      </c>
      <c r="K98" s="53">
        <f t="shared" si="10"/>
        <v>100</v>
      </c>
      <c r="L98" s="155" t="s">
        <v>60</v>
      </c>
    </row>
    <row r="99" spans="1:12" s="26" customFormat="1" ht="135" customHeight="1" x14ac:dyDescent="0.25">
      <c r="A99" s="162"/>
      <c r="B99" s="143"/>
      <c r="C99" s="144"/>
      <c r="D99" s="144"/>
      <c r="E99" s="145"/>
      <c r="F99" s="23" t="s">
        <v>11</v>
      </c>
      <c r="G99" s="41">
        <v>0</v>
      </c>
      <c r="H99" s="41">
        <v>0</v>
      </c>
      <c r="I99" s="41">
        <v>0</v>
      </c>
      <c r="J99" s="59">
        <f t="shared" ref="J99:J107" si="12">I99-H99</f>
        <v>0</v>
      </c>
      <c r="K99" s="38">
        <f t="shared" si="10"/>
        <v>0</v>
      </c>
      <c r="L99" s="156"/>
    </row>
    <row r="100" spans="1:12" s="26" customFormat="1" ht="135" customHeight="1" x14ac:dyDescent="0.25">
      <c r="A100" s="162"/>
      <c r="B100" s="143"/>
      <c r="C100" s="144"/>
      <c r="D100" s="144"/>
      <c r="E100" s="145"/>
      <c r="F100" s="23" t="s">
        <v>12</v>
      </c>
      <c r="G100" s="81">
        <v>3141.2000000000003</v>
      </c>
      <c r="H100" s="41">
        <v>3141.2000000000003</v>
      </c>
      <c r="I100" s="41">
        <v>3141.2000000000003</v>
      </c>
      <c r="J100" s="59">
        <f t="shared" si="12"/>
        <v>0</v>
      </c>
      <c r="K100" s="47">
        <f t="shared" si="10"/>
        <v>100</v>
      </c>
      <c r="L100" s="156"/>
    </row>
    <row r="101" spans="1:12" s="26" customFormat="1" ht="135" customHeight="1" x14ac:dyDescent="0.25">
      <c r="A101" s="162"/>
      <c r="B101" s="143"/>
      <c r="C101" s="144"/>
      <c r="D101" s="144"/>
      <c r="E101" s="145"/>
      <c r="F101" s="23" t="s">
        <v>13</v>
      </c>
      <c r="G101" s="81">
        <v>457.62222000000003</v>
      </c>
      <c r="H101" s="41">
        <v>457.62222000000003</v>
      </c>
      <c r="I101" s="41">
        <v>457.62222000000003</v>
      </c>
      <c r="J101" s="59">
        <f t="shared" si="12"/>
        <v>0</v>
      </c>
      <c r="K101" s="47">
        <f t="shared" si="10"/>
        <v>100</v>
      </c>
      <c r="L101" s="156"/>
    </row>
    <row r="102" spans="1:12" s="26" customFormat="1" ht="135" customHeight="1" x14ac:dyDescent="0.25">
      <c r="A102" s="162"/>
      <c r="B102" s="143"/>
      <c r="C102" s="144"/>
      <c r="D102" s="144"/>
      <c r="E102" s="145"/>
      <c r="F102" s="24" t="s">
        <v>14</v>
      </c>
      <c r="G102" s="48">
        <v>0</v>
      </c>
      <c r="H102" s="48">
        <v>0</v>
      </c>
      <c r="I102" s="48">
        <v>0</v>
      </c>
      <c r="J102" s="59">
        <f t="shared" si="12"/>
        <v>0</v>
      </c>
      <c r="K102" s="60">
        <f t="shared" si="10"/>
        <v>0</v>
      </c>
      <c r="L102" s="156"/>
    </row>
    <row r="103" spans="1:12" s="26" customFormat="1" ht="135" customHeight="1" x14ac:dyDescent="0.25">
      <c r="A103" s="162"/>
      <c r="B103" s="143"/>
      <c r="C103" s="144"/>
      <c r="D103" s="144"/>
      <c r="E103" s="145"/>
      <c r="F103" s="24" t="s">
        <v>15</v>
      </c>
      <c r="G103" s="48">
        <v>0</v>
      </c>
      <c r="H103" s="48">
        <v>0</v>
      </c>
      <c r="I103" s="48">
        <v>0</v>
      </c>
      <c r="J103" s="59">
        <f t="shared" si="12"/>
        <v>0</v>
      </c>
      <c r="K103" s="60">
        <f t="shared" si="10"/>
        <v>0</v>
      </c>
      <c r="L103" s="156"/>
    </row>
    <row r="104" spans="1:12" s="26" customFormat="1" ht="135" customHeight="1" x14ac:dyDescent="0.25">
      <c r="A104" s="163"/>
      <c r="B104" s="146"/>
      <c r="C104" s="147"/>
      <c r="D104" s="147"/>
      <c r="E104" s="148"/>
      <c r="F104" s="25" t="s">
        <v>16</v>
      </c>
      <c r="G104" s="48"/>
      <c r="H104" s="48">
        <v>0</v>
      </c>
      <c r="I104" s="48">
        <v>0</v>
      </c>
      <c r="J104" s="59">
        <f t="shared" si="12"/>
        <v>0</v>
      </c>
      <c r="K104" s="60">
        <f t="shared" si="10"/>
        <v>0</v>
      </c>
      <c r="L104" s="157"/>
    </row>
    <row r="105" spans="1:12" s="26" customFormat="1" ht="135" customHeight="1" x14ac:dyDescent="0.25">
      <c r="A105" s="161">
        <v>15</v>
      </c>
      <c r="B105" s="140" t="s">
        <v>41</v>
      </c>
      <c r="C105" s="141"/>
      <c r="D105" s="141"/>
      <c r="E105" s="142"/>
      <c r="F105" s="20" t="s">
        <v>10</v>
      </c>
      <c r="G105" s="39">
        <f>G106+G107+G108+G109+G111</f>
        <v>108682.36259</v>
      </c>
      <c r="H105" s="39">
        <f>H106+H107+H108+H111</f>
        <v>108682.36259</v>
      </c>
      <c r="I105" s="40">
        <f>I106+I107+I108+I111</f>
        <v>27311.086719999999</v>
      </c>
      <c r="J105" s="84">
        <f t="shared" si="12"/>
        <v>-81371.275870000012</v>
      </c>
      <c r="K105" s="53">
        <f t="shared" si="10"/>
        <v>25.129272192057524</v>
      </c>
      <c r="L105" s="182" t="s">
        <v>42</v>
      </c>
    </row>
    <row r="106" spans="1:12" s="26" customFormat="1" ht="135" customHeight="1" x14ac:dyDescent="0.25">
      <c r="A106" s="162"/>
      <c r="B106" s="143"/>
      <c r="C106" s="144"/>
      <c r="D106" s="144"/>
      <c r="E106" s="145"/>
      <c r="F106" s="23" t="s">
        <v>11</v>
      </c>
      <c r="G106" s="48">
        <v>0</v>
      </c>
      <c r="H106" s="48">
        <v>0</v>
      </c>
      <c r="I106" s="48">
        <v>0</v>
      </c>
      <c r="J106" s="48">
        <f t="shared" si="12"/>
        <v>0</v>
      </c>
      <c r="K106" s="48">
        <f t="shared" si="10"/>
        <v>0</v>
      </c>
      <c r="L106" s="183"/>
    </row>
    <row r="107" spans="1:12" s="26" customFormat="1" ht="135" customHeight="1" x14ac:dyDescent="0.25">
      <c r="A107" s="162"/>
      <c r="B107" s="143"/>
      <c r="C107" s="144"/>
      <c r="D107" s="144"/>
      <c r="E107" s="145"/>
      <c r="F107" s="23" t="s">
        <v>12</v>
      </c>
      <c r="G107" s="34">
        <v>73966.399999999994</v>
      </c>
      <c r="H107" s="34">
        <v>73966.399999999994</v>
      </c>
      <c r="I107" s="47">
        <v>0</v>
      </c>
      <c r="J107" s="90">
        <f t="shared" si="12"/>
        <v>-73966.399999999994</v>
      </c>
      <c r="K107" s="47">
        <f t="shared" si="10"/>
        <v>0</v>
      </c>
      <c r="L107" s="183"/>
    </row>
    <row r="108" spans="1:12" s="26" customFormat="1" ht="135" customHeight="1" x14ac:dyDescent="0.25">
      <c r="A108" s="162"/>
      <c r="B108" s="143"/>
      <c r="C108" s="144"/>
      <c r="D108" s="144"/>
      <c r="E108" s="145"/>
      <c r="F108" s="23" t="s">
        <v>13</v>
      </c>
      <c r="G108" s="34">
        <v>34715.962590000003</v>
      </c>
      <c r="H108" s="34">
        <v>34715.962590000003</v>
      </c>
      <c r="I108" s="35">
        <v>27311.086719999999</v>
      </c>
      <c r="J108" s="90">
        <f t="shared" ref="J108:J116" si="13">I108-H108</f>
        <v>-7404.8758700000035</v>
      </c>
      <c r="K108" s="47">
        <f t="shared" si="10"/>
        <v>78.67011219751403</v>
      </c>
      <c r="L108" s="183"/>
    </row>
    <row r="109" spans="1:12" s="26" customFormat="1" ht="135" customHeight="1" x14ac:dyDescent="0.25">
      <c r="A109" s="162"/>
      <c r="B109" s="143"/>
      <c r="C109" s="144"/>
      <c r="D109" s="144"/>
      <c r="E109" s="145"/>
      <c r="F109" s="24" t="s">
        <v>14</v>
      </c>
      <c r="G109" s="48">
        <v>0</v>
      </c>
      <c r="H109" s="48">
        <v>0</v>
      </c>
      <c r="I109" s="48">
        <v>0</v>
      </c>
      <c r="J109" s="59">
        <f t="shared" si="13"/>
        <v>0</v>
      </c>
      <c r="K109" s="48">
        <f t="shared" si="10"/>
        <v>0</v>
      </c>
      <c r="L109" s="183"/>
    </row>
    <row r="110" spans="1:12" s="26" customFormat="1" ht="135" customHeight="1" x14ac:dyDescent="0.25">
      <c r="A110" s="162"/>
      <c r="B110" s="143"/>
      <c r="C110" s="144"/>
      <c r="D110" s="144"/>
      <c r="E110" s="145"/>
      <c r="F110" s="24" t="s">
        <v>15</v>
      </c>
      <c r="G110" s="48">
        <v>0</v>
      </c>
      <c r="H110" s="48">
        <v>0</v>
      </c>
      <c r="I110" s="48">
        <v>0</v>
      </c>
      <c r="J110" s="59">
        <f t="shared" si="13"/>
        <v>0</v>
      </c>
      <c r="K110" s="48">
        <f t="shared" si="10"/>
        <v>0</v>
      </c>
      <c r="L110" s="183"/>
    </row>
    <row r="111" spans="1:12" s="26" customFormat="1" ht="135" customHeight="1" x14ac:dyDescent="0.25">
      <c r="A111" s="163"/>
      <c r="B111" s="146"/>
      <c r="C111" s="147"/>
      <c r="D111" s="147"/>
      <c r="E111" s="148"/>
      <c r="F111" s="25" t="s">
        <v>16</v>
      </c>
      <c r="G111" s="48">
        <v>0</v>
      </c>
      <c r="H111" s="48">
        <v>0</v>
      </c>
      <c r="I111" s="48">
        <v>0</v>
      </c>
      <c r="J111" s="62">
        <f t="shared" si="13"/>
        <v>0</v>
      </c>
      <c r="K111" s="48">
        <f t="shared" si="10"/>
        <v>0</v>
      </c>
      <c r="L111" s="184"/>
    </row>
    <row r="112" spans="1:12" s="26" customFormat="1" ht="135" customHeight="1" x14ac:dyDescent="0.25">
      <c r="A112" s="158">
        <v>16</v>
      </c>
      <c r="B112" s="140" t="s">
        <v>43</v>
      </c>
      <c r="C112" s="141"/>
      <c r="D112" s="141"/>
      <c r="E112" s="142"/>
      <c r="F112" s="20" t="s">
        <v>10</v>
      </c>
      <c r="G112" s="39">
        <f>G113+G114+G115+G116+G118</f>
        <v>50412.389239999997</v>
      </c>
      <c r="H112" s="39">
        <f>H113+H114+H115+H118</f>
        <v>50412.389239999997</v>
      </c>
      <c r="I112" s="40">
        <f>I113+I114+I115+I118</f>
        <v>49982.760029999998</v>
      </c>
      <c r="J112" s="88">
        <f t="shared" si="13"/>
        <v>-429.62920999999915</v>
      </c>
      <c r="K112" s="53">
        <f t="shared" ref="K112:K116" si="14">IF(I112=0,0,I112/H112*100)</f>
        <v>99.147770584816669</v>
      </c>
      <c r="L112" s="185" t="s">
        <v>44</v>
      </c>
    </row>
    <row r="113" spans="1:12" s="26" customFormat="1" ht="135" customHeight="1" x14ac:dyDescent="0.25">
      <c r="A113" s="159"/>
      <c r="B113" s="143"/>
      <c r="C113" s="144"/>
      <c r="D113" s="144"/>
      <c r="E113" s="145"/>
      <c r="F113" s="23" t="s">
        <v>11</v>
      </c>
      <c r="G113" s="48">
        <v>0</v>
      </c>
      <c r="H113" s="48">
        <v>0</v>
      </c>
      <c r="I113" s="48">
        <v>0</v>
      </c>
      <c r="J113" s="49">
        <f t="shared" si="13"/>
        <v>0</v>
      </c>
      <c r="K113" s="43">
        <f t="shared" si="14"/>
        <v>0</v>
      </c>
      <c r="L113" s="186"/>
    </row>
    <row r="114" spans="1:12" s="26" customFormat="1" ht="135" customHeight="1" x14ac:dyDescent="0.25">
      <c r="A114" s="159"/>
      <c r="B114" s="143"/>
      <c r="C114" s="144"/>
      <c r="D114" s="144"/>
      <c r="E114" s="145"/>
      <c r="F114" s="23" t="s">
        <v>12</v>
      </c>
      <c r="G114" s="48">
        <v>0</v>
      </c>
      <c r="H114" s="48">
        <v>0</v>
      </c>
      <c r="I114" s="48">
        <v>0</v>
      </c>
      <c r="J114" s="49">
        <f t="shared" si="13"/>
        <v>0</v>
      </c>
      <c r="K114" s="43">
        <f t="shared" si="14"/>
        <v>0</v>
      </c>
      <c r="L114" s="186"/>
    </row>
    <row r="115" spans="1:12" s="26" customFormat="1" ht="135" customHeight="1" x14ac:dyDescent="0.25">
      <c r="A115" s="159"/>
      <c r="B115" s="143"/>
      <c r="C115" s="144"/>
      <c r="D115" s="144"/>
      <c r="E115" s="145"/>
      <c r="F115" s="23" t="s">
        <v>13</v>
      </c>
      <c r="G115" s="35">
        <v>50412.389239999997</v>
      </c>
      <c r="H115" s="35">
        <v>50412.389239999997</v>
      </c>
      <c r="I115" s="35">
        <v>49982.760029999998</v>
      </c>
      <c r="J115" s="85">
        <f t="shared" si="13"/>
        <v>-429.62920999999915</v>
      </c>
      <c r="K115" s="47">
        <f t="shared" si="14"/>
        <v>99.147770584816669</v>
      </c>
      <c r="L115" s="186"/>
    </row>
    <row r="116" spans="1:12" s="26" customFormat="1" ht="135" customHeight="1" x14ac:dyDescent="0.25">
      <c r="A116" s="159"/>
      <c r="B116" s="143"/>
      <c r="C116" s="144"/>
      <c r="D116" s="144"/>
      <c r="E116" s="145"/>
      <c r="F116" s="24" t="s">
        <v>14</v>
      </c>
      <c r="G116" s="48">
        <v>0</v>
      </c>
      <c r="H116" s="48">
        <v>0</v>
      </c>
      <c r="I116" s="48">
        <v>0</v>
      </c>
      <c r="J116" s="49">
        <f t="shared" si="13"/>
        <v>0</v>
      </c>
      <c r="K116" s="43">
        <f t="shared" si="14"/>
        <v>0</v>
      </c>
      <c r="L116" s="186"/>
    </row>
    <row r="117" spans="1:12" s="26" customFormat="1" ht="135" customHeight="1" x14ac:dyDescent="0.25">
      <c r="A117" s="159"/>
      <c r="B117" s="143"/>
      <c r="C117" s="144"/>
      <c r="D117" s="144"/>
      <c r="E117" s="145"/>
      <c r="F117" s="24" t="s">
        <v>15</v>
      </c>
      <c r="G117" s="48">
        <v>0</v>
      </c>
      <c r="H117" s="48">
        <v>0</v>
      </c>
      <c r="I117" s="48">
        <v>0</v>
      </c>
      <c r="J117" s="49">
        <v>0</v>
      </c>
      <c r="K117" s="43">
        <v>0</v>
      </c>
      <c r="L117" s="186"/>
    </row>
    <row r="118" spans="1:12" s="26" customFormat="1" ht="135" customHeight="1" x14ac:dyDescent="0.25">
      <c r="A118" s="160"/>
      <c r="B118" s="146"/>
      <c r="C118" s="147"/>
      <c r="D118" s="147"/>
      <c r="E118" s="148"/>
      <c r="F118" s="25" t="s">
        <v>16</v>
      </c>
      <c r="G118" s="48">
        <v>0</v>
      </c>
      <c r="H118" s="48">
        <v>0</v>
      </c>
      <c r="I118" s="48">
        <v>0</v>
      </c>
      <c r="J118" s="49">
        <f t="shared" ref="J118:J123" si="15">I118-H118</f>
        <v>0</v>
      </c>
      <c r="K118" s="43">
        <f t="shared" ref="K118:K123" si="16">IF(I118=0,0,I118/H118*100)</f>
        <v>0</v>
      </c>
      <c r="L118" s="187"/>
    </row>
    <row r="119" spans="1:12" s="26" customFormat="1" ht="135" customHeight="1" x14ac:dyDescent="0.25">
      <c r="A119" s="161">
        <v>17</v>
      </c>
      <c r="B119" s="140" t="s">
        <v>45</v>
      </c>
      <c r="C119" s="141"/>
      <c r="D119" s="141"/>
      <c r="E119" s="142"/>
      <c r="F119" s="20" t="s">
        <v>10</v>
      </c>
      <c r="G119" s="39">
        <f>G120+G121+G122+G123+G125</f>
        <v>547607.75074000005</v>
      </c>
      <c r="H119" s="39">
        <f>H120+H121+H122+H123+H125</f>
        <v>547607.75074000005</v>
      </c>
      <c r="I119" s="40">
        <f>I120+I121+I122+I123+I125</f>
        <v>547566.84291000001</v>
      </c>
      <c r="J119" s="88">
        <f t="shared" si="15"/>
        <v>-40.907830000040121</v>
      </c>
      <c r="K119" s="53">
        <f t="shared" si="16"/>
        <v>99.992529720416712</v>
      </c>
      <c r="L119" s="155" t="s">
        <v>46</v>
      </c>
    </row>
    <row r="120" spans="1:12" s="26" customFormat="1" ht="135" customHeight="1" x14ac:dyDescent="0.25">
      <c r="A120" s="162"/>
      <c r="B120" s="143"/>
      <c r="C120" s="144"/>
      <c r="D120" s="144"/>
      <c r="E120" s="145"/>
      <c r="F120" s="23" t="s">
        <v>11</v>
      </c>
      <c r="G120" s="48">
        <v>0</v>
      </c>
      <c r="H120" s="48">
        <v>0</v>
      </c>
      <c r="I120" s="48">
        <v>0</v>
      </c>
      <c r="J120" s="63">
        <f t="shared" si="15"/>
        <v>0</v>
      </c>
      <c r="K120" s="38">
        <f t="shared" si="16"/>
        <v>0</v>
      </c>
      <c r="L120" s="156"/>
    </row>
    <row r="121" spans="1:12" s="26" customFormat="1" ht="135" customHeight="1" x14ac:dyDescent="0.25">
      <c r="A121" s="162"/>
      <c r="B121" s="143"/>
      <c r="C121" s="144"/>
      <c r="D121" s="144"/>
      <c r="E121" s="145"/>
      <c r="F121" s="23" t="s">
        <v>12</v>
      </c>
      <c r="G121" s="34">
        <v>150271.29999999999</v>
      </c>
      <c r="H121" s="34">
        <v>150271.29999999999</v>
      </c>
      <c r="I121" s="34">
        <v>150271.29999999999</v>
      </c>
      <c r="J121" s="63">
        <f t="shared" si="15"/>
        <v>0</v>
      </c>
      <c r="K121" s="47">
        <f t="shared" si="16"/>
        <v>100</v>
      </c>
      <c r="L121" s="156"/>
    </row>
    <row r="122" spans="1:12" s="26" customFormat="1" ht="135" customHeight="1" x14ac:dyDescent="0.25">
      <c r="A122" s="162"/>
      <c r="B122" s="143"/>
      <c r="C122" s="144"/>
      <c r="D122" s="144"/>
      <c r="E122" s="145"/>
      <c r="F122" s="23" t="s">
        <v>13</v>
      </c>
      <c r="G122" s="34">
        <v>397336.45074</v>
      </c>
      <c r="H122" s="34">
        <v>397336.45074</v>
      </c>
      <c r="I122" s="55">
        <v>397295.54291000002</v>
      </c>
      <c r="J122" s="85">
        <f t="shared" si="15"/>
        <v>-40.907829999981914</v>
      </c>
      <c r="K122" s="47">
        <f t="shared" si="16"/>
        <v>99.989704485978109</v>
      </c>
      <c r="L122" s="156"/>
    </row>
    <row r="123" spans="1:12" s="26" customFormat="1" ht="135" customHeight="1" x14ac:dyDescent="0.25">
      <c r="A123" s="162"/>
      <c r="B123" s="143"/>
      <c r="C123" s="144"/>
      <c r="D123" s="144"/>
      <c r="E123" s="145"/>
      <c r="F123" s="24" t="s">
        <v>14</v>
      </c>
      <c r="G123" s="48">
        <v>0</v>
      </c>
      <c r="H123" s="48">
        <v>0</v>
      </c>
      <c r="I123" s="48">
        <v>0</v>
      </c>
      <c r="J123" s="63">
        <f t="shared" si="15"/>
        <v>0</v>
      </c>
      <c r="K123" s="60">
        <f t="shared" si="16"/>
        <v>0</v>
      </c>
      <c r="L123" s="156"/>
    </row>
    <row r="124" spans="1:12" s="26" customFormat="1" ht="135" customHeight="1" x14ac:dyDescent="0.25">
      <c r="A124" s="162"/>
      <c r="B124" s="143"/>
      <c r="C124" s="144"/>
      <c r="D124" s="144"/>
      <c r="E124" s="145"/>
      <c r="F124" s="24" t="s">
        <v>15</v>
      </c>
      <c r="G124" s="48">
        <v>0</v>
      </c>
      <c r="H124" s="48">
        <v>0</v>
      </c>
      <c r="I124" s="48">
        <v>0</v>
      </c>
      <c r="J124" s="64">
        <v>0</v>
      </c>
      <c r="K124" s="65">
        <v>0</v>
      </c>
      <c r="L124" s="156"/>
    </row>
    <row r="125" spans="1:12" s="26" customFormat="1" ht="135" customHeight="1" x14ac:dyDescent="0.25">
      <c r="A125" s="163"/>
      <c r="B125" s="146"/>
      <c r="C125" s="147"/>
      <c r="D125" s="147"/>
      <c r="E125" s="148"/>
      <c r="F125" s="25" t="s">
        <v>16</v>
      </c>
      <c r="G125" s="48">
        <v>0</v>
      </c>
      <c r="H125" s="48">
        <v>0</v>
      </c>
      <c r="I125" s="48">
        <v>0</v>
      </c>
      <c r="J125" s="62">
        <f>I125-H125</f>
        <v>0</v>
      </c>
      <c r="K125" s="60">
        <f t="shared" ref="K125:K147" si="17">IF(I125=0,0,I125/H125*100)</f>
        <v>0</v>
      </c>
      <c r="L125" s="157"/>
    </row>
    <row r="126" spans="1:12" s="26" customFormat="1" ht="135" customHeight="1" x14ac:dyDescent="0.25">
      <c r="A126" s="158">
        <v>18</v>
      </c>
      <c r="B126" s="140" t="s">
        <v>47</v>
      </c>
      <c r="C126" s="141"/>
      <c r="D126" s="141"/>
      <c r="E126" s="142"/>
      <c r="F126" s="20" t="s">
        <v>10</v>
      </c>
      <c r="G126" s="39">
        <f>G127+G128+G129+G130+G132</f>
        <v>16453.241310000001</v>
      </c>
      <c r="H126" s="39">
        <f>H127+H128+H129+H130+H132</f>
        <v>16453.241310000001</v>
      </c>
      <c r="I126" s="40">
        <f>I127+I128+I129+I130+I132</f>
        <v>16453.146080000002</v>
      </c>
      <c r="J126" s="88">
        <f>I126-H126</f>
        <v>-9.5229999998991843E-2</v>
      </c>
      <c r="K126" s="53">
        <f t="shared" si="17"/>
        <v>99.999421208270121</v>
      </c>
      <c r="L126" s="188" t="s">
        <v>48</v>
      </c>
    </row>
    <row r="127" spans="1:12" s="26" customFormat="1" ht="135" customHeight="1" x14ac:dyDescent="0.25">
      <c r="A127" s="159"/>
      <c r="B127" s="143"/>
      <c r="C127" s="144"/>
      <c r="D127" s="144"/>
      <c r="E127" s="145"/>
      <c r="F127" s="23" t="s">
        <v>11</v>
      </c>
      <c r="G127" s="48">
        <v>0</v>
      </c>
      <c r="H127" s="48">
        <v>0</v>
      </c>
      <c r="I127" s="48">
        <v>0</v>
      </c>
      <c r="J127" s="63">
        <v>0</v>
      </c>
      <c r="K127" s="77">
        <f t="shared" si="17"/>
        <v>0</v>
      </c>
      <c r="L127" s="189"/>
    </row>
    <row r="128" spans="1:12" s="26" customFormat="1" ht="135" customHeight="1" x14ac:dyDescent="0.25">
      <c r="A128" s="159"/>
      <c r="B128" s="143"/>
      <c r="C128" s="144"/>
      <c r="D128" s="144"/>
      <c r="E128" s="145"/>
      <c r="F128" s="23" t="s">
        <v>12</v>
      </c>
      <c r="G128" s="34">
        <v>6281.4</v>
      </c>
      <c r="H128" s="34">
        <v>6281.4</v>
      </c>
      <c r="I128" s="35">
        <v>6281.3047699999997</v>
      </c>
      <c r="J128" s="85">
        <f>I128-H128</f>
        <v>-9.5229999999901338E-2</v>
      </c>
      <c r="K128" s="47">
        <f t="shared" si="17"/>
        <v>99.998483936702016</v>
      </c>
      <c r="L128" s="189"/>
    </row>
    <row r="129" spans="1:12" s="26" customFormat="1" ht="135" customHeight="1" x14ac:dyDescent="0.25">
      <c r="A129" s="159"/>
      <c r="B129" s="143"/>
      <c r="C129" s="144"/>
      <c r="D129" s="144"/>
      <c r="E129" s="145"/>
      <c r="F129" s="23" t="s">
        <v>13</v>
      </c>
      <c r="G129" s="34">
        <v>8377.87104</v>
      </c>
      <c r="H129" s="34">
        <v>8377.87104</v>
      </c>
      <c r="I129" s="34">
        <v>8377.87104</v>
      </c>
      <c r="J129" s="85">
        <f>I129-H129</f>
        <v>0</v>
      </c>
      <c r="K129" s="47">
        <f t="shared" si="17"/>
        <v>100</v>
      </c>
      <c r="L129" s="189"/>
    </row>
    <row r="130" spans="1:12" s="26" customFormat="1" ht="135" customHeight="1" x14ac:dyDescent="0.25">
      <c r="A130" s="159"/>
      <c r="B130" s="143"/>
      <c r="C130" s="144"/>
      <c r="D130" s="144"/>
      <c r="E130" s="145"/>
      <c r="F130" s="24" t="s">
        <v>14</v>
      </c>
      <c r="G130" s="48">
        <v>0</v>
      </c>
      <c r="H130" s="48">
        <v>0</v>
      </c>
      <c r="I130" s="48">
        <v>0</v>
      </c>
      <c r="J130" s="69">
        <v>0</v>
      </c>
      <c r="K130" s="77">
        <f t="shared" si="17"/>
        <v>0</v>
      </c>
      <c r="L130" s="189"/>
    </row>
    <row r="131" spans="1:12" s="26" customFormat="1" ht="135" customHeight="1" x14ac:dyDescent="0.25">
      <c r="A131" s="159"/>
      <c r="B131" s="143"/>
      <c r="C131" s="144"/>
      <c r="D131" s="144"/>
      <c r="E131" s="145"/>
      <c r="F131" s="24" t="s">
        <v>15</v>
      </c>
      <c r="G131" s="48">
        <v>0</v>
      </c>
      <c r="H131" s="48">
        <v>0</v>
      </c>
      <c r="I131" s="48">
        <v>0</v>
      </c>
      <c r="J131" s="69">
        <v>0</v>
      </c>
      <c r="K131" s="77">
        <f t="shared" si="17"/>
        <v>0</v>
      </c>
      <c r="L131" s="189"/>
    </row>
    <row r="132" spans="1:12" s="26" customFormat="1" ht="135" customHeight="1" x14ac:dyDescent="0.25">
      <c r="A132" s="160"/>
      <c r="B132" s="146"/>
      <c r="C132" s="147"/>
      <c r="D132" s="147"/>
      <c r="E132" s="148"/>
      <c r="F132" s="25" t="s">
        <v>16</v>
      </c>
      <c r="G132" s="41">
        <v>1793.97027</v>
      </c>
      <c r="H132" s="41">
        <v>1793.97027</v>
      </c>
      <c r="I132" s="41">
        <v>1793.97027</v>
      </c>
      <c r="J132" s="68">
        <v>0</v>
      </c>
      <c r="K132" s="47">
        <f t="shared" si="17"/>
        <v>100</v>
      </c>
      <c r="L132" s="190"/>
    </row>
    <row r="133" spans="1:12" s="26" customFormat="1" ht="135" customHeight="1" x14ac:dyDescent="0.25">
      <c r="A133" s="161">
        <v>19</v>
      </c>
      <c r="B133" s="140" t="s">
        <v>49</v>
      </c>
      <c r="C133" s="141"/>
      <c r="D133" s="141"/>
      <c r="E133" s="142"/>
      <c r="F133" s="20" t="s">
        <v>10</v>
      </c>
      <c r="G133" s="39">
        <f>G134+G135+G136+G139</f>
        <v>480</v>
      </c>
      <c r="H133" s="39">
        <f>H134+H135+H136+H139</f>
        <v>480</v>
      </c>
      <c r="I133" s="40">
        <f>I134+I135+I136+I139</f>
        <v>480</v>
      </c>
      <c r="J133" s="92">
        <f t="shared" ref="J133:J174" si="18">I133-H133</f>
        <v>0</v>
      </c>
      <c r="K133" s="53">
        <f t="shared" si="17"/>
        <v>100</v>
      </c>
      <c r="L133" s="188" t="s">
        <v>50</v>
      </c>
    </row>
    <row r="134" spans="1:12" s="26" customFormat="1" ht="135" customHeight="1" x14ac:dyDescent="0.25">
      <c r="A134" s="162"/>
      <c r="B134" s="143"/>
      <c r="C134" s="144"/>
      <c r="D134" s="144"/>
      <c r="E134" s="145"/>
      <c r="F134" s="23" t="s">
        <v>11</v>
      </c>
      <c r="G134" s="41">
        <v>0</v>
      </c>
      <c r="H134" s="41">
        <v>0</v>
      </c>
      <c r="I134" s="41">
        <v>0</v>
      </c>
      <c r="J134" s="78">
        <f t="shared" si="18"/>
        <v>0</v>
      </c>
      <c r="K134" s="43">
        <f t="shared" si="17"/>
        <v>0</v>
      </c>
      <c r="L134" s="189"/>
    </row>
    <row r="135" spans="1:12" s="26" customFormat="1" ht="135" customHeight="1" x14ac:dyDescent="0.25">
      <c r="A135" s="162"/>
      <c r="B135" s="143"/>
      <c r="C135" s="144"/>
      <c r="D135" s="144"/>
      <c r="E135" s="145"/>
      <c r="F135" s="23" t="s">
        <v>12</v>
      </c>
      <c r="G135" s="91"/>
      <c r="H135" s="91"/>
      <c r="I135" s="35"/>
      <c r="J135" s="78">
        <f t="shared" si="18"/>
        <v>0</v>
      </c>
      <c r="K135" s="43">
        <f t="shared" si="17"/>
        <v>0</v>
      </c>
      <c r="L135" s="189"/>
    </row>
    <row r="136" spans="1:12" s="26" customFormat="1" ht="135" customHeight="1" x14ac:dyDescent="0.25">
      <c r="A136" s="162"/>
      <c r="B136" s="143"/>
      <c r="C136" s="144"/>
      <c r="D136" s="144"/>
      <c r="E136" s="145"/>
      <c r="F136" s="23" t="s">
        <v>13</v>
      </c>
      <c r="G136" s="91">
        <v>480</v>
      </c>
      <c r="H136" s="91">
        <v>480</v>
      </c>
      <c r="I136" s="91">
        <v>480</v>
      </c>
      <c r="J136" s="79">
        <f t="shared" si="18"/>
        <v>0</v>
      </c>
      <c r="K136" s="47">
        <f t="shared" si="17"/>
        <v>100</v>
      </c>
      <c r="L136" s="189"/>
    </row>
    <row r="137" spans="1:12" s="26" customFormat="1" ht="135" customHeight="1" x14ac:dyDescent="0.25">
      <c r="A137" s="162"/>
      <c r="B137" s="143"/>
      <c r="C137" s="144"/>
      <c r="D137" s="144"/>
      <c r="E137" s="145"/>
      <c r="F137" s="24" t="s">
        <v>14</v>
      </c>
      <c r="G137" s="48">
        <v>0</v>
      </c>
      <c r="H137" s="48">
        <v>0</v>
      </c>
      <c r="I137" s="48">
        <v>0</v>
      </c>
      <c r="J137" s="69">
        <f t="shared" si="18"/>
        <v>0</v>
      </c>
      <c r="K137" s="50">
        <f t="shared" si="17"/>
        <v>0</v>
      </c>
      <c r="L137" s="189"/>
    </row>
    <row r="138" spans="1:12" s="26" customFormat="1" ht="135" customHeight="1" x14ac:dyDescent="0.25">
      <c r="A138" s="162"/>
      <c r="B138" s="143"/>
      <c r="C138" s="144"/>
      <c r="D138" s="144"/>
      <c r="E138" s="145"/>
      <c r="F138" s="24" t="s">
        <v>15</v>
      </c>
      <c r="G138" s="48">
        <v>0</v>
      </c>
      <c r="H138" s="48">
        <v>0</v>
      </c>
      <c r="I138" s="48">
        <v>0</v>
      </c>
      <c r="J138" s="69">
        <f t="shared" si="18"/>
        <v>0</v>
      </c>
      <c r="K138" s="50">
        <f t="shared" si="17"/>
        <v>0</v>
      </c>
      <c r="L138" s="189"/>
    </row>
    <row r="139" spans="1:12" s="26" customFormat="1" ht="135" customHeight="1" x14ac:dyDescent="0.25">
      <c r="A139" s="163"/>
      <c r="B139" s="146"/>
      <c r="C139" s="147"/>
      <c r="D139" s="147"/>
      <c r="E139" s="148"/>
      <c r="F139" s="25" t="s">
        <v>16</v>
      </c>
      <c r="G139" s="48">
        <v>0</v>
      </c>
      <c r="H139" s="48">
        <v>0</v>
      </c>
      <c r="I139" s="48">
        <v>0</v>
      </c>
      <c r="J139" s="68">
        <f t="shared" si="18"/>
        <v>0</v>
      </c>
      <c r="K139" s="50">
        <f t="shared" si="17"/>
        <v>0</v>
      </c>
      <c r="L139" s="190"/>
    </row>
    <row r="140" spans="1:12" s="26" customFormat="1" ht="135" customHeight="1" x14ac:dyDescent="0.25">
      <c r="A140" s="161">
        <v>20</v>
      </c>
      <c r="B140" s="140" t="s">
        <v>51</v>
      </c>
      <c r="C140" s="141"/>
      <c r="D140" s="141"/>
      <c r="E140" s="142"/>
      <c r="F140" s="20" t="s">
        <v>10</v>
      </c>
      <c r="G140" s="39">
        <f>G141+G142+G143+G144+G146</f>
        <v>530760.09706000006</v>
      </c>
      <c r="H140" s="39">
        <f>H141+H142+H143+H144+H146</f>
        <v>530760.09706000006</v>
      </c>
      <c r="I140" s="40">
        <f>I141+I142+I143+I144+I146</f>
        <v>529929.35826999997</v>
      </c>
      <c r="J140" s="88">
        <f t="shared" si="18"/>
        <v>-830.73879000009038</v>
      </c>
      <c r="K140" s="53">
        <f t="shared" si="17"/>
        <v>99.84348130264469</v>
      </c>
      <c r="L140" s="155" t="s">
        <v>62</v>
      </c>
    </row>
    <row r="141" spans="1:12" s="26" customFormat="1" ht="135" customHeight="1" x14ac:dyDescent="0.25">
      <c r="A141" s="162"/>
      <c r="B141" s="143"/>
      <c r="C141" s="144"/>
      <c r="D141" s="144"/>
      <c r="E141" s="145"/>
      <c r="F141" s="23" t="s">
        <v>11</v>
      </c>
      <c r="G141" s="34">
        <v>5175.8</v>
      </c>
      <c r="H141" s="34">
        <v>5175.8</v>
      </c>
      <c r="I141" s="34">
        <v>5175.8</v>
      </c>
      <c r="J141" s="45">
        <f t="shared" si="18"/>
        <v>0</v>
      </c>
      <c r="K141" s="47">
        <f t="shared" si="17"/>
        <v>100</v>
      </c>
      <c r="L141" s="156"/>
    </row>
    <row r="142" spans="1:12" s="26" customFormat="1" ht="135" customHeight="1" x14ac:dyDescent="0.25">
      <c r="A142" s="162"/>
      <c r="B142" s="143"/>
      <c r="C142" s="144"/>
      <c r="D142" s="144"/>
      <c r="E142" s="145"/>
      <c r="F142" s="23" t="s">
        <v>12</v>
      </c>
      <c r="G142" s="34">
        <v>2582.3000000000002</v>
      </c>
      <c r="H142" s="34">
        <v>2582.3000000000002</v>
      </c>
      <c r="I142" s="34">
        <v>2582.3000000000002</v>
      </c>
      <c r="J142" s="45">
        <f t="shared" si="18"/>
        <v>0</v>
      </c>
      <c r="K142" s="47">
        <f t="shared" si="17"/>
        <v>100</v>
      </c>
      <c r="L142" s="156"/>
    </row>
    <row r="143" spans="1:12" s="26" customFormat="1" ht="135" customHeight="1" x14ac:dyDescent="0.25">
      <c r="A143" s="162"/>
      <c r="B143" s="143"/>
      <c r="C143" s="144"/>
      <c r="D143" s="144"/>
      <c r="E143" s="145"/>
      <c r="F143" s="23" t="s">
        <v>13</v>
      </c>
      <c r="G143" s="34">
        <v>523001.99706000002</v>
      </c>
      <c r="H143" s="34">
        <v>523001.99706000002</v>
      </c>
      <c r="I143" s="35">
        <v>522171.25826999999</v>
      </c>
      <c r="J143" s="85">
        <f t="shared" si="18"/>
        <v>-830.73879000003217</v>
      </c>
      <c r="K143" s="47">
        <f t="shared" si="17"/>
        <v>99.84115953769394</v>
      </c>
      <c r="L143" s="156"/>
    </row>
    <row r="144" spans="1:12" s="26" customFormat="1" ht="135" customHeight="1" x14ac:dyDescent="0.25">
      <c r="A144" s="162"/>
      <c r="B144" s="143"/>
      <c r="C144" s="144"/>
      <c r="D144" s="144"/>
      <c r="E144" s="145"/>
      <c r="F144" s="24" t="s">
        <v>14</v>
      </c>
      <c r="G144" s="48">
        <v>0</v>
      </c>
      <c r="H144" s="48">
        <v>0</v>
      </c>
      <c r="I144" s="48">
        <v>0</v>
      </c>
      <c r="J144" s="66">
        <f t="shared" si="18"/>
        <v>0</v>
      </c>
      <c r="K144" s="50">
        <f t="shared" si="17"/>
        <v>0</v>
      </c>
      <c r="L144" s="156"/>
    </row>
    <row r="145" spans="1:12" s="26" customFormat="1" ht="135" customHeight="1" x14ac:dyDescent="0.25">
      <c r="A145" s="162"/>
      <c r="B145" s="143"/>
      <c r="C145" s="144"/>
      <c r="D145" s="144"/>
      <c r="E145" s="145"/>
      <c r="F145" s="24" t="s">
        <v>15</v>
      </c>
      <c r="G145" s="48">
        <v>0</v>
      </c>
      <c r="H145" s="48">
        <v>0</v>
      </c>
      <c r="I145" s="48">
        <v>0</v>
      </c>
      <c r="J145" s="66">
        <f t="shared" si="18"/>
        <v>0</v>
      </c>
      <c r="K145" s="50">
        <f t="shared" si="17"/>
        <v>0</v>
      </c>
      <c r="L145" s="156"/>
    </row>
    <row r="146" spans="1:12" s="26" customFormat="1" ht="135" customHeight="1" x14ac:dyDescent="0.25">
      <c r="A146" s="163"/>
      <c r="B146" s="146"/>
      <c r="C146" s="147"/>
      <c r="D146" s="147"/>
      <c r="E146" s="148"/>
      <c r="F146" s="25" t="s">
        <v>16</v>
      </c>
      <c r="G146" s="48">
        <v>0</v>
      </c>
      <c r="H146" s="67">
        <v>0</v>
      </c>
      <c r="I146" s="67">
        <v>0</v>
      </c>
      <c r="J146" s="68">
        <f t="shared" si="18"/>
        <v>0</v>
      </c>
      <c r="K146" s="60">
        <f t="shared" si="17"/>
        <v>0</v>
      </c>
      <c r="L146" s="157"/>
    </row>
    <row r="147" spans="1:12" s="26" customFormat="1" ht="135" customHeight="1" x14ac:dyDescent="0.25">
      <c r="A147" s="161">
        <v>21</v>
      </c>
      <c r="B147" s="140" t="s">
        <v>52</v>
      </c>
      <c r="C147" s="141"/>
      <c r="D147" s="141"/>
      <c r="E147" s="142"/>
      <c r="F147" s="20" t="s">
        <v>10</v>
      </c>
      <c r="G147" s="39">
        <f>G148+G149+G150+G151+G153</f>
        <v>1957.1594500000001</v>
      </c>
      <c r="H147" s="39">
        <f>H148+H149+H150+H151+H153</f>
        <v>1957.1594500000001</v>
      </c>
      <c r="I147" s="40">
        <f>I148+I149+I150+I151+I153</f>
        <v>1957.1594500000001</v>
      </c>
      <c r="J147" s="92">
        <f t="shared" si="18"/>
        <v>0</v>
      </c>
      <c r="K147" s="53">
        <f t="shared" si="17"/>
        <v>100</v>
      </c>
      <c r="L147" s="191" t="s">
        <v>53</v>
      </c>
    </row>
    <row r="148" spans="1:12" s="26" customFormat="1" ht="135" customHeight="1" x14ac:dyDescent="0.25">
      <c r="A148" s="162"/>
      <c r="B148" s="143"/>
      <c r="C148" s="144"/>
      <c r="D148" s="144"/>
      <c r="E148" s="145"/>
      <c r="F148" s="23" t="s">
        <v>11</v>
      </c>
      <c r="G148" s="48">
        <v>0</v>
      </c>
      <c r="H148" s="48">
        <v>0</v>
      </c>
      <c r="I148" s="48">
        <v>0</v>
      </c>
      <c r="J148" s="69">
        <f t="shared" si="18"/>
        <v>0</v>
      </c>
      <c r="K148" s="61"/>
      <c r="L148" s="192"/>
    </row>
    <row r="149" spans="1:12" s="26" customFormat="1" ht="135" customHeight="1" x14ac:dyDescent="0.25">
      <c r="A149" s="162"/>
      <c r="B149" s="143"/>
      <c r="C149" s="144"/>
      <c r="D149" s="144"/>
      <c r="E149" s="145"/>
      <c r="F149" s="23" t="s">
        <v>12</v>
      </c>
      <c r="G149" s="34">
        <v>146.69999999999999</v>
      </c>
      <c r="H149" s="41">
        <v>146.69999999999999</v>
      </c>
      <c r="I149" s="41">
        <v>146.69999999999999</v>
      </c>
      <c r="J149" s="69">
        <f t="shared" si="18"/>
        <v>0</v>
      </c>
      <c r="K149" s="47">
        <f>IF(I149=0,0,I149/H149*100)</f>
        <v>100</v>
      </c>
      <c r="L149" s="192"/>
    </row>
    <row r="150" spans="1:12" s="26" customFormat="1" ht="135" customHeight="1" x14ac:dyDescent="0.25">
      <c r="A150" s="162"/>
      <c r="B150" s="143"/>
      <c r="C150" s="144"/>
      <c r="D150" s="144"/>
      <c r="E150" s="145"/>
      <c r="F150" s="23" t="s">
        <v>13</v>
      </c>
      <c r="G150" s="34">
        <v>1810.4594500000001</v>
      </c>
      <c r="H150" s="34">
        <v>1810.4594500000001</v>
      </c>
      <c r="I150" s="34">
        <v>1810.4594500000001</v>
      </c>
      <c r="J150" s="69">
        <f t="shared" si="18"/>
        <v>0</v>
      </c>
      <c r="K150" s="47">
        <f>IF(H150=0,0,I150/H150*100)</f>
        <v>100</v>
      </c>
      <c r="L150" s="192"/>
    </row>
    <row r="151" spans="1:12" s="26" customFormat="1" ht="135" customHeight="1" x14ac:dyDescent="0.25">
      <c r="A151" s="162"/>
      <c r="B151" s="143"/>
      <c r="C151" s="144"/>
      <c r="D151" s="144"/>
      <c r="E151" s="145"/>
      <c r="F151" s="24" t="s">
        <v>14</v>
      </c>
      <c r="G151" s="48">
        <v>0</v>
      </c>
      <c r="H151" s="48">
        <v>0</v>
      </c>
      <c r="I151" s="48">
        <v>0</v>
      </c>
      <c r="J151" s="69">
        <f t="shared" si="18"/>
        <v>0</v>
      </c>
      <c r="K151" s="70">
        <f>IF(H151=0,0,I151/H151*100)</f>
        <v>0</v>
      </c>
      <c r="L151" s="192"/>
    </row>
    <row r="152" spans="1:12" s="26" customFormat="1" ht="135" customHeight="1" x14ac:dyDescent="0.25">
      <c r="A152" s="162"/>
      <c r="B152" s="143"/>
      <c r="C152" s="144"/>
      <c r="D152" s="144"/>
      <c r="E152" s="145"/>
      <c r="F152" s="24" t="s">
        <v>15</v>
      </c>
      <c r="G152" s="48">
        <v>0</v>
      </c>
      <c r="H152" s="48">
        <v>0</v>
      </c>
      <c r="I152" s="48">
        <v>0</v>
      </c>
      <c r="J152" s="69">
        <f t="shared" si="18"/>
        <v>0</v>
      </c>
      <c r="K152" s="50">
        <f>IF(H152=0,0,I152/H152*100)</f>
        <v>0</v>
      </c>
      <c r="L152" s="192"/>
    </row>
    <row r="153" spans="1:12" s="26" customFormat="1" ht="135" customHeight="1" x14ac:dyDescent="0.25">
      <c r="A153" s="163"/>
      <c r="B153" s="146"/>
      <c r="C153" s="147"/>
      <c r="D153" s="147"/>
      <c r="E153" s="148"/>
      <c r="F153" s="25" t="s">
        <v>16</v>
      </c>
      <c r="G153" s="48">
        <v>0</v>
      </c>
      <c r="H153" s="48">
        <v>0</v>
      </c>
      <c r="I153" s="48">
        <v>0</v>
      </c>
      <c r="J153" s="69">
        <f t="shared" si="18"/>
        <v>0</v>
      </c>
      <c r="K153" s="50">
        <f>IF(H153=0,0,I153/H153*100)</f>
        <v>0</v>
      </c>
      <c r="L153" s="193"/>
    </row>
    <row r="154" spans="1:12" s="26" customFormat="1" ht="135" customHeight="1" x14ac:dyDescent="0.25">
      <c r="A154" s="161">
        <v>23</v>
      </c>
      <c r="B154" s="140" t="s">
        <v>54</v>
      </c>
      <c r="C154" s="141"/>
      <c r="D154" s="141"/>
      <c r="E154" s="142"/>
      <c r="F154" s="20" t="s">
        <v>10</v>
      </c>
      <c r="G154" s="51">
        <f>G155+G156+G157+G158+G160</f>
        <v>0</v>
      </c>
      <c r="H154" s="51">
        <f>H155+H156+H157+H158+H160</f>
        <v>0</v>
      </c>
      <c r="I154" s="52">
        <f>I155+I156+I157+I158+I160</f>
        <v>0</v>
      </c>
      <c r="J154" s="71">
        <f t="shared" si="18"/>
        <v>0</v>
      </c>
      <c r="K154" s="72">
        <f>IF(I154=0,0,I154/H154*100)</f>
        <v>0</v>
      </c>
      <c r="L154" s="191" t="s">
        <v>50</v>
      </c>
    </row>
    <row r="155" spans="1:12" s="26" customFormat="1" ht="135" customHeight="1" x14ac:dyDescent="0.25">
      <c r="A155" s="162"/>
      <c r="B155" s="143"/>
      <c r="C155" s="144"/>
      <c r="D155" s="144"/>
      <c r="E155" s="145"/>
      <c r="F155" s="23" t="s">
        <v>11</v>
      </c>
      <c r="G155" s="48">
        <v>0</v>
      </c>
      <c r="H155" s="48">
        <v>0</v>
      </c>
      <c r="I155" s="48">
        <v>0</v>
      </c>
      <c r="J155" s="63">
        <f t="shared" si="18"/>
        <v>0</v>
      </c>
      <c r="K155" s="60">
        <f t="shared" ref="K155:K160" si="19">IF(H155=0,0,I155/H155*100)</f>
        <v>0</v>
      </c>
      <c r="L155" s="192"/>
    </row>
    <row r="156" spans="1:12" s="26" customFormat="1" ht="135" customHeight="1" x14ac:dyDescent="0.25">
      <c r="A156" s="162"/>
      <c r="B156" s="143"/>
      <c r="C156" s="144"/>
      <c r="D156" s="144"/>
      <c r="E156" s="145"/>
      <c r="F156" s="23" t="s">
        <v>12</v>
      </c>
      <c r="G156" s="48">
        <v>0</v>
      </c>
      <c r="H156" s="48">
        <v>0</v>
      </c>
      <c r="I156" s="48">
        <v>0</v>
      </c>
      <c r="J156" s="68">
        <f t="shared" si="18"/>
        <v>0</v>
      </c>
      <c r="K156" s="60">
        <f t="shared" si="19"/>
        <v>0</v>
      </c>
      <c r="L156" s="192"/>
    </row>
    <row r="157" spans="1:12" s="26" customFormat="1" ht="135" customHeight="1" x14ac:dyDescent="0.25">
      <c r="A157" s="162"/>
      <c r="B157" s="143"/>
      <c r="C157" s="144"/>
      <c r="D157" s="144"/>
      <c r="E157" s="145"/>
      <c r="F157" s="23" t="s">
        <v>13</v>
      </c>
      <c r="G157" s="48">
        <v>0</v>
      </c>
      <c r="H157" s="48">
        <v>0</v>
      </c>
      <c r="I157" s="48">
        <v>0</v>
      </c>
      <c r="J157" s="68">
        <f t="shared" si="18"/>
        <v>0</v>
      </c>
      <c r="K157" s="60">
        <f t="shared" si="19"/>
        <v>0</v>
      </c>
      <c r="L157" s="192"/>
    </row>
    <row r="158" spans="1:12" s="26" customFormat="1" ht="135" customHeight="1" x14ac:dyDescent="0.25">
      <c r="A158" s="162"/>
      <c r="B158" s="143"/>
      <c r="C158" s="144"/>
      <c r="D158" s="144"/>
      <c r="E158" s="145"/>
      <c r="F158" s="24" t="s">
        <v>14</v>
      </c>
      <c r="G158" s="48">
        <v>0</v>
      </c>
      <c r="H158" s="48">
        <v>0</v>
      </c>
      <c r="I158" s="48">
        <v>0</v>
      </c>
      <c r="J158" s="63">
        <f t="shared" si="18"/>
        <v>0</v>
      </c>
      <c r="K158" s="60">
        <f t="shared" si="19"/>
        <v>0</v>
      </c>
      <c r="L158" s="192"/>
    </row>
    <row r="159" spans="1:12" s="26" customFormat="1" ht="135" customHeight="1" x14ac:dyDescent="0.25">
      <c r="A159" s="162"/>
      <c r="B159" s="143"/>
      <c r="C159" s="144"/>
      <c r="D159" s="144"/>
      <c r="E159" s="145"/>
      <c r="F159" s="24" t="s">
        <v>15</v>
      </c>
      <c r="G159" s="48">
        <v>0</v>
      </c>
      <c r="H159" s="48">
        <v>0</v>
      </c>
      <c r="I159" s="48">
        <v>0</v>
      </c>
      <c r="J159" s="63">
        <f t="shared" si="18"/>
        <v>0</v>
      </c>
      <c r="K159" s="60">
        <f t="shared" si="19"/>
        <v>0</v>
      </c>
      <c r="L159" s="192"/>
    </row>
    <row r="160" spans="1:12" s="26" customFormat="1" ht="135" customHeight="1" x14ac:dyDescent="0.25">
      <c r="A160" s="163"/>
      <c r="B160" s="146"/>
      <c r="C160" s="147"/>
      <c r="D160" s="147"/>
      <c r="E160" s="148"/>
      <c r="F160" s="25" t="s">
        <v>16</v>
      </c>
      <c r="G160" s="48">
        <v>0</v>
      </c>
      <c r="H160" s="48">
        <v>0</v>
      </c>
      <c r="I160" s="48">
        <v>0</v>
      </c>
      <c r="J160" s="63">
        <f t="shared" si="18"/>
        <v>0</v>
      </c>
      <c r="K160" s="60">
        <f t="shared" si="19"/>
        <v>0</v>
      </c>
      <c r="L160" s="193"/>
    </row>
    <row r="161" spans="1:12" ht="135" customHeight="1" x14ac:dyDescent="0.25">
      <c r="A161" s="161">
        <v>24</v>
      </c>
      <c r="B161" s="140" t="s">
        <v>55</v>
      </c>
      <c r="C161" s="141"/>
      <c r="D161" s="141"/>
      <c r="E161" s="142"/>
      <c r="F161" s="20" t="s">
        <v>10</v>
      </c>
      <c r="G161" s="39">
        <f>G162+G163+G164+G165+G167</f>
        <v>10346.52</v>
      </c>
      <c r="H161" s="39">
        <f>H162+H163+H164+H165+H167</f>
        <v>10346.52</v>
      </c>
      <c r="I161" s="40">
        <f>I162+I163+I164+I165+I167</f>
        <v>10346.52</v>
      </c>
      <c r="J161" s="88">
        <f t="shared" si="18"/>
        <v>0</v>
      </c>
      <c r="K161" s="53">
        <f>IF(I161=0,0,I161/H161*100)</f>
        <v>100</v>
      </c>
      <c r="L161" s="191" t="s">
        <v>28</v>
      </c>
    </row>
    <row r="162" spans="1:12" ht="135" customHeight="1" x14ac:dyDescent="0.25">
      <c r="A162" s="162"/>
      <c r="B162" s="143"/>
      <c r="C162" s="144"/>
      <c r="D162" s="144"/>
      <c r="E162" s="145"/>
      <c r="F162" s="23" t="s">
        <v>11</v>
      </c>
      <c r="G162" s="45">
        <v>0</v>
      </c>
      <c r="H162" s="45">
        <v>0</v>
      </c>
      <c r="I162" s="54">
        <v>0</v>
      </c>
      <c r="J162" s="63">
        <f t="shared" si="18"/>
        <v>0</v>
      </c>
      <c r="K162" s="61"/>
      <c r="L162" s="192"/>
    </row>
    <row r="163" spans="1:12" s="29" customFormat="1" ht="135" customHeight="1" x14ac:dyDescent="0.65">
      <c r="A163" s="162"/>
      <c r="B163" s="143"/>
      <c r="C163" s="144"/>
      <c r="D163" s="144"/>
      <c r="E163" s="145"/>
      <c r="F163" s="23" t="s">
        <v>12</v>
      </c>
      <c r="G163" s="34">
        <v>0</v>
      </c>
      <c r="H163" s="34">
        <v>0</v>
      </c>
      <c r="I163" s="35">
        <v>0</v>
      </c>
      <c r="J163" s="63">
        <f t="shared" si="18"/>
        <v>0</v>
      </c>
      <c r="K163" s="61"/>
      <c r="L163" s="192"/>
    </row>
    <row r="164" spans="1:12" s="29" customFormat="1" ht="135" customHeight="1" x14ac:dyDescent="0.65">
      <c r="A164" s="162"/>
      <c r="B164" s="143"/>
      <c r="C164" s="144"/>
      <c r="D164" s="144"/>
      <c r="E164" s="145"/>
      <c r="F164" s="23" t="s">
        <v>13</v>
      </c>
      <c r="G164" s="75">
        <v>10346.52</v>
      </c>
      <c r="H164" s="75">
        <v>10346.52</v>
      </c>
      <c r="I164" s="75">
        <v>10346.52</v>
      </c>
      <c r="J164" s="85">
        <f t="shared" si="18"/>
        <v>0</v>
      </c>
      <c r="K164" s="47">
        <f>IF(H164=0,0,I164/H164*100)</f>
        <v>100</v>
      </c>
      <c r="L164" s="192"/>
    </row>
    <row r="165" spans="1:12" s="29" customFormat="1" ht="135" customHeight="1" x14ac:dyDescent="0.65">
      <c r="A165" s="162"/>
      <c r="B165" s="143"/>
      <c r="C165" s="144"/>
      <c r="D165" s="144"/>
      <c r="E165" s="145"/>
      <c r="F165" s="24" t="s">
        <v>14</v>
      </c>
      <c r="G165" s="73">
        <v>0</v>
      </c>
      <c r="H165" s="45">
        <v>0</v>
      </c>
      <c r="I165" s="54">
        <v>0</v>
      </c>
      <c r="J165" s="63">
        <f t="shared" si="18"/>
        <v>0</v>
      </c>
      <c r="K165" s="60">
        <f>IF(H165=0,0,I165/H165*100)</f>
        <v>0</v>
      </c>
      <c r="L165" s="192"/>
    </row>
    <row r="166" spans="1:12" s="29" customFormat="1" ht="135" customHeight="1" x14ac:dyDescent="0.65">
      <c r="A166" s="162"/>
      <c r="B166" s="143"/>
      <c r="C166" s="144"/>
      <c r="D166" s="144"/>
      <c r="E166" s="145"/>
      <c r="F166" s="24" t="s">
        <v>15</v>
      </c>
      <c r="G166" s="73">
        <v>0</v>
      </c>
      <c r="H166" s="45">
        <v>0</v>
      </c>
      <c r="I166" s="54">
        <v>0</v>
      </c>
      <c r="J166" s="63">
        <f t="shared" si="18"/>
        <v>0</v>
      </c>
      <c r="K166" s="60">
        <f>IF(H166=0,0,I166/H166*100)</f>
        <v>0</v>
      </c>
      <c r="L166" s="192"/>
    </row>
    <row r="167" spans="1:12" s="29" customFormat="1" ht="135" customHeight="1" x14ac:dyDescent="0.65">
      <c r="A167" s="163"/>
      <c r="B167" s="146"/>
      <c r="C167" s="147"/>
      <c r="D167" s="147"/>
      <c r="E167" s="148"/>
      <c r="F167" s="25" t="s">
        <v>16</v>
      </c>
      <c r="G167" s="73"/>
      <c r="H167" s="45">
        <v>0</v>
      </c>
      <c r="I167" s="54">
        <v>0</v>
      </c>
      <c r="J167" s="63">
        <f t="shared" si="18"/>
        <v>0</v>
      </c>
      <c r="K167" s="60">
        <f>IF(H167=0,0,I167/H167*100)</f>
        <v>0</v>
      </c>
      <c r="L167" s="193"/>
    </row>
    <row r="168" spans="1:12" s="29" customFormat="1" ht="135" customHeight="1" x14ac:dyDescent="0.65">
      <c r="A168" s="161">
        <v>25</v>
      </c>
      <c r="B168" s="140" t="s">
        <v>56</v>
      </c>
      <c r="C168" s="141"/>
      <c r="D168" s="141"/>
      <c r="E168" s="142"/>
      <c r="F168" s="20" t="s">
        <v>10</v>
      </c>
      <c r="G168" s="39">
        <f>G169+G170+G171+G172+G174</f>
        <v>49684.870139999999</v>
      </c>
      <c r="H168" s="39">
        <f>H169+H170+H171+H172+H174</f>
        <v>49684.870139999999</v>
      </c>
      <c r="I168" s="40">
        <f>I169+I170+I171+I172+I174</f>
        <v>45649.72292</v>
      </c>
      <c r="J168" s="88">
        <f t="shared" si="18"/>
        <v>-4035.1472199999989</v>
      </c>
      <c r="K168" s="53">
        <f>IF(I168=0,0,I168/H168*100)</f>
        <v>91.878519137455882</v>
      </c>
      <c r="L168" s="191" t="s">
        <v>57</v>
      </c>
    </row>
    <row r="169" spans="1:12" s="29" customFormat="1" ht="135" customHeight="1" x14ac:dyDescent="0.65">
      <c r="A169" s="162"/>
      <c r="B169" s="143"/>
      <c r="C169" s="144"/>
      <c r="D169" s="144"/>
      <c r="E169" s="145"/>
      <c r="F169" s="23" t="s">
        <v>11</v>
      </c>
      <c r="G169" s="34">
        <v>0</v>
      </c>
      <c r="H169" s="34">
        <v>0</v>
      </c>
      <c r="I169" s="35">
        <v>0</v>
      </c>
      <c r="J169" s="74">
        <f t="shared" si="18"/>
        <v>0</v>
      </c>
      <c r="K169" s="38">
        <f t="shared" ref="K169:K174" si="20">IF(H169=0,0,I169/H169*100)</f>
        <v>0</v>
      </c>
      <c r="L169" s="192"/>
    </row>
    <row r="170" spans="1:12" s="29" customFormat="1" ht="135" customHeight="1" x14ac:dyDescent="0.65">
      <c r="A170" s="162"/>
      <c r="B170" s="143"/>
      <c r="C170" s="144"/>
      <c r="D170" s="144"/>
      <c r="E170" s="145"/>
      <c r="F170" s="23" t="s">
        <v>12</v>
      </c>
      <c r="G170" s="34">
        <v>9505.2000000000007</v>
      </c>
      <c r="H170" s="34">
        <v>9505.2000000000007</v>
      </c>
      <c r="I170" s="35">
        <v>9161.8587700000007</v>
      </c>
      <c r="J170" s="85">
        <f t="shared" si="18"/>
        <v>-343.34123</v>
      </c>
      <c r="K170" s="47">
        <f t="shared" si="20"/>
        <v>96.387858961410601</v>
      </c>
      <c r="L170" s="192"/>
    </row>
    <row r="171" spans="1:12" s="29" customFormat="1" ht="135" customHeight="1" x14ac:dyDescent="0.65">
      <c r="A171" s="162"/>
      <c r="B171" s="143"/>
      <c r="C171" s="144"/>
      <c r="D171" s="144"/>
      <c r="E171" s="145"/>
      <c r="F171" s="23" t="s">
        <v>13</v>
      </c>
      <c r="G171" s="75">
        <v>40179.670140000002</v>
      </c>
      <c r="H171" s="75">
        <v>40179.670140000002</v>
      </c>
      <c r="I171" s="75">
        <v>36487.864150000001</v>
      </c>
      <c r="J171" s="85">
        <f t="shared" si="18"/>
        <v>-3691.8059900000007</v>
      </c>
      <c r="K171" s="47">
        <f t="shared" si="20"/>
        <v>90.811756350571173</v>
      </c>
      <c r="L171" s="192"/>
    </row>
    <row r="172" spans="1:12" s="29" customFormat="1" ht="135" customHeight="1" x14ac:dyDescent="0.65">
      <c r="A172" s="162"/>
      <c r="B172" s="143"/>
      <c r="C172" s="144"/>
      <c r="D172" s="144"/>
      <c r="E172" s="145"/>
      <c r="F172" s="24" t="s">
        <v>14</v>
      </c>
      <c r="G172" s="76">
        <v>0</v>
      </c>
      <c r="H172" s="34">
        <v>0</v>
      </c>
      <c r="I172" s="35">
        <v>0</v>
      </c>
      <c r="J172" s="74">
        <f t="shared" si="18"/>
        <v>0</v>
      </c>
      <c r="K172" s="38">
        <f t="shared" si="20"/>
        <v>0</v>
      </c>
      <c r="L172" s="192"/>
    </row>
    <row r="173" spans="1:12" s="29" customFormat="1" ht="135" customHeight="1" x14ac:dyDescent="0.65">
      <c r="A173" s="162"/>
      <c r="B173" s="143"/>
      <c r="C173" s="144"/>
      <c r="D173" s="144"/>
      <c r="E173" s="145"/>
      <c r="F173" s="24" t="s">
        <v>15</v>
      </c>
      <c r="G173" s="76">
        <v>0</v>
      </c>
      <c r="H173" s="34">
        <v>0</v>
      </c>
      <c r="I173" s="35">
        <v>0</v>
      </c>
      <c r="J173" s="74">
        <f t="shared" si="18"/>
        <v>0</v>
      </c>
      <c r="K173" s="38">
        <f t="shared" si="20"/>
        <v>0</v>
      </c>
      <c r="L173" s="192"/>
    </row>
    <row r="174" spans="1:12" s="29" customFormat="1" ht="135" customHeight="1" x14ac:dyDescent="0.65">
      <c r="A174" s="163"/>
      <c r="B174" s="146"/>
      <c r="C174" s="147"/>
      <c r="D174" s="147"/>
      <c r="E174" s="148"/>
      <c r="F174" s="25" t="s">
        <v>16</v>
      </c>
      <c r="G174" s="76"/>
      <c r="H174" s="34">
        <v>0</v>
      </c>
      <c r="I174" s="35">
        <v>0</v>
      </c>
      <c r="J174" s="74">
        <f t="shared" si="18"/>
        <v>0</v>
      </c>
      <c r="K174" s="38">
        <f t="shared" si="20"/>
        <v>0</v>
      </c>
      <c r="L174" s="193"/>
    </row>
    <row r="175" spans="1:12" s="29" customFormat="1" ht="135" customHeight="1" x14ac:dyDescent="1.05">
      <c r="A175" s="1"/>
      <c r="B175" s="1"/>
      <c r="C175" s="2"/>
      <c r="D175" s="2"/>
      <c r="E175" s="3"/>
      <c r="F175" s="4"/>
      <c r="G175" s="5"/>
      <c r="H175" s="5"/>
      <c r="I175" s="6"/>
      <c r="J175" s="7"/>
      <c r="K175" s="8"/>
      <c r="L175" s="5"/>
    </row>
    <row r="176" spans="1:12" s="29" customFormat="1" ht="135" customHeight="1" x14ac:dyDescent="1.05">
      <c r="A176" s="1"/>
      <c r="B176" s="1"/>
      <c r="C176" s="2"/>
      <c r="D176" s="2"/>
      <c r="E176" s="3"/>
      <c r="F176" s="4"/>
      <c r="G176" s="5"/>
      <c r="H176" s="5"/>
      <c r="I176" s="6"/>
      <c r="J176" s="7"/>
      <c r="K176" s="8"/>
      <c r="L176" s="5"/>
    </row>
    <row r="177" spans="1:12" s="29" customFormat="1" ht="135" customHeight="1" x14ac:dyDescent="1.05">
      <c r="A177" s="1"/>
      <c r="B177" s="1"/>
      <c r="C177" s="2"/>
      <c r="D177" s="2"/>
      <c r="E177" s="3"/>
      <c r="F177" s="4"/>
      <c r="G177" s="5"/>
      <c r="H177" s="5"/>
      <c r="I177" s="6"/>
      <c r="J177" s="7"/>
      <c r="K177" s="8"/>
      <c r="L177" s="5"/>
    </row>
    <row r="178" spans="1:12" s="29" customFormat="1" ht="135" customHeight="1" x14ac:dyDescent="1.05">
      <c r="A178" s="1"/>
      <c r="B178" s="1"/>
      <c r="C178" s="2"/>
      <c r="D178" s="2"/>
      <c r="E178" s="3"/>
      <c r="F178" s="4"/>
      <c r="G178" s="5"/>
      <c r="H178" s="5"/>
      <c r="I178" s="6"/>
      <c r="J178" s="7"/>
      <c r="K178" s="8"/>
      <c r="L178" s="5"/>
    </row>
    <row r="179" spans="1:12" s="29" customFormat="1" ht="135" customHeight="1" x14ac:dyDescent="1.05">
      <c r="A179" s="1"/>
      <c r="B179" s="1"/>
      <c r="C179" s="2"/>
      <c r="D179" s="2"/>
      <c r="E179" s="3"/>
      <c r="F179" s="4"/>
      <c r="G179" s="5"/>
      <c r="H179" s="5"/>
      <c r="I179" s="6"/>
      <c r="J179" s="7"/>
      <c r="K179" s="8"/>
      <c r="L179" s="5"/>
    </row>
    <row r="180" spans="1:12" s="29" customFormat="1" ht="135" customHeight="1" x14ac:dyDescent="1.05">
      <c r="A180" s="1"/>
      <c r="B180" s="1"/>
      <c r="C180" s="2"/>
      <c r="D180" s="2"/>
      <c r="E180" s="3"/>
      <c r="F180" s="4"/>
      <c r="G180" s="5"/>
      <c r="H180" s="5"/>
      <c r="I180" s="6"/>
      <c r="J180" s="7"/>
      <c r="K180" s="8"/>
      <c r="L180" s="5"/>
    </row>
    <row r="181" spans="1:12" s="29" customFormat="1" ht="135" customHeight="1" x14ac:dyDescent="1.05">
      <c r="A181" s="1"/>
      <c r="B181" s="1"/>
      <c r="C181" s="2"/>
      <c r="D181" s="2"/>
      <c r="E181" s="3"/>
      <c r="F181" s="4"/>
      <c r="G181" s="5"/>
      <c r="H181" s="5"/>
      <c r="I181" s="6"/>
      <c r="J181" s="7"/>
      <c r="K181" s="8"/>
      <c r="L181" s="5"/>
    </row>
    <row r="182" spans="1:12" s="29" customFormat="1" ht="135" customHeight="1" x14ac:dyDescent="1.05">
      <c r="A182" s="1"/>
      <c r="B182" s="1"/>
      <c r="C182" s="2"/>
      <c r="D182" s="2"/>
      <c r="E182" s="3"/>
      <c r="F182" s="4"/>
      <c r="G182" s="5"/>
      <c r="H182" s="5"/>
      <c r="I182" s="6"/>
      <c r="J182" s="7"/>
      <c r="K182" s="8"/>
      <c r="L182" s="5"/>
    </row>
    <row r="183" spans="1:12" s="29" customFormat="1" ht="135" customHeight="1" x14ac:dyDescent="1.05">
      <c r="A183" s="1"/>
      <c r="B183" s="1"/>
      <c r="C183" s="2"/>
      <c r="D183" s="2"/>
      <c r="E183" s="3"/>
      <c r="F183" s="4"/>
      <c r="G183" s="5"/>
      <c r="H183" s="5"/>
      <c r="I183" s="6"/>
      <c r="J183" s="7"/>
      <c r="K183" s="8"/>
      <c r="L183" s="5"/>
    </row>
    <row r="184" spans="1:12" s="29" customFormat="1" ht="135" customHeight="1" x14ac:dyDescent="1.05">
      <c r="A184" s="1"/>
      <c r="B184" s="1"/>
      <c r="C184" s="2"/>
      <c r="D184" s="2"/>
      <c r="E184" s="3"/>
      <c r="F184" s="4"/>
      <c r="G184" s="5"/>
      <c r="H184" s="5"/>
      <c r="I184" s="6"/>
      <c r="J184" s="7"/>
      <c r="K184" s="8"/>
      <c r="L184" s="5"/>
    </row>
    <row r="185" spans="1:12" s="29" customFormat="1" ht="135" customHeight="1" x14ac:dyDescent="1.05">
      <c r="A185" s="1"/>
      <c r="B185" s="1"/>
      <c r="C185" s="2"/>
      <c r="D185" s="2"/>
      <c r="E185" s="3"/>
      <c r="F185" s="4"/>
      <c r="G185" s="5"/>
      <c r="H185" s="5"/>
      <c r="I185" s="6"/>
      <c r="J185" s="7"/>
      <c r="K185" s="8"/>
      <c r="L185" s="5"/>
    </row>
    <row r="186" spans="1:12" s="29" customFormat="1" ht="135" customHeight="1" x14ac:dyDescent="1.05">
      <c r="A186" s="1"/>
      <c r="B186" s="1"/>
      <c r="C186" s="2"/>
      <c r="D186" s="2"/>
      <c r="E186" s="3"/>
      <c r="F186" s="4"/>
      <c r="G186" s="5"/>
      <c r="H186" s="5"/>
      <c r="I186" s="6"/>
      <c r="J186" s="7"/>
      <c r="K186" s="8"/>
      <c r="L186" s="5"/>
    </row>
    <row r="187" spans="1:12" s="29" customFormat="1" ht="135" customHeight="1" x14ac:dyDescent="1.05">
      <c r="A187" s="1"/>
      <c r="B187" s="1"/>
      <c r="C187" s="2"/>
      <c r="D187" s="2"/>
      <c r="E187" s="3"/>
      <c r="F187" s="4"/>
      <c r="G187" s="5"/>
      <c r="H187" s="5"/>
      <c r="I187" s="6"/>
      <c r="J187" s="7"/>
      <c r="K187" s="8"/>
      <c r="L187" s="5"/>
    </row>
    <row r="188" spans="1:12" s="29" customFormat="1" ht="135" customHeight="1" x14ac:dyDescent="1.05">
      <c r="A188" s="1"/>
      <c r="B188" s="1"/>
      <c r="C188" s="2"/>
      <c r="D188" s="2"/>
      <c r="E188" s="3"/>
      <c r="F188" s="4"/>
      <c r="G188" s="5"/>
      <c r="H188" s="5"/>
      <c r="I188" s="6"/>
      <c r="J188" s="7"/>
      <c r="K188" s="8"/>
      <c r="L188" s="5"/>
    </row>
    <row r="189" spans="1:12" s="29" customFormat="1" ht="135" customHeight="1" x14ac:dyDescent="1.05">
      <c r="A189" s="1"/>
      <c r="B189" s="1"/>
      <c r="C189" s="2"/>
      <c r="D189" s="2"/>
      <c r="E189" s="3"/>
      <c r="F189" s="4"/>
      <c r="G189" s="5"/>
      <c r="H189" s="5"/>
      <c r="I189" s="6"/>
      <c r="J189" s="7"/>
      <c r="K189" s="8"/>
      <c r="L189" s="5"/>
    </row>
    <row r="190" spans="1:12" s="29" customFormat="1" ht="135" customHeight="1" x14ac:dyDescent="1.05">
      <c r="A190" s="1"/>
      <c r="B190" s="1"/>
      <c r="C190" s="2"/>
      <c r="D190" s="2"/>
      <c r="E190" s="3"/>
      <c r="F190" s="4"/>
      <c r="G190" s="5"/>
      <c r="H190" s="5"/>
      <c r="I190" s="6"/>
      <c r="J190" s="7"/>
      <c r="K190" s="8"/>
      <c r="L190" s="5"/>
    </row>
    <row r="191" spans="1:12" s="29" customFormat="1" ht="135" customHeight="1" x14ac:dyDescent="1.05">
      <c r="A191" s="1"/>
      <c r="B191" s="1"/>
      <c r="C191" s="2"/>
      <c r="D191" s="2"/>
      <c r="E191" s="3"/>
      <c r="F191" s="4"/>
      <c r="G191" s="5"/>
      <c r="H191" s="5"/>
      <c r="I191" s="6"/>
      <c r="J191" s="7"/>
      <c r="K191" s="8"/>
      <c r="L191" s="5"/>
    </row>
    <row r="192" spans="1:12" s="29" customFormat="1" ht="135" customHeight="1" x14ac:dyDescent="1.05">
      <c r="A192" s="1"/>
      <c r="B192" s="1"/>
      <c r="C192" s="2"/>
      <c r="D192" s="2"/>
      <c r="E192" s="3"/>
      <c r="F192" s="4"/>
      <c r="G192" s="5"/>
      <c r="H192" s="5"/>
      <c r="I192" s="6"/>
      <c r="J192" s="7"/>
      <c r="K192" s="8"/>
      <c r="L192" s="5"/>
    </row>
    <row r="193" spans="1:12" s="29" customFormat="1" ht="135" customHeight="1" x14ac:dyDescent="1.05">
      <c r="A193" s="1"/>
      <c r="B193" s="1"/>
      <c r="C193" s="2"/>
      <c r="D193" s="2"/>
      <c r="E193" s="3"/>
      <c r="F193" s="4"/>
      <c r="G193" s="5"/>
      <c r="H193" s="5"/>
      <c r="I193" s="6"/>
      <c r="J193" s="7"/>
      <c r="K193" s="8"/>
      <c r="L193" s="5"/>
    </row>
    <row r="194" spans="1:12" s="29" customFormat="1" ht="135" customHeight="1" x14ac:dyDescent="1.05">
      <c r="A194" s="1"/>
      <c r="B194" s="1"/>
      <c r="C194" s="2"/>
      <c r="D194" s="2"/>
      <c r="E194" s="3"/>
      <c r="F194" s="4"/>
      <c r="G194" s="5"/>
      <c r="H194" s="5"/>
      <c r="I194" s="6"/>
      <c r="J194" s="7"/>
      <c r="K194" s="8"/>
      <c r="L194" s="5"/>
    </row>
    <row r="195" spans="1:12" s="29" customFormat="1" ht="135" customHeight="1" x14ac:dyDescent="1.05">
      <c r="A195" s="1"/>
      <c r="B195" s="1"/>
      <c r="C195" s="2"/>
      <c r="D195" s="2"/>
      <c r="E195" s="3"/>
      <c r="F195" s="4"/>
      <c r="G195" s="5"/>
      <c r="H195" s="5"/>
      <c r="I195" s="6"/>
      <c r="J195" s="7"/>
      <c r="K195" s="8"/>
      <c r="L195" s="5"/>
    </row>
    <row r="196" spans="1:12" s="29" customFormat="1" ht="135" customHeight="1" x14ac:dyDescent="1.05">
      <c r="A196" s="1"/>
      <c r="B196" s="1"/>
      <c r="C196" s="2"/>
      <c r="D196" s="2"/>
      <c r="E196" s="3"/>
      <c r="F196" s="4"/>
      <c r="G196" s="5"/>
      <c r="H196" s="5"/>
      <c r="I196" s="6"/>
      <c r="J196" s="7"/>
      <c r="K196" s="8"/>
      <c r="L196" s="5"/>
    </row>
    <row r="197" spans="1:12" s="29" customFormat="1" ht="135" customHeight="1" x14ac:dyDescent="1.05">
      <c r="A197" s="1"/>
      <c r="B197" s="1"/>
      <c r="C197" s="2"/>
      <c r="D197" s="2"/>
      <c r="E197" s="3"/>
      <c r="F197" s="4"/>
      <c r="G197" s="5"/>
      <c r="H197" s="5"/>
      <c r="I197" s="6"/>
      <c r="J197" s="7"/>
      <c r="K197" s="8"/>
      <c r="L197" s="5"/>
    </row>
    <row r="198" spans="1:12" s="29" customFormat="1" ht="135" customHeight="1" x14ac:dyDescent="1.05">
      <c r="A198" s="1"/>
      <c r="B198" s="1"/>
      <c r="C198" s="2"/>
      <c r="D198" s="2"/>
      <c r="E198" s="3"/>
      <c r="F198" s="4"/>
      <c r="G198" s="5"/>
      <c r="H198" s="5"/>
      <c r="I198" s="6"/>
      <c r="J198" s="7"/>
      <c r="K198" s="8"/>
      <c r="L198" s="5"/>
    </row>
    <row r="199" spans="1:12" s="29" customFormat="1" ht="135" customHeight="1" x14ac:dyDescent="1.05">
      <c r="A199" s="1"/>
      <c r="B199" s="1"/>
      <c r="C199" s="2"/>
      <c r="D199" s="2"/>
      <c r="E199" s="3"/>
      <c r="F199" s="4"/>
      <c r="G199" s="5"/>
      <c r="H199" s="5"/>
      <c r="I199" s="6"/>
      <c r="J199" s="7"/>
      <c r="K199" s="8"/>
      <c r="L199" s="5"/>
    </row>
    <row r="200" spans="1:12" s="29" customFormat="1" ht="135" customHeight="1" x14ac:dyDescent="1.05">
      <c r="A200" s="1"/>
      <c r="B200" s="1"/>
      <c r="C200" s="2"/>
      <c r="D200" s="2"/>
      <c r="E200" s="3"/>
      <c r="F200" s="4"/>
      <c r="G200" s="5"/>
      <c r="H200" s="5"/>
      <c r="I200" s="6"/>
      <c r="J200" s="7"/>
      <c r="K200" s="8"/>
      <c r="L200" s="5"/>
    </row>
    <row r="201" spans="1:12" s="29" customFormat="1" ht="135" customHeight="1" x14ac:dyDescent="1.05">
      <c r="A201" s="1"/>
      <c r="B201" s="1"/>
      <c r="C201" s="2"/>
      <c r="D201" s="2"/>
      <c r="E201" s="3"/>
      <c r="F201" s="4"/>
      <c r="G201" s="5"/>
      <c r="H201" s="5"/>
      <c r="I201" s="6"/>
      <c r="J201" s="7"/>
      <c r="K201" s="8"/>
      <c r="L201" s="5"/>
    </row>
    <row r="202" spans="1:12" s="29" customFormat="1" ht="135" customHeight="1" x14ac:dyDescent="1.05">
      <c r="A202" s="1"/>
      <c r="B202" s="1"/>
      <c r="C202" s="2"/>
      <c r="D202" s="2"/>
      <c r="E202" s="3"/>
      <c r="F202" s="4"/>
      <c r="G202" s="5"/>
      <c r="H202" s="5"/>
      <c r="I202" s="6"/>
      <c r="J202" s="7"/>
      <c r="K202" s="8"/>
      <c r="L202" s="5"/>
    </row>
    <row r="203" spans="1:12" s="29" customFormat="1" ht="135" customHeight="1" x14ac:dyDescent="1.05">
      <c r="A203" s="1"/>
      <c r="B203" s="1"/>
      <c r="C203" s="2"/>
      <c r="D203" s="2"/>
      <c r="E203" s="3"/>
      <c r="F203" s="4"/>
      <c r="G203" s="5"/>
      <c r="H203" s="5"/>
      <c r="I203" s="6"/>
      <c r="J203" s="7"/>
      <c r="K203" s="8"/>
      <c r="L203" s="5"/>
    </row>
    <row r="204" spans="1:12" s="29" customFormat="1" ht="135" customHeight="1" x14ac:dyDescent="1.05">
      <c r="A204" s="1"/>
      <c r="B204" s="1"/>
      <c r="C204" s="2"/>
      <c r="D204" s="2"/>
      <c r="E204" s="3"/>
      <c r="F204" s="4"/>
      <c r="G204" s="5"/>
      <c r="H204" s="5"/>
      <c r="I204" s="6"/>
      <c r="J204" s="7"/>
      <c r="K204" s="8"/>
      <c r="L204" s="5"/>
    </row>
    <row r="205" spans="1:12" s="29" customFormat="1" ht="135" customHeight="1" x14ac:dyDescent="1.05">
      <c r="A205" s="1"/>
      <c r="B205" s="1"/>
      <c r="C205" s="2"/>
      <c r="D205" s="2"/>
      <c r="E205" s="3"/>
      <c r="F205" s="4"/>
      <c r="G205" s="5"/>
      <c r="H205" s="5"/>
      <c r="I205" s="6"/>
      <c r="J205" s="7"/>
      <c r="K205" s="8"/>
      <c r="L205" s="5"/>
    </row>
    <row r="206" spans="1:12" s="29" customFormat="1" ht="135" customHeight="1" x14ac:dyDescent="1.05">
      <c r="A206" s="1"/>
      <c r="B206" s="1"/>
      <c r="C206" s="2"/>
      <c r="D206" s="2"/>
      <c r="E206" s="3"/>
      <c r="F206" s="4"/>
      <c r="G206" s="5"/>
      <c r="H206" s="5"/>
      <c r="I206" s="6"/>
      <c r="J206" s="7"/>
      <c r="K206" s="8"/>
      <c r="L206" s="5"/>
    </row>
    <row r="207" spans="1:12" s="29" customFormat="1" ht="135" customHeight="1" x14ac:dyDescent="1.05">
      <c r="A207" s="1"/>
      <c r="B207" s="1"/>
      <c r="C207" s="2"/>
      <c r="D207" s="2"/>
      <c r="E207" s="3"/>
      <c r="F207" s="4"/>
      <c r="G207" s="5"/>
      <c r="H207" s="5"/>
      <c r="I207" s="6"/>
      <c r="J207" s="7"/>
      <c r="K207" s="8"/>
      <c r="L207" s="5"/>
    </row>
    <row r="208" spans="1:12" s="29" customFormat="1" ht="135" customHeight="1" x14ac:dyDescent="1.05">
      <c r="A208" s="1"/>
      <c r="B208" s="1"/>
      <c r="C208" s="2"/>
      <c r="D208" s="2"/>
      <c r="E208" s="3"/>
      <c r="F208" s="4"/>
      <c r="G208" s="5"/>
      <c r="H208" s="5"/>
      <c r="I208" s="6"/>
      <c r="J208" s="7"/>
      <c r="K208" s="8"/>
      <c r="L208" s="5"/>
    </row>
    <row r="209" spans="1:12" s="29" customFormat="1" ht="135" customHeight="1" x14ac:dyDescent="1.05">
      <c r="A209" s="1"/>
      <c r="B209" s="1"/>
      <c r="C209" s="2"/>
      <c r="D209" s="2"/>
      <c r="E209" s="3"/>
      <c r="F209" s="4"/>
      <c r="G209" s="5"/>
      <c r="H209" s="5"/>
      <c r="I209" s="6"/>
      <c r="J209" s="7"/>
      <c r="K209" s="8"/>
      <c r="L209" s="5"/>
    </row>
    <row r="210" spans="1:12" s="29" customFormat="1" ht="135" customHeight="1" x14ac:dyDescent="1.05">
      <c r="A210" s="1"/>
      <c r="B210" s="1"/>
      <c r="C210" s="2"/>
      <c r="D210" s="2"/>
      <c r="E210" s="3"/>
      <c r="F210" s="4"/>
      <c r="G210" s="5"/>
      <c r="H210" s="5"/>
      <c r="I210" s="6"/>
      <c r="J210" s="7"/>
      <c r="K210" s="8"/>
      <c r="L210" s="5"/>
    </row>
    <row r="211" spans="1:12" s="29" customFormat="1" ht="135" customHeight="1" x14ac:dyDescent="1.05">
      <c r="A211" s="1"/>
      <c r="B211" s="1"/>
      <c r="C211" s="2"/>
      <c r="D211" s="2"/>
      <c r="E211" s="3"/>
      <c r="F211" s="4"/>
      <c r="G211" s="5"/>
      <c r="H211" s="5"/>
      <c r="I211" s="6"/>
      <c r="J211" s="7"/>
      <c r="K211" s="8"/>
      <c r="L211" s="5"/>
    </row>
    <row r="212" spans="1:12" s="29" customFormat="1" ht="135" customHeight="1" x14ac:dyDescent="1.05">
      <c r="A212" s="1"/>
      <c r="B212" s="1"/>
      <c r="C212" s="2"/>
      <c r="D212" s="2"/>
      <c r="E212" s="3"/>
      <c r="F212" s="4"/>
      <c r="G212" s="5"/>
      <c r="H212" s="5"/>
      <c r="I212" s="6"/>
      <c r="J212" s="7"/>
      <c r="K212" s="8"/>
      <c r="L212" s="5"/>
    </row>
    <row r="213" spans="1:12" s="29" customFormat="1" ht="135" customHeight="1" x14ac:dyDescent="1.05">
      <c r="A213" s="1"/>
      <c r="B213" s="1"/>
      <c r="C213" s="2"/>
      <c r="D213" s="2"/>
      <c r="E213" s="3"/>
      <c r="F213" s="4"/>
      <c r="G213" s="5"/>
      <c r="H213" s="5"/>
      <c r="I213" s="6"/>
      <c r="J213" s="7"/>
      <c r="K213" s="8"/>
      <c r="L213" s="5"/>
    </row>
    <row r="214" spans="1:12" s="29" customFormat="1" ht="135" customHeight="1" x14ac:dyDescent="1.05">
      <c r="A214" s="1"/>
      <c r="B214" s="1"/>
      <c r="C214" s="2"/>
      <c r="D214" s="2"/>
      <c r="E214" s="3"/>
      <c r="F214" s="4"/>
      <c r="G214" s="5"/>
      <c r="H214" s="5"/>
      <c r="I214" s="6"/>
      <c r="J214" s="7"/>
      <c r="K214" s="8"/>
      <c r="L214" s="5"/>
    </row>
    <row r="215" spans="1:12" s="29" customFormat="1" ht="135" customHeight="1" x14ac:dyDescent="1.05">
      <c r="A215" s="1"/>
      <c r="B215" s="1"/>
      <c r="C215" s="2"/>
      <c r="D215" s="2"/>
      <c r="E215" s="3"/>
      <c r="F215" s="4"/>
      <c r="G215" s="5"/>
      <c r="H215" s="5"/>
      <c r="I215" s="6"/>
      <c r="J215" s="7"/>
      <c r="K215" s="8"/>
      <c r="L215" s="5"/>
    </row>
    <row r="216" spans="1:12" s="29" customFormat="1" ht="135" customHeight="1" x14ac:dyDescent="1.05">
      <c r="A216" s="1"/>
      <c r="B216" s="1"/>
      <c r="C216" s="2"/>
      <c r="D216" s="2"/>
      <c r="E216" s="3"/>
      <c r="F216" s="4"/>
      <c r="G216" s="5"/>
      <c r="H216" s="5"/>
      <c r="I216" s="6"/>
      <c r="J216" s="7"/>
      <c r="K216" s="8"/>
      <c r="L216" s="5"/>
    </row>
    <row r="217" spans="1:12" s="29" customFormat="1" ht="135" customHeight="1" x14ac:dyDescent="1.05">
      <c r="A217" s="1"/>
      <c r="B217" s="1"/>
      <c r="C217" s="2"/>
      <c r="D217" s="2"/>
      <c r="E217" s="3"/>
      <c r="F217" s="4"/>
      <c r="G217" s="5"/>
      <c r="H217" s="5"/>
      <c r="I217" s="6"/>
      <c r="J217" s="7"/>
      <c r="K217" s="8"/>
      <c r="L217" s="5"/>
    </row>
    <row r="218" spans="1:12" s="29" customFormat="1" ht="135" customHeight="1" x14ac:dyDescent="1.05">
      <c r="A218" s="1"/>
      <c r="B218" s="1"/>
      <c r="C218" s="2"/>
      <c r="D218" s="2"/>
      <c r="E218" s="3"/>
      <c r="F218" s="4"/>
      <c r="G218" s="5"/>
      <c r="H218" s="5"/>
      <c r="I218" s="6"/>
      <c r="J218" s="7"/>
      <c r="K218" s="8"/>
      <c r="L218" s="5"/>
    </row>
    <row r="219" spans="1:12" s="29" customFormat="1" ht="135" customHeight="1" x14ac:dyDescent="1.05">
      <c r="A219" s="1"/>
      <c r="B219" s="1"/>
      <c r="C219" s="2"/>
      <c r="D219" s="2"/>
      <c r="E219" s="3"/>
      <c r="F219" s="4"/>
      <c r="G219" s="5"/>
      <c r="H219" s="5"/>
      <c r="I219" s="6"/>
      <c r="J219" s="7"/>
      <c r="K219" s="8"/>
      <c r="L219" s="5"/>
    </row>
    <row r="220" spans="1:12" s="29" customFormat="1" ht="135" customHeight="1" x14ac:dyDescent="1.05">
      <c r="A220" s="1"/>
      <c r="B220" s="1"/>
      <c r="C220" s="2"/>
      <c r="D220" s="2"/>
      <c r="E220" s="3"/>
      <c r="F220" s="4"/>
      <c r="G220" s="5"/>
      <c r="H220" s="5"/>
      <c r="I220" s="6"/>
      <c r="J220" s="7"/>
      <c r="K220" s="8"/>
      <c r="L220" s="5"/>
    </row>
    <row r="221" spans="1:12" s="29" customFormat="1" ht="135" customHeight="1" x14ac:dyDescent="1.05">
      <c r="A221" s="1"/>
      <c r="B221" s="1"/>
      <c r="C221" s="2"/>
      <c r="D221" s="2"/>
      <c r="E221" s="3"/>
      <c r="F221" s="4"/>
      <c r="G221" s="5"/>
      <c r="H221" s="5"/>
      <c r="I221" s="6"/>
      <c r="J221" s="7"/>
      <c r="K221" s="8"/>
      <c r="L221" s="5"/>
    </row>
    <row r="222" spans="1:12" s="29" customFormat="1" ht="135" customHeight="1" x14ac:dyDescent="1.05">
      <c r="A222" s="1"/>
      <c r="B222" s="1"/>
      <c r="C222" s="2"/>
      <c r="D222" s="2"/>
      <c r="E222" s="3"/>
      <c r="F222" s="4"/>
      <c r="G222" s="5"/>
      <c r="H222" s="5"/>
      <c r="I222" s="6"/>
      <c r="J222" s="7"/>
      <c r="K222" s="8"/>
      <c r="L222" s="5"/>
    </row>
    <row r="223" spans="1:12" s="29" customFormat="1" ht="135" customHeight="1" x14ac:dyDescent="1.05">
      <c r="A223" s="1"/>
      <c r="B223" s="1"/>
      <c r="C223" s="2"/>
      <c r="D223" s="2"/>
      <c r="E223" s="3"/>
      <c r="F223" s="4"/>
      <c r="G223" s="5"/>
      <c r="H223" s="5"/>
      <c r="I223" s="6"/>
      <c r="J223" s="7"/>
      <c r="K223" s="8"/>
      <c r="L223" s="5"/>
    </row>
    <row r="224" spans="1:12" s="29" customFormat="1" ht="135" customHeight="1" x14ac:dyDescent="1.05">
      <c r="A224" s="1"/>
      <c r="B224" s="1"/>
      <c r="C224" s="2"/>
      <c r="D224" s="2"/>
      <c r="E224" s="3"/>
      <c r="F224" s="4"/>
      <c r="G224" s="5"/>
      <c r="H224" s="5"/>
      <c r="I224" s="6"/>
      <c r="J224" s="7"/>
      <c r="K224" s="8"/>
      <c r="L224" s="5"/>
    </row>
    <row r="225" spans="1:12" s="29" customFormat="1" ht="135" customHeight="1" x14ac:dyDescent="1.05">
      <c r="A225" s="1"/>
      <c r="B225" s="1"/>
      <c r="C225" s="2"/>
      <c r="D225" s="2"/>
      <c r="E225" s="3"/>
      <c r="F225" s="4"/>
      <c r="G225" s="5"/>
      <c r="H225" s="5"/>
      <c r="I225" s="6"/>
      <c r="J225" s="7"/>
      <c r="K225" s="8"/>
      <c r="L225" s="5"/>
    </row>
    <row r="226" spans="1:12" s="29" customFormat="1" ht="135" customHeight="1" x14ac:dyDescent="1.05">
      <c r="A226" s="1"/>
      <c r="B226" s="1"/>
      <c r="C226" s="2"/>
      <c r="D226" s="2"/>
      <c r="E226" s="3"/>
      <c r="F226" s="4"/>
      <c r="G226" s="5"/>
      <c r="H226" s="5"/>
      <c r="I226" s="6"/>
      <c r="J226" s="7"/>
      <c r="K226" s="8"/>
      <c r="L226" s="5"/>
    </row>
    <row r="227" spans="1:12" s="29" customFormat="1" ht="135" customHeight="1" x14ac:dyDescent="1.05">
      <c r="A227" s="1"/>
      <c r="B227" s="1"/>
      <c r="C227" s="2"/>
      <c r="D227" s="2"/>
      <c r="E227" s="3"/>
      <c r="F227" s="4"/>
      <c r="G227" s="5"/>
      <c r="H227" s="5"/>
      <c r="I227" s="6"/>
      <c r="J227" s="7"/>
      <c r="K227" s="8"/>
      <c r="L227" s="5"/>
    </row>
    <row r="228" spans="1:12" s="29" customFormat="1" ht="135" customHeight="1" x14ac:dyDescent="1.05">
      <c r="A228" s="1"/>
      <c r="B228" s="1"/>
      <c r="C228" s="2"/>
      <c r="D228" s="2"/>
      <c r="E228" s="3"/>
      <c r="F228" s="4"/>
      <c r="G228" s="5"/>
      <c r="H228" s="5"/>
      <c r="I228" s="6"/>
      <c r="J228" s="7"/>
      <c r="K228" s="8"/>
      <c r="L228" s="5"/>
    </row>
    <row r="229" spans="1:12" s="29" customFormat="1" ht="135" customHeight="1" x14ac:dyDescent="1.05">
      <c r="A229" s="1"/>
      <c r="B229" s="1"/>
      <c r="C229" s="2"/>
      <c r="D229" s="2"/>
      <c r="E229" s="3"/>
      <c r="F229" s="4"/>
      <c r="G229" s="5"/>
      <c r="H229" s="5"/>
      <c r="I229" s="6"/>
      <c r="J229" s="7"/>
      <c r="K229" s="8"/>
      <c r="L229" s="5"/>
    </row>
    <row r="230" spans="1:12" s="29" customFormat="1" ht="135" customHeight="1" x14ac:dyDescent="1.05">
      <c r="A230" s="1"/>
      <c r="B230" s="1"/>
      <c r="C230" s="2"/>
      <c r="D230" s="2"/>
      <c r="E230" s="3"/>
      <c r="F230" s="4"/>
      <c r="G230" s="5"/>
      <c r="H230" s="5"/>
      <c r="I230" s="6"/>
      <c r="J230" s="7"/>
      <c r="K230" s="8"/>
      <c r="L230" s="5"/>
    </row>
    <row r="231" spans="1:12" s="29" customFormat="1" ht="135" customHeight="1" x14ac:dyDescent="1.05">
      <c r="A231" s="1"/>
      <c r="B231" s="1"/>
      <c r="C231" s="2"/>
      <c r="D231" s="2"/>
      <c r="E231" s="3"/>
      <c r="F231" s="4"/>
      <c r="G231" s="5"/>
      <c r="H231" s="5"/>
      <c r="I231" s="6"/>
      <c r="J231" s="7"/>
      <c r="K231" s="8"/>
      <c r="L231" s="5"/>
    </row>
    <row r="232" spans="1:12" s="29" customFormat="1" ht="135" customHeight="1" x14ac:dyDescent="1.05">
      <c r="A232" s="1"/>
      <c r="B232" s="1"/>
      <c r="C232" s="2"/>
      <c r="D232" s="2"/>
      <c r="E232" s="3"/>
      <c r="F232" s="4"/>
      <c r="G232" s="5"/>
      <c r="H232" s="5"/>
      <c r="I232" s="6"/>
      <c r="J232" s="7"/>
      <c r="K232" s="8"/>
      <c r="L232" s="5"/>
    </row>
    <row r="233" spans="1:12" s="29" customFormat="1" ht="135" customHeight="1" x14ac:dyDescent="1.05">
      <c r="A233" s="1"/>
      <c r="B233" s="1"/>
      <c r="C233" s="2"/>
      <c r="D233" s="2"/>
      <c r="E233" s="3"/>
      <c r="F233" s="4"/>
      <c r="G233" s="5"/>
      <c r="H233" s="5"/>
      <c r="I233" s="6"/>
      <c r="J233" s="7"/>
      <c r="K233" s="8"/>
      <c r="L233" s="5"/>
    </row>
    <row r="234" spans="1:12" s="29" customFormat="1" ht="135" customHeight="1" x14ac:dyDescent="1.05">
      <c r="A234" s="1"/>
      <c r="B234" s="1"/>
      <c r="C234" s="2"/>
      <c r="D234" s="2"/>
      <c r="E234" s="3"/>
      <c r="F234" s="4"/>
      <c r="G234" s="5"/>
      <c r="H234" s="5"/>
      <c r="I234" s="6"/>
      <c r="J234" s="7"/>
      <c r="K234" s="8"/>
      <c r="L234" s="5"/>
    </row>
    <row r="235" spans="1:12" s="29" customFormat="1" ht="135" customHeight="1" x14ac:dyDescent="1.05">
      <c r="A235" s="1"/>
      <c r="B235" s="1"/>
      <c r="C235" s="2"/>
      <c r="D235" s="2"/>
      <c r="E235" s="3"/>
      <c r="F235" s="4"/>
      <c r="G235" s="5"/>
      <c r="H235" s="5"/>
      <c r="I235" s="6"/>
      <c r="J235" s="7"/>
      <c r="K235" s="8"/>
      <c r="L235" s="5"/>
    </row>
    <row r="236" spans="1:12" s="29" customFormat="1" ht="135" customHeight="1" x14ac:dyDescent="1.05">
      <c r="A236" s="1"/>
      <c r="B236" s="1"/>
      <c r="C236" s="2"/>
      <c r="D236" s="2"/>
      <c r="E236" s="3"/>
      <c r="F236" s="4"/>
      <c r="G236" s="5"/>
      <c r="H236" s="5"/>
      <c r="I236" s="6"/>
      <c r="J236" s="7"/>
      <c r="K236" s="8"/>
      <c r="L236" s="5"/>
    </row>
    <row r="237" spans="1:12" s="29" customFormat="1" ht="135" customHeight="1" x14ac:dyDescent="1.05">
      <c r="A237" s="1"/>
      <c r="B237" s="1"/>
      <c r="C237" s="2"/>
      <c r="D237" s="2"/>
      <c r="E237" s="3"/>
      <c r="F237" s="4"/>
      <c r="G237" s="5"/>
      <c r="H237" s="5"/>
      <c r="I237" s="6"/>
      <c r="J237" s="7"/>
      <c r="K237" s="8"/>
      <c r="L237" s="5"/>
    </row>
    <row r="238" spans="1:12" s="29" customFormat="1" x14ac:dyDescent="1.05">
      <c r="A238" s="1"/>
      <c r="B238" s="1"/>
      <c r="C238" s="2"/>
      <c r="D238" s="2"/>
      <c r="E238" s="3"/>
      <c r="F238" s="4"/>
      <c r="G238" s="5"/>
      <c r="H238" s="5"/>
      <c r="I238" s="6"/>
      <c r="J238" s="7"/>
      <c r="K238" s="8"/>
      <c r="L238" s="5"/>
    </row>
    <row r="239" spans="1:12" s="29" customFormat="1" x14ac:dyDescent="1.05">
      <c r="A239" s="1"/>
      <c r="B239" s="1"/>
      <c r="C239" s="2"/>
      <c r="D239" s="2"/>
      <c r="E239" s="3"/>
      <c r="F239" s="4"/>
      <c r="G239" s="5"/>
      <c r="H239" s="5"/>
      <c r="I239" s="6"/>
      <c r="J239" s="7"/>
      <c r="K239" s="8"/>
      <c r="L239" s="5"/>
    </row>
    <row r="240" spans="1:12" s="29" customFormat="1" x14ac:dyDescent="1.05">
      <c r="A240" s="1"/>
      <c r="B240" s="1"/>
      <c r="C240" s="2"/>
      <c r="D240" s="2"/>
      <c r="E240" s="3"/>
      <c r="F240" s="4"/>
      <c r="G240" s="5"/>
      <c r="H240" s="5"/>
      <c r="I240" s="6"/>
      <c r="J240" s="7"/>
      <c r="K240" s="8"/>
      <c r="L240" s="5"/>
    </row>
    <row r="241" spans="1:12" s="29" customFormat="1" x14ac:dyDescent="1.05">
      <c r="A241" s="1"/>
      <c r="B241" s="1"/>
      <c r="C241" s="2"/>
      <c r="D241" s="2"/>
      <c r="E241" s="3"/>
      <c r="F241" s="4"/>
      <c r="G241" s="5"/>
      <c r="H241" s="5"/>
      <c r="I241" s="6"/>
      <c r="J241" s="7"/>
      <c r="K241" s="8"/>
      <c r="L241" s="5"/>
    </row>
    <row r="242" spans="1:12" s="29" customFormat="1" x14ac:dyDescent="1.05">
      <c r="A242" s="1"/>
      <c r="B242" s="1"/>
      <c r="C242" s="2"/>
      <c r="D242" s="2"/>
      <c r="E242" s="3"/>
      <c r="F242" s="4"/>
      <c r="G242" s="5"/>
      <c r="H242" s="5"/>
      <c r="I242" s="6"/>
      <c r="J242" s="7"/>
      <c r="K242" s="8"/>
      <c r="L242" s="5"/>
    </row>
    <row r="243" spans="1:12" s="29" customFormat="1" x14ac:dyDescent="1.05">
      <c r="A243" s="1"/>
      <c r="B243" s="1"/>
      <c r="C243" s="2"/>
      <c r="D243" s="2"/>
      <c r="E243" s="3"/>
      <c r="F243" s="4"/>
      <c r="G243" s="5"/>
      <c r="H243" s="5"/>
      <c r="I243" s="6"/>
      <c r="J243" s="7"/>
      <c r="K243" s="8"/>
      <c r="L243" s="5"/>
    </row>
    <row r="244" spans="1:12" s="29" customFormat="1" x14ac:dyDescent="1.05">
      <c r="A244" s="1"/>
      <c r="B244" s="1"/>
      <c r="C244" s="2"/>
      <c r="D244" s="2"/>
      <c r="E244" s="3"/>
      <c r="F244" s="4"/>
      <c r="G244" s="5"/>
      <c r="H244" s="5"/>
      <c r="I244" s="6"/>
      <c r="J244" s="7"/>
      <c r="K244" s="8"/>
      <c r="L244" s="5"/>
    </row>
    <row r="245" spans="1:12" s="29" customFormat="1" x14ac:dyDescent="1.05">
      <c r="A245" s="1"/>
      <c r="B245" s="1"/>
      <c r="C245" s="2"/>
      <c r="D245" s="2"/>
      <c r="E245" s="3"/>
      <c r="F245" s="4"/>
      <c r="G245" s="5"/>
      <c r="H245" s="5"/>
      <c r="I245" s="6"/>
      <c r="J245" s="7"/>
      <c r="K245" s="8"/>
      <c r="L245" s="5"/>
    </row>
    <row r="246" spans="1:12" s="29" customFormat="1" x14ac:dyDescent="1.05">
      <c r="A246" s="1"/>
      <c r="B246" s="1"/>
      <c r="C246" s="2"/>
      <c r="D246" s="2"/>
      <c r="E246" s="3"/>
      <c r="F246" s="4"/>
      <c r="G246" s="5"/>
      <c r="H246" s="5"/>
      <c r="I246" s="6"/>
      <c r="J246" s="7"/>
      <c r="K246" s="8"/>
      <c r="L246" s="5"/>
    </row>
    <row r="247" spans="1:12" s="29" customFormat="1" x14ac:dyDescent="1.05">
      <c r="A247" s="1"/>
      <c r="B247" s="1"/>
      <c r="C247" s="2"/>
      <c r="D247" s="2"/>
      <c r="E247" s="3"/>
      <c r="F247" s="4"/>
      <c r="G247" s="5"/>
      <c r="H247" s="5"/>
      <c r="I247" s="6"/>
      <c r="J247" s="7"/>
      <c r="K247" s="8"/>
      <c r="L247" s="5"/>
    </row>
    <row r="248" spans="1:12" s="29" customFormat="1" x14ac:dyDescent="1.05">
      <c r="A248" s="1"/>
      <c r="B248" s="1"/>
      <c r="C248" s="2"/>
      <c r="D248" s="2"/>
      <c r="E248" s="3"/>
      <c r="F248" s="4"/>
      <c r="G248" s="5"/>
      <c r="H248" s="5"/>
      <c r="I248" s="6"/>
      <c r="J248" s="7"/>
      <c r="K248" s="8"/>
      <c r="L248" s="5"/>
    </row>
    <row r="249" spans="1:12" s="29" customFormat="1" x14ac:dyDescent="1.05">
      <c r="A249" s="1"/>
      <c r="B249" s="1"/>
      <c r="C249" s="2"/>
      <c r="D249" s="2"/>
      <c r="E249" s="3"/>
      <c r="F249" s="4"/>
      <c r="G249" s="5"/>
      <c r="H249" s="5"/>
      <c r="I249" s="6"/>
      <c r="J249" s="7"/>
      <c r="K249" s="8"/>
      <c r="L249" s="5"/>
    </row>
    <row r="250" spans="1:12" s="29" customFormat="1" x14ac:dyDescent="1.05">
      <c r="A250" s="1"/>
      <c r="B250" s="1"/>
      <c r="C250" s="2"/>
      <c r="D250" s="2"/>
      <c r="E250" s="3"/>
      <c r="F250" s="4"/>
      <c r="G250" s="5"/>
      <c r="H250" s="5"/>
      <c r="I250" s="6"/>
      <c r="J250" s="7"/>
      <c r="K250" s="8"/>
      <c r="L250" s="5"/>
    </row>
    <row r="251" spans="1:12" s="29" customFormat="1" x14ac:dyDescent="1.05">
      <c r="A251" s="1"/>
      <c r="B251" s="1"/>
      <c r="C251" s="2"/>
      <c r="D251" s="2"/>
      <c r="E251" s="3"/>
      <c r="F251" s="4"/>
      <c r="G251" s="5"/>
      <c r="H251" s="5"/>
      <c r="I251" s="6"/>
      <c r="J251" s="7"/>
      <c r="K251" s="8"/>
      <c r="L251" s="5"/>
    </row>
    <row r="252" spans="1:12" s="29" customFormat="1" x14ac:dyDescent="1.05">
      <c r="A252" s="1"/>
      <c r="B252" s="1"/>
      <c r="C252" s="2"/>
      <c r="D252" s="2"/>
      <c r="E252" s="3"/>
      <c r="F252" s="4"/>
      <c r="G252" s="5"/>
      <c r="H252" s="5"/>
      <c r="I252" s="6"/>
      <c r="J252" s="7"/>
      <c r="K252" s="8"/>
      <c r="L252" s="5"/>
    </row>
    <row r="253" spans="1:12" s="29" customFormat="1" x14ac:dyDescent="1.05">
      <c r="A253" s="1"/>
      <c r="B253" s="1"/>
      <c r="C253" s="2"/>
      <c r="D253" s="2"/>
      <c r="E253" s="3"/>
      <c r="F253" s="4"/>
      <c r="G253" s="5"/>
      <c r="H253" s="5"/>
      <c r="I253" s="6"/>
      <c r="J253" s="7"/>
      <c r="K253" s="8"/>
      <c r="L253" s="5"/>
    </row>
    <row r="254" spans="1:12" s="29" customFormat="1" x14ac:dyDescent="1.05">
      <c r="A254" s="1"/>
      <c r="B254" s="1"/>
      <c r="C254" s="2"/>
      <c r="D254" s="2"/>
      <c r="E254" s="3"/>
      <c r="F254" s="4"/>
      <c r="G254" s="5"/>
      <c r="H254" s="5"/>
      <c r="I254" s="6"/>
      <c r="J254" s="7"/>
      <c r="K254" s="8"/>
      <c r="L254" s="5"/>
    </row>
    <row r="255" spans="1:12" s="29" customFormat="1" x14ac:dyDescent="1.05">
      <c r="A255" s="1"/>
      <c r="B255" s="1"/>
      <c r="C255" s="2"/>
      <c r="D255" s="2"/>
      <c r="E255" s="3"/>
      <c r="F255" s="4"/>
      <c r="G255" s="5"/>
      <c r="H255" s="5"/>
      <c r="I255" s="6"/>
      <c r="J255" s="7"/>
      <c r="K255" s="8"/>
      <c r="L255" s="5"/>
    </row>
  </sheetData>
  <mergeCells count="79">
    <mergeCell ref="A161:A167"/>
    <mergeCell ref="B161:E167"/>
    <mergeCell ref="L161:L167"/>
    <mergeCell ref="A168:A174"/>
    <mergeCell ref="B168:E174"/>
    <mergeCell ref="L168:L174"/>
    <mergeCell ref="A147:A153"/>
    <mergeCell ref="B147:E153"/>
    <mergeCell ref="L147:L153"/>
    <mergeCell ref="A154:A160"/>
    <mergeCell ref="B154:E160"/>
    <mergeCell ref="L154:L160"/>
    <mergeCell ref="A133:A139"/>
    <mergeCell ref="B133:E139"/>
    <mergeCell ref="L133:L139"/>
    <mergeCell ref="A140:A146"/>
    <mergeCell ref="B140:E146"/>
    <mergeCell ref="L140:L146"/>
    <mergeCell ref="A119:A125"/>
    <mergeCell ref="B119:E125"/>
    <mergeCell ref="L119:L125"/>
    <mergeCell ref="A126:A132"/>
    <mergeCell ref="B126:E132"/>
    <mergeCell ref="L126:L132"/>
    <mergeCell ref="A105:A111"/>
    <mergeCell ref="B105:E111"/>
    <mergeCell ref="L105:L111"/>
    <mergeCell ref="A112:A118"/>
    <mergeCell ref="B112:E118"/>
    <mergeCell ref="L112:L118"/>
    <mergeCell ref="A91:A97"/>
    <mergeCell ref="B91:E97"/>
    <mergeCell ref="L91:L97"/>
    <mergeCell ref="A98:A104"/>
    <mergeCell ref="B98:E104"/>
    <mergeCell ref="L98:L104"/>
    <mergeCell ref="A77:A83"/>
    <mergeCell ref="B77:E83"/>
    <mergeCell ref="L77:L83"/>
    <mergeCell ref="A84:A90"/>
    <mergeCell ref="B84:E90"/>
    <mergeCell ref="L84:L90"/>
    <mergeCell ref="A63:A69"/>
    <mergeCell ref="B63:E69"/>
    <mergeCell ref="L63:L69"/>
    <mergeCell ref="A70:A76"/>
    <mergeCell ref="B70:E76"/>
    <mergeCell ref="L70:L76"/>
    <mergeCell ref="A49:A55"/>
    <mergeCell ref="B49:E55"/>
    <mergeCell ref="L49:L55"/>
    <mergeCell ref="A56:A62"/>
    <mergeCell ref="B56:E62"/>
    <mergeCell ref="L56:L62"/>
    <mergeCell ref="A35:A41"/>
    <mergeCell ref="B35:E41"/>
    <mergeCell ref="L35:L41"/>
    <mergeCell ref="A42:A48"/>
    <mergeCell ref="B42:E48"/>
    <mergeCell ref="L42:L48"/>
    <mergeCell ref="A21:A27"/>
    <mergeCell ref="B21:E27"/>
    <mergeCell ref="L21:L27"/>
    <mergeCell ref="A28:A34"/>
    <mergeCell ref="B28:E34"/>
    <mergeCell ref="L28:L34"/>
    <mergeCell ref="A7:A13"/>
    <mergeCell ref="B7:E13"/>
    <mergeCell ref="L7:L13"/>
    <mergeCell ref="A14:A20"/>
    <mergeCell ref="B14:E20"/>
    <mergeCell ref="L14:L20"/>
    <mergeCell ref="D6:E6"/>
    <mergeCell ref="A2:L3"/>
    <mergeCell ref="A4:A5"/>
    <mergeCell ref="B4:E5"/>
    <mergeCell ref="F4:F5"/>
    <mergeCell ref="G4:K4"/>
    <mergeCell ref="L4:L5"/>
  </mergeCells>
  <pageMargins left="0.39370078740157483" right="0" top="0" bottom="0" header="0" footer="0"/>
  <pageSetup paperSize="9" scale="16" fitToHeight="0" orientation="landscape" r:id="rId1"/>
  <rowBreaks count="7" manualBreakCount="7">
    <brk id="27" max="16383" man="1"/>
    <brk id="48" max="16383" man="1"/>
    <brk id="69" max="16383" man="1"/>
    <brk id="90" max="16383" man="1"/>
    <brk id="111" max="16383" man="1"/>
    <brk id="132" max="16383" man="1"/>
    <brk id="1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 (на 31.12.2023)</vt:lpstr>
      <vt:lpstr>Лист1</vt:lpstr>
      <vt:lpstr>'СВОД (на 31.12.2023)'!Заголовки_для_печати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2024-01-15T10:46:46Z</dcterms:modified>
</cp:coreProperties>
</file>