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75" windowWidth="19035" windowHeight="11055"/>
  </bookViews>
  <sheets>
    <sheet name="Мероприятия" sheetId="1" r:id="rId1"/>
  </sheets>
  <definedNames>
    <definedName name="_xlnm._FilterDatabase" localSheetId="0" hidden="1">Мероприятия!$A$11:$O$189</definedName>
    <definedName name="_xlnm.Print_Area" localSheetId="0">Мероприятия!$A$1:$L$197</definedName>
  </definedNames>
  <calcPr calcId="144525"/>
</workbook>
</file>

<file path=xl/calcChain.xml><?xml version="1.0" encoding="utf-8"?>
<calcChain xmlns="http://schemas.openxmlformats.org/spreadsheetml/2006/main">
  <c r="H58" i="1" l="1"/>
  <c r="H56" i="1"/>
  <c r="H55" i="1"/>
  <c r="E51" i="1"/>
  <c r="E53" i="1"/>
  <c r="H51" i="1"/>
  <c r="E48" i="1" l="1"/>
  <c r="E47" i="1" s="1"/>
  <c r="H47" i="1"/>
  <c r="I47" i="1"/>
  <c r="J47" i="1"/>
  <c r="K47" i="1"/>
  <c r="L47" i="1"/>
  <c r="F47" i="1"/>
  <c r="G56" i="1"/>
  <c r="G58" i="1" l="1"/>
  <c r="G47" i="1"/>
  <c r="G74" i="1" l="1"/>
  <c r="E76" i="1" l="1"/>
  <c r="G84" i="1" l="1"/>
  <c r="G145" i="1" s="1"/>
  <c r="I22" i="1"/>
  <c r="J22" i="1"/>
  <c r="K22" i="1"/>
  <c r="L22" i="1"/>
  <c r="F74" i="1" l="1"/>
  <c r="E74" i="1" s="1"/>
  <c r="I145" i="1"/>
  <c r="I142" i="1" l="1"/>
  <c r="J145" i="1"/>
  <c r="K145" i="1"/>
  <c r="L145" i="1"/>
  <c r="F108" i="1"/>
  <c r="F83" i="1"/>
  <c r="G140" i="1"/>
  <c r="H140" i="1"/>
  <c r="I140" i="1"/>
  <c r="F140" i="1"/>
  <c r="E141" i="1"/>
  <c r="E140" i="1" s="1"/>
  <c r="F144" i="1" l="1"/>
  <c r="J175" i="1"/>
  <c r="K175" i="1"/>
  <c r="L175" i="1"/>
  <c r="F75" i="1" l="1"/>
  <c r="F155" i="1" s="1"/>
  <c r="E69" i="1"/>
  <c r="F57" i="1"/>
  <c r="F156" i="1" s="1"/>
  <c r="F178" i="1" s="1"/>
  <c r="E20" i="1"/>
  <c r="G17" i="1"/>
  <c r="H17" i="1"/>
  <c r="I17" i="1"/>
  <c r="J17" i="1"/>
  <c r="K17" i="1"/>
  <c r="L17" i="1"/>
  <c r="F17" i="1"/>
  <c r="F193" i="1" l="1"/>
  <c r="F194" i="1"/>
  <c r="E194" i="1"/>
  <c r="E75" i="1"/>
  <c r="E155" i="1"/>
  <c r="E178" i="1"/>
  <c r="E179" i="1"/>
  <c r="I172" i="1"/>
  <c r="J172" i="1"/>
  <c r="K172" i="1"/>
  <c r="L172" i="1"/>
  <c r="I171" i="1"/>
  <c r="J171" i="1"/>
  <c r="K171" i="1"/>
  <c r="L171" i="1"/>
  <c r="G172" i="1"/>
  <c r="H172" i="1"/>
  <c r="H177" i="1" s="1"/>
  <c r="F172" i="1"/>
  <c r="G171" i="1"/>
  <c r="H171" i="1"/>
  <c r="F171" i="1"/>
  <c r="E171" i="1" l="1"/>
  <c r="F170" i="1"/>
  <c r="E172" i="1"/>
  <c r="H170" i="1"/>
  <c r="E170" i="1" l="1"/>
  <c r="E100" i="1" l="1"/>
  <c r="E38" i="1" l="1"/>
  <c r="E123" i="1" l="1"/>
  <c r="G117" i="1"/>
  <c r="E119" i="1"/>
  <c r="E118" i="1"/>
  <c r="H84" i="1"/>
  <c r="H145" i="1" s="1"/>
  <c r="F94" i="1"/>
  <c r="F84" i="1" s="1"/>
  <c r="E117" i="1" l="1"/>
  <c r="E21" i="1"/>
  <c r="F192" i="1" l="1"/>
  <c r="E193" i="1"/>
  <c r="F188" i="1"/>
  <c r="E188" i="1" s="1"/>
  <c r="E192" i="1" l="1"/>
  <c r="F191" i="1"/>
  <c r="E191" i="1" s="1"/>
  <c r="F186" i="1"/>
  <c r="E186" i="1" s="1"/>
  <c r="H65" i="1"/>
  <c r="E44" i="1" l="1"/>
  <c r="E45" i="1"/>
  <c r="G57" i="1"/>
  <c r="G30" i="1"/>
  <c r="I56" i="1"/>
  <c r="I55" i="1"/>
  <c r="H83" i="1"/>
  <c r="H144" i="1" s="1"/>
  <c r="H82" i="1"/>
  <c r="H73" i="1"/>
  <c r="I43" i="1"/>
  <c r="H43" i="1"/>
  <c r="G43" i="1"/>
  <c r="E43" i="1" l="1"/>
  <c r="G151" i="1"/>
  <c r="H151" i="1"/>
  <c r="I151" i="1"/>
  <c r="E150" i="1"/>
  <c r="E149" i="1"/>
  <c r="F70" i="1"/>
  <c r="E71" i="1"/>
  <c r="E70" i="1" s="1"/>
  <c r="F101" i="1"/>
  <c r="F125" i="1"/>
  <c r="F117" i="1"/>
  <c r="F121" i="1"/>
  <c r="E121" i="1" s="1"/>
  <c r="F98" i="1" l="1"/>
  <c r="F145" i="1"/>
  <c r="E151" i="1"/>
  <c r="I77" i="1"/>
  <c r="J77" i="1"/>
  <c r="K77" i="1"/>
  <c r="L77" i="1"/>
  <c r="H77" i="1"/>
  <c r="H72" i="1" s="1"/>
  <c r="G77" i="1"/>
  <c r="F68" i="1"/>
  <c r="E67" i="1"/>
  <c r="K65" i="1"/>
  <c r="G65" i="1"/>
  <c r="F77" i="1" l="1"/>
  <c r="F72" i="1" s="1"/>
  <c r="F65" i="1"/>
  <c r="E68" i="1"/>
  <c r="E65" i="1" s="1"/>
  <c r="F55" i="1"/>
  <c r="F143" i="1"/>
  <c r="F142" i="1" s="1"/>
  <c r="F153" i="1" l="1"/>
  <c r="E57" i="1"/>
  <c r="E32" i="1"/>
  <c r="F56" i="1"/>
  <c r="F154" i="1" s="1"/>
  <c r="F176" i="1" l="1"/>
  <c r="F182" i="1"/>
  <c r="F183" i="1"/>
  <c r="F177" i="1"/>
  <c r="E130" i="1"/>
  <c r="F129" i="1"/>
  <c r="E129" i="1" s="1"/>
  <c r="E177" i="1" l="1"/>
  <c r="F175" i="1"/>
  <c r="G102" i="1" l="1"/>
  <c r="H102" i="1"/>
  <c r="I102" i="1"/>
  <c r="G156" i="1"/>
  <c r="G184" i="1" s="1"/>
  <c r="H184" i="1"/>
  <c r="I184" i="1"/>
  <c r="K184" i="1"/>
  <c r="F184" i="1"/>
  <c r="E105" i="1"/>
  <c r="E102" i="1" s="1"/>
  <c r="L72" i="1" l="1"/>
  <c r="L184" i="1"/>
  <c r="J72" i="1"/>
  <c r="J184" i="1"/>
  <c r="E184" i="1" s="1"/>
  <c r="K72" i="1"/>
  <c r="I72" i="1"/>
  <c r="E156" i="1"/>
  <c r="G72" i="1"/>
  <c r="G92" i="1" l="1"/>
  <c r="H92" i="1"/>
  <c r="F92" i="1"/>
  <c r="E127" i="1"/>
  <c r="E95" i="1"/>
  <c r="E94" i="1"/>
  <c r="E93" i="1"/>
  <c r="G61" i="1"/>
  <c r="H61" i="1"/>
  <c r="I61" i="1"/>
  <c r="J61" i="1"/>
  <c r="K61" i="1"/>
  <c r="L61" i="1"/>
  <c r="E92" i="1" l="1"/>
  <c r="E84" i="1"/>
  <c r="G37" i="1"/>
  <c r="H37" i="1"/>
  <c r="I37" i="1"/>
  <c r="E36" i="1"/>
  <c r="E35" i="1"/>
  <c r="G34" i="1"/>
  <c r="H34" i="1"/>
  <c r="I34" i="1"/>
  <c r="J34" i="1"/>
  <c r="K34" i="1"/>
  <c r="L34" i="1"/>
  <c r="F34" i="1"/>
  <c r="G157" i="1"/>
  <c r="I58" i="1"/>
  <c r="J58" i="1"/>
  <c r="K58" i="1"/>
  <c r="L58" i="1"/>
  <c r="G55" i="1"/>
  <c r="E55" i="1" l="1"/>
  <c r="E56" i="1"/>
  <c r="F110" i="1"/>
  <c r="G110" i="1"/>
  <c r="E111" i="1"/>
  <c r="E112" i="1"/>
  <c r="E113" i="1"/>
  <c r="F114" i="1"/>
  <c r="E114" i="1" s="1"/>
  <c r="E115" i="1"/>
  <c r="E116" i="1"/>
  <c r="G54" i="1"/>
  <c r="I54" i="1"/>
  <c r="K54" i="1"/>
  <c r="E125" i="1"/>
  <c r="E110" i="1" l="1"/>
  <c r="L54" i="1"/>
  <c r="J54" i="1"/>
  <c r="H54" i="1"/>
  <c r="E101" i="1"/>
  <c r="E34" i="1"/>
  <c r="E41" i="1"/>
  <c r="F40" i="1"/>
  <c r="E40" i="1" s="1"/>
  <c r="E98" i="1" l="1"/>
  <c r="F96" i="1" l="1"/>
  <c r="E97" i="1"/>
  <c r="E96" i="1" s="1"/>
  <c r="H22" i="1" l="1"/>
  <c r="F30" i="1" l="1"/>
  <c r="G22" i="1" l="1"/>
  <c r="F22" i="1"/>
  <c r="E23" i="1"/>
  <c r="E28" i="1" l="1"/>
  <c r="G108" i="1" l="1"/>
  <c r="G82" i="1"/>
  <c r="G143" i="1" s="1"/>
  <c r="G153" i="1" s="1"/>
  <c r="H153" i="1"/>
  <c r="I153" i="1"/>
  <c r="J182" i="1"/>
  <c r="K182" i="1"/>
  <c r="L182" i="1"/>
  <c r="H154" i="1" l="1"/>
  <c r="H183" i="1" s="1"/>
  <c r="H142" i="1"/>
  <c r="I182" i="1"/>
  <c r="I176" i="1"/>
  <c r="I175" i="1" s="1"/>
  <c r="G182" i="1"/>
  <c r="G176" i="1"/>
  <c r="G175" i="1" s="1"/>
  <c r="H182" i="1"/>
  <c r="H176" i="1"/>
  <c r="H175" i="1" s="1"/>
  <c r="E182" i="1"/>
  <c r="E82" i="1"/>
  <c r="E107" i="1"/>
  <c r="E108" i="1"/>
  <c r="E63" i="1"/>
  <c r="E64" i="1"/>
  <c r="E77" i="1" s="1"/>
  <c r="E62" i="1"/>
  <c r="E73" i="1" s="1"/>
  <c r="G27" i="1"/>
  <c r="H27" i="1"/>
  <c r="I27" i="1"/>
  <c r="J27" i="1"/>
  <c r="K27" i="1"/>
  <c r="L27" i="1"/>
  <c r="F27" i="1"/>
  <c r="E19" i="1"/>
  <c r="E18" i="1"/>
  <c r="E72" i="1" l="1"/>
  <c r="E17" i="1"/>
  <c r="E143" i="1"/>
  <c r="E153" i="1" s="1"/>
  <c r="E176" i="1" s="1"/>
  <c r="E175" i="1" s="1"/>
  <c r="E61" i="1"/>
  <c r="E33" i="1"/>
  <c r="E31" i="1"/>
  <c r="L30" i="1"/>
  <c r="K30" i="1"/>
  <c r="J30" i="1"/>
  <c r="I30" i="1"/>
  <c r="H30" i="1"/>
  <c r="E30" i="1" l="1"/>
  <c r="G83" i="1" l="1"/>
  <c r="I154" i="1"/>
  <c r="I183" i="1" s="1"/>
  <c r="J183" i="1"/>
  <c r="K183" i="1"/>
  <c r="L183" i="1"/>
  <c r="H88" i="1"/>
  <c r="G85" i="1"/>
  <c r="H85" i="1"/>
  <c r="F85" i="1"/>
  <c r="G144" i="1" l="1"/>
  <c r="G154" i="1" s="1"/>
  <c r="E83" i="1"/>
  <c r="L157" i="1"/>
  <c r="L185" i="1" s="1"/>
  <c r="L181" i="1" s="1"/>
  <c r="K157" i="1"/>
  <c r="K185" i="1" s="1"/>
  <c r="K181" i="1" s="1"/>
  <c r="J157" i="1"/>
  <c r="J185" i="1" s="1"/>
  <c r="J181" i="1" s="1"/>
  <c r="I157" i="1"/>
  <c r="I185" i="1" s="1"/>
  <c r="I181" i="1" s="1"/>
  <c r="H157" i="1"/>
  <c r="H185" i="1" s="1"/>
  <c r="H181" i="1" s="1"/>
  <c r="G185" i="1"/>
  <c r="E29" i="1"/>
  <c r="E154" i="1" l="1"/>
  <c r="G183" i="1"/>
  <c r="E183" i="1"/>
  <c r="G181" i="1"/>
  <c r="G106" i="1"/>
  <c r="E106" i="1"/>
  <c r="E144" i="1"/>
  <c r="F106" i="1"/>
  <c r="E27" i="1"/>
  <c r="E145" i="1" l="1"/>
  <c r="G142" i="1"/>
  <c r="H152" i="1"/>
  <c r="L152" i="1"/>
  <c r="J152" i="1"/>
  <c r="K152" i="1"/>
  <c r="I152" i="1"/>
  <c r="H81" i="1"/>
  <c r="G81" i="1"/>
  <c r="E87" i="1"/>
  <c r="E90" i="1"/>
  <c r="E91" i="1"/>
  <c r="E86" i="1"/>
  <c r="E24" i="1"/>
  <c r="E25" i="1"/>
  <c r="E26" i="1"/>
  <c r="E142" i="1" l="1"/>
  <c r="G152" i="1"/>
  <c r="E88" i="1"/>
  <c r="E85" i="1"/>
  <c r="F81" i="1"/>
  <c r="E22" i="1"/>
  <c r="E81" i="1" l="1"/>
  <c r="E39" i="1"/>
  <c r="E37" i="1" s="1"/>
  <c r="F37" i="1"/>
  <c r="F58" i="1"/>
  <c r="F157" i="1" s="1"/>
  <c r="F152" i="1" s="1"/>
  <c r="F185" i="1" l="1"/>
  <c r="F181" i="1" s="1"/>
  <c r="E58" i="1"/>
  <c r="F54" i="1"/>
  <c r="E54" i="1" l="1"/>
  <c r="E157" i="1"/>
  <c r="E152" i="1" s="1"/>
  <c r="E185" i="1"/>
  <c r="E181" i="1" s="1"/>
</calcChain>
</file>

<file path=xl/sharedStrings.xml><?xml version="1.0" encoding="utf-8"?>
<sst xmlns="http://schemas.openxmlformats.org/spreadsheetml/2006/main" count="1041" uniqueCount="136">
  <si>
    <t>№ п/п</t>
  </si>
  <si>
    <t>Источник финансирования</t>
  </si>
  <si>
    <t>Финасовые затраты на реализацию (тыс.рублей)</t>
  </si>
  <si>
    <t>в том числе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</si>
  <si>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</si>
  <si>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</si>
  <si>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</si>
  <si>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</si>
  <si>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</si>
  <si>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</si>
  <si>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</si>
  <si>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</si>
  <si>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</si>
  <si>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</si>
  <si>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Реконструкция, расширение, модернизация, строительство объектов коммунального комплекса</t>
  </si>
  <si>
    <t>1.1</t>
  </si>
  <si>
    <t>1.2</t>
  </si>
  <si>
    <t>3.1</t>
  </si>
  <si>
    <t>бюджет поселений</t>
  </si>
  <si>
    <t>Замена светильников уличного освещения на энергосберегающие</t>
  </si>
  <si>
    <t>3.2</t>
  </si>
  <si>
    <t>Повышение энергетической эффективности в бюджетной сфере Нефтеюганского района</t>
  </si>
  <si>
    <t>Реализация мероприятий по результатам проведенных энергетических обследований бюджетных муниципальных учреждений</t>
  </si>
  <si>
    <t>Проведение обязательных энергетических обследований бюджетных муниципальных учреждений (дополнительно, с периодичностью не реже 1 раза в 5 лет)</t>
  </si>
  <si>
    <t>Разработка схем водоснабжения и водоотведения</t>
  </si>
  <si>
    <t>Разработка схем теплоснабжения</t>
  </si>
  <si>
    <t xml:space="preserve">всего </t>
  </si>
  <si>
    <t>Капитальный ремонт систем теплоснабжения, водоснабжения, водоотведения, электроснабжения для подготовки к осенне-зимнему периоду.</t>
  </si>
  <si>
    <t>2.1</t>
  </si>
  <si>
    <t>Таблица 2</t>
  </si>
  <si>
    <t>Цель 1 "Повышение надежности и качества предоставления жилищно-коммунальных услуг"</t>
  </si>
  <si>
    <t>1.3</t>
  </si>
  <si>
    <t>Цель 2 "Повышение эффективности использования энергетических ресурсов"</t>
  </si>
  <si>
    <t>3.1.1</t>
  </si>
  <si>
    <t>3.2.1</t>
  </si>
  <si>
    <t>3.2.2</t>
  </si>
  <si>
    <t>Итого по подпрограмме 1</t>
  </si>
  <si>
    <t>Итого по подпрограмме 2</t>
  </si>
  <si>
    <t>Итого по подпрограмме 3</t>
  </si>
  <si>
    <t>Задача 3 "Развитие энергосбережения и повышение энергоэффективности"</t>
  </si>
  <si>
    <t>Подпрограмма 1 "Создание условий для обеспечения качественными коммунальными услугами"</t>
  </si>
  <si>
    <t>Подпрограмма  3 "Энергосбережение и повышение энергоэффективности"</t>
  </si>
  <si>
    <t xml:space="preserve"> Ответственный исполнитель/соисполнитель</t>
  </si>
  <si>
    <t>3.1.2</t>
  </si>
  <si>
    <t>3.1.3</t>
  </si>
  <si>
    <t>Основные мероприятия муниципальной программы</t>
  </si>
  <si>
    <t>Всего по муниципальной программе</t>
  </si>
  <si>
    <t>иные внебюджетные источники</t>
  </si>
  <si>
    <t>1.4</t>
  </si>
  <si>
    <t>Выполнение функций заказчика в сфере строительства, реконструкции, технического перевооружения, капитального ремонта капитального строительства, жилищно-коммунального комплекса на территории Нефтеюганкого района, охраны окружающей среды.</t>
  </si>
  <si>
    <t>2.2</t>
  </si>
  <si>
    <t>Благоустройство дворовых территорий МКД</t>
  </si>
  <si>
    <t>В выделенных ячейках -формулы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</si>
  <si>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МКУ "УКСиЖКК НР"</t>
  </si>
  <si>
    <t>1.6</t>
  </si>
  <si>
    <t>1.5.</t>
  </si>
  <si>
    <t>в т.ч. средства Салым Петролеум</t>
  </si>
  <si>
    <t>Приобретение специального автомобиля (нефтевоз)</t>
  </si>
  <si>
    <t>Обеспечение деятельности департамента строительства и жилищно-коммунального комплекса Нефтеюганского района</t>
  </si>
  <si>
    <t>Наладка, балансировка систем отопления; установка балансировочных вентилей</t>
  </si>
  <si>
    <t>Предоставление субсидий на возмещение недополученных доходов организациям, осуществляющим реализацию населению сжиженного газа</t>
  </si>
  <si>
    <t>Проведение капитального ремонта общего имущества в  многоквартирных домах, расположенных на территории муниципального образования Нефтеюганский район</t>
  </si>
  <si>
    <t>Предоставление субсидии на услуги по теплоснабжению</t>
  </si>
  <si>
    <t>Проведение конкурса на звание"Самый благоустроенный город, поселок, село ХМАО-Югры" за 2013 гп.Пойковский</t>
  </si>
  <si>
    <t>3.3</t>
  </si>
  <si>
    <t>3.4</t>
  </si>
  <si>
    <t>3.5</t>
  </si>
  <si>
    <t>3.6</t>
  </si>
  <si>
    <t>Субсидии организациям на оснащение жилищного фонда коллективными (общедомовыми) приборами учета энергоресурсов.</t>
  </si>
  <si>
    <t>Приобретение и установка  программы ГИС ZuluServer версия 7.0</t>
  </si>
  <si>
    <t>1.5</t>
  </si>
  <si>
    <t>3.7</t>
  </si>
  <si>
    <t>Подпрограмма 2 "Капитальный ремонт многоквартирных домов"</t>
  </si>
  <si>
    <t>Департамент строительства и ЖКК НР/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</si>
  <si>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</si>
  <si>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</t>
  </si>
  <si>
    <t>Департамент строительства и ЖКК  НР/                                                                                                                               "УКСиЖКК НР", Администрации городского и сельских поселений, Департамент образования и молодежной политики НР, Департамент культуры и спорта НР</t>
  </si>
  <si>
    <t>Департамент строительства и ЖКК НР/                                                                                                                                                                "УКСиЖКК НР"</t>
  </si>
  <si>
    <t>Региональный конкурс "Лучшие достижения в области энергосбережения среди муниципальных образований ХМАО-Югры", в т.ч.:                                                                               -Установка системы автоматического управления теплопотребления в здании УКСиЖКК по адресу ул.Нефтяников, 10                                                                                                                                   -Замена задвижек в тепловом узле системы теплоснабжения здания УКСиЖКК по адресу ул.Нефтяников, здание 8</t>
  </si>
  <si>
    <t>Департамент строительства и ЖКК НР/                            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</si>
  <si>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"УКСиЖКК НР"</t>
  </si>
  <si>
    <t>Департамент строительства и ЖКК НР,                                          "УКСиЖКК НР", администрации городского и сельских поселений</t>
  </si>
  <si>
    <t>Подпрограмма  4 «Содержание на территории муниципального района межпоселенческих мест захоронения»</t>
  </si>
  <si>
    <t>4.1.</t>
  </si>
  <si>
    <t>4.2.</t>
  </si>
  <si>
    <t>Вывоз ТБО</t>
  </si>
  <si>
    <t>Завоз воды</t>
  </si>
  <si>
    <t>Итого по подпрограмме 4</t>
  </si>
  <si>
    <t>1.7.</t>
  </si>
  <si>
    <t>Департамент строительства и ЖКК НР</t>
  </si>
  <si>
    <t>2.3.</t>
  </si>
  <si>
    <t>Департамент строительства и ЖКК НР,                                          "УКСиЖКК НР"</t>
  </si>
  <si>
    <t>3.8.</t>
  </si>
  <si>
    <t>3.5.1</t>
  </si>
  <si>
    <t>3.5.2.</t>
  </si>
  <si>
    <t>Технологические разработки:</t>
  </si>
  <si>
    <t>схемы водоснабжения и водоотведения</t>
  </si>
  <si>
    <t>схемы теплоснабжения</t>
  </si>
  <si>
    <t>Департамент строительства и ЖКК НР/                                                                                                                                                           Департамент образования и молодежной политики НР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</si>
  <si>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</si>
  <si>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в том числе:</t>
  </si>
  <si>
    <t>прочие расходы</t>
  </si>
  <si>
    <t>Ответственный исполнитель (наименование органа муниципальной власти)</t>
  </si>
  <si>
    <t>Соисполнитель 1 (наименование органа исполнительной власти)</t>
  </si>
  <si>
    <t>Соисполнитель 2 (наименование органа исполнительной власти)</t>
  </si>
  <si>
    <t>ДСиЖКК НР</t>
  </si>
  <si>
    <t>Департамент имущественных отношений Нефтеюганского района</t>
  </si>
  <si>
    <t>мероприятие не требующее финансирования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</si>
  <si>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НР"/ДИО</t>
  </si>
  <si>
    <t>0</t>
  </si>
  <si>
    <t>Задача 4 "Благоустройство территории межпоселенческого кладбища."</t>
  </si>
  <si>
    <t>Цель 3 "Создание условий для улучшения внешнего вида территории межпоселенческого кладбища."</t>
  </si>
  <si>
    <t>Департамент строительства и ЖКК НР/                                                                                                                                                                       "УКСиЖКК НР"</t>
  </si>
  <si>
    <t>Перечень программных мероприятий</t>
  </si>
  <si>
    <t>Выполнение работ по ремонту мест общего пользования и наружной стены жилого дома № 20 по ул.Центральная с.п.Карткатеевы Нефтеюганского района</t>
  </si>
  <si>
    <t>инвестиции в объекты муниципальной и муниципальной собственности</t>
  </si>
  <si>
    <t>межбюджетные трансферты</t>
  </si>
  <si>
    <t>Департамент финансов НР</t>
  </si>
  <si>
    <t>средства поселений</t>
  </si>
  <si>
    <t>в т.ч. межбюджетные трансферты</t>
  </si>
  <si>
    <t>местный бюджет:</t>
  </si>
  <si>
    <t>3.9.</t>
  </si>
  <si>
    <t>Информационная поддрежка и пропаганда энергосбережения и повышение энергетической эффективности на территории муниципального образовани Нефтеюганский район</t>
  </si>
  <si>
    <t>3.10.</t>
  </si>
  <si>
    <t>Энергосберегающие мероприятия сторонних организаций</t>
  </si>
  <si>
    <t>46252,9</t>
  </si>
  <si>
    <t>46084,2</t>
  </si>
  <si>
    <t>45270,5</t>
  </si>
  <si>
    <t>46838,8</t>
  </si>
  <si>
    <t>Организации, расположенные на территории  МО НР</t>
  </si>
  <si>
    <t>1.8.</t>
  </si>
  <si>
    <t>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</t>
  </si>
  <si>
    <t>Задача 2 "Повышение эффективности содержания общего имущества многоквартирных домов"</t>
  </si>
  <si>
    <t>Задача 1 "Повышение эффективности, качества и надежности поставки коммунальных ресурсов"</t>
  </si>
  <si>
    <t>1.9.</t>
  </si>
  <si>
    <t>Грант (премия) за лучшую муниципальную практику сбора платежей за жилищно-коммунальные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</si>
</sst>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6" borderId="0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164" fontId="1" fillId="2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9" borderId="0" xfId="0" applyNumberFormat="1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" fontId="1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166" fontId="1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164" fontId="1" fillId="7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7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7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" fontId="1" fillId="2" borderId="10" xfId="0" applyNumberFormat="1" applyFont="1" applyFill="1" applyBorder="1" applyAlignment="1">
      <alignment horizontal="center" vertical="center"/>
    </xf>
    <xf numFmtId="16" fontId="1" fillId="2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16" fontId="1" fillId="2" borderId="1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13"/>
  <sheetViews>
    <sheetView showZeros="0" tabSelected="1" view="pageBreakPreview" zoomScale="80" zoomScaleNormal="80" zoomScaleSheetLayoutView="80" workbookViewId="0">
      <pane ySplit="13" topLeftCell="A14" activePane="bottomLeft" state="frozen"/>
      <selection pane="bottomLeft" activeCell="H53" sqref="H53"/>
    </sheetView>
  </sheetViews>
  <sheetFormatPr defaultRowHeight="15" x14ac:dyDescent="0.25"/>
  <cols>
    <col min="1" max="1" width="9.5703125" style="4" bestFit="1" customWidth="1"/>
    <col min="2" max="2" width="40.5703125" style="5" customWidth="1"/>
    <col min="3" max="3" width="29.28515625" style="5" customWidth="1"/>
    <col min="4" max="4" width="32" style="5" customWidth="1"/>
    <col min="5" max="5" width="16.85546875" style="2" customWidth="1"/>
    <col min="6" max="6" width="16.140625" style="6" customWidth="1"/>
    <col min="7" max="7" width="16" style="6" customWidth="1"/>
    <col min="8" max="8" width="17.85546875" style="6" customWidth="1"/>
    <col min="9" max="11" width="15.42578125" style="6" customWidth="1"/>
    <col min="12" max="12" width="15.28515625" style="7" customWidth="1"/>
    <col min="13" max="13" width="27.5703125" style="10" customWidth="1"/>
    <col min="14" max="14" width="11.28515625" style="1" customWidth="1"/>
    <col min="15" max="15" width="21.85546875" style="1" customWidth="1"/>
    <col min="16" max="20" width="9.140625" style="1"/>
    <col min="21" max="16384" width="9.140625" style="2"/>
  </cols>
  <sheetData>
    <row r="1" spans="1:57" ht="20.25" customHeight="1" x14ac:dyDescent="0.25">
      <c r="B1" s="110" t="s">
        <v>52</v>
      </c>
      <c r="C1" s="110"/>
      <c r="L1" s="10"/>
    </row>
    <row r="2" spans="1:57" ht="15" customHeight="1" x14ac:dyDescent="0.25">
      <c r="L2" s="10"/>
    </row>
    <row r="3" spans="1:57" x14ac:dyDescent="0.25">
      <c r="L3" s="10"/>
    </row>
    <row r="4" spans="1:57" x14ac:dyDescent="0.25">
      <c r="L4" s="10"/>
    </row>
    <row r="5" spans="1:57" x14ac:dyDescent="0.25">
      <c r="L5" s="10"/>
    </row>
    <row r="6" spans="1:57" x14ac:dyDescent="0.25">
      <c r="L6" s="10"/>
    </row>
    <row r="7" spans="1:57" x14ac:dyDescent="0.25">
      <c r="L7" s="2"/>
    </row>
    <row r="8" spans="1:57" x14ac:dyDescent="0.25">
      <c r="L8" s="10" t="s">
        <v>29</v>
      </c>
    </row>
    <row r="9" spans="1:57" ht="18.75" x14ac:dyDescent="0.25">
      <c r="A9" s="95" t="s">
        <v>113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57" x14ac:dyDescent="0.25">
      <c r="J10" s="112"/>
      <c r="K10" s="112"/>
      <c r="L10" s="112"/>
    </row>
    <row r="11" spans="1:57" ht="15" customHeight="1" x14ac:dyDescent="0.25">
      <c r="A11" s="111" t="s">
        <v>0</v>
      </c>
      <c r="B11" s="73" t="s">
        <v>45</v>
      </c>
      <c r="C11" s="73" t="s">
        <v>42</v>
      </c>
      <c r="D11" s="73" t="s">
        <v>1</v>
      </c>
      <c r="E11" s="114" t="s">
        <v>2</v>
      </c>
      <c r="F11" s="114"/>
      <c r="G11" s="114"/>
      <c r="H11" s="114"/>
      <c r="I11" s="114"/>
      <c r="J11" s="114"/>
      <c r="K11" s="114"/>
      <c r="L11" s="114"/>
      <c r="M11" s="8"/>
    </row>
    <row r="12" spans="1:57" ht="33" customHeight="1" x14ac:dyDescent="0.25">
      <c r="A12" s="111"/>
      <c r="B12" s="73"/>
      <c r="C12" s="73"/>
      <c r="D12" s="73"/>
      <c r="E12" s="73" t="s">
        <v>4</v>
      </c>
      <c r="F12" s="115" t="s">
        <v>3</v>
      </c>
      <c r="G12" s="115"/>
      <c r="H12" s="115"/>
      <c r="I12" s="115"/>
      <c r="J12" s="115"/>
      <c r="K12" s="115"/>
      <c r="L12" s="115"/>
      <c r="M12" s="9"/>
    </row>
    <row r="13" spans="1:57" x14ac:dyDescent="0.25">
      <c r="A13" s="111"/>
      <c r="B13" s="73"/>
      <c r="C13" s="73"/>
      <c r="D13" s="73"/>
      <c r="E13" s="73"/>
      <c r="F13" s="19" t="s">
        <v>5</v>
      </c>
      <c r="G13" s="19" t="s">
        <v>6</v>
      </c>
      <c r="H13" s="19" t="s">
        <v>7</v>
      </c>
      <c r="I13" s="19" t="s">
        <v>8</v>
      </c>
      <c r="J13" s="19" t="s">
        <v>9</v>
      </c>
      <c r="K13" s="19" t="s">
        <v>10</v>
      </c>
      <c r="L13" s="19" t="s">
        <v>11</v>
      </c>
      <c r="M13" s="9"/>
    </row>
    <row r="14" spans="1:57" s="17" customFormat="1" ht="22.5" customHeight="1" x14ac:dyDescent="0.25">
      <c r="A14" s="41" t="s">
        <v>30</v>
      </c>
      <c r="B14" s="21"/>
      <c r="C14" s="21"/>
      <c r="D14" s="21"/>
      <c r="E14" s="21"/>
      <c r="F14" s="31"/>
      <c r="G14" s="31"/>
      <c r="H14" s="31"/>
      <c r="I14" s="31"/>
      <c r="J14" s="31"/>
      <c r="K14" s="31"/>
      <c r="L14" s="31"/>
      <c r="M14" s="10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3"/>
    </row>
    <row r="15" spans="1:57" s="17" customFormat="1" ht="23.25" customHeight="1" x14ac:dyDescent="0.25">
      <c r="A15" s="41" t="s">
        <v>40</v>
      </c>
      <c r="B15" s="21"/>
      <c r="C15" s="21"/>
      <c r="D15" s="21"/>
      <c r="E15" s="21"/>
      <c r="F15" s="31"/>
      <c r="G15" s="31"/>
      <c r="H15" s="31"/>
      <c r="I15" s="31"/>
      <c r="J15" s="31"/>
      <c r="K15" s="31"/>
      <c r="L15" s="31"/>
      <c r="M15" s="10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3"/>
    </row>
    <row r="16" spans="1:57" s="17" customFormat="1" ht="26.25" customHeight="1" x14ac:dyDescent="0.25">
      <c r="A16" s="41" t="s">
        <v>133</v>
      </c>
      <c r="B16" s="21"/>
      <c r="C16" s="21"/>
      <c r="D16" s="21"/>
      <c r="E16" s="21"/>
      <c r="F16" s="31"/>
      <c r="G16" s="31"/>
      <c r="H16" s="31"/>
      <c r="I16" s="31"/>
      <c r="J16" s="31"/>
      <c r="K16" s="31"/>
      <c r="L16" s="31"/>
      <c r="M16" s="1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3"/>
    </row>
    <row r="17" spans="1:135" s="12" customFormat="1" ht="28.5" customHeight="1" x14ac:dyDescent="0.25">
      <c r="A17" s="111" t="s">
        <v>15</v>
      </c>
      <c r="B17" s="67" t="s">
        <v>14</v>
      </c>
      <c r="C17" s="96" t="s">
        <v>73</v>
      </c>
      <c r="D17" s="18" t="s">
        <v>4</v>
      </c>
      <c r="E17" s="46">
        <f>E18+E19+E20+E21</f>
        <v>1571692.1350199999</v>
      </c>
      <c r="F17" s="46">
        <f>F18+F19+F20+F21</f>
        <v>3596.8210200000003</v>
      </c>
      <c r="G17" s="46">
        <f t="shared" ref="G17:L17" si="0">G18+G19+G20+G21</f>
        <v>220597.64799999999</v>
      </c>
      <c r="H17" s="46">
        <f t="shared" si="0"/>
        <v>343567.50799999997</v>
      </c>
      <c r="I17" s="46">
        <f t="shared" si="0"/>
        <v>124252.158</v>
      </c>
      <c r="J17" s="46">
        <f t="shared" si="0"/>
        <v>95100</v>
      </c>
      <c r="K17" s="46">
        <f t="shared" si="0"/>
        <v>392289</v>
      </c>
      <c r="L17" s="46">
        <f t="shared" si="0"/>
        <v>392289</v>
      </c>
      <c r="M17" s="10"/>
      <c r="N17" s="1"/>
      <c r="O17" s="1"/>
      <c r="P17" s="1"/>
      <c r="Q17" s="1"/>
      <c r="R17" s="1"/>
      <c r="S17" s="1"/>
      <c r="T17" s="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</row>
    <row r="18" spans="1:135" s="12" customFormat="1" ht="25.5" customHeight="1" x14ac:dyDescent="0.25">
      <c r="A18" s="111"/>
      <c r="B18" s="67"/>
      <c r="C18" s="96"/>
      <c r="D18" s="18" t="s">
        <v>12</v>
      </c>
      <c r="E18" s="46">
        <f>F18+G18+H18+I18+J18+K18+L18</f>
        <v>27993</v>
      </c>
      <c r="F18" s="47" t="s">
        <v>109</v>
      </c>
      <c r="G18" s="47" t="s">
        <v>109</v>
      </c>
      <c r="H18" s="47">
        <v>27993</v>
      </c>
      <c r="I18" s="47" t="s">
        <v>109</v>
      </c>
      <c r="J18" s="47" t="s">
        <v>109</v>
      </c>
      <c r="K18" s="47" t="s">
        <v>109</v>
      </c>
      <c r="L18" s="47" t="s">
        <v>109</v>
      </c>
      <c r="M18" s="10"/>
      <c r="N18" s="1"/>
      <c r="O18" s="1"/>
      <c r="P18" s="1"/>
      <c r="Q18" s="1"/>
      <c r="R18" s="1"/>
      <c r="S18" s="1"/>
      <c r="T18" s="1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</row>
    <row r="19" spans="1:135" s="12" customFormat="1" ht="23.25" customHeight="1" x14ac:dyDescent="0.25">
      <c r="A19" s="111"/>
      <c r="B19" s="67"/>
      <c r="C19" s="96"/>
      <c r="D19" s="18" t="s">
        <v>13</v>
      </c>
      <c r="E19" s="46">
        <f>F19+G19+H19+I19+J19+K19+L19</f>
        <v>3739.63571</v>
      </c>
      <c r="F19" s="47">
        <v>2266.63571</v>
      </c>
      <c r="G19" s="47"/>
      <c r="H19" s="47">
        <v>1473</v>
      </c>
      <c r="I19" s="47" t="s">
        <v>109</v>
      </c>
      <c r="J19" s="47" t="s">
        <v>109</v>
      </c>
      <c r="K19" s="47" t="s">
        <v>109</v>
      </c>
      <c r="L19" s="47" t="s">
        <v>109</v>
      </c>
      <c r="M19" s="10"/>
      <c r="N19" s="1"/>
      <c r="O19" s="1"/>
      <c r="P19" s="1"/>
      <c r="Q19" s="1"/>
      <c r="R19" s="1"/>
      <c r="S19" s="1"/>
      <c r="T19" s="1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</row>
    <row r="20" spans="1:135" s="12" customFormat="1" ht="23.25" customHeight="1" x14ac:dyDescent="0.25">
      <c r="A20" s="111"/>
      <c r="B20" s="67"/>
      <c r="C20" s="96"/>
      <c r="D20" s="18" t="s">
        <v>118</v>
      </c>
      <c r="E20" s="46">
        <f>F20+G20+H20+I20+J20+K20+L20</f>
        <v>1330.1853100000001</v>
      </c>
      <c r="F20" s="48">
        <v>1330.1853100000001</v>
      </c>
      <c r="G20" s="47"/>
      <c r="H20" s="47" t="s">
        <v>109</v>
      </c>
      <c r="I20" s="47" t="s">
        <v>109</v>
      </c>
      <c r="J20" s="47" t="s">
        <v>109</v>
      </c>
      <c r="K20" s="47" t="s">
        <v>109</v>
      </c>
      <c r="L20" s="47" t="s">
        <v>109</v>
      </c>
      <c r="M20" s="10"/>
      <c r="N20" s="1"/>
      <c r="O20" s="1"/>
      <c r="P20" s="1"/>
      <c r="Q20" s="1"/>
      <c r="R20" s="1"/>
      <c r="S20" s="1"/>
      <c r="T20" s="1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</row>
    <row r="21" spans="1:135" s="12" customFormat="1" ht="30.75" customHeight="1" x14ac:dyDescent="0.25">
      <c r="A21" s="111"/>
      <c r="B21" s="67"/>
      <c r="C21" s="96"/>
      <c r="D21" s="18" t="s">
        <v>47</v>
      </c>
      <c r="E21" s="46">
        <f>F21+G21+H21+I21+J21+K21+L21</f>
        <v>1538629.314</v>
      </c>
      <c r="F21" s="47" t="s">
        <v>109</v>
      </c>
      <c r="G21" s="47">
        <v>220597.64799999999</v>
      </c>
      <c r="H21" s="47">
        <v>314101.50799999997</v>
      </c>
      <c r="I21" s="47">
        <v>124252.158</v>
      </c>
      <c r="J21" s="47">
        <v>95100</v>
      </c>
      <c r="K21" s="47">
        <v>392289</v>
      </c>
      <c r="L21" s="47">
        <v>392289</v>
      </c>
      <c r="M21" s="10"/>
      <c r="N21" s="1"/>
      <c r="O21" s="1"/>
      <c r="P21" s="1"/>
      <c r="Q21" s="1"/>
      <c r="R21" s="1"/>
      <c r="S21" s="1"/>
      <c r="T21" s="1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</row>
    <row r="22" spans="1:135" s="12" customFormat="1" ht="24" customHeight="1" x14ac:dyDescent="0.25">
      <c r="A22" s="111" t="s">
        <v>16</v>
      </c>
      <c r="B22" s="67" t="s">
        <v>27</v>
      </c>
      <c r="C22" s="96" t="s">
        <v>73</v>
      </c>
      <c r="D22" s="18" t="s">
        <v>4</v>
      </c>
      <c r="E22" s="46">
        <f t="shared" ref="E22:E26" si="1">SUM(F22:L22)</f>
        <v>840465.40642000001</v>
      </c>
      <c r="F22" s="46">
        <f t="shared" ref="F22:G22" si="2">F23+F24+F25+F26</f>
        <v>137420.93300000002</v>
      </c>
      <c r="G22" s="46">
        <f t="shared" si="2"/>
        <v>119482.647</v>
      </c>
      <c r="H22" s="46">
        <f>H23+H24+H25+H26</f>
        <v>129449.82642</v>
      </c>
      <c r="I22" s="46">
        <f t="shared" ref="I22:L22" si="3">I23+I24+I25+I26</f>
        <v>113528</v>
      </c>
      <c r="J22" s="46">
        <f t="shared" si="3"/>
        <v>113528</v>
      </c>
      <c r="K22" s="46">
        <f t="shared" si="3"/>
        <v>113528</v>
      </c>
      <c r="L22" s="46">
        <f t="shared" si="3"/>
        <v>113528</v>
      </c>
      <c r="M22" s="10"/>
      <c r="N22" s="1"/>
      <c r="O22" s="1"/>
      <c r="P22" s="1"/>
      <c r="Q22" s="1"/>
      <c r="R22" s="1"/>
      <c r="S22" s="1"/>
      <c r="T22" s="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</row>
    <row r="23" spans="1:135" s="12" customFormat="1" ht="25.5" customHeight="1" x14ac:dyDescent="0.25">
      <c r="A23" s="111"/>
      <c r="B23" s="67"/>
      <c r="C23" s="96"/>
      <c r="D23" s="18" t="s">
        <v>12</v>
      </c>
      <c r="E23" s="46">
        <f>SUM(F23:L23)</f>
        <v>218417.18800000002</v>
      </c>
      <c r="F23" s="47">
        <v>51009</v>
      </c>
      <c r="G23" s="48">
        <v>26945.9</v>
      </c>
      <c r="H23" s="47">
        <v>73037.588000000003</v>
      </c>
      <c r="I23" s="47">
        <v>67424.7</v>
      </c>
      <c r="J23" s="47" t="s">
        <v>109</v>
      </c>
      <c r="K23" s="47" t="s">
        <v>109</v>
      </c>
      <c r="L23" s="47" t="s">
        <v>109</v>
      </c>
      <c r="M23" s="10"/>
      <c r="N23" s="1"/>
      <c r="O23" s="1"/>
      <c r="P23" s="1"/>
      <c r="Q23" s="1"/>
      <c r="R23" s="1"/>
      <c r="S23" s="1"/>
      <c r="T23" s="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1:135" s="12" customFormat="1" ht="30.75" customHeight="1" x14ac:dyDescent="0.25">
      <c r="A24" s="111"/>
      <c r="B24" s="67"/>
      <c r="C24" s="96"/>
      <c r="D24" s="18" t="s">
        <v>13</v>
      </c>
      <c r="E24" s="46">
        <f t="shared" si="1"/>
        <v>89705.943839999993</v>
      </c>
      <c r="F24" s="47">
        <v>40998.262999999999</v>
      </c>
      <c r="G24" s="48">
        <v>412.596</v>
      </c>
      <c r="H24" s="47">
        <v>21252.058420000001</v>
      </c>
      <c r="I24" s="47">
        <v>27043.026419999998</v>
      </c>
      <c r="J24" s="47" t="s">
        <v>109</v>
      </c>
      <c r="K24" s="47" t="s">
        <v>109</v>
      </c>
      <c r="L24" s="47" t="s">
        <v>109</v>
      </c>
      <c r="M24" s="10"/>
      <c r="N24" s="1"/>
      <c r="O24" s="1"/>
      <c r="P24" s="1"/>
      <c r="Q24" s="1"/>
      <c r="R24" s="1"/>
      <c r="S24" s="1"/>
      <c r="T24" s="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</row>
    <row r="25" spans="1:135" s="12" customFormat="1" ht="28.5" customHeight="1" x14ac:dyDescent="0.25">
      <c r="A25" s="111"/>
      <c r="B25" s="67"/>
      <c r="C25" s="96"/>
      <c r="D25" s="18" t="s">
        <v>118</v>
      </c>
      <c r="E25" s="46">
        <f t="shared" si="1"/>
        <v>646.04300000000001</v>
      </c>
      <c r="F25" s="47">
        <v>646.04300000000001</v>
      </c>
      <c r="G25" s="47" t="s">
        <v>109</v>
      </c>
      <c r="H25" s="47" t="s">
        <v>109</v>
      </c>
      <c r="I25" s="47" t="s">
        <v>109</v>
      </c>
      <c r="J25" s="47" t="s">
        <v>109</v>
      </c>
      <c r="K25" s="47" t="s">
        <v>109</v>
      </c>
      <c r="L25" s="47" t="s">
        <v>109</v>
      </c>
      <c r="M25" s="10"/>
      <c r="N25" s="1"/>
      <c r="O25" s="1"/>
      <c r="P25" s="1"/>
      <c r="Q25" s="1"/>
      <c r="R25" s="1"/>
      <c r="S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</row>
    <row r="26" spans="1:135" s="12" customFormat="1" ht="31.5" customHeight="1" x14ac:dyDescent="0.25">
      <c r="A26" s="111"/>
      <c r="B26" s="67"/>
      <c r="C26" s="96"/>
      <c r="D26" s="18" t="s">
        <v>47</v>
      </c>
      <c r="E26" s="46">
        <f t="shared" si="1"/>
        <v>531696.23158000002</v>
      </c>
      <c r="F26" s="47">
        <v>44767.627</v>
      </c>
      <c r="G26" s="48">
        <v>92124.150999999998</v>
      </c>
      <c r="H26" s="47">
        <v>35160.18</v>
      </c>
      <c r="I26" s="47">
        <v>19060.273580000001</v>
      </c>
      <c r="J26" s="47">
        <v>113528</v>
      </c>
      <c r="K26" s="47">
        <v>113528</v>
      </c>
      <c r="L26" s="47">
        <v>113528</v>
      </c>
      <c r="M26" s="10"/>
      <c r="N26" s="1"/>
      <c r="O26" s="1"/>
      <c r="P26" s="1"/>
      <c r="Q26" s="1"/>
      <c r="R26" s="1"/>
      <c r="S26" s="1"/>
      <c r="T26" s="1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</row>
    <row r="27" spans="1:135" s="12" customFormat="1" ht="33" customHeight="1" x14ac:dyDescent="0.25">
      <c r="A27" s="111" t="s">
        <v>31</v>
      </c>
      <c r="B27" s="113" t="s">
        <v>60</v>
      </c>
      <c r="C27" s="96" t="s">
        <v>74</v>
      </c>
      <c r="D27" s="18" t="s">
        <v>4</v>
      </c>
      <c r="E27" s="46">
        <f>E28+E29</f>
        <v>9502.2999999999993</v>
      </c>
      <c r="F27" s="46">
        <f>F28+F29</f>
        <v>634.5</v>
      </c>
      <c r="G27" s="46">
        <f t="shared" ref="G27:L27" si="4">G28+G29</f>
        <v>1481.4</v>
      </c>
      <c r="H27" s="46">
        <f t="shared" si="4"/>
        <v>1562.6</v>
      </c>
      <c r="I27" s="46">
        <f t="shared" si="4"/>
        <v>1636.7</v>
      </c>
      <c r="J27" s="46">
        <f t="shared" si="4"/>
        <v>1395.7</v>
      </c>
      <c r="K27" s="46">
        <f t="shared" si="4"/>
        <v>1395.7</v>
      </c>
      <c r="L27" s="46">
        <f t="shared" si="4"/>
        <v>1395.7</v>
      </c>
      <c r="M27" s="10"/>
      <c r="N27" s="1"/>
      <c r="O27" s="1"/>
      <c r="P27" s="1"/>
      <c r="Q27" s="1"/>
      <c r="R27" s="1"/>
      <c r="S27" s="1"/>
      <c r="T27" s="1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1:135" s="12" customFormat="1" ht="32.25" customHeight="1" x14ac:dyDescent="0.25">
      <c r="A28" s="111"/>
      <c r="B28" s="113"/>
      <c r="C28" s="96"/>
      <c r="D28" s="18" t="s">
        <v>12</v>
      </c>
      <c r="E28" s="46">
        <f>F28+G28+H28+I28+J28+K28+L28</f>
        <v>5315.2</v>
      </c>
      <c r="F28" s="47">
        <v>634.5</v>
      </c>
      <c r="G28" s="47">
        <v>1481.4</v>
      </c>
      <c r="H28" s="47">
        <v>1562.6</v>
      </c>
      <c r="I28" s="47">
        <v>1636.7</v>
      </c>
      <c r="J28" s="47" t="s">
        <v>109</v>
      </c>
      <c r="K28" s="47" t="s">
        <v>109</v>
      </c>
      <c r="L28" s="47" t="s">
        <v>109</v>
      </c>
      <c r="M28" s="10"/>
      <c r="N28" s="1"/>
      <c r="O28" s="1"/>
      <c r="P28" s="1"/>
      <c r="Q28" s="1"/>
      <c r="R28" s="1"/>
      <c r="S28" s="1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1:135" s="12" customFormat="1" ht="42.75" customHeight="1" x14ac:dyDescent="0.25">
      <c r="A29" s="111"/>
      <c r="B29" s="113"/>
      <c r="C29" s="96"/>
      <c r="D29" s="18" t="s">
        <v>47</v>
      </c>
      <c r="E29" s="46">
        <f>SUM(F29:L29)</f>
        <v>4187.1000000000004</v>
      </c>
      <c r="F29" s="47" t="s">
        <v>109</v>
      </c>
      <c r="G29" s="47" t="s">
        <v>109</v>
      </c>
      <c r="H29" s="47" t="s">
        <v>109</v>
      </c>
      <c r="I29" s="47" t="s">
        <v>109</v>
      </c>
      <c r="J29" s="47">
        <v>1395.7</v>
      </c>
      <c r="K29" s="47">
        <v>1395.7</v>
      </c>
      <c r="L29" s="47">
        <v>1395.7</v>
      </c>
      <c r="M29" s="10"/>
      <c r="N29" s="1"/>
      <c r="O29" s="1"/>
      <c r="P29" s="1"/>
      <c r="Q29" s="1"/>
      <c r="R29" s="1"/>
      <c r="S29" s="1"/>
      <c r="T29" s="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1:135" s="12" customFormat="1" ht="33.75" customHeight="1" x14ac:dyDescent="0.25">
      <c r="A30" s="68" t="s">
        <v>48</v>
      </c>
      <c r="B30" s="67" t="s">
        <v>49</v>
      </c>
      <c r="C30" s="96" t="s">
        <v>75</v>
      </c>
      <c r="D30" s="18" t="s">
        <v>4</v>
      </c>
      <c r="E30" s="46">
        <f>E31+E32+E33</f>
        <v>421098.35467000003</v>
      </c>
      <c r="F30" s="46">
        <f>F31+F32+F33</f>
        <v>59539.28125</v>
      </c>
      <c r="G30" s="46">
        <f>G31+G32+G33</f>
        <v>60087.755420000001</v>
      </c>
      <c r="H30" s="46">
        <f t="shared" ref="H30:L30" si="5">H31+H33</f>
        <v>61679.209000000003</v>
      </c>
      <c r="I30" s="46">
        <f t="shared" si="5"/>
        <v>62311.209000000003</v>
      </c>
      <c r="J30" s="46">
        <f t="shared" si="5"/>
        <v>59160.3</v>
      </c>
      <c r="K30" s="46">
        <f t="shared" si="5"/>
        <v>59160.3</v>
      </c>
      <c r="L30" s="46">
        <f t="shared" si="5"/>
        <v>59160.3</v>
      </c>
      <c r="M30" s="10"/>
      <c r="N30" s="1"/>
      <c r="O30" s="1"/>
      <c r="P30" s="1"/>
      <c r="Q30" s="1"/>
      <c r="R30" s="1"/>
      <c r="S30" s="1"/>
      <c r="T30" s="1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1:135" s="12" customFormat="1" ht="35.25" customHeight="1" x14ac:dyDescent="0.25">
      <c r="A31" s="68"/>
      <c r="B31" s="67"/>
      <c r="C31" s="96"/>
      <c r="D31" s="18" t="s">
        <v>13</v>
      </c>
      <c r="E31" s="46">
        <f t="shared" ref="E31:E36" si="6">SUM(F31:L31)</f>
        <v>217855.30467000001</v>
      </c>
      <c r="F31" s="47">
        <v>46843.78125</v>
      </c>
      <c r="G31" s="47">
        <v>47021.10542</v>
      </c>
      <c r="H31" s="47">
        <v>61679.209000000003</v>
      </c>
      <c r="I31" s="47">
        <v>62311.209000000003</v>
      </c>
      <c r="J31" s="47" t="s">
        <v>109</v>
      </c>
      <c r="K31" s="47" t="s">
        <v>109</v>
      </c>
      <c r="L31" s="47" t="s">
        <v>109</v>
      </c>
      <c r="M31" s="10"/>
      <c r="N31" s="1"/>
      <c r="O31" s="1"/>
      <c r="P31" s="1"/>
      <c r="Q31" s="1"/>
      <c r="R31" s="1"/>
      <c r="S31" s="1"/>
      <c r="T31" s="1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</row>
    <row r="32" spans="1:135" s="12" customFormat="1" ht="35.25" customHeight="1" x14ac:dyDescent="0.25">
      <c r="A32" s="68"/>
      <c r="B32" s="67"/>
      <c r="C32" s="96"/>
      <c r="D32" s="18" t="s">
        <v>118</v>
      </c>
      <c r="E32" s="46">
        <f t="shared" si="6"/>
        <v>25391</v>
      </c>
      <c r="F32" s="47">
        <v>12695.5</v>
      </c>
      <c r="G32" s="47">
        <v>12695.5</v>
      </c>
      <c r="H32" s="47" t="s">
        <v>109</v>
      </c>
      <c r="I32" s="47" t="s">
        <v>109</v>
      </c>
      <c r="J32" s="47" t="s">
        <v>109</v>
      </c>
      <c r="K32" s="47" t="s">
        <v>109</v>
      </c>
      <c r="L32" s="47" t="s">
        <v>109</v>
      </c>
      <c r="M32" s="10"/>
      <c r="N32" s="1"/>
      <c r="O32" s="1"/>
      <c r="P32" s="1"/>
      <c r="Q32" s="1"/>
      <c r="R32" s="1"/>
      <c r="S32" s="1"/>
      <c r="T32" s="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1:71" s="12" customFormat="1" ht="37.5" customHeight="1" x14ac:dyDescent="0.25">
      <c r="A33" s="68"/>
      <c r="B33" s="67"/>
      <c r="C33" s="96"/>
      <c r="D33" s="18" t="s">
        <v>47</v>
      </c>
      <c r="E33" s="46">
        <f t="shared" si="6"/>
        <v>177852.05</v>
      </c>
      <c r="F33" s="47" t="s">
        <v>109</v>
      </c>
      <c r="G33" s="47">
        <v>371.15</v>
      </c>
      <c r="H33" s="47" t="s">
        <v>109</v>
      </c>
      <c r="I33" s="47" t="s">
        <v>109</v>
      </c>
      <c r="J33" s="47">
        <v>59160.3</v>
      </c>
      <c r="K33" s="47">
        <v>59160.3</v>
      </c>
      <c r="L33" s="47">
        <v>59160.3</v>
      </c>
      <c r="M33" s="10"/>
      <c r="N33" s="1"/>
      <c r="O33" s="1"/>
      <c r="P33" s="1"/>
      <c r="Q33" s="1"/>
      <c r="R33" s="1"/>
      <c r="S33" s="1"/>
      <c r="T33" s="1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1:71" s="12" customFormat="1" ht="37.5" hidden="1" customHeight="1" x14ac:dyDescent="0.25">
      <c r="A34" s="68" t="s">
        <v>55</v>
      </c>
      <c r="B34" s="67" t="s">
        <v>58</v>
      </c>
      <c r="C34" s="96" t="s">
        <v>53</v>
      </c>
      <c r="D34" s="18" t="s">
        <v>4</v>
      </c>
      <c r="E34" s="48">
        <f t="shared" si="6"/>
        <v>0</v>
      </c>
      <c r="F34" s="48">
        <f>F35+F36</f>
        <v>0</v>
      </c>
      <c r="G34" s="48">
        <f t="shared" ref="G34:L34" si="7">G35+G36</f>
        <v>0</v>
      </c>
      <c r="H34" s="47">
        <f t="shared" si="7"/>
        <v>0</v>
      </c>
      <c r="I34" s="47">
        <f t="shared" si="7"/>
        <v>0</v>
      </c>
      <c r="J34" s="47">
        <f t="shared" si="7"/>
        <v>0</v>
      </c>
      <c r="K34" s="47">
        <f t="shared" si="7"/>
        <v>0</v>
      </c>
      <c r="L34" s="47">
        <f t="shared" si="7"/>
        <v>0</v>
      </c>
      <c r="M34" s="10"/>
      <c r="N34" s="1"/>
      <c r="O34" s="1"/>
      <c r="P34" s="1"/>
      <c r="Q34" s="1"/>
      <c r="R34" s="1"/>
      <c r="S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1:71" s="12" customFormat="1" ht="37.5" hidden="1" customHeight="1" x14ac:dyDescent="0.25">
      <c r="A35" s="68"/>
      <c r="B35" s="67"/>
      <c r="C35" s="96"/>
      <c r="D35" s="18" t="s">
        <v>13</v>
      </c>
      <c r="E35" s="48">
        <f t="shared" si="6"/>
        <v>0</v>
      </c>
      <c r="F35" s="48"/>
      <c r="G35" s="48"/>
      <c r="H35" s="47"/>
      <c r="I35" s="47"/>
      <c r="J35" s="47"/>
      <c r="K35" s="47"/>
      <c r="L35" s="47"/>
      <c r="M35" s="10"/>
      <c r="N35" s="1"/>
      <c r="O35" s="1"/>
      <c r="P35" s="1"/>
      <c r="Q35" s="1"/>
      <c r="R35" s="1"/>
      <c r="S35" s="1"/>
      <c r="T35" s="1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1:71" s="12" customFormat="1" ht="37.5" hidden="1" customHeight="1" x14ac:dyDescent="0.25">
      <c r="A36" s="68"/>
      <c r="B36" s="67"/>
      <c r="C36" s="96"/>
      <c r="D36" s="18" t="s">
        <v>47</v>
      </c>
      <c r="E36" s="48">
        <f t="shared" si="6"/>
        <v>0</v>
      </c>
      <c r="F36" s="48"/>
      <c r="G36" s="48"/>
      <c r="H36" s="47"/>
      <c r="I36" s="47"/>
      <c r="J36" s="47"/>
      <c r="K36" s="47"/>
      <c r="L36" s="47"/>
      <c r="M36" s="10"/>
      <c r="N36" s="1"/>
      <c r="O36" s="1"/>
      <c r="P36" s="1"/>
      <c r="Q36" s="1"/>
      <c r="R36" s="1"/>
      <c r="S36" s="1"/>
      <c r="T36" s="1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1:71" s="12" customFormat="1" ht="37.5" customHeight="1" x14ac:dyDescent="0.25">
      <c r="A37" s="68" t="s">
        <v>70</v>
      </c>
      <c r="B37" s="67" t="s">
        <v>62</v>
      </c>
      <c r="C37" s="96" t="s">
        <v>89</v>
      </c>
      <c r="D37" s="18" t="s">
        <v>4</v>
      </c>
      <c r="E37" s="48">
        <f>E38+E39</f>
        <v>36849.51442</v>
      </c>
      <c r="F37" s="48">
        <f>F38+F39</f>
        <v>7877.4344199999996</v>
      </c>
      <c r="G37" s="46">
        <f t="shared" ref="G37:I37" si="8">G38+G39</f>
        <v>9657.36</v>
      </c>
      <c r="H37" s="46">
        <f t="shared" si="8"/>
        <v>9657.36</v>
      </c>
      <c r="I37" s="46">
        <f t="shared" si="8"/>
        <v>9657.36</v>
      </c>
      <c r="J37" s="46" t="s">
        <v>109</v>
      </c>
      <c r="K37" s="46" t="s">
        <v>109</v>
      </c>
      <c r="L37" s="46" t="s">
        <v>109</v>
      </c>
      <c r="M37" s="10"/>
      <c r="N37" s="1"/>
      <c r="O37" s="1"/>
      <c r="P37" s="1"/>
      <c r="Q37" s="1"/>
      <c r="R37" s="1"/>
      <c r="S37" s="1"/>
      <c r="T37" s="1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1:71" s="12" customFormat="1" ht="37.5" customHeight="1" x14ac:dyDescent="0.25">
      <c r="A38" s="68"/>
      <c r="B38" s="67"/>
      <c r="C38" s="96"/>
      <c r="D38" s="18" t="s">
        <v>13</v>
      </c>
      <c r="E38" s="48">
        <f>F38+G38+H38+I38+J38+K38+L38</f>
        <v>7877.4344199999996</v>
      </c>
      <c r="F38" s="47">
        <v>7877.4344199999996</v>
      </c>
      <c r="G38" s="47" t="s">
        <v>109</v>
      </c>
      <c r="H38" s="47" t="s">
        <v>109</v>
      </c>
      <c r="I38" s="47" t="s">
        <v>109</v>
      </c>
      <c r="J38" s="47" t="s">
        <v>109</v>
      </c>
      <c r="K38" s="47" t="s">
        <v>109</v>
      </c>
      <c r="L38" s="47" t="s">
        <v>109</v>
      </c>
      <c r="M38" s="10"/>
      <c r="N38" s="1"/>
      <c r="O38" s="1"/>
      <c r="P38" s="1"/>
      <c r="Q38" s="1"/>
      <c r="R38" s="1"/>
      <c r="S38" s="1"/>
      <c r="T38" s="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1:71" s="12" customFormat="1" ht="37.5" customHeight="1" x14ac:dyDescent="0.25">
      <c r="A39" s="68"/>
      <c r="B39" s="67"/>
      <c r="C39" s="96"/>
      <c r="D39" s="18" t="s">
        <v>47</v>
      </c>
      <c r="E39" s="46">
        <f>F39+G39+H39+I39</f>
        <v>28972.080000000002</v>
      </c>
      <c r="F39" s="48">
        <v>0</v>
      </c>
      <c r="G39" s="48">
        <v>9657.36</v>
      </c>
      <c r="H39" s="47">
        <v>9657.36</v>
      </c>
      <c r="I39" s="47">
        <v>9657.36</v>
      </c>
      <c r="J39" s="47" t="s">
        <v>109</v>
      </c>
      <c r="K39" s="47" t="s">
        <v>109</v>
      </c>
      <c r="L39" s="47" t="s">
        <v>109</v>
      </c>
      <c r="M39" s="10"/>
      <c r="N39" s="1"/>
      <c r="O39" s="1"/>
      <c r="P39" s="1"/>
      <c r="Q39" s="1"/>
      <c r="R39" s="1"/>
      <c r="S39" s="1"/>
      <c r="T39" s="1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1:71" s="12" customFormat="1" ht="37.5" customHeight="1" x14ac:dyDescent="0.25">
      <c r="A40" s="68" t="s">
        <v>54</v>
      </c>
      <c r="B40" s="67" t="s">
        <v>57</v>
      </c>
      <c r="C40" s="96" t="s">
        <v>108</v>
      </c>
      <c r="D40" s="18" t="s">
        <v>4</v>
      </c>
      <c r="E40" s="46">
        <f>F40+G40+H40+I40+J40+K40+L40</f>
        <v>3300</v>
      </c>
      <c r="F40" s="46">
        <f>F41</f>
        <v>3300</v>
      </c>
      <c r="G40" s="46" t="s">
        <v>109</v>
      </c>
      <c r="H40" s="46" t="s">
        <v>109</v>
      </c>
      <c r="I40" s="46" t="s">
        <v>109</v>
      </c>
      <c r="J40" s="46" t="s">
        <v>109</v>
      </c>
      <c r="K40" s="46" t="s">
        <v>109</v>
      </c>
      <c r="L40" s="46" t="s">
        <v>109</v>
      </c>
      <c r="M40" s="10"/>
      <c r="N40" s="1"/>
      <c r="O40" s="1"/>
      <c r="P40" s="1"/>
      <c r="Q40" s="1"/>
      <c r="R40" s="1"/>
      <c r="S40" s="1"/>
      <c r="T40" s="1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s="12" customFormat="1" ht="37.5" customHeight="1" x14ac:dyDescent="0.25">
      <c r="A41" s="68"/>
      <c r="B41" s="67"/>
      <c r="C41" s="96"/>
      <c r="D41" s="18" t="s">
        <v>13</v>
      </c>
      <c r="E41" s="46">
        <f t="shared" ref="E41" si="9">F41+G41+H41+I41+J41+K41+L41</f>
        <v>3300</v>
      </c>
      <c r="F41" s="47">
        <v>3300</v>
      </c>
      <c r="G41" s="47" t="s">
        <v>109</v>
      </c>
      <c r="H41" s="47" t="s">
        <v>109</v>
      </c>
      <c r="I41" s="47" t="s">
        <v>109</v>
      </c>
      <c r="J41" s="47" t="s">
        <v>109</v>
      </c>
      <c r="K41" s="47" t="s">
        <v>109</v>
      </c>
      <c r="L41" s="47" t="s">
        <v>109</v>
      </c>
      <c r="M41" s="10"/>
      <c r="N41" s="1"/>
      <c r="O41" s="1"/>
      <c r="P41" s="1"/>
      <c r="Q41" s="1"/>
      <c r="R41" s="1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s="12" customFormat="1" ht="37.5" customHeight="1" x14ac:dyDescent="0.25">
      <c r="A42" s="68"/>
      <c r="B42" s="67"/>
      <c r="C42" s="96"/>
      <c r="D42" s="18" t="s">
        <v>47</v>
      </c>
      <c r="E42" s="46" t="s">
        <v>109</v>
      </c>
      <c r="F42" s="47" t="s">
        <v>109</v>
      </c>
      <c r="G42" s="47" t="s">
        <v>109</v>
      </c>
      <c r="H42" s="47" t="s">
        <v>109</v>
      </c>
      <c r="I42" s="47" t="s">
        <v>109</v>
      </c>
      <c r="J42" s="47" t="s">
        <v>109</v>
      </c>
      <c r="K42" s="47" t="s">
        <v>109</v>
      </c>
      <c r="L42" s="47" t="s">
        <v>109</v>
      </c>
      <c r="M42" s="10"/>
      <c r="N42" s="1"/>
      <c r="O42" s="1"/>
      <c r="P42" s="1"/>
      <c r="Q42" s="1"/>
      <c r="R42" s="1"/>
      <c r="S42" s="1"/>
      <c r="T42" s="1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</row>
    <row r="43" spans="1:71" s="26" customFormat="1" ht="37.5" customHeight="1" x14ac:dyDescent="0.25">
      <c r="A43" s="122" t="s">
        <v>88</v>
      </c>
      <c r="B43" s="63" t="s">
        <v>58</v>
      </c>
      <c r="C43" s="64" t="s">
        <v>89</v>
      </c>
      <c r="D43" s="23" t="s">
        <v>4</v>
      </c>
      <c r="E43" s="46">
        <f>F43+G43+H43+I43+J43+K43+L43</f>
        <v>85540.043999999994</v>
      </c>
      <c r="F43" s="46" t="s">
        <v>109</v>
      </c>
      <c r="G43" s="49">
        <f>G44+G45</f>
        <v>28872.644</v>
      </c>
      <c r="H43" s="49">
        <f>H44</f>
        <v>28184.1</v>
      </c>
      <c r="I43" s="49">
        <f>I44+I45+I46</f>
        <v>28483.3</v>
      </c>
      <c r="J43" s="46" t="s">
        <v>109</v>
      </c>
      <c r="K43" s="46" t="s">
        <v>109</v>
      </c>
      <c r="L43" s="46" t="s">
        <v>109</v>
      </c>
      <c r="M43" s="24"/>
      <c r="N43" s="25"/>
      <c r="O43" s="25"/>
      <c r="P43" s="25"/>
      <c r="Q43" s="25"/>
      <c r="R43" s="25"/>
      <c r="S43" s="25"/>
      <c r="T43" s="25"/>
    </row>
    <row r="44" spans="1:71" s="26" customFormat="1" ht="37.5" customHeight="1" x14ac:dyDescent="0.25">
      <c r="A44" s="122"/>
      <c r="B44" s="63"/>
      <c r="C44" s="64"/>
      <c r="D44" s="23" t="s">
        <v>13</v>
      </c>
      <c r="E44" s="46">
        <f t="shared" ref="E44:E45" si="10">F44+G44+H44+I44+J44+K44+L44</f>
        <v>81214.744000000006</v>
      </c>
      <c r="F44" s="47" t="s">
        <v>109</v>
      </c>
      <c r="G44" s="50">
        <v>24547.344000000001</v>
      </c>
      <c r="H44" s="50">
        <v>28184.1</v>
      </c>
      <c r="I44" s="50">
        <v>28483.3</v>
      </c>
      <c r="J44" s="47" t="s">
        <v>109</v>
      </c>
      <c r="K44" s="47" t="s">
        <v>109</v>
      </c>
      <c r="L44" s="47" t="s">
        <v>109</v>
      </c>
      <c r="M44" s="24"/>
      <c r="N44" s="25"/>
      <c r="O44" s="25"/>
      <c r="P44" s="25"/>
      <c r="Q44" s="25"/>
      <c r="R44" s="25"/>
      <c r="S44" s="25"/>
      <c r="T44" s="25"/>
    </row>
    <row r="45" spans="1:71" s="26" customFormat="1" ht="37.5" customHeight="1" x14ac:dyDescent="0.25">
      <c r="A45" s="122"/>
      <c r="B45" s="63"/>
      <c r="C45" s="64"/>
      <c r="D45" s="18" t="s">
        <v>118</v>
      </c>
      <c r="E45" s="46">
        <f t="shared" si="10"/>
        <v>4325.3</v>
      </c>
      <c r="F45" s="47" t="s">
        <v>109</v>
      </c>
      <c r="G45" s="50">
        <v>4325.3</v>
      </c>
      <c r="H45" s="47" t="s">
        <v>109</v>
      </c>
      <c r="I45" s="47" t="s">
        <v>109</v>
      </c>
      <c r="J45" s="47" t="s">
        <v>109</v>
      </c>
      <c r="K45" s="47" t="s">
        <v>109</v>
      </c>
      <c r="L45" s="47" t="s">
        <v>109</v>
      </c>
      <c r="M45" s="24"/>
      <c r="N45" s="25"/>
      <c r="O45" s="25"/>
      <c r="P45" s="25"/>
      <c r="Q45" s="25"/>
      <c r="R45" s="25"/>
      <c r="S45" s="25"/>
      <c r="T45" s="25"/>
    </row>
    <row r="46" spans="1:71" s="26" customFormat="1" ht="37.5" customHeight="1" x14ac:dyDescent="0.25">
      <c r="A46" s="122"/>
      <c r="B46" s="63"/>
      <c r="C46" s="64"/>
      <c r="D46" s="23" t="s">
        <v>47</v>
      </c>
      <c r="E46" s="49" t="s">
        <v>109</v>
      </c>
      <c r="F46" s="47" t="s">
        <v>109</v>
      </c>
      <c r="G46" s="47" t="s">
        <v>109</v>
      </c>
      <c r="H46" s="47" t="s">
        <v>109</v>
      </c>
      <c r="I46" s="47" t="s">
        <v>109</v>
      </c>
      <c r="J46" s="47" t="s">
        <v>109</v>
      </c>
      <c r="K46" s="47" t="s">
        <v>109</v>
      </c>
      <c r="L46" s="47" t="s">
        <v>109</v>
      </c>
      <c r="M46" s="24"/>
      <c r="N46" s="25"/>
      <c r="O46" s="25"/>
      <c r="P46" s="25"/>
      <c r="Q46" s="25"/>
      <c r="R46" s="25"/>
      <c r="S46" s="25"/>
      <c r="T46" s="25"/>
    </row>
    <row r="47" spans="1:71" s="26" customFormat="1" ht="37.5" customHeight="1" x14ac:dyDescent="0.25">
      <c r="A47" s="92" t="s">
        <v>130</v>
      </c>
      <c r="B47" s="76" t="s">
        <v>131</v>
      </c>
      <c r="C47" s="64" t="s">
        <v>89</v>
      </c>
      <c r="D47" s="23" t="s">
        <v>4</v>
      </c>
      <c r="E47" s="49">
        <f>E48+E49+E50</f>
        <v>1832.18</v>
      </c>
      <c r="F47" s="47">
        <f>F48+F49+F50</f>
        <v>0</v>
      </c>
      <c r="G47" s="47">
        <f t="shared" ref="G47:L47" si="11">G48+G49+G50</f>
        <v>1832.18</v>
      </c>
      <c r="H47" s="47">
        <f t="shared" si="11"/>
        <v>0</v>
      </c>
      <c r="I47" s="47">
        <f t="shared" si="11"/>
        <v>0</v>
      </c>
      <c r="J47" s="47">
        <f t="shared" si="11"/>
        <v>0</v>
      </c>
      <c r="K47" s="47">
        <f t="shared" si="11"/>
        <v>0</v>
      </c>
      <c r="L47" s="47">
        <f t="shared" si="11"/>
        <v>0</v>
      </c>
      <c r="M47" s="24"/>
      <c r="N47" s="25"/>
      <c r="O47" s="25"/>
      <c r="P47" s="25"/>
      <c r="Q47" s="25"/>
      <c r="R47" s="25"/>
      <c r="S47" s="25"/>
      <c r="T47" s="25"/>
    </row>
    <row r="48" spans="1:71" s="26" customFormat="1" ht="37.5" customHeight="1" x14ac:dyDescent="0.25">
      <c r="A48" s="93"/>
      <c r="B48" s="81"/>
      <c r="C48" s="64"/>
      <c r="D48" s="23" t="s">
        <v>13</v>
      </c>
      <c r="E48" s="49">
        <f>F48+G48+H48+I48+J48+K48+L48</f>
        <v>1832.18</v>
      </c>
      <c r="F48" s="47" t="s">
        <v>109</v>
      </c>
      <c r="G48" s="48">
        <v>1832.18</v>
      </c>
      <c r="H48" s="47" t="s">
        <v>109</v>
      </c>
      <c r="I48" s="47" t="s">
        <v>109</v>
      </c>
      <c r="J48" s="47" t="s">
        <v>109</v>
      </c>
      <c r="K48" s="47" t="s">
        <v>109</v>
      </c>
      <c r="L48" s="47" t="s">
        <v>109</v>
      </c>
      <c r="M48" s="24"/>
      <c r="N48" s="25"/>
      <c r="O48" s="25"/>
      <c r="P48" s="25"/>
      <c r="Q48" s="25"/>
      <c r="R48" s="25"/>
      <c r="S48" s="25"/>
      <c r="T48" s="25"/>
    </row>
    <row r="49" spans="1:49" s="26" customFormat="1" ht="37.5" customHeight="1" x14ac:dyDescent="0.25">
      <c r="A49" s="93"/>
      <c r="B49" s="81"/>
      <c r="C49" s="64"/>
      <c r="D49" s="18" t="s">
        <v>118</v>
      </c>
      <c r="E49" s="49" t="s">
        <v>109</v>
      </c>
      <c r="F49" s="47" t="s">
        <v>109</v>
      </c>
      <c r="G49" s="47" t="s">
        <v>109</v>
      </c>
      <c r="H49" s="47" t="s">
        <v>109</v>
      </c>
      <c r="I49" s="47" t="s">
        <v>109</v>
      </c>
      <c r="J49" s="47" t="s">
        <v>109</v>
      </c>
      <c r="K49" s="47" t="s">
        <v>109</v>
      </c>
      <c r="L49" s="47" t="s">
        <v>109</v>
      </c>
      <c r="M49" s="24"/>
      <c r="N49" s="25"/>
      <c r="O49" s="25"/>
      <c r="P49" s="25"/>
      <c r="Q49" s="25"/>
      <c r="R49" s="25"/>
      <c r="S49" s="25"/>
      <c r="T49" s="25"/>
    </row>
    <row r="50" spans="1:49" s="26" customFormat="1" ht="37.5" customHeight="1" x14ac:dyDescent="0.25">
      <c r="A50" s="94"/>
      <c r="B50" s="77"/>
      <c r="C50" s="64"/>
      <c r="D50" s="23" t="s">
        <v>47</v>
      </c>
      <c r="E50" s="49" t="s">
        <v>109</v>
      </c>
      <c r="F50" s="47" t="s">
        <v>109</v>
      </c>
      <c r="G50" s="47">
        <v>0</v>
      </c>
      <c r="H50" s="47" t="s">
        <v>109</v>
      </c>
      <c r="I50" s="47" t="s">
        <v>109</v>
      </c>
      <c r="J50" s="47" t="s">
        <v>109</v>
      </c>
      <c r="K50" s="47" t="s">
        <v>109</v>
      </c>
      <c r="L50" s="47" t="s">
        <v>109</v>
      </c>
      <c r="M50" s="24"/>
      <c r="N50" s="25"/>
      <c r="O50" s="25"/>
      <c r="P50" s="25"/>
      <c r="Q50" s="25"/>
      <c r="R50" s="25"/>
      <c r="S50" s="25"/>
      <c r="T50" s="25"/>
    </row>
    <row r="51" spans="1:49" s="26" customFormat="1" ht="37.5" customHeight="1" x14ac:dyDescent="0.25">
      <c r="A51" s="92" t="s">
        <v>134</v>
      </c>
      <c r="B51" s="76" t="s">
        <v>135</v>
      </c>
      <c r="C51" s="78" t="s">
        <v>89</v>
      </c>
      <c r="D51" s="23" t="s">
        <v>4</v>
      </c>
      <c r="E51" s="49">
        <f>E52+E53</f>
        <v>900</v>
      </c>
      <c r="F51" s="47" t="s">
        <v>109</v>
      </c>
      <c r="G51" s="47" t="s">
        <v>109</v>
      </c>
      <c r="H51" s="47">
        <f>H52+H53</f>
        <v>900</v>
      </c>
      <c r="I51" s="47" t="s">
        <v>109</v>
      </c>
      <c r="J51" s="47" t="s">
        <v>109</v>
      </c>
      <c r="K51" s="47" t="s">
        <v>109</v>
      </c>
      <c r="L51" s="47" t="s">
        <v>109</v>
      </c>
      <c r="M51" s="24"/>
      <c r="N51" s="25"/>
      <c r="O51" s="25"/>
      <c r="P51" s="25"/>
      <c r="Q51" s="25"/>
      <c r="R51" s="25"/>
      <c r="S51" s="25"/>
      <c r="T51" s="25"/>
    </row>
    <row r="52" spans="1:49" s="26" customFormat="1" ht="37.5" customHeight="1" x14ac:dyDescent="0.25">
      <c r="A52" s="93"/>
      <c r="B52" s="81"/>
      <c r="C52" s="82"/>
      <c r="D52" s="23" t="s">
        <v>13</v>
      </c>
      <c r="E52" s="47" t="s">
        <v>109</v>
      </c>
      <c r="F52" s="47" t="s">
        <v>109</v>
      </c>
      <c r="G52" s="47" t="s">
        <v>109</v>
      </c>
      <c r="H52" s="47" t="s">
        <v>109</v>
      </c>
      <c r="I52" s="47" t="s">
        <v>109</v>
      </c>
      <c r="J52" s="47" t="s">
        <v>109</v>
      </c>
      <c r="K52" s="47" t="s">
        <v>109</v>
      </c>
      <c r="L52" s="47" t="s">
        <v>109</v>
      </c>
      <c r="M52" s="24"/>
      <c r="N52" s="25"/>
      <c r="O52" s="25"/>
      <c r="P52" s="25"/>
      <c r="Q52" s="25"/>
      <c r="R52" s="25"/>
      <c r="S52" s="25"/>
      <c r="T52" s="25"/>
    </row>
    <row r="53" spans="1:49" s="26" customFormat="1" ht="37.5" customHeight="1" x14ac:dyDescent="0.25">
      <c r="A53" s="94"/>
      <c r="B53" s="77"/>
      <c r="C53" s="79"/>
      <c r="D53" s="23" t="s">
        <v>47</v>
      </c>
      <c r="E53" s="49">
        <f>F53+G53+H53+I53+J53+K53+L53</f>
        <v>900</v>
      </c>
      <c r="F53" s="47" t="s">
        <v>109</v>
      </c>
      <c r="G53" s="47" t="s">
        <v>109</v>
      </c>
      <c r="H53" s="48">
        <v>900</v>
      </c>
      <c r="I53" s="47" t="s">
        <v>109</v>
      </c>
      <c r="J53" s="47" t="s">
        <v>109</v>
      </c>
      <c r="K53" s="47" t="s">
        <v>109</v>
      </c>
      <c r="L53" s="47" t="s">
        <v>109</v>
      </c>
      <c r="M53" s="24"/>
      <c r="N53" s="25"/>
      <c r="O53" s="25"/>
      <c r="P53" s="25"/>
      <c r="Q53" s="25"/>
      <c r="R53" s="25"/>
      <c r="S53" s="25"/>
      <c r="T53" s="25"/>
    </row>
    <row r="54" spans="1:49" ht="22.5" customHeight="1" x14ac:dyDescent="0.25">
      <c r="A54" s="73" t="s">
        <v>36</v>
      </c>
      <c r="B54" s="73"/>
      <c r="C54" s="73"/>
      <c r="D54" s="42" t="s">
        <v>4</v>
      </c>
      <c r="E54" s="51">
        <f>SUM(E55:E58)</f>
        <v>2971179.9345300002</v>
      </c>
      <c r="F54" s="51">
        <f>F55+F56+F57+F58</f>
        <v>212368.96969000003</v>
      </c>
      <c r="G54" s="51">
        <f t="shared" ref="G54:L54" si="12">G55+G56+G57+G58</f>
        <v>442011.63442000002</v>
      </c>
      <c r="H54" s="51">
        <f t="shared" si="12"/>
        <v>575000.60341999994</v>
      </c>
      <c r="I54" s="51">
        <f t="shared" si="12"/>
        <v>339868.72700000001</v>
      </c>
      <c r="J54" s="51">
        <f t="shared" si="12"/>
        <v>269184</v>
      </c>
      <c r="K54" s="51">
        <f t="shared" si="12"/>
        <v>566373</v>
      </c>
      <c r="L54" s="51">
        <f t="shared" si="12"/>
        <v>566373</v>
      </c>
    </row>
    <row r="55" spans="1:49" ht="28.5" customHeight="1" x14ac:dyDescent="0.25">
      <c r="A55" s="73"/>
      <c r="B55" s="73"/>
      <c r="C55" s="73"/>
      <c r="D55" s="42" t="s">
        <v>12</v>
      </c>
      <c r="E55" s="51">
        <f>SUM(F55:L55)</f>
        <v>251725.38800000001</v>
      </c>
      <c r="F55" s="51">
        <f t="shared" ref="F55:G55" si="13">F18+F23+F28</f>
        <v>51643.5</v>
      </c>
      <c r="G55" s="51">
        <f t="shared" si="13"/>
        <v>28427.300000000003</v>
      </c>
      <c r="H55" s="51">
        <f>H28+H23+H18</f>
        <v>102593.18800000001</v>
      </c>
      <c r="I55" s="51">
        <f>I18+I23+I28</f>
        <v>69061.399999999994</v>
      </c>
      <c r="J55" s="46" t="s">
        <v>109</v>
      </c>
      <c r="K55" s="46" t="s">
        <v>109</v>
      </c>
      <c r="L55" s="46" t="s">
        <v>109</v>
      </c>
    </row>
    <row r="56" spans="1:49" ht="24" customHeight="1" x14ac:dyDescent="0.25">
      <c r="A56" s="73"/>
      <c r="B56" s="73"/>
      <c r="C56" s="73"/>
      <c r="D56" s="42" t="s">
        <v>13</v>
      </c>
      <c r="E56" s="51">
        <f>SUM(F56:L56)</f>
        <v>405525.24264000007</v>
      </c>
      <c r="F56" s="51">
        <f>F19+F24+F31+F38+F41</f>
        <v>101286.11438000001</v>
      </c>
      <c r="G56" s="51">
        <f>G19+G24+G31+G35+G38+G41+G44+G48</f>
        <v>73813.225419999988</v>
      </c>
      <c r="H56" s="51">
        <f>H44+H41+H38+H31+H24+H19+H48+H52</f>
        <v>112588.36742000001</v>
      </c>
      <c r="I56" s="51">
        <f>I19+I24+I31+I35+I38+I41+I44</f>
        <v>117837.53542</v>
      </c>
      <c r="J56" s="46" t="s">
        <v>109</v>
      </c>
      <c r="K56" s="46" t="s">
        <v>109</v>
      </c>
      <c r="L56" s="46" t="s">
        <v>109</v>
      </c>
    </row>
    <row r="57" spans="1:49" ht="24" customHeight="1" x14ac:dyDescent="0.25">
      <c r="A57" s="73"/>
      <c r="B57" s="73"/>
      <c r="C57" s="73"/>
      <c r="D57" s="42" t="s">
        <v>118</v>
      </c>
      <c r="E57" s="51">
        <f>SUM(F57:L57)</f>
        <v>31692.528310000002</v>
      </c>
      <c r="F57" s="51">
        <f>F20+F25++F32+F45</f>
        <v>14671.72831</v>
      </c>
      <c r="G57" s="51">
        <f>G45+G32+G25</f>
        <v>17020.8</v>
      </c>
      <c r="H57" s="46" t="s">
        <v>109</v>
      </c>
      <c r="I57" s="46" t="s">
        <v>109</v>
      </c>
      <c r="J57" s="46" t="s">
        <v>109</v>
      </c>
      <c r="K57" s="46" t="s">
        <v>109</v>
      </c>
      <c r="L57" s="46" t="s">
        <v>109</v>
      </c>
    </row>
    <row r="58" spans="1:49" ht="30.75" customHeight="1" x14ac:dyDescent="0.25">
      <c r="A58" s="73"/>
      <c r="B58" s="73"/>
      <c r="C58" s="73"/>
      <c r="D58" s="42" t="s">
        <v>47</v>
      </c>
      <c r="E58" s="51">
        <f>SUM(F58:L58)</f>
        <v>2282236.7755800001</v>
      </c>
      <c r="F58" s="51">
        <f t="shared" ref="F58:L58" si="14">F21+F26+F29+F33+F36+F39+F42</f>
        <v>44767.627</v>
      </c>
      <c r="G58" s="51">
        <f>G21+G26+G29+G33+G36+G39+G42+G46+G50</f>
        <v>322750.30900000001</v>
      </c>
      <c r="H58" s="51">
        <f>H21+H26+H29+H33+H36+H39+H42+H46+H50+H53</f>
        <v>359819.04799999995</v>
      </c>
      <c r="I58" s="51">
        <f t="shared" si="14"/>
        <v>152969.79158000002</v>
      </c>
      <c r="J58" s="51">
        <f t="shared" si="14"/>
        <v>269184</v>
      </c>
      <c r="K58" s="51">
        <f t="shared" si="14"/>
        <v>566373</v>
      </c>
      <c r="L58" s="51">
        <f t="shared" si="14"/>
        <v>566373</v>
      </c>
    </row>
    <row r="59" spans="1:49" ht="24" customHeight="1" x14ac:dyDescent="0.25">
      <c r="A59" s="67" t="s">
        <v>72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</row>
    <row r="60" spans="1:49" s="17" customFormat="1" ht="27.75" customHeight="1" x14ac:dyDescent="0.25">
      <c r="A60" s="67" t="s">
        <v>132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1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3"/>
    </row>
    <row r="61" spans="1:49" s="1" customFormat="1" ht="27.75" customHeight="1" x14ac:dyDescent="0.25">
      <c r="A61" s="111" t="s">
        <v>28</v>
      </c>
      <c r="B61" s="67" t="s">
        <v>51</v>
      </c>
      <c r="C61" s="96" t="s">
        <v>81</v>
      </c>
      <c r="D61" s="17" t="s">
        <v>4</v>
      </c>
      <c r="E61" s="46">
        <f>SUM(E62:E64)</f>
        <v>3841.8999999999996</v>
      </c>
      <c r="F61" s="46" t="s">
        <v>109</v>
      </c>
      <c r="G61" s="46">
        <f t="shared" ref="G61:L61" si="15">G62+G63+G64</f>
        <v>785.6</v>
      </c>
      <c r="H61" s="46">
        <f t="shared" si="15"/>
        <v>611.5</v>
      </c>
      <c r="I61" s="46">
        <f t="shared" si="15"/>
        <v>611.20000000000005</v>
      </c>
      <c r="J61" s="46">
        <f t="shared" si="15"/>
        <v>611.20000000000005</v>
      </c>
      <c r="K61" s="46">
        <f t="shared" si="15"/>
        <v>611.20000000000005</v>
      </c>
      <c r="L61" s="46">
        <f t="shared" si="15"/>
        <v>611.20000000000005</v>
      </c>
      <c r="M61" s="10"/>
    </row>
    <row r="62" spans="1:49" s="1" customFormat="1" ht="27.75" customHeight="1" x14ac:dyDescent="0.25">
      <c r="A62" s="111"/>
      <c r="B62" s="67"/>
      <c r="C62" s="96"/>
      <c r="D62" s="17" t="s">
        <v>12</v>
      </c>
      <c r="E62" s="46">
        <f>SUM(F62:L62)</f>
        <v>574.20000000000005</v>
      </c>
      <c r="F62" s="47" t="s">
        <v>109</v>
      </c>
      <c r="G62" s="47" t="s">
        <v>109</v>
      </c>
      <c r="H62" s="47">
        <v>574.20000000000005</v>
      </c>
      <c r="I62" s="47" t="s">
        <v>109</v>
      </c>
      <c r="J62" s="47" t="s">
        <v>109</v>
      </c>
      <c r="K62" s="47" t="s">
        <v>109</v>
      </c>
      <c r="L62" s="47" t="s">
        <v>109</v>
      </c>
      <c r="M62" s="10"/>
    </row>
    <row r="63" spans="1:49" s="1" customFormat="1" ht="27.75" customHeight="1" x14ac:dyDescent="0.25">
      <c r="A63" s="111"/>
      <c r="B63" s="67"/>
      <c r="C63" s="96"/>
      <c r="D63" s="17" t="s">
        <v>13</v>
      </c>
      <c r="E63" s="46">
        <f>SUM(F63:L63)</f>
        <v>0</v>
      </c>
      <c r="F63" s="47" t="s">
        <v>109</v>
      </c>
      <c r="G63" s="47" t="s">
        <v>109</v>
      </c>
      <c r="H63" s="47" t="s">
        <v>109</v>
      </c>
      <c r="I63" s="47" t="s">
        <v>109</v>
      </c>
      <c r="J63" s="47" t="s">
        <v>109</v>
      </c>
      <c r="K63" s="47" t="s">
        <v>109</v>
      </c>
      <c r="L63" s="47" t="s">
        <v>109</v>
      </c>
      <c r="M63" s="10"/>
    </row>
    <row r="64" spans="1:49" s="1" customFormat="1" ht="33.75" customHeight="1" x14ac:dyDescent="0.25">
      <c r="A64" s="111"/>
      <c r="B64" s="67"/>
      <c r="C64" s="96"/>
      <c r="D64" s="18" t="s">
        <v>47</v>
      </c>
      <c r="E64" s="46">
        <f>SUM(F64:L64)</f>
        <v>3267.7</v>
      </c>
      <c r="F64" s="47" t="s">
        <v>109</v>
      </c>
      <c r="G64" s="48">
        <v>785.6</v>
      </c>
      <c r="H64" s="48">
        <v>37.299999999999997</v>
      </c>
      <c r="I64" s="48">
        <v>611.20000000000005</v>
      </c>
      <c r="J64" s="47">
        <v>611.20000000000005</v>
      </c>
      <c r="K64" s="47">
        <v>611.20000000000005</v>
      </c>
      <c r="L64" s="47">
        <v>611.20000000000005</v>
      </c>
      <c r="M64" s="10"/>
    </row>
    <row r="65" spans="1:76" s="1" customFormat="1" ht="30" customHeight="1" x14ac:dyDescent="0.25">
      <c r="A65" s="98" t="s">
        <v>50</v>
      </c>
      <c r="B65" s="101" t="s">
        <v>61</v>
      </c>
      <c r="C65" s="78" t="s">
        <v>81</v>
      </c>
      <c r="D65" s="18" t="s">
        <v>4</v>
      </c>
      <c r="E65" s="46">
        <f>E66+E67+E68+E69</f>
        <v>199186.65939000002</v>
      </c>
      <c r="F65" s="46">
        <f>F66+F67+F68+F69</f>
        <v>29508.774389999999</v>
      </c>
      <c r="G65" s="46">
        <f t="shared" ref="G65:K65" si="16">G66+G67+G68</f>
        <v>22674.71</v>
      </c>
      <c r="H65" s="46">
        <f t="shared" si="16"/>
        <v>45520.5</v>
      </c>
      <c r="I65" s="46" t="s">
        <v>109</v>
      </c>
      <c r="J65" s="46" t="s">
        <v>109</v>
      </c>
      <c r="K65" s="46">
        <f t="shared" si="16"/>
        <v>101482.675</v>
      </c>
      <c r="L65" s="46" t="s">
        <v>109</v>
      </c>
      <c r="M65" s="10"/>
    </row>
    <row r="66" spans="1:76" s="1" customFormat="1" ht="27" customHeight="1" x14ac:dyDescent="0.25">
      <c r="A66" s="99"/>
      <c r="B66" s="102"/>
      <c r="C66" s="82"/>
      <c r="D66" s="18" t="s">
        <v>12</v>
      </c>
      <c r="E66" s="46" t="s">
        <v>109</v>
      </c>
      <c r="F66" s="47" t="s">
        <v>109</v>
      </c>
      <c r="G66" s="47" t="s">
        <v>109</v>
      </c>
      <c r="H66" s="47" t="s">
        <v>109</v>
      </c>
      <c r="I66" s="47" t="s">
        <v>109</v>
      </c>
      <c r="J66" s="47" t="s">
        <v>109</v>
      </c>
      <c r="K66" s="47" t="s">
        <v>109</v>
      </c>
      <c r="L66" s="47" t="s">
        <v>109</v>
      </c>
      <c r="M66" s="10"/>
    </row>
    <row r="67" spans="1:76" s="1" customFormat="1" ht="30" customHeight="1" x14ac:dyDescent="0.25">
      <c r="A67" s="99"/>
      <c r="B67" s="102"/>
      <c r="C67" s="82"/>
      <c r="D67" s="18" t="s">
        <v>13</v>
      </c>
      <c r="E67" s="46">
        <f>SUM(F67:L67)</f>
        <v>663</v>
      </c>
      <c r="F67" s="47">
        <v>663</v>
      </c>
      <c r="G67" s="47">
        <v>0</v>
      </c>
      <c r="H67" s="47" t="s">
        <v>109</v>
      </c>
      <c r="I67" s="47" t="s">
        <v>109</v>
      </c>
      <c r="J67" s="47" t="s">
        <v>109</v>
      </c>
      <c r="K67" s="47" t="s">
        <v>109</v>
      </c>
      <c r="L67" s="47" t="s">
        <v>109</v>
      </c>
      <c r="M67" s="10"/>
    </row>
    <row r="68" spans="1:76" s="1" customFormat="1" ht="39" customHeight="1" x14ac:dyDescent="0.25">
      <c r="A68" s="99"/>
      <c r="B68" s="102"/>
      <c r="C68" s="79"/>
      <c r="D68" s="17" t="s">
        <v>47</v>
      </c>
      <c r="E68" s="46">
        <f>SUM(F68:L68)</f>
        <v>197629.25539000001</v>
      </c>
      <c r="F68" s="48">
        <f>25842.34703+2109.02336</f>
        <v>27951.37039</v>
      </c>
      <c r="G68" s="48">
        <v>22674.71</v>
      </c>
      <c r="H68" s="48">
        <v>45520.5</v>
      </c>
      <c r="I68" s="47" t="s">
        <v>109</v>
      </c>
      <c r="J68" s="47" t="s">
        <v>109</v>
      </c>
      <c r="K68" s="47">
        <v>101482.675</v>
      </c>
      <c r="L68" s="47" t="s">
        <v>109</v>
      </c>
      <c r="M68" s="10"/>
    </row>
    <row r="69" spans="1:76" s="1" customFormat="1" ht="39" customHeight="1" x14ac:dyDescent="0.25">
      <c r="A69" s="100"/>
      <c r="B69" s="103"/>
      <c r="C69" s="36" t="s">
        <v>117</v>
      </c>
      <c r="D69" s="17" t="s">
        <v>116</v>
      </c>
      <c r="E69" s="46">
        <f>F69</f>
        <v>894.404</v>
      </c>
      <c r="F69" s="48">
        <v>894.404</v>
      </c>
      <c r="G69" s="48"/>
      <c r="H69" s="48"/>
      <c r="I69" s="47"/>
      <c r="J69" s="47"/>
      <c r="K69" s="47"/>
      <c r="L69" s="47"/>
      <c r="M69" s="10"/>
    </row>
    <row r="70" spans="1:76" s="25" customFormat="1" ht="39" customHeight="1" x14ac:dyDescent="0.25">
      <c r="A70" s="123" t="s">
        <v>90</v>
      </c>
      <c r="B70" s="63" t="s">
        <v>114</v>
      </c>
      <c r="C70" s="64" t="s">
        <v>91</v>
      </c>
      <c r="D70" s="27" t="s">
        <v>4</v>
      </c>
      <c r="E70" s="46">
        <f>E71</f>
        <v>673.08500000000004</v>
      </c>
      <c r="F70" s="46">
        <f>F71</f>
        <v>673.08500000000004</v>
      </c>
      <c r="G70" s="46" t="s">
        <v>109</v>
      </c>
      <c r="H70" s="46" t="s">
        <v>109</v>
      </c>
      <c r="I70" s="46" t="s">
        <v>109</v>
      </c>
      <c r="J70" s="46" t="s">
        <v>109</v>
      </c>
      <c r="K70" s="46" t="s">
        <v>109</v>
      </c>
      <c r="L70" s="46" t="s">
        <v>109</v>
      </c>
      <c r="M70" s="24"/>
    </row>
    <row r="71" spans="1:76" s="25" customFormat="1" ht="39" customHeight="1" x14ac:dyDescent="0.25">
      <c r="A71" s="123"/>
      <c r="B71" s="63"/>
      <c r="C71" s="64"/>
      <c r="D71" s="23" t="s">
        <v>13</v>
      </c>
      <c r="E71" s="46">
        <f>F71</f>
        <v>673.08500000000004</v>
      </c>
      <c r="F71" s="48">
        <v>673.08500000000004</v>
      </c>
      <c r="G71" s="47" t="s">
        <v>109</v>
      </c>
      <c r="H71" s="47" t="s">
        <v>109</v>
      </c>
      <c r="I71" s="47" t="s">
        <v>109</v>
      </c>
      <c r="J71" s="47" t="s">
        <v>109</v>
      </c>
      <c r="K71" s="47" t="s">
        <v>109</v>
      </c>
      <c r="L71" s="47" t="s">
        <v>109</v>
      </c>
      <c r="M71" s="24"/>
    </row>
    <row r="72" spans="1:76" ht="22.5" customHeight="1" x14ac:dyDescent="0.25">
      <c r="A72" s="86" t="s">
        <v>37</v>
      </c>
      <c r="B72" s="87"/>
      <c r="C72" s="88"/>
      <c r="D72" s="42" t="s">
        <v>4</v>
      </c>
      <c r="E72" s="51">
        <f>E73+E74+E76+E77</f>
        <v>203701.64439000003</v>
      </c>
      <c r="F72" s="51">
        <f>F73+F74+F76+F77</f>
        <v>30181.859390000001</v>
      </c>
      <c r="G72" s="51">
        <f t="shared" ref="G72:L72" si="17">G74+G76+G77</f>
        <v>23460.309999999998</v>
      </c>
      <c r="H72" s="51">
        <f>H73+H74+H76+H77</f>
        <v>46132</v>
      </c>
      <c r="I72" s="51">
        <f t="shared" si="17"/>
        <v>611.20000000000005</v>
      </c>
      <c r="J72" s="51">
        <f t="shared" si="17"/>
        <v>611.20000000000005</v>
      </c>
      <c r="K72" s="51">
        <f t="shared" si="17"/>
        <v>102093.875</v>
      </c>
      <c r="L72" s="51">
        <f t="shared" si="17"/>
        <v>611.20000000000005</v>
      </c>
    </row>
    <row r="73" spans="1:76" ht="28.5" customHeight="1" x14ac:dyDescent="0.25">
      <c r="A73" s="89"/>
      <c r="B73" s="90"/>
      <c r="C73" s="91"/>
      <c r="D73" s="42" t="s">
        <v>12</v>
      </c>
      <c r="E73" s="51">
        <f>E62+E66</f>
        <v>574.20000000000005</v>
      </c>
      <c r="F73" s="46" t="s">
        <v>109</v>
      </c>
      <c r="G73" s="46" t="s">
        <v>109</v>
      </c>
      <c r="H73" s="51">
        <f>H62+H66</f>
        <v>574.20000000000005</v>
      </c>
      <c r="I73" s="46" t="s">
        <v>109</v>
      </c>
      <c r="J73" s="46" t="s">
        <v>109</v>
      </c>
      <c r="K73" s="46" t="s">
        <v>109</v>
      </c>
      <c r="L73" s="46" t="s">
        <v>109</v>
      </c>
    </row>
    <row r="74" spans="1:76" ht="28.5" customHeight="1" x14ac:dyDescent="0.25">
      <c r="A74" s="89"/>
      <c r="B74" s="90"/>
      <c r="C74" s="91"/>
      <c r="D74" s="42" t="s">
        <v>120</v>
      </c>
      <c r="E74" s="51">
        <f>F74+G74+H74+I74+J74+K74+L74</f>
        <v>2230.489</v>
      </c>
      <c r="F74" s="51">
        <f>F71+F69+F67+F63</f>
        <v>2230.489</v>
      </c>
      <c r="G74" s="51">
        <f>G71+G69+G67+G63</f>
        <v>0</v>
      </c>
      <c r="H74" s="46" t="s">
        <v>109</v>
      </c>
      <c r="I74" s="46" t="s">
        <v>109</v>
      </c>
      <c r="J74" s="46" t="s">
        <v>109</v>
      </c>
      <c r="K74" s="46" t="s">
        <v>109</v>
      </c>
      <c r="L74" s="46" t="s">
        <v>109</v>
      </c>
    </row>
    <row r="75" spans="1:76" ht="28.5" customHeight="1" x14ac:dyDescent="0.25">
      <c r="A75" s="89"/>
      <c r="B75" s="90"/>
      <c r="C75" s="91"/>
      <c r="D75" s="42" t="s">
        <v>119</v>
      </c>
      <c r="E75" s="51">
        <f>F75</f>
        <v>894.404</v>
      </c>
      <c r="F75" s="51">
        <f>F69</f>
        <v>894.404</v>
      </c>
      <c r="G75" s="46" t="s">
        <v>109</v>
      </c>
      <c r="H75" s="46" t="s">
        <v>109</v>
      </c>
      <c r="I75" s="46" t="s">
        <v>109</v>
      </c>
      <c r="J75" s="46" t="s">
        <v>109</v>
      </c>
      <c r="K75" s="46" t="s">
        <v>109</v>
      </c>
      <c r="L75" s="46" t="s">
        <v>109</v>
      </c>
    </row>
    <row r="76" spans="1:76" ht="19.5" customHeight="1" x14ac:dyDescent="0.25">
      <c r="A76" s="89"/>
      <c r="B76" s="90"/>
      <c r="C76" s="91"/>
      <c r="D76" s="21" t="s">
        <v>118</v>
      </c>
      <c r="E76" s="51">
        <f>F76+G76+H76+I76+J76+K76+L76</f>
        <v>0</v>
      </c>
      <c r="F76" s="51" t="s">
        <v>109</v>
      </c>
      <c r="G76" s="51"/>
      <c r="H76" s="46" t="s">
        <v>109</v>
      </c>
      <c r="I76" s="46" t="s">
        <v>109</v>
      </c>
      <c r="J76" s="46" t="s">
        <v>109</v>
      </c>
      <c r="K76" s="46" t="s">
        <v>109</v>
      </c>
      <c r="L76" s="46" t="s">
        <v>109</v>
      </c>
    </row>
    <row r="77" spans="1:76" ht="40.5" customHeight="1" x14ac:dyDescent="0.25">
      <c r="A77" s="89"/>
      <c r="B77" s="90"/>
      <c r="C77" s="91"/>
      <c r="D77" s="42" t="s">
        <v>47</v>
      </c>
      <c r="E77" s="51">
        <f t="shared" ref="E77:L77" si="18">E64+E68</f>
        <v>200896.95539000002</v>
      </c>
      <c r="F77" s="51">
        <f t="shared" si="18"/>
        <v>27951.37039</v>
      </c>
      <c r="G77" s="51">
        <f t="shared" si="18"/>
        <v>23460.309999999998</v>
      </c>
      <c r="H77" s="51">
        <f t="shared" si="18"/>
        <v>45557.8</v>
      </c>
      <c r="I77" s="51">
        <f t="shared" si="18"/>
        <v>611.20000000000005</v>
      </c>
      <c r="J77" s="51">
        <f t="shared" si="18"/>
        <v>611.20000000000005</v>
      </c>
      <c r="K77" s="51">
        <f t="shared" si="18"/>
        <v>102093.875</v>
      </c>
      <c r="L77" s="51">
        <f t="shared" si="18"/>
        <v>611.20000000000005</v>
      </c>
    </row>
    <row r="78" spans="1:76" x14ac:dyDescent="0.25">
      <c r="A78" s="41" t="s">
        <v>32</v>
      </c>
      <c r="B78" s="42"/>
      <c r="C78" s="42"/>
      <c r="D78" s="42"/>
      <c r="E78" s="21"/>
      <c r="F78" s="31"/>
      <c r="G78" s="31"/>
      <c r="H78" s="31"/>
      <c r="I78" s="31"/>
      <c r="J78" s="31"/>
      <c r="K78" s="31"/>
      <c r="L78" s="31"/>
    </row>
    <row r="79" spans="1:76" s="17" customFormat="1" x14ac:dyDescent="0.25">
      <c r="A79" s="109" t="s">
        <v>41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3"/>
    </row>
    <row r="80" spans="1:76" s="1" customFormat="1" x14ac:dyDescent="0.25">
      <c r="A80" s="97" t="s">
        <v>39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</row>
    <row r="81" spans="1:71" ht="30.75" customHeight="1" x14ac:dyDescent="0.25">
      <c r="A81" s="68" t="s">
        <v>17</v>
      </c>
      <c r="B81" s="67" t="s">
        <v>21</v>
      </c>
      <c r="C81" s="96" t="s">
        <v>76</v>
      </c>
      <c r="D81" s="18" t="s">
        <v>4</v>
      </c>
      <c r="E81" s="49">
        <f>E83+E82+E84</f>
        <v>92193.231250000012</v>
      </c>
      <c r="F81" s="49">
        <f t="shared" ref="F81:H81" si="19">F83+F82+F84</f>
        <v>18135.651249999999</v>
      </c>
      <c r="G81" s="49">
        <f t="shared" si="19"/>
        <v>32528.799999999999</v>
      </c>
      <c r="H81" s="49">
        <f t="shared" si="19"/>
        <v>41528.78</v>
      </c>
      <c r="I81" s="46" t="s">
        <v>109</v>
      </c>
      <c r="J81" s="46" t="s">
        <v>109</v>
      </c>
      <c r="K81" s="46" t="s">
        <v>109</v>
      </c>
      <c r="L81" s="46" t="s">
        <v>109</v>
      </c>
      <c r="M81" s="44"/>
      <c r="N81" s="44"/>
      <c r="O81" s="116"/>
    </row>
    <row r="82" spans="1:71" ht="24.75" customHeight="1" x14ac:dyDescent="0.25">
      <c r="A82" s="68"/>
      <c r="B82" s="67"/>
      <c r="C82" s="96"/>
      <c r="D82" s="18" t="s">
        <v>12</v>
      </c>
      <c r="E82" s="49">
        <f>SUM(F82:L82)</f>
        <v>0</v>
      </c>
      <c r="F82" s="49"/>
      <c r="G82" s="49" t="str">
        <f t="shared" ref="G82" si="20">G89</f>
        <v>0</v>
      </c>
      <c r="H82" s="49" t="str">
        <f>H89</f>
        <v>0</v>
      </c>
      <c r="I82" s="46" t="s">
        <v>109</v>
      </c>
      <c r="J82" s="46" t="s">
        <v>109</v>
      </c>
      <c r="K82" s="46" t="s">
        <v>109</v>
      </c>
      <c r="L82" s="46" t="s">
        <v>109</v>
      </c>
      <c r="M82" s="44"/>
      <c r="N82" s="44"/>
      <c r="O82" s="116"/>
    </row>
    <row r="83" spans="1:71" ht="27" customHeight="1" x14ac:dyDescent="0.25">
      <c r="A83" s="68"/>
      <c r="B83" s="67"/>
      <c r="C83" s="96"/>
      <c r="D83" s="18" t="s">
        <v>13</v>
      </c>
      <c r="E83" s="49">
        <f>SUM(F83:L83)</f>
        <v>25790.53125</v>
      </c>
      <c r="F83" s="49">
        <f>F86+F90+F93</f>
        <v>17135.651249999999</v>
      </c>
      <c r="G83" s="49">
        <f t="shared" ref="G83" si="21">G86+G90+G93</f>
        <v>177</v>
      </c>
      <c r="H83" s="49">
        <f>H86+H90+H93</f>
        <v>8477.8799999999992</v>
      </c>
      <c r="I83" s="46" t="s">
        <v>109</v>
      </c>
      <c r="J83" s="46" t="s">
        <v>109</v>
      </c>
      <c r="K83" s="46" t="s">
        <v>109</v>
      </c>
      <c r="L83" s="46" t="s">
        <v>109</v>
      </c>
      <c r="M83" s="44"/>
      <c r="N83" s="44"/>
      <c r="O83" s="116"/>
    </row>
    <row r="84" spans="1:71" s="11" customFormat="1" ht="30.75" customHeight="1" x14ac:dyDescent="0.25">
      <c r="A84" s="68"/>
      <c r="B84" s="67"/>
      <c r="C84" s="96"/>
      <c r="D84" s="18" t="s">
        <v>47</v>
      </c>
      <c r="E84" s="49">
        <f>SUM(F84:L84)</f>
        <v>66402.700000000012</v>
      </c>
      <c r="F84" s="49">
        <f>F87+F91+F94</f>
        <v>1000</v>
      </c>
      <c r="G84" s="49">
        <f>G87+G91+G94</f>
        <v>32351.8</v>
      </c>
      <c r="H84" s="49">
        <f>H87+H91+H94</f>
        <v>33050.9</v>
      </c>
      <c r="I84" s="46" t="s">
        <v>109</v>
      </c>
      <c r="J84" s="46" t="s">
        <v>109</v>
      </c>
      <c r="K84" s="46" t="s">
        <v>109</v>
      </c>
      <c r="L84" s="46" t="s">
        <v>109</v>
      </c>
      <c r="M84" s="16"/>
      <c r="N84" s="44"/>
      <c r="O84" s="116"/>
      <c r="P84" s="1"/>
      <c r="Q84" s="1"/>
      <c r="R84" s="1"/>
      <c r="S84" s="1"/>
      <c r="T84" s="1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</row>
    <row r="85" spans="1:71" s="13" customFormat="1" ht="27" customHeight="1" x14ac:dyDescent="0.25">
      <c r="A85" s="65" t="s">
        <v>33</v>
      </c>
      <c r="B85" s="66" t="s">
        <v>22</v>
      </c>
      <c r="C85" s="96"/>
      <c r="D85" s="18" t="s">
        <v>4</v>
      </c>
      <c r="E85" s="46">
        <f>E86+E87</f>
        <v>56753.231249999997</v>
      </c>
      <c r="F85" s="46">
        <f>F86+F87</f>
        <v>17135.651249999999</v>
      </c>
      <c r="G85" s="46">
        <f t="shared" ref="G85:H85" si="22">G86+G87</f>
        <v>19808.8</v>
      </c>
      <c r="H85" s="46">
        <f t="shared" si="22"/>
        <v>19808.78</v>
      </c>
      <c r="I85" s="46" t="s">
        <v>109</v>
      </c>
      <c r="J85" s="46" t="s">
        <v>109</v>
      </c>
      <c r="K85" s="46" t="s">
        <v>109</v>
      </c>
      <c r="L85" s="46" t="s">
        <v>109</v>
      </c>
      <c r="M85" s="10"/>
      <c r="N85" s="10"/>
      <c r="O85" s="45"/>
      <c r="P85" s="1"/>
      <c r="Q85" s="1"/>
      <c r="R85" s="1"/>
      <c r="S85" s="1"/>
      <c r="T85" s="1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</row>
    <row r="86" spans="1:71" s="13" customFormat="1" ht="27" customHeight="1" x14ac:dyDescent="0.25">
      <c r="A86" s="65"/>
      <c r="B86" s="66"/>
      <c r="C86" s="96"/>
      <c r="D86" s="18" t="s">
        <v>13</v>
      </c>
      <c r="E86" s="46">
        <f>SUM(F86:L86)</f>
        <v>25790.53125</v>
      </c>
      <c r="F86" s="47">
        <v>17135.651249999999</v>
      </c>
      <c r="G86" s="47">
        <v>177</v>
      </c>
      <c r="H86" s="47">
        <v>8477.8799999999992</v>
      </c>
      <c r="I86" s="47" t="s">
        <v>109</v>
      </c>
      <c r="J86" s="47" t="s">
        <v>109</v>
      </c>
      <c r="K86" s="47" t="s">
        <v>109</v>
      </c>
      <c r="L86" s="47" t="s">
        <v>109</v>
      </c>
      <c r="M86" s="10"/>
      <c r="N86" s="10"/>
      <c r="O86" s="45"/>
      <c r="P86" s="1"/>
      <c r="Q86" s="1"/>
      <c r="R86" s="1"/>
      <c r="S86" s="1"/>
      <c r="T86" s="1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</row>
    <row r="87" spans="1:71" s="13" customFormat="1" ht="30.75" customHeight="1" x14ac:dyDescent="0.25">
      <c r="A87" s="65"/>
      <c r="B87" s="66"/>
      <c r="C87" s="96"/>
      <c r="D87" s="18" t="s">
        <v>47</v>
      </c>
      <c r="E87" s="46">
        <f t="shared" ref="E87:E91" si="23">SUM(F87:L87)</f>
        <v>30962.699999999997</v>
      </c>
      <c r="F87" s="47" t="s">
        <v>109</v>
      </c>
      <c r="G87" s="47">
        <v>19631.8</v>
      </c>
      <c r="H87" s="47">
        <v>11330.9</v>
      </c>
      <c r="I87" s="47" t="s">
        <v>109</v>
      </c>
      <c r="J87" s="47" t="s">
        <v>109</v>
      </c>
      <c r="K87" s="47" t="s">
        <v>109</v>
      </c>
      <c r="L87" s="47" t="s">
        <v>109</v>
      </c>
      <c r="M87" s="10"/>
      <c r="N87" s="10"/>
      <c r="O87" s="45"/>
      <c r="P87" s="1"/>
      <c r="Q87" s="1"/>
      <c r="R87" s="1"/>
      <c r="S87" s="1"/>
      <c r="T87" s="1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</row>
    <row r="88" spans="1:71" s="13" customFormat="1" ht="27" customHeight="1" x14ac:dyDescent="0.25">
      <c r="A88" s="118" t="s">
        <v>43</v>
      </c>
      <c r="B88" s="66" t="s">
        <v>23</v>
      </c>
      <c r="C88" s="96"/>
      <c r="D88" s="18" t="s">
        <v>4</v>
      </c>
      <c r="E88" s="46">
        <f>E89+E90+E91</f>
        <v>10000</v>
      </c>
      <c r="F88" s="46" t="s">
        <v>109</v>
      </c>
      <c r="G88" s="46" t="s">
        <v>109</v>
      </c>
      <c r="H88" s="46">
        <f t="shared" ref="H88" si="24">H89+H90+H91</f>
        <v>10000</v>
      </c>
      <c r="I88" s="46" t="s">
        <v>109</v>
      </c>
      <c r="J88" s="46" t="s">
        <v>109</v>
      </c>
      <c r="K88" s="46" t="s">
        <v>109</v>
      </c>
      <c r="L88" s="46" t="s">
        <v>109</v>
      </c>
      <c r="M88" s="10"/>
      <c r="N88" s="10"/>
      <c r="O88" s="45"/>
      <c r="P88" s="1"/>
      <c r="Q88" s="1"/>
      <c r="R88" s="1"/>
      <c r="S88" s="1"/>
      <c r="T88" s="1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</row>
    <row r="89" spans="1:71" s="13" customFormat="1" ht="22.5" customHeight="1" x14ac:dyDescent="0.25">
      <c r="A89" s="118"/>
      <c r="B89" s="66"/>
      <c r="C89" s="96"/>
      <c r="D89" s="18" t="s">
        <v>12</v>
      </c>
      <c r="E89" s="46">
        <v>0</v>
      </c>
      <c r="F89" s="47" t="s">
        <v>109</v>
      </c>
      <c r="G89" s="47" t="s">
        <v>109</v>
      </c>
      <c r="H89" s="47" t="s">
        <v>109</v>
      </c>
      <c r="I89" s="47" t="s">
        <v>109</v>
      </c>
      <c r="J89" s="47" t="s">
        <v>109</v>
      </c>
      <c r="K89" s="47" t="s">
        <v>109</v>
      </c>
      <c r="L89" s="47" t="s">
        <v>109</v>
      </c>
      <c r="M89" s="10"/>
      <c r="N89" s="10"/>
      <c r="O89" s="45"/>
      <c r="P89" s="1"/>
      <c r="Q89" s="1"/>
      <c r="R89" s="1"/>
      <c r="S89" s="1"/>
      <c r="T89" s="1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</row>
    <row r="90" spans="1:71" s="13" customFormat="1" ht="22.5" customHeight="1" x14ac:dyDescent="0.25">
      <c r="A90" s="118"/>
      <c r="B90" s="66"/>
      <c r="C90" s="96"/>
      <c r="D90" s="18" t="s">
        <v>13</v>
      </c>
      <c r="E90" s="46">
        <f t="shared" si="23"/>
        <v>0</v>
      </c>
      <c r="F90" s="47" t="s">
        <v>109</v>
      </c>
      <c r="G90" s="47" t="s">
        <v>109</v>
      </c>
      <c r="H90" s="47" t="s">
        <v>109</v>
      </c>
      <c r="I90" s="47" t="s">
        <v>109</v>
      </c>
      <c r="J90" s="47" t="s">
        <v>109</v>
      </c>
      <c r="K90" s="47" t="s">
        <v>109</v>
      </c>
      <c r="L90" s="47" t="s">
        <v>109</v>
      </c>
      <c r="M90" s="10"/>
      <c r="N90" s="10"/>
      <c r="O90" s="45"/>
      <c r="P90" s="1"/>
      <c r="Q90" s="1"/>
      <c r="R90" s="1"/>
      <c r="S90" s="1"/>
      <c r="T90" s="1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</row>
    <row r="91" spans="1:71" s="13" customFormat="1" ht="37.5" customHeight="1" x14ac:dyDescent="0.25">
      <c r="A91" s="118"/>
      <c r="B91" s="66"/>
      <c r="C91" s="96"/>
      <c r="D91" s="18" t="s">
        <v>47</v>
      </c>
      <c r="E91" s="46">
        <f t="shared" si="23"/>
        <v>10000</v>
      </c>
      <c r="F91" s="47" t="s">
        <v>109</v>
      </c>
      <c r="G91" s="47" t="s">
        <v>109</v>
      </c>
      <c r="H91" s="47">
        <v>10000</v>
      </c>
      <c r="I91" s="47" t="s">
        <v>109</v>
      </c>
      <c r="J91" s="47" t="s">
        <v>109</v>
      </c>
      <c r="K91" s="47" t="s">
        <v>109</v>
      </c>
      <c r="L91" s="47" t="s">
        <v>109</v>
      </c>
      <c r="M91" s="10"/>
      <c r="N91" s="10"/>
      <c r="O91" s="45"/>
      <c r="P91" s="1"/>
      <c r="Q91" s="1"/>
      <c r="R91" s="1"/>
      <c r="S91" s="1"/>
      <c r="T91" s="1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</row>
    <row r="92" spans="1:71" s="13" customFormat="1" ht="27.75" customHeight="1" x14ac:dyDescent="0.25">
      <c r="A92" s="65" t="s">
        <v>44</v>
      </c>
      <c r="B92" s="66" t="s">
        <v>19</v>
      </c>
      <c r="C92" s="96"/>
      <c r="D92" s="18" t="s">
        <v>4</v>
      </c>
      <c r="E92" s="46">
        <f>SUM(E93:E94)</f>
        <v>25440</v>
      </c>
      <c r="F92" s="46">
        <f>F93+F94</f>
        <v>1000</v>
      </c>
      <c r="G92" s="46">
        <f t="shared" ref="G92:H92" si="25">G93+G94</f>
        <v>12720</v>
      </c>
      <c r="H92" s="46">
        <f t="shared" si="25"/>
        <v>11720</v>
      </c>
      <c r="I92" s="46" t="s">
        <v>109</v>
      </c>
      <c r="J92" s="46" t="s">
        <v>109</v>
      </c>
      <c r="K92" s="46" t="s">
        <v>109</v>
      </c>
      <c r="L92" s="46" t="s">
        <v>109</v>
      </c>
      <c r="M92" s="10"/>
      <c r="N92" s="10"/>
      <c r="O92" s="45"/>
      <c r="P92" s="1"/>
      <c r="Q92" s="1"/>
      <c r="R92" s="1"/>
      <c r="S92" s="1"/>
      <c r="T92" s="1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</row>
    <row r="93" spans="1:71" s="13" customFormat="1" ht="25.5" customHeight="1" x14ac:dyDescent="0.25">
      <c r="A93" s="65"/>
      <c r="B93" s="66"/>
      <c r="C93" s="96"/>
      <c r="D93" s="18" t="s">
        <v>13</v>
      </c>
      <c r="E93" s="46">
        <f>SUM(F93:L93)</f>
        <v>0</v>
      </c>
      <c r="F93" s="47" t="s">
        <v>109</v>
      </c>
      <c r="G93" s="47" t="s">
        <v>109</v>
      </c>
      <c r="H93" s="47" t="s">
        <v>109</v>
      </c>
      <c r="I93" s="47" t="s">
        <v>109</v>
      </c>
      <c r="J93" s="47" t="s">
        <v>109</v>
      </c>
      <c r="K93" s="47" t="s">
        <v>109</v>
      </c>
      <c r="L93" s="47" t="s">
        <v>109</v>
      </c>
      <c r="M93" s="10"/>
      <c r="N93" s="10"/>
      <c r="O93" s="45"/>
      <c r="P93" s="1"/>
      <c r="Q93" s="1"/>
      <c r="R93" s="1"/>
      <c r="S93" s="1"/>
      <c r="T93" s="1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</row>
    <row r="94" spans="1:71" s="13" customFormat="1" ht="33" customHeight="1" x14ac:dyDescent="0.25">
      <c r="A94" s="65"/>
      <c r="B94" s="66"/>
      <c r="C94" s="96"/>
      <c r="D94" s="18" t="s">
        <v>47</v>
      </c>
      <c r="E94" s="46">
        <f>SUM(F94:L94)</f>
        <v>25440</v>
      </c>
      <c r="F94" s="47">
        <f>F95</f>
        <v>1000</v>
      </c>
      <c r="G94" s="47">
        <v>12720</v>
      </c>
      <c r="H94" s="47">
        <v>11720</v>
      </c>
      <c r="I94" s="47" t="s">
        <v>109</v>
      </c>
      <c r="J94" s="47" t="s">
        <v>109</v>
      </c>
      <c r="K94" s="47" t="s">
        <v>109</v>
      </c>
      <c r="L94" s="47" t="s">
        <v>109</v>
      </c>
      <c r="M94" s="10"/>
      <c r="N94" s="10"/>
      <c r="O94" s="45"/>
      <c r="P94" s="1"/>
      <c r="Q94" s="1"/>
      <c r="R94" s="1"/>
      <c r="S94" s="1"/>
      <c r="T94" s="1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</row>
    <row r="95" spans="1:71" s="15" customFormat="1" ht="33.75" customHeight="1" x14ac:dyDescent="0.25">
      <c r="A95" s="65"/>
      <c r="B95" s="66"/>
      <c r="C95" s="96"/>
      <c r="D95" s="18" t="s">
        <v>56</v>
      </c>
      <c r="E95" s="46">
        <f>SUM(F95:L95)</f>
        <v>1000</v>
      </c>
      <c r="F95" s="47">
        <v>1000</v>
      </c>
      <c r="G95" s="47" t="s">
        <v>109</v>
      </c>
      <c r="H95" s="47" t="s">
        <v>109</v>
      </c>
      <c r="I95" s="47" t="s">
        <v>109</v>
      </c>
      <c r="J95" s="47" t="s">
        <v>109</v>
      </c>
      <c r="K95" s="47" t="s">
        <v>109</v>
      </c>
      <c r="L95" s="47" t="s">
        <v>109</v>
      </c>
      <c r="M95" s="10"/>
      <c r="N95" s="10"/>
      <c r="O95" s="45"/>
      <c r="P95" s="1"/>
      <c r="Q95" s="1"/>
      <c r="R95" s="1"/>
      <c r="S95" s="1"/>
      <c r="T95" s="1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</row>
    <row r="96" spans="1:71" s="15" customFormat="1" ht="37.5" customHeight="1" x14ac:dyDescent="0.25">
      <c r="A96" s="68" t="s">
        <v>20</v>
      </c>
      <c r="B96" s="67" t="s">
        <v>78</v>
      </c>
      <c r="C96" s="96" t="s">
        <v>77</v>
      </c>
      <c r="D96" s="18" t="s">
        <v>4</v>
      </c>
      <c r="E96" s="46">
        <f>E97</f>
        <v>218.4</v>
      </c>
      <c r="F96" s="46">
        <f t="shared" ref="F96" si="26">F97</f>
        <v>218.4</v>
      </c>
      <c r="G96" s="46" t="s">
        <v>109</v>
      </c>
      <c r="H96" s="46" t="s">
        <v>109</v>
      </c>
      <c r="I96" s="46" t="s">
        <v>109</v>
      </c>
      <c r="J96" s="46" t="s">
        <v>109</v>
      </c>
      <c r="K96" s="46" t="s">
        <v>109</v>
      </c>
      <c r="L96" s="46" t="s">
        <v>109</v>
      </c>
      <c r="M96" s="10"/>
      <c r="N96" s="10"/>
      <c r="O96" s="45"/>
      <c r="P96" s="1"/>
      <c r="Q96" s="1"/>
      <c r="R96" s="1"/>
      <c r="S96" s="1"/>
      <c r="T96" s="1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</row>
    <row r="97" spans="1:71" s="15" customFormat="1" ht="155.25" customHeight="1" x14ac:dyDescent="0.25">
      <c r="A97" s="68"/>
      <c r="B97" s="67"/>
      <c r="C97" s="96"/>
      <c r="D97" s="18" t="s">
        <v>12</v>
      </c>
      <c r="E97" s="46">
        <f>F97+G97+H97+I97+J97+K97+L97</f>
        <v>218.4</v>
      </c>
      <c r="F97" s="47">
        <v>218.4</v>
      </c>
      <c r="G97" s="47" t="s">
        <v>109</v>
      </c>
      <c r="H97" s="47" t="s">
        <v>109</v>
      </c>
      <c r="I97" s="47" t="s">
        <v>109</v>
      </c>
      <c r="J97" s="47" t="s">
        <v>109</v>
      </c>
      <c r="K97" s="47" t="s">
        <v>109</v>
      </c>
      <c r="L97" s="47" t="s">
        <v>109</v>
      </c>
      <c r="M97" s="10"/>
      <c r="N97" s="10"/>
      <c r="O97" s="45"/>
      <c r="P97" s="1"/>
      <c r="Q97" s="1"/>
      <c r="R97" s="1"/>
      <c r="S97" s="1"/>
      <c r="T97" s="1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</row>
    <row r="98" spans="1:71" s="15" customFormat="1" ht="30.75" customHeight="1" x14ac:dyDescent="0.25">
      <c r="A98" s="68" t="s">
        <v>64</v>
      </c>
      <c r="B98" s="67" t="s">
        <v>68</v>
      </c>
      <c r="C98" s="96" t="s">
        <v>112</v>
      </c>
      <c r="D98" s="17" t="s">
        <v>4</v>
      </c>
      <c r="E98" s="46">
        <f>SUM(F98:L98)</f>
        <v>67.36</v>
      </c>
      <c r="F98" s="46">
        <f>F99+F100+F101</f>
        <v>67.36</v>
      </c>
      <c r="G98" s="46" t="s">
        <v>109</v>
      </c>
      <c r="H98" s="46" t="s">
        <v>109</v>
      </c>
      <c r="I98" s="46" t="s">
        <v>109</v>
      </c>
      <c r="J98" s="46" t="s">
        <v>109</v>
      </c>
      <c r="K98" s="46" t="s">
        <v>109</v>
      </c>
      <c r="L98" s="46" t="s">
        <v>109</v>
      </c>
      <c r="M98" s="10"/>
      <c r="N98" s="10"/>
      <c r="O98" s="45"/>
      <c r="P98" s="1"/>
      <c r="Q98" s="1"/>
      <c r="R98" s="1"/>
      <c r="S98" s="1"/>
      <c r="T98" s="1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</row>
    <row r="99" spans="1:71" s="15" customFormat="1" ht="30.75" customHeight="1" x14ac:dyDescent="0.25">
      <c r="A99" s="68"/>
      <c r="B99" s="67"/>
      <c r="C99" s="96"/>
      <c r="D99" s="17" t="s">
        <v>12</v>
      </c>
      <c r="E99" s="46" t="s">
        <v>109</v>
      </c>
      <c r="F99" s="47" t="s">
        <v>109</v>
      </c>
      <c r="G99" s="47" t="s">
        <v>109</v>
      </c>
      <c r="H99" s="47" t="s">
        <v>109</v>
      </c>
      <c r="I99" s="47" t="s">
        <v>109</v>
      </c>
      <c r="J99" s="47" t="s">
        <v>109</v>
      </c>
      <c r="K99" s="47" t="s">
        <v>109</v>
      </c>
      <c r="L99" s="47" t="s">
        <v>109</v>
      </c>
      <c r="M99" s="10"/>
      <c r="N99" s="10"/>
      <c r="O99" s="45"/>
      <c r="P99" s="1"/>
      <c r="Q99" s="1"/>
      <c r="R99" s="1"/>
      <c r="S99" s="1"/>
      <c r="T99" s="1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</row>
    <row r="100" spans="1:71" s="15" customFormat="1" ht="30" customHeight="1" x14ac:dyDescent="0.25">
      <c r="A100" s="68"/>
      <c r="B100" s="67"/>
      <c r="C100" s="96"/>
      <c r="D100" s="17" t="s">
        <v>13</v>
      </c>
      <c r="E100" s="46">
        <f>F100</f>
        <v>39.722239999999999</v>
      </c>
      <c r="F100" s="48">
        <v>39.722239999999999</v>
      </c>
      <c r="G100" s="47" t="s">
        <v>109</v>
      </c>
      <c r="H100" s="47" t="s">
        <v>109</v>
      </c>
      <c r="I100" s="47" t="s">
        <v>109</v>
      </c>
      <c r="J100" s="47" t="s">
        <v>109</v>
      </c>
      <c r="K100" s="47" t="s">
        <v>109</v>
      </c>
      <c r="L100" s="47" t="s">
        <v>109</v>
      </c>
      <c r="M100" s="10"/>
      <c r="N100" s="10"/>
      <c r="O100" s="45"/>
      <c r="P100" s="1"/>
      <c r="Q100" s="1"/>
      <c r="R100" s="1"/>
      <c r="S100" s="1"/>
      <c r="T100" s="1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</row>
    <row r="101" spans="1:71" s="15" customFormat="1" ht="35.25" customHeight="1" x14ac:dyDescent="0.25">
      <c r="A101" s="68"/>
      <c r="B101" s="67"/>
      <c r="C101" s="96"/>
      <c r="D101" s="18" t="s">
        <v>47</v>
      </c>
      <c r="E101" s="46">
        <f t="shared" ref="E101" si="27">SUM(F101:L101)</f>
        <v>27.63776</v>
      </c>
      <c r="F101" s="47">
        <f>67.36-F100</f>
        <v>27.63776</v>
      </c>
      <c r="G101" s="47" t="s">
        <v>109</v>
      </c>
      <c r="H101" s="47" t="s">
        <v>109</v>
      </c>
      <c r="I101" s="47" t="s">
        <v>109</v>
      </c>
      <c r="J101" s="47" t="s">
        <v>109</v>
      </c>
      <c r="K101" s="47" t="s">
        <v>109</v>
      </c>
      <c r="L101" s="47" t="s">
        <v>109</v>
      </c>
      <c r="M101" s="10"/>
      <c r="N101" s="10"/>
      <c r="O101" s="45"/>
      <c r="P101" s="1"/>
      <c r="Q101" s="1"/>
      <c r="R101" s="1"/>
      <c r="S101" s="1"/>
      <c r="T101" s="1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</row>
    <row r="102" spans="1:71" s="15" customFormat="1" ht="30.75" customHeight="1" x14ac:dyDescent="0.25">
      <c r="A102" s="68" t="s">
        <v>65</v>
      </c>
      <c r="B102" s="67" t="s">
        <v>59</v>
      </c>
      <c r="C102" s="96" t="s">
        <v>79</v>
      </c>
      <c r="D102" s="17" t="s">
        <v>4</v>
      </c>
      <c r="E102" s="46">
        <f>SUM(E103:E105)</f>
        <v>16169</v>
      </c>
      <c r="F102" s="46" t="s">
        <v>109</v>
      </c>
      <c r="G102" s="46">
        <f t="shared" ref="G102:I102" si="28">SUM(G103:G105)</f>
        <v>11948</v>
      </c>
      <c r="H102" s="46">
        <f t="shared" si="28"/>
        <v>2537</v>
      </c>
      <c r="I102" s="46">
        <f t="shared" si="28"/>
        <v>1684</v>
      </c>
      <c r="J102" s="46" t="s">
        <v>109</v>
      </c>
      <c r="K102" s="46" t="s">
        <v>109</v>
      </c>
      <c r="L102" s="46" t="s">
        <v>109</v>
      </c>
      <c r="M102" s="10"/>
      <c r="N102" s="10"/>
      <c r="O102" s="45"/>
      <c r="P102" s="1"/>
      <c r="Q102" s="1"/>
      <c r="R102" s="1"/>
      <c r="S102" s="1"/>
      <c r="T102" s="1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</row>
    <row r="103" spans="1:71" s="15" customFormat="1" ht="33.75" customHeight="1" x14ac:dyDescent="0.25">
      <c r="A103" s="68"/>
      <c r="B103" s="67"/>
      <c r="C103" s="96"/>
      <c r="D103" s="17" t="s">
        <v>12</v>
      </c>
      <c r="E103" s="46" t="s">
        <v>109</v>
      </c>
      <c r="F103" s="47" t="s">
        <v>109</v>
      </c>
      <c r="G103" s="47" t="s">
        <v>109</v>
      </c>
      <c r="H103" s="47" t="s">
        <v>109</v>
      </c>
      <c r="I103" s="47" t="s">
        <v>109</v>
      </c>
      <c r="J103" s="47" t="s">
        <v>109</v>
      </c>
      <c r="K103" s="47" t="s">
        <v>109</v>
      </c>
      <c r="L103" s="47" t="s">
        <v>109</v>
      </c>
      <c r="M103" s="10"/>
      <c r="N103" s="10"/>
      <c r="O103" s="45"/>
      <c r="P103" s="1"/>
      <c r="Q103" s="1"/>
      <c r="R103" s="1"/>
      <c r="S103" s="1"/>
      <c r="T103" s="1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</row>
    <row r="104" spans="1:71" s="15" customFormat="1" ht="32.25" customHeight="1" x14ac:dyDescent="0.25">
      <c r="A104" s="68"/>
      <c r="B104" s="67"/>
      <c r="C104" s="96"/>
      <c r="D104" s="17" t="s">
        <v>13</v>
      </c>
      <c r="E104" s="46" t="s">
        <v>109</v>
      </c>
      <c r="F104" s="47" t="s">
        <v>109</v>
      </c>
      <c r="G104" s="47" t="s">
        <v>109</v>
      </c>
      <c r="H104" s="47" t="s">
        <v>109</v>
      </c>
      <c r="I104" s="47" t="s">
        <v>109</v>
      </c>
      <c r="J104" s="47" t="s">
        <v>109</v>
      </c>
      <c r="K104" s="47" t="s">
        <v>109</v>
      </c>
      <c r="L104" s="47" t="s">
        <v>109</v>
      </c>
      <c r="M104" s="10"/>
      <c r="N104" s="10"/>
      <c r="O104" s="45"/>
      <c r="P104" s="1"/>
      <c r="Q104" s="1"/>
      <c r="R104" s="1"/>
      <c r="S104" s="1"/>
      <c r="T104" s="1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</row>
    <row r="105" spans="1:71" s="15" customFormat="1" ht="36" customHeight="1" x14ac:dyDescent="0.25">
      <c r="A105" s="68"/>
      <c r="B105" s="67"/>
      <c r="C105" s="96"/>
      <c r="D105" s="18" t="s">
        <v>47</v>
      </c>
      <c r="E105" s="46">
        <f>F105+G105+H105+I105+J105+K105+L105</f>
        <v>16169</v>
      </c>
      <c r="F105" s="47" t="s">
        <v>109</v>
      </c>
      <c r="G105" s="47">
        <v>11948</v>
      </c>
      <c r="H105" s="47">
        <v>2537</v>
      </c>
      <c r="I105" s="47">
        <v>1684</v>
      </c>
      <c r="J105" s="47" t="s">
        <v>109</v>
      </c>
      <c r="K105" s="47" t="s">
        <v>109</v>
      </c>
      <c r="L105" s="47" t="s">
        <v>109</v>
      </c>
      <c r="M105" s="10"/>
      <c r="N105" s="10"/>
      <c r="O105" s="45"/>
      <c r="P105" s="1"/>
      <c r="Q105" s="1"/>
      <c r="R105" s="1"/>
      <c r="S105" s="1"/>
      <c r="T105" s="1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</row>
    <row r="106" spans="1:71" s="1" customFormat="1" ht="24" customHeight="1" x14ac:dyDescent="0.25">
      <c r="A106" s="111" t="s">
        <v>66</v>
      </c>
      <c r="B106" s="117" t="s">
        <v>95</v>
      </c>
      <c r="C106" s="65" t="s">
        <v>80</v>
      </c>
      <c r="D106" s="18" t="s">
        <v>4</v>
      </c>
      <c r="E106" s="46">
        <f>SUM(E107:E109)</f>
        <v>7593.2991400000001</v>
      </c>
      <c r="F106" s="46">
        <f t="shared" ref="F106:G106" si="29">F107+F108+F109</f>
        <v>4843.5991400000003</v>
      </c>
      <c r="G106" s="46">
        <f t="shared" si="29"/>
        <v>2749.7</v>
      </c>
      <c r="H106" s="46" t="s">
        <v>109</v>
      </c>
      <c r="I106" s="46" t="s">
        <v>109</v>
      </c>
      <c r="J106" s="46" t="s">
        <v>109</v>
      </c>
      <c r="K106" s="46" t="s">
        <v>109</v>
      </c>
      <c r="L106" s="46" t="s">
        <v>109</v>
      </c>
      <c r="M106" s="10"/>
    </row>
    <row r="107" spans="1:71" s="1" customFormat="1" ht="25.5" customHeight="1" x14ac:dyDescent="0.25">
      <c r="A107" s="111"/>
      <c r="B107" s="117"/>
      <c r="C107" s="65"/>
      <c r="D107" s="18" t="s">
        <v>12</v>
      </c>
      <c r="E107" s="46">
        <f>SUM(F107:L107)</f>
        <v>2749.7</v>
      </c>
      <c r="F107" s="46" t="s">
        <v>109</v>
      </c>
      <c r="G107" s="46">
        <v>2749.7</v>
      </c>
      <c r="H107" s="46" t="s">
        <v>109</v>
      </c>
      <c r="I107" s="46" t="s">
        <v>109</v>
      </c>
      <c r="J107" s="46" t="s">
        <v>109</v>
      </c>
      <c r="K107" s="46" t="s">
        <v>109</v>
      </c>
      <c r="L107" s="46" t="s">
        <v>109</v>
      </c>
      <c r="M107" s="10"/>
    </row>
    <row r="108" spans="1:71" s="1" customFormat="1" ht="26.25" customHeight="1" x14ac:dyDescent="0.25">
      <c r="A108" s="111"/>
      <c r="B108" s="117"/>
      <c r="C108" s="65"/>
      <c r="D108" s="18" t="s">
        <v>13</v>
      </c>
      <c r="E108" s="46">
        <f>SUM(F108:L108)</f>
        <v>4843.5991400000003</v>
      </c>
      <c r="F108" s="46">
        <f>F119+F123</f>
        <v>4843.5991400000003</v>
      </c>
      <c r="G108" s="46">
        <f t="shared" ref="G108" si="30">G115+G112</f>
        <v>0</v>
      </c>
      <c r="H108" s="46" t="s">
        <v>109</v>
      </c>
      <c r="I108" s="46" t="s">
        <v>109</v>
      </c>
      <c r="J108" s="46" t="s">
        <v>109</v>
      </c>
      <c r="K108" s="46" t="s">
        <v>109</v>
      </c>
      <c r="L108" s="46" t="s">
        <v>109</v>
      </c>
      <c r="M108" s="10"/>
    </row>
    <row r="109" spans="1:71" s="1" customFormat="1" ht="29.25" customHeight="1" x14ac:dyDescent="0.25">
      <c r="A109" s="111"/>
      <c r="B109" s="117"/>
      <c r="C109" s="65"/>
      <c r="D109" s="18" t="s">
        <v>47</v>
      </c>
      <c r="E109" s="46" t="s">
        <v>109</v>
      </c>
      <c r="F109" s="46" t="s">
        <v>109</v>
      </c>
      <c r="G109" s="46" t="s">
        <v>109</v>
      </c>
      <c r="H109" s="46" t="s">
        <v>109</v>
      </c>
      <c r="I109" s="46" t="s">
        <v>109</v>
      </c>
      <c r="J109" s="46" t="s">
        <v>109</v>
      </c>
      <c r="K109" s="46" t="s">
        <v>109</v>
      </c>
      <c r="L109" s="46" t="s">
        <v>109</v>
      </c>
      <c r="M109" s="10"/>
    </row>
    <row r="110" spans="1:71" s="1" customFormat="1" ht="45.75" hidden="1" customHeight="1" x14ac:dyDescent="0.25">
      <c r="A110" s="65" t="s">
        <v>34</v>
      </c>
      <c r="B110" s="66" t="s">
        <v>24</v>
      </c>
      <c r="C110" s="65"/>
      <c r="D110" s="18" t="s">
        <v>47</v>
      </c>
      <c r="E110" s="46">
        <f>F110+G110</f>
        <v>15213.449999999999</v>
      </c>
      <c r="F110" s="49">
        <f>F111+F112+F113</f>
        <v>12000.05</v>
      </c>
      <c r="G110" s="49">
        <f t="shared" ref="G110" si="31">G111+G112+G113</f>
        <v>3213.4</v>
      </c>
      <c r="H110" s="47" t="s">
        <v>109</v>
      </c>
      <c r="I110" s="47" t="s">
        <v>109</v>
      </c>
      <c r="J110" s="47" t="s">
        <v>109</v>
      </c>
      <c r="K110" s="47" t="s">
        <v>109</v>
      </c>
      <c r="L110" s="47" t="s">
        <v>109</v>
      </c>
      <c r="M110" s="44"/>
    </row>
    <row r="111" spans="1:71" s="1" customFormat="1" ht="36.75" hidden="1" customHeight="1" x14ac:dyDescent="0.25">
      <c r="A111" s="65"/>
      <c r="B111" s="66"/>
      <c r="C111" s="65"/>
      <c r="D111" s="18" t="s">
        <v>12</v>
      </c>
      <c r="E111" s="46">
        <f>G111</f>
        <v>3213.4</v>
      </c>
      <c r="F111" s="52"/>
      <c r="G111" s="52">
        <v>3213.4</v>
      </c>
      <c r="H111" s="47" t="s">
        <v>109</v>
      </c>
      <c r="I111" s="47" t="s">
        <v>109</v>
      </c>
      <c r="J111" s="47" t="s">
        <v>109</v>
      </c>
      <c r="K111" s="47" t="s">
        <v>109</v>
      </c>
      <c r="L111" s="47" t="s">
        <v>109</v>
      </c>
      <c r="M111" s="44"/>
    </row>
    <row r="112" spans="1:71" s="1" customFormat="1" ht="42" hidden="1" customHeight="1" x14ac:dyDescent="0.25">
      <c r="A112" s="65"/>
      <c r="B112" s="66"/>
      <c r="C112" s="65"/>
      <c r="D112" s="18" t="s">
        <v>13</v>
      </c>
      <c r="E112" s="46">
        <f>F112</f>
        <v>0</v>
      </c>
      <c r="F112" s="52">
        <v>0</v>
      </c>
      <c r="G112" s="52"/>
      <c r="H112" s="47" t="s">
        <v>109</v>
      </c>
      <c r="I112" s="47" t="s">
        <v>109</v>
      </c>
      <c r="J112" s="47" t="s">
        <v>109</v>
      </c>
      <c r="K112" s="47" t="s">
        <v>109</v>
      </c>
      <c r="L112" s="47" t="s">
        <v>109</v>
      </c>
      <c r="M112" s="44"/>
    </row>
    <row r="113" spans="1:71" s="14" customFormat="1" ht="36.75" hidden="1" customHeight="1" x14ac:dyDescent="0.25">
      <c r="A113" s="65"/>
      <c r="B113" s="66"/>
      <c r="C113" s="65"/>
      <c r="D113" s="18" t="s">
        <v>47</v>
      </c>
      <c r="E113" s="46">
        <f>F113+G113</f>
        <v>12000.05</v>
      </c>
      <c r="F113" s="47">
        <v>12000.05</v>
      </c>
      <c r="G113" s="47"/>
      <c r="H113" s="47" t="s">
        <v>109</v>
      </c>
      <c r="I113" s="47" t="s">
        <v>109</v>
      </c>
      <c r="J113" s="47" t="s">
        <v>109</v>
      </c>
      <c r="K113" s="47" t="s">
        <v>109</v>
      </c>
      <c r="L113" s="47" t="s">
        <v>109</v>
      </c>
      <c r="M113" s="10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</row>
    <row r="114" spans="1:71" s="14" customFormat="1" ht="31.5" hidden="1" customHeight="1" x14ac:dyDescent="0.25">
      <c r="A114" s="65" t="s">
        <v>35</v>
      </c>
      <c r="B114" s="66" t="s">
        <v>25</v>
      </c>
      <c r="C114" s="65"/>
      <c r="D114" s="18" t="s">
        <v>26</v>
      </c>
      <c r="E114" s="46">
        <f>F114+G114</f>
        <v>7000</v>
      </c>
      <c r="F114" s="49">
        <f>F115+F116</f>
        <v>7000</v>
      </c>
      <c r="G114" s="49"/>
      <c r="H114" s="47" t="s">
        <v>109</v>
      </c>
      <c r="I114" s="47" t="s">
        <v>109</v>
      </c>
      <c r="J114" s="47" t="s">
        <v>109</v>
      </c>
      <c r="K114" s="47" t="s">
        <v>109</v>
      </c>
      <c r="L114" s="47" t="s">
        <v>109</v>
      </c>
      <c r="M114" s="44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</row>
    <row r="115" spans="1:71" s="14" customFormat="1" ht="46.5" hidden="1" customHeight="1" x14ac:dyDescent="0.25">
      <c r="A115" s="65"/>
      <c r="B115" s="66"/>
      <c r="C115" s="65"/>
      <c r="D115" s="18" t="s">
        <v>13</v>
      </c>
      <c r="E115" s="46">
        <f>F115</f>
        <v>437.05</v>
      </c>
      <c r="F115" s="52">
        <v>437.05</v>
      </c>
      <c r="G115" s="52"/>
      <c r="H115" s="47" t="s">
        <v>109</v>
      </c>
      <c r="I115" s="47" t="s">
        <v>109</v>
      </c>
      <c r="J115" s="47" t="s">
        <v>109</v>
      </c>
      <c r="K115" s="47" t="s">
        <v>109</v>
      </c>
      <c r="L115" s="47" t="s">
        <v>109</v>
      </c>
      <c r="M115" s="44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</row>
    <row r="116" spans="1:71" s="14" customFormat="1" ht="27" hidden="1" customHeight="1" x14ac:dyDescent="0.25">
      <c r="A116" s="65"/>
      <c r="B116" s="66"/>
      <c r="C116" s="65"/>
      <c r="D116" s="18" t="s">
        <v>47</v>
      </c>
      <c r="E116" s="46">
        <f>F116+G116+H116+I116+J116+K116+L116</f>
        <v>6562.95</v>
      </c>
      <c r="F116" s="47">
        <v>6562.95</v>
      </c>
      <c r="G116" s="47"/>
      <c r="H116" s="47" t="s">
        <v>109</v>
      </c>
      <c r="I116" s="47" t="s">
        <v>109</v>
      </c>
      <c r="J116" s="47" t="s">
        <v>109</v>
      </c>
      <c r="K116" s="47" t="s">
        <v>109</v>
      </c>
      <c r="L116" s="47" t="s">
        <v>109</v>
      </c>
      <c r="M116" s="10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</row>
    <row r="117" spans="1:71" s="14" customFormat="1" ht="27" customHeight="1" x14ac:dyDescent="0.25">
      <c r="A117" s="65" t="s">
        <v>93</v>
      </c>
      <c r="B117" s="66" t="s">
        <v>96</v>
      </c>
      <c r="C117" s="65" t="s">
        <v>80</v>
      </c>
      <c r="D117" s="23" t="s">
        <v>4</v>
      </c>
      <c r="E117" s="46">
        <f>E118+E119+E120</f>
        <v>5929.7300599999999</v>
      </c>
      <c r="F117" s="46">
        <f>F118+F119+F120</f>
        <v>3180.03006</v>
      </c>
      <c r="G117" s="46">
        <f>G118+G119+G120</f>
        <v>2749.7</v>
      </c>
      <c r="H117" s="46" t="s">
        <v>109</v>
      </c>
      <c r="I117" s="46" t="s">
        <v>109</v>
      </c>
      <c r="J117" s="46" t="s">
        <v>109</v>
      </c>
      <c r="K117" s="46" t="s">
        <v>109</v>
      </c>
      <c r="L117" s="46" t="s">
        <v>109</v>
      </c>
      <c r="M117" s="10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</row>
    <row r="118" spans="1:71" s="14" customFormat="1" ht="27" customHeight="1" x14ac:dyDescent="0.25">
      <c r="A118" s="65"/>
      <c r="B118" s="66"/>
      <c r="C118" s="65"/>
      <c r="D118" s="18" t="s">
        <v>12</v>
      </c>
      <c r="E118" s="46">
        <f>F118+G118+H118+I118+J118+K118+L118</f>
        <v>2749.7</v>
      </c>
      <c r="F118" s="47" t="s">
        <v>109</v>
      </c>
      <c r="G118" s="47">
        <v>2749.7</v>
      </c>
      <c r="H118" s="47" t="s">
        <v>109</v>
      </c>
      <c r="I118" s="47" t="s">
        <v>109</v>
      </c>
      <c r="J118" s="47" t="s">
        <v>109</v>
      </c>
      <c r="K118" s="47" t="s">
        <v>109</v>
      </c>
      <c r="L118" s="47" t="s">
        <v>109</v>
      </c>
      <c r="M118" s="10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</row>
    <row r="119" spans="1:71" s="14" customFormat="1" ht="27" customHeight="1" x14ac:dyDescent="0.25">
      <c r="A119" s="65"/>
      <c r="B119" s="66"/>
      <c r="C119" s="65"/>
      <c r="D119" s="18" t="s">
        <v>13</v>
      </c>
      <c r="E119" s="46">
        <f t="shared" ref="E119" si="32">F119+G119+H119+I119+J119+K119+L119</f>
        <v>3180.03006</v>
      </c>
      <c r="F119" s="47">
        <v>3180.03006</v>
      </c>
      <c r="G119" s="47" t="s">
        <v>109</v>
      </c>
      <c r="H119" s="47" t="s">
        <v>109</v>
      </c>
      <c r="I119" s="47" t="s">
        <v>109</v>
      </c>
      <c r="J119" s="47" t="s">
        <v>109</v>
      </c>
      <c r="K119" s="47" t="s">
        <v>109</v>
      </c>
      <c r="L119" s="47" t="s">
        <v>109</v>
      </c>
      <c r="M119" s="10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</row>
    <row r="120" spans="1:71" s="14" customFormat="1" ht="27" customHeight="1" x14ac:dyDescent="0.25">
      <c r="A120" s="65"/>
      <c r="B120" s="66"/>
      <c r="C120" s="65"/>
      <c r="D120" s="18" t="s">
        <v>47</v>
      </c>
      <c r="E120" s="46" t="s">
        <v>109</v>
      </c>
      <c r="F120" s="47" t="s">
        <v>109</v>
      </c>
      <c r="G120" s="47" t="s">
        <v>109</v>
      </c>
      <c r="H120" s="47" t="s">
        <v>109</v>
      </c>
      <c r="I120" s="47" t="s">
        <v>109</v>
      </c>
      <c r="J120" s="47" t="s">
        <v>109</v>
      </c>
      <c r="K120" s="47" t="s">
        <v>109</v>
      </c>
      <c r="L120" s="47" t="s">
        <v>109</v>
      </c>
      <c r="M120" s="10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</row>
    <row r="121" spans="1:71" s="14" customFormat="1" ht="27" customHeight="1" x14ac:dyDescent="0.25">
      <c r="A121" s="65" t="s">
        <v>94</v>
      </c>
      <c r="B121" s="66" t="s">
        <v>97</v>
      </c>
      <c r="C121" s="65" t="s">
        <v>80</v>
      </c>
      <c r="D121" s="18" t="s">
        <v>4</v>
      </c>
      <c r="E121" s="46">
        <f>F121+G121+H121+I121+J121+K121+L121</f>
        <v>1663.56908</v>
      </c>
      <c r="F121" s="46">
        <f>F122+F123+F124</f>
        <v>1663.56908</v>
      </c>
      <c r="G121" s="46" t="s">
        <v>109</v>
      </c>
      <c r="H121" s="46" t="s">
        <v>109</v>
      </c>
      <c r="I121" s="46" t="s">
        <v>109</v>
      </c>
      <c r="J121" s="46" t="s">
        <v>109</v>
      </c>
      <c r="K121" s="46" t="s">
        <v>109</v>
      </c>
      <c r="L121" s="46" t="s">
        <v>109</v>
      </c>
      <c r="M121" s="10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</row>
    <row r="122" spans="1:71" s="14" customFormat="1" ht="27" customHeight="1" x14ac:dyDescent="0.25">
      <c r="A122" s="65"/>
      <c r="B122" s="66"/>
      <c r="C122" s="65"/>
      <c r="D122" s="18" t="s">
        <v>12</v>
      </c>
      <c r="E122" s="46" t="s">
        <v>109</v>
      </c>
      <c r="F122" s="47" t="s">
        <v>109</v>
      </c>
      <c r="G122" s="47" t="s">
        <v>109</v>
      </c>
      <c r="H122" s="47" t="s">
        <v>109</v>
      </c>
      <c r="I122" s="47" t="s">
        <v>109</v>
      </c>
      <c r="J122" s="47" t="s">
        <v>109</v>
      </c>
      <c r="K122" s="47" t="s">
        <v>109</v>
      </c>
      <c r="L122" s="47" t="s">
        <v>109</v>
      </c>
      <c r="M122" s="10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</row>
    <row r="123" spans="1:71" s="14" customFormat="1" ht="27" customHeight="1" x14ac:dyDescent="0.25">
      <c r="A123" s="65"/>
      <c r="B123" s="66"/>
      <c r="C123" s="65"/>
      <c r="D123" s="18" t="s">
        <v>13</v>
      </c>
      <c r="E123" s="46">
        <f t="shared" ref="E123" si="33">F123+G123+H123+I123+J123+K123+L123</f>
        <v>1663.56908</v>
      </c>
      <c r="F123" s="47">
        <v>1663.56908</v>
      </c>
      <c r="G123" s="47" t="s">
        <v>109</v>
      </c>
      <c r="H123" s="47" t="s">
        <v>109</v>
      </c>
      <c r="I123" s="47" t="s">
        <v>109</v>
      </c>
      <c r="J123" s="47" t="s">
        <v>109</v>
      </c>
      <c r="K123" s="47" t="s">
        <v>109</v>
      </c>
      <c r="L123" s="47" t="s">
        <v>109</v>
      </c>
      <c r="M123" s="10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</row>
    <row r="124" spans="1:71" s="14" customFormat="1" ht="27" customHeight="1" x14ac:dyDescent="0.25">
      <c r="A124" s="65"/>
      <c r="B124" s="66"/>
      <c r="C124" s="65"/>
      <c r="D124" s="18" t="s">
        <v>47</v>
      </c>
      <c r="E124" s="46" t="s">
        <v>109</v>
      </c>
      <c r="F124" s="47" t="s">
        <v>109</v>
      </c>
      <c r="G124" s="47" t="s">
        <v>109</v>
      </c>
      <c r="H124" s="47" t="s">
        <v>109</v>
      </c>
      <c r="I124" s="47" t="s">
        <v>109</v>
      </c>
      <c r="J124" s="47" t="s">
        <v>109</v>
      </c>
      <c r="K124" s="47" t="s">
        <v>109</v>
      </c>
      <c r="L124" s="47" t="s">
        <v>109</v>
      </c>
      <c r="M124" s="10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</row>
    <row r="125" spans="1:71" s="14" customFormat="1" ht="33.75" customHeight="1" x14ac:dyDescent="0.25">
      <c r="A125" s="68" t="s">
        <v>67</v>
      </c>
      <c r="B125" s="67" t="s">
        <v>69</v>
      </c>
      <c r="C125" s="96" t="s">
        <v>80</v>
      </c>
      <c r="D125" s="18" t="s">
        <v>4</v>
      </c>
      <c r="E125" s="46">
        <f>SUM(E126:E128)</f>
        <v>249</v>
      </c>
      <c r="F125" s="46">
        <f>SUM(F126:F128)</f>
        <v>249</v>
      </c>
      <c r="G125" s="46" t="s">
        <v>109</v>
      </c>
      <c r="H125" s="46" t="s">
        <v>109</v>
      </c>
      <c r="I125" s="46" t="s">
        <v>109</v>
      </c>
      <c r="J125" s="46" t="s">
        <v>109</v>
      </c>
      <c r="K125" s="46" t="s">
        <v>109</v>
      </c>
      <c r="L125" s="46" t="s">
        <v>109</v>
      </c>
      <c r="M125" s="10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</row>
    <row r="126" spans="1:71" s="14" customFormat="1" ht="33.75" customHeight="1" x14ac:dyDescent="0.25">
      <c r="A126" s="68"/>
      <c r="B126" s="67"/>
      <c r="C126" s="96"/>
      <c r="D126" s="18" t="s">
        <v>12</v>
      </c>
      <c r="E126" s="46" t="s">
        <v>109</v>
      </c>
      <c r="F126" s="47" t="s">
        <v>109</v>
      </c>
      <c r="G126" s="47" t="s">
        <v>109</v>
      </c>
      <c r="H126" s="47" t="s">
        <v>109</v>
      </c>
      <c r="I126" s="47" t="s">
        <v>109</v>
      </c>
      <c r="J126" s="47" t="s">
        <v>109</v>
      </c>
      <c r="K126" s="47" t="s">
        <v>109</v>
      </c>
      <c r="L126" s="47" t="s">
        <v>109</v>
      </c>
      <c r="M126" s="10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</row>
    <row r="127" spans="1:71" s="14" customFormat="1" ht="33.75" customHeight="1" x14ac:dyDescent="0.25">
      <c r="A127" s="68"/>
      <c r="B127" s="67"/>
      <c r="C127" s="96"/>
      <c r="D127" s="18" t="s">
        <v>13</v>
      </c>
      <c r="E127" s="46">
        <f t="shared" ref="E127" si="34">SUM(F127:L127)</f>
        <v>249</v>
      </c>
      <c r="F127" s="47">
        <v>249</v>
      </c>
      <c r="G127" s="47" t="s">
        <v>109</v>
      </c>
      <c r="H127" s="47" t="s">
        <v>109</v>
      </c>
      <c r="I127" s="47" t="s">
        <v>109</v>
      </c>
      <c r="J127" s="47" t="s">
        <v>109</v>
      </c>
      <c r="K127" s="47" t="s">
        <v>109</v>
      </c>
      <c r="L127" s="47" t="s">
        <v>109</v>
      </c>
      <c r="M127" s="10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</row>
    <row r="128" spans="1:71" s="14" customFormat="1" ht="33.75" customHeight="1" x14ac:dyDescent="0.25">
      <c r="A128" s="68"/>
      <c r="B128" s="67"/>
      <c r="C128" s="96"/>
      <c r="D128" s="18" t="s">
        <v>47</v>
      </c>
      <c r="E128" s="46" t="s">
        <v>109</v>
      </c>
      <c r="F128" s="47" t="s">
        <v>109</v>
      </c>
      <c r="G128" s="47" t="s">
        <v>109</v>
      </c>
      <c r="H128" s="47" t="s">
        <v>109</v>
      </c>
      <c r="I128" s="47" t="s">
        <v>109</v>
      </c>
      <c r="J128" s="47" t="s">
        <v>109</v>
      </c>
      <c r="K128" s="47" t="s">
        <v>109</v>
      </c>
      <c r="L128" s="47" t="s">
        <v>109</v>
      </c>
      <c r="M128" s="10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</row>
    <row r="129" spans="1:71" s="14" customFormat="1" ht="33.75" customHeight="1" x14ac:dyDescent="0.25">
      <c r="A129" s="68" t="s">
        <v>71</v>
      </c>
      <c r="B129" s="67" t="s">
        <v>63</v>
      </c>
      <c r="C129" s="96" t="s">
        <v>117</v>
      </c>
      <c r="D129" s="18" t="s">
        <v>4</v>
      </c>
      <c r="E129" s="46">
        <f>F129+G129+H129+I129+J129+K129+L129</f>
        <v>593.75</v>
      </c>
      <c r="F129" s="46">
        <f>F130</f>
        <v>593.75</v>
      </c>
      <c r="G129" s="46" t="s">
        <v>109</v>
      </c>
      <c r="H129" s="46" t="s">
        <v>109</v>
      </c>
      <c r="I129" s="46" t="s">
        <v>109</v>
      </c>
      <c r="J129" s="46" t="s">
        <v>109</v>
      </c>
      <c r="K129" s="46" t="s">
        <v>109</v>
      </c>
      <c r="L129" s="46" t="s">
        <v>109</v>
      </c>
      <c r="M129" s="10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</row>
    <row r="130" spans="1:71" s="14" customFormat="1" ht="33.75" customHeight="1" x14ac:dyDescent="0.25">
      <c r="A130" s="68"/>
      <c r="B130" s="67"/>
      <c r="C130" s="96"/>
      <c r="D130" s="18" t="s">
        <v>12</v>
      </c>
      <c r="E130" s="46">
        <f>F130+G130+H130+I130+J130+K130+L130</f>
        <v>593.75</v>
      </c>
      <c r="F130" s="47">
        <v>593.75</v>
      </c>
      <c r="G130" s="47" t="s">
        <v>109</v>
      </c>
      <c r="H130" s="47" t="s">
        <v>109</v>
      </c>
      <c r="I130" s="47" t="s">
        <v>109</v>
      </c>
      <c r="J130" s="47" t="s">
        <v>109</v>
      </c>
      <c r="K130" s="47" t="s">
        <v>109</v>
      </c>
      <c r="L130" s="47" t="s">
        <v>109</v>
      </c>
      <c r="M130" s="10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</row>
    <row r="131" spans="1:71" s="14" customFormat="1" ht="33.75" customHeight="1" x14ac:dyDescent="0.25">
      <c r="A131" s="68"/>
      <c r="B131" s="67"/>
      <c r="C131" s="96"/>
      <c r="D131" s="18" t="s">
        <v>13</v>
      </c>
      <c r="E131" s="46" t="s">
        <v>109</v>
      </c>
      <c r="F131" s="47" t="s">
        <v>109</v>
      </c>
      <c r="G131" s="47" t="s">
        <v>109</v>
      </c>
      <c r="H131" s="47" t="s">
        <v>109</v>
      </c>
      <c r="I131" s="47" t="s">
        <v>109</v>
      </c>
      <c r="J131" s="47" t="s">
        <v>109</v>
      </c>
      <c r="K131" s="47" t="s">
        <v>109</v>
      </c>
      <c r="L131" s="47" t="s">
        <v>109</v>
      </c>
      <c r="M131" s="10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</row>
    <row r="132" spans="1:71" s="14" customFormat="1" ht="33.75" customHeight="1" x14ac:dyDescent="0.25">
      <c r="A132" s="68"/>
      <c r="B132" s="67"/>
      <c r="C132" s="96"/>
      <c r="D132" s="18" t="s">
        <v>47</v>
      </c>
      <c r="E132" s="46" t="s">
        <v>109</v>
      </c>
      <c r="F132" s="47" t="s">
        <v>109</v>
      </c>
      <c r="G132" s="47" t="s">
        <v>109</v>
      </c>
      <c r="H132" s="47" t="s">
        <v>109</v>
      </c>
      <c r="I132" s="47" t="s">
        <v>109</v>
      </c>
      <c r="J132" s="47" t="s">
        <v>109</v>
      </c>
      <c r="K132" s="47" t="s">
        <v>109</v>
      </c>
      <c r="L132" s="47" t="s">
        <v>109</v>
      </c>
      <c r="M132" s="10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</row>
    <row r="133" spans="1:71" s="14" customFormat="1" ht="33.75" customHeight="1" x14ac:dyDescent="0.25">
      <c r="A133" s="68" t="s">
        <v>92</v>
      </c>
      <c r="B133" s="63" t="s">
        <v>99</v>
      </c>
      <c r="C133" s="64" t="s">
        <v>98</v>
      </c>
      <c r="D133" s="96" t="s">
        <v>107</v>
      </c>
      <c r="E133" s="49" t="s">
        <v>109</v>
      </c>
      <c r="F133" s="49" t="s">
        <v>109</v>
      </c>
      <c r="G133" s="49" t="s">
        <v>109</v>
      </c>
      <c r="H133" s="49" t="s">
        <v>109</v>
      </c>
      <c r="I133" s="49" t="s">
        <v>109</v>
      </c>
      <c r="J133" s="49" t="s">
        <v>109</v>
      </c>
      <c r="K133" s="49" t="s">
        <v>109</v>
      </c>
      <c r="L133" s="49" t="s">
        <v>109</v>
      </c>
      <c r="M133" s="10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</row>
    <row r="134" spans="1:71" s="14" customFormat="1" ht="33.75" customHeight="1" x14ac:dyDescent="0.25">
      <c r="A134" s="68"/>
      <c r="B134" s="63"/>
      <c r="C134" s="64"/>
      <c r="D134" s="96"/>
      <c r="E134" s="49" t="s">
        <v>109</v>
      </c>
      <c r="F134" s="49" t="s">
        <v>109</v>
      </c>
      <c r="G134" s="49" t="s">
        <v>109</v>
      </c>
      <c r="H134" s="49" t="s">
        <v>109</v>
      </c>
      <c r="I134" s="49" t="s">
        <v>109</v>
      </c>
      <c r="J134" s="49" t="s">
        <v>109</v>
      </c>
      <c r="K134" s="49" t="s">
        <v>109</v>
      </c>
      <c r="L134" s="49" t="s">
        <v>109</v>
      </c>
      <c r="M134" s="10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</row>
    <row r="135" spans="1:71" s="14" customFormat="1" ht="33.75" customHeight="1" x14ac:dyDescent="0.25">
      <c r="A135" s="68"/>
      <c r="B135" s="63"/>
      <c r="C135" s="64"/>
      <c r="D135" s="96"/>
      <c r="E135" s="49" t="s">
        <v>109</v>
      </c>
      <c r="F135" s="49" t="s">
        <v>109</v>
      </c>
      <c r="G135" s="49" t="s">
        <v>109</v>
      </c>
      <c r="H135" s="49" t="s">
        <v>109</v>
      </c>
      <c r="I135" s="49" t="s">
        <v>109</v>
      </c>
      <c r="J135" s="49" t="s">
        <v>109</v>
      </c>
      <c r="K135" s="49" t="s">
        <v>109</v>
      </c>
      <c r="L135" s="49" t="s">
        <v>109</v>
      </c>
      <c r="M135" s="10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</row>
    <row r="136" spans="1:71" s="14" customFormat="1" ht="33.75" customHeight="1" x14ac:dyDescent="0.25">
      <c r="A136" s="74" t="s">
        <v>121</v>
      </c>
      <c r="B136" s="76" t="s">
        <v>122</v>
      </c>
      <c r="C136" s="78" t="s">
        <v>89</v>
      </c>
      <c r="D136" s="83" t="s">
        <v>107</v>
      </c>
      <c r="E136" s="49" t="s">
        <v>109</v>
      </c>
      <c r="F136" s="49" t="s">
        <v>109</v>
      </c>
      <c r="G136" s="49" t="s">
        <v>109</v>
      </c>
      <c r="H136" s="49" t="s">
        <v>109</v>
      </c>
      <c r="I136" s="49" t="s">
        <v>109</v>
      </c>
      <c r="J136" s="49" t="s">
        <v>109</v>
      </c>
      <c r="K136" s="49" t="s">
        <v>109</v>
      </c>
      <c r="L136" s="49" t="s">
        <v>109</v>
      </c>
      <c r="M136" s="10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</row>
    <row r="137" spans="1:71" s="14" customFormat="1" ht="33.75" customHeight="1" x14ac:dyDescent="0.25">
      <c r="A137" s="80"/>
      <c r="B137" s="81"/>
      <c r="C137" s="82"/>
      <c r="D137" s="84"/>
      <c r="E137" s="49" t="s">
        <v>109</v>
      </c>
      <c r="F137" s="49" t="s">
        <v>109</v>
      </c>
      <c r="G137" s="49" t="s">
        <v>109</v>
      </c>
      <c r="H137" s="49" t="s">
        <v>109</v>
      </c>
      <c r="I137" s="49" t="s">
        <v>109</v>
      </c>
      <c r="J137" s="49" t="s">
        <v>109</v>
      </c>
      <c r="K137" s="49" t="s">
        <v>109</v>
      </c>
      <c r="L137" s="49" t="s">
        <v>109</v>
      </c>
      <c r="M137" s="10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</row>
    <row r="138" spans="1:71" s="14" customFormat="1" ht="33.75" customHeight="1" x14ac:dyDescent="0.25">
      <c r="A138" s="80"/>
      <c r="B138" s="81"/>
      <c r="C138" s="82"/>
      <c r="D138" s="84"/>
      <c r="E138" s="49" t="s">
        <v>109</v>
      </c>
      <c r="F138" s="49" t="s">
        <v>109</v>
      </c>
      <c r="G138" s="49" t="s">
        <v>109</v>
      </c>
      <c r="H138" s="49" t="s">
        <v>109</v>
      </c>
      <c r="I138" s="49" t="s">
        <v>109</v>
      </c>
      <c r="J138" s="49" t="s">
        <v>109</v>
      </c>
      <c r="K138" s="49" t="s">
        <v>109</v>
      </c>
      <c r="L138" s="49" t="s">
        <v>109</v>
      </c>
      <c r="M138" s="10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</row>
    <row r="139" spans="1:71" s="14" customFormat="1" ht="33.75" customHeight="1" x14ac:dyDescent="0.25">
      <c r="A139" s="75"/>
      <c r="B139" s="77"/>
      <c r="C139" s="79"/>
      <c r="D139" s="85"/>
      <c r="E139" s="49" t="s">
        <v>109</v>
      </c>
      <c r="F139" s="49" t="s">
        <v>109</v>
      </c>
      <c r="G139" s="49" t="s">
        <v>109</v>
      </c>
      <c r="H139" s="49" t="s">
        <v>109</v>
      </c>
      <c r="I139" s="49" t="s">
        <v>109</v>
      </c>
      <c r="J139" s="49" t="s">
        <v>109</v>
      </c>
      <c r="K139" s="49" t="s">
        <v>109</v>
      </c>
      <c r="L139" s="49" t="s">
        <v>109</v>
      </c>
      <c r="M139" s="10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</row>
    <row r="140" spans="1:71" s="14" customFormat="1" ht="33.75" customHeight="1" x14ac:dyDescent="0.25">
      <c r="A140" s="74" t="s">
        <v>123</v>
      </c>
      <c r="B140" s="76" t="s">
        <v>124</v>
      </c>
      <c r="C140" s="78" t="s">
        <v>129</v>
      </c>
      <c r="D140" s="18" t="s">
        <v>4</v>
      </c>
      <c r="E140" s="49">
        <f>E141</f>
        <v>184446.40000000002</v>
      </c>
      <c r="F140" s="49" t="str">
        <f>F141</f>
        <v>46252,9</v>
      </c>
      <c r="G140" s="49" t="str">
        <f t="shared" ref="G140:I140" si="35">G141</f>
        <v>46084,2</v>
      </c>
      <c r="H140" s="49" t="str">
        <f t="shared" si="35"/>
        <v>45270,5</v>
      </c>
      <c r="I140" s="49" t="str">
        <f t="shared" si="35"/>
        <v>46838,8</v>
      </c>
      <c r="J140" s="49" t="s">
        <v>109</v>
      </c>
      <c r="K140" s="49" t="s">
        <v>109</v>
      </c>
      <c r="L140" s="49" t="s">
        <v>109</v>
      </c>
      <c r="M140" s="10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</row>
    <row r="141" spans="1:71" s="14" customFormat="1" ht="33.75" customHeight="1" x14ac:dyDescent="0.25">
      <c r="A141" s="75"/>
      <c r="B141" s="77"/>
      <c r="C141" s="79"/>
      <c r="D141" s="18" t="s">
        <v>47</v>
      </c>
      <c r="E141" s="49">
        <f>F141+G141+H141+I141+J141+K141+L141</f>
        <v>184446.40000000002</v>
      </c>
      <c r="F141" s="49" t="s">
        <v>125</v>
      </c>
      <c r="G141" s="49" t="s">
        <v>126</v>
      </c>
      <c r="H141" s="49" t="s">
        <v>127</v>
      </c>
      <c r="I141" s="49" t="s">
        <v>128</v>
      </c>
      <c r="J141" s="49" t="s">
        <v>109</v>
      </c>
      <c r="K141" s="49" t="s">
        <v>109</v>
      </c>
      <c r="L141" s="49" t="s">
        <v>109</v>
      </c>
      <c r="M141" s="10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</row>
    <row r="142" spans="1:71" ht="19.5" customHeight="1" x14ac:dyDescent="0.25">
      <c r="A142" s="73" t="s">
        <v>38</v>
      </c>
      <c r="B142" s="73"/>
      <c r="C142" s="73"/>
      <c r="D142" s="42" t="s">
        <v>4</v>
      </c>
      <c r="E142" s="53">
        <f>E143+E144+E145</f>
        <v>332493.14039000002</v>
      </c>
      <c r="F142" s="53">
        <f>F143+F144+F145</f>
        <v>70360.660390000005</v>
      </c>
      <c r="G142" s="53">
        <f t="shared" ref="G142:I142" si="36">G143+G144+G145</f>
        <v>112942.49999999999</v>
      </c>
      <c r="H142" s="53">
        <f t="shared" si="36"/>
        <v>100667.18000000001</v>
      </c>
      <c r="I142" s="53">
        <f t="shared" si="36"/>
        <v>48522.8</v>
      </c>
      <c r="J142" s="49" t="s">
        <v>109</v>
      </c>
      <c r="K142" s="49" t="s">
        <v>109</v>
      </c>
      <c r="L142" s="49" t="s">
        <v>109</v>
      </c>
    </row>
    <row r="143" spans="1:71" ht="35.25" customHeight="1" x14ac:dyDescent="0.25">
      <c r="A143" s="73"/>
      <c r="B143" s="73"/>
      <c r="C143" s="73"/>
      <c r="D143" s="42" t="s">
        <v>12</v>
      </c>
      <c r="E143" s="53">
        <f>SUM(F143:L143)</f>
        <v>3561.85</v>
      </c>
      <c r="F143" s="53">
        <f>F82+F97+F99+F103+F126+F130</f>
        <v>812.15</v>
      </c>
      <c r="G143" s="53">
        <f>G82+G97+G99+G103+G107+G126+G130</f>
        <v>2749.7</v>
      </c>
      <c r="H143" s="49" t="s">
        <v>109</v>
      </c>
      <c r="I143" s="49" t="s">
        <v>109</v>
      </c>
      <c r="J143" s="49" t="s">
        <v>109</v>
      </c>
      <c r="K143" s="49" t="s">
        <v>109</v>
      </c>
      <c r="L143" s="49" t="s">
        <v>109</v>
      </c>
    </row>
    <row r="144" spans="1:71" ht="30" customHeight="1" x14ac:dyDescent="0.25">
      <c r="A144" s="73"/>
      <c r="B144" s="73"/>
      <c r="C144" s="73"/>
      <c r="D144" s="42" t="s">
        <v>13</v>
      </c>
      <c r="E144" s="53">
        <f t="shared" ref="E144:E145" si="37">SUM(F144:L144)</f>
        <v>30922.852629999994</v>
      </c>
      <c r="F144" s="53">
        <f>F83+F100+F108+F127+F131</f>
        <v>22267.972629999997</v>
      </c>
      <c r="G144" s="53">
        <f>G131+G127+G108+G104+G100+G83</f>
        <v>177</v>
      </c>
      <c r="H144" s="53">
        <f>H131+H127+H108+H104+H100+H83</f>
        <v>8477.8799999999992</v>
      </c>
      <c r="I144" s="49" t="s">
        <v>109</v>
      </c>
      <c r="J144" s="49" t="s">
        <v>109</v>
      </c>
      <c r="K144" s="49" t="s">
        <v>109</v>
      </c>
      <c r="L144" s="49" t="s">
        <v>109</v>
      </c>
    </row>
    <row r="145" spans="1:99" ht="39.75" customHeight="1" x14ac:dyDescent="0.25">
      <c r="A145" s="73"/>
      <c r="B145" s="73"/>
      <c r="C145" s="73"/>
      <c r="D145" s="42" t="s">
        <v>47</v>
      </c>
      <c r="E145" s="53">
        <f t="shared" si="37"/>
        <v>298008.43776</v>
      </c>
      <c r="F145" s="53">
        <f t="shared" ref="F145:L145" si="38">F84+F87+F101+F105+F109+F128+F132+F141</f>
        <v>47280.537759999999</v>
      </c>
      <c r="G145" s="53">
        <f t="shared" si="38"/>
        <v>110015.79999999999</v>
      </c>
      <c r="H145" s="53">
        <f t="shared" si="38"/>
        <v>92189.3</v>
      </c>
      <c r="I145" s="53">
        <f t="shared" si="38"/>
        <v>48522.8</v>
      </c>
      <c r="J145" s="53">
        <f t="shared" si="38"/>
        <v>0</v>
      </c>
      <c r="K145" s="53">
        <f t="shared" si="38"/>
        <v>0</v>
      </c>
      <c r="L145" s="53">
        <f t="shared" si="38"/>
        <v>0</v>
      </c>
    </row>
    <row r="146" spans="1:99" ht="22.5" customHeight="1" x14ac:dyDescent="0.25">
      <c r="A146" s="43" t="s">
        <v>111</v>
      </c>
      <c r="B146" s="22"/>
      <c r="C146" s="22"/>
      <c r="D146" s="22"/>
      <c r="E146" s="32"/>
      <c r="F146" s="33"/>
      <c r="G146" s="33"/>
      <c r="H146" s="33"/>
      <c r="I146" s="33"/>
      <c r="J146" s="33"/>
      <c r="K146" s="33"/>
      <c r="L146" s="33"/>
    </row>
    <row r="147" spans="1:99" ht="22.5" customHeight="1" x14ac:dyDescent="0.25">
      <c r="A147" s="72" t="s">
        <v>82</v>
      </c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</row>
    <row r="148" spans="1:99" ht="22.5" customHeight="1" x14ac:dyDescent="0.25">
      <c r="A148" s="120" t="s">
        <v>110</v>
      </c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</row>
    <row r="149" spans="1:99" ht="44.25" customHeight="1" x14ac:dyDescent="0.25">
      <c r="A149" s="38" t="s">
        <v>83</v>
      </c>
      <c r="B149" s="39" t="s">
        <v>85</v>
      </c>
      <c r="C149" s="40" t="s">
        <v>80</v>
      </c>
      <c r="D149" s="23" t="s">
        <v>13</v>
      </c>
      <c r="E149" s="53">
        <f>F149+G149+H149+I149</f>
        <v>81.52</v>
      </c>
      <c r="F149" s="47" t="s">
        <v>109</v>
      </c>
      <c r="G149" s="54">
        <v>24.72</v>
      </c>
      <c r="H149" s="54">
        <v>27.19</v>
      </c>
      <c r="I149" s="54">
        <v>29.61</v>
      </c>
      <c r="J149" s="47" t="s">
        <v>109</v>
      </c>
      <c r="K149" s="47" t="s">
        <v>109</v>
      </c>
      <c r="L149" s="47" t="s">
        <v>109</v>
      </c>
    </row>
    <row r="150" spans="1:99" ht="53.25" customHeight="1" x14ac:dyDescent="0.25">
      <c r="A150" s="38" t="s">
        <v>84</v>
      </c>
      <c r="B150" s="39" t="s">
        <v>86</v>
      </c>
      <c r="C150" s="40" t="s">
        <v>80</v>
      </c>
      <c r="D150" s="23" t="s">
        <v>13</v>
      </c>
      <c r="E150" s="53">
        <f>F150+G150+H150+I150</f>
        <v>17.48</v>
      </c>
      <c r="F150" s="47" t="s">
        <v>109</v>
      </c>
      <c r="G150" s="54">
        <v>5.28</v>
      </c>
      <c r="H150" s="54">
        <v>5.81</v>
      </c>
      <c r="I150" s="54">
        <v>6.39</v>
      </c>
      <c r="J150" s="47" t="s">
        <v>109</v>
      </c>
      <c r="K150" s="47" t="s">
        <v>109</v>
      </c>
      <c r="L150" s="47" t="s">
        <v>109</v>
      </c>
    </row>
    <row r="151" spans="1:99" ht="53.25" customHeight="1" x14ac:dyDescent="0.25">
      <c r="A151" s="121" t="s">
        <v>87</v>
      </c>
      <c r="B151" s="121"/>
      <c r="C151" s="121"/>
      <c r="D151" s="22" t="s">
        <v>4</v>
      </c>
      <c r="E151" s="53">
        <f>E149+E150</f>
        <v>99</v>
      </c>
      <c r="F151" s="47" t="s">
        <v>109</v>
      </c>
      <c r="G151" s="54">
        <f t="shared" ref="G151:I151" si="39">G149+G150</f>
        <v>30</v>
      </c>
      <c r="H151" s="54">
        <f t="shared" si="39"/>
        <v>33</v>
      </c>
      <c r="I151" s="54">
        <f t="shared" si="39"/>
        <v>36</v>
      </c>
      <c r="J151" s="47" t="s">
        <v>109</v>
      </c>
      <c r="K151" s="47" t="s">
        <v>109</v>
      </c>
      <c r="L151" s="47" t="s">
        <v>109</v>
      </c>
    </row>
    <row r="152" spans="1:99" ht="28.5" customHeight="1" x14ac:dyDescent="0.25">
      <c r="A152" s="86" t="s">
        <v>46</v>
      </c>
      <c r="B152" s="87"/>
      <c r="C152" s="88"/>
      <c r="D152" s="20" t="s">
        <v>4</v>
      </c>
      <c r="E152" s="55">
        <f>E153+E154+E156+E157</f>
        <v>3507473.7193100001</v>
      </c>
      <c r="F152" s="55">
        <f>F153+F154+F156+F157</f>
        <v>312911.48947000003</v>
      </c>
      <c r="G152" s="55">
        <f>G153+G154+G157+G156</f>
        <v>578444.44442000007</v>
      </c>
      <c r="H152" s="55">
        <f>H153+H154+H157+H156</f>
        <v>721832.78341999999</v>
      </c>
      <c r="I152" s="55">
        <f t="shared" ref="I152:L152" si="40">I153+I154+I157</f>
        <v>389038.72700000001</v>
      </c>
      <c r="J152" s="55">
        <f t="shared" si="40"/>
        <v>269795.20000000001</v>
      </c>
      <c r="K152" s="55">
        <f t="shared" si="40"/>
        <v>668466.875</v>
      </c>
      <c r="L152" s="55">
        <f t="shared" si="40"/>
        <v>566984.19999999995</v>
      </c>
      <c r="M152" s="2"/>
      <c r="N152" s="2"/>
      <c r="O152" s="2"/>
      <c r="P152" s="2"/>
    </row>
    <row r="153" spans="1:99" ht="31.5" customHeight="1" x14ac:dyDescent="0.25">
      <c r="A153" s="89"/>
      <c r="B153" s="90"/>
      <c r="C153" s="91"/>
      <c r="D153" s="20" t="s">
        <v>12</v>
      </c>
      <c r="E153" s="55">
        <f>E55+E73+E143</f>
        <v>255861.43800000002</v>
      </c>
      <c r="F153" s="55">
        <f>F55+F73+F143</f>
        <v>52455.65</v>
      </c>
      <c r="G153" s="55">
        <f>G55+G73+G143</f>
        <v>31177.000000000004</v>
      </c>
      <c r="H153" s="55">
        <f>H55+H73+H143</f>
        <v>103167.38800000001</v>
      </c>
      <c r="I153" s="55">
        <f>I55+I73+I143</f>
        <v>69061.399999999994</v>
      </c>
      <c r="J153" s="56" t="s">
        <v>109</v>
      </c>
      <c r="K153" s="56" t="s">
        <v>109</v>
      </c>
      <c r="L153" s="56" t="s">
        <v>109</v>
      </c>
    </row>
    <row r="154" spans="1:99" ht="26.25" customHeight="1" x14ac:dyDescent="0.25">
      <c r="A154" s="89"/>
      <c r="B154" s="90"/>
      <c r="C154" s="91"/>
      <c r="D154" s="20" t="s">
        <v>120</v>
      </c>
      <c r="E154" s="55">
        <f>F154+G154+H154+I154</f>
        <v>438777.58426999999</v>
      </c>
      <c r="F154" s="55">
        <f>F144+F74+F56</f>
        <v>125784.57601000002</v>
      </c>
      <c r="G154" s="55">
        <f>G56+G74+G144+G151</f>
        <v>74020.225419999988</v>
      </c>
      <c r="H154" s="55">
        <f>H151+H144+H74+H56</f>
        <v>121099.24742000001</v>
      </c>
      <c r="I154" s="55">
        <f>I56+I74+I144+I151</f>
        <v>117873.53542</v>
      </c>
      <c r="J154" s="56" t="s">
        <v>109</v>
      </c>
      <c r="K154" s="56" t="s">
        <v>109</v>
      </c>
      <c r="L154" s="56" t="s">
        <v>109</v>
      </c>
    </row>
    <row r="155" spans="1:99" ht="33" customHeight="1" x14ac:dyDescent="0.25">
      <c r="A155" s="89"/>
      <c r="B155" s="90"/>
      <c r="C155" s="91"/>
      <c r="D155" s="20" t="s">
        <v>119</v>
      </c>
      <c r="E155" s="55">
        <f>F155</f>
        <v>894.404</v>
      </c>
      <c r="F155" s="55">
        <f>F75</f>
        <v>894.404</v>
      </c>
      <c r="G155" s="56" t="s">
        <v>109</v>
      </c>
      <c r="H155" s="56" t="s">
        <v>109</v>
      </c>
      <c r="I155" s="56" t="s">
        <v>109</v>
      </c>
      <c r="J155" s="56" t="s">
        <v>109</v>
      </c>
      <c r="K155" s="56" t="s">
        <v>109</v>
      </c>
      <c r="L155" s="56" t="s">
        <v>109</v>
      </c>
    </row>
    <row r="156" spans="1:99" ht="26.25" customHeight="1" x14ac:dyDescent="0.25">
      <c r="A156" s="89"/>
      <c r="B156" s="90"/>
      <c r="C156" s="91"/>
      <c r="D156" s="20" t="s">
        <v>118</v>
      </c>
      <c r="E156" s="55">
        <f>E57+E76</f>
        <v>31692.528310000002</v>
      </c>
      <c r="F156" s="55">
        <f>F57+F76</f>
        <v>14671.72831</v>
      </c>
      <c r="G156" s="55">
        <f>G57+G76</f>
        <v>17020.8</v>
      </c>
      <c r="H156" s="56" t="s">
        <v>109</v>
      </c>
      <c r="I156" s="56" t="s">
        <v>109</v>
      </c>
      <c r="J156" s="56" t="s">
        <v>109</v>
      </c>
      <c r="K156" s="56" t="s">
        <v>109</v>
      </c>
      <c r="L156" s="56" t="s">
        <v>109</v>
      </c>
    </row>
    <row r="157" spans="1:99" ht="36.75" customHeight="1" x14ac:dyDescent="0.25">
      <c r="A157" s="89"/>
      <c r="B157" s="90"/>
      <c r="C157" s="91"/>
      <c r="D157" s="20" t="s">
        <v>47</v>
      </c>
      <c r="E157" s="55">
        <f t="shared" ref="E157:L157" si="41">E58+E77+E145</f>
        <v>2781142.16873</v>
      </c>
      <c r="F157" s="55">
        <f t="shared" si="41"/>
        <v>119999.53515000001</v>
      </c>
      <c r="G157" s="55">
        <f t="shared" si="41"/>
        <v>456226.41899999999</v>
      </c>
      <c r="H157" s="55">
        <f t="shared" si="41"/>
        <v>497566.14799999993</v>
      </c>
      <c r="I157" s="55">
        <f t="shared" si="41"/>
        <v>202103.79158000002</v>
      </c>
      <c r="J157" s="55">
        <f t="shared" si="41"/>
        <v>269795.20000000001</v>
      </c>
      <c r="K157" s="55">
        <f t="shared" si="41"/>
        <v>668466.875</v>
      </c>
      <c r="L157" s="55">
        <f t="shared" si="41"/>
        <v>566984.19999999995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</row>
    <row r="158" spans="1:99" s="17" customFormat="1" ht="15" hidden="1" customHeight="1" x14ac:dyDescent="0.25">
      <c r="A158" s="89"/>
      <c r="B158" s="90"/>
      <c r="C158" s="91"/>
      <c r="D158" s="30"/>
      <c r="E158" s="47"/>
      <c r="F158" s="47"/>
      <c r="G158" s="47"/>
      <c r="H158" s="47"/>
      <c r="I158" s="47"/>
      <c r="J158" s="47"/>
      <c r="K158" s="47"/>
      <c r="L158" s="47"/>
      <c r="M158" s="10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3"/>
    </row>
    <row r="159" spans="1:99" ht="18.75" hidden="1" customHeight="1" x14ac:dyDescent="0.25">
      <c r="A159" s="89"/>
      <c r="B159" s="90"/>
      <c r="C159" s="91"/>
      <c r="D159" s="20" t="s">
        <v>4</v>
      </c>
      <c r="E159" s="47"/>
      <c r="F159" s="47"/>
      <c r="G159" s="47"/>
      <c r="H159" s="47"/>
      <c r="I159" s="47"/>
      <c r="J159" s="47"/>
      <c r="K159" s="47"/>
      <c r="L159" s="47"/>
      <c r="M159" s="2"/>
      <c r="N159" s="2"/>
      <c r="O159" s="2"/>
      <c r="P159" s="2"/>
      <c r="Q159" s="2"/>
      <c r="R159" s="2"/>
      <c r="S159" s="2"/>
      <c r="T159" s="2"/>
    </row>
    <row r="160" spans="1:99" ht="18.75" hidden="1" customHeight="1" x14ac:dyDescent="0.25">
      <c r="A160" s="89"/>
      <c r="B160" s="90"/>
      <c r="C160" s="91"/>
      <c r="D160" s="20" t="s">
        <v>12</v>
      </c>
      <c r="E160" s="47"/>
      <c r="F160" s="47"/>
      <c r="G160" s="47"/>
      <c r="H160" s="47"/>
      <c r="I160" s="47"/>
      <c r="J160" s="47"/>
      <c r="K160" s="47"/>
      <c r="L160" s="47"/>
      <c r="M160" s="2"/>
      <c r="N160" s="2"/>
      <c r="O160" s="2"/>
      <c r="P160" s="2"/>
      <c r="Q160" s="2"/>
      <c r="R160" s="2"/>
      <c r="S160" s="2"/>
      <c r="T160" s="2"/>
    </row>
    <row r="161" spans="1:20" ht="18.75" hidden="1" customHeight="1" x14ac:dyDescent="0.25">
      <c r="A161" s="89"/>
      <c r="B161" s="90"/>
      <c r="C161" s="91"/>
      <c r="D161" s="20" t="s">
        <v>13</v>
      </c>
      <c r="E161" s="47"/>
      <c r="F161" s="47"/>
      <c r="G161" s="47"/>
      <c r="H161" s="47"/>
      <c r="I161" s="47"/>
      <c r="J161" s="47"/>
      <c r="K161" s="47"/>
      <c r="L161" s="47"/>
      <c r="M161" s="2"/>
      <c r="N161" s="2"/>
      <c r="O161" s="2"/>
      <c r="P161" s="2"/>
      <c r="Q161" s="2"/>
      <c r="R161" s="2"/>
      <c r="S161" s="2"/>
      <c r="T161" s="2"/>
    </row>
    <row r="162" spans="1:20" ht="18.75" hidden="1" customHeight="1" x14ac:dyDescent="0.25">
      <c r="A162" s="89"/>
      <c r="B162" s="90"/>
      <c r="C162" s="91"/>
      <c r="D162" s="20" t="s">
        <v>18</v>
      </c>
      <c r="E162" s="47"/>
      <c r="F162" s="47"/>
      <c r="G162" s="47"/>
      <c r="H162" s="47"/>
      <c r="I162" s="47"/>
      <c r="J162" s="47"/>
      <c r="K162" s="47"/>
      <c r="L162" s="47"/>
      <c r="M162" s="2"/>
      <c r="N162" s="2"/>
      <c r="O162" s="2"/>
      <c r="P162" s="2"/>
      <c r="Q162" s="2"/>
      <c r="R162" s="2"/>
      <c r="S162" s="2"/>
      <c r="T162" s="2"/>
    </row>
    <row r="163" spans="1:20" ht="21" hidden="1" customHeight="1" x14ac:dyDescent="0.25">
      <c r="A163" s="89"/>
      <c r="B163" s="90"/>
      <c r="C163" s="91"/>
      <c r="D163" s="20" t="s">
        <v>47</v>
      </c>
      <c r="E163" s="47"/>
      <c r="F163" s="47"/>
      <c r="G163" s="47"/>
      <c r="H163" s="47"/>
      <c r="I163" s="47"/>
      <c r="J163" s="47"/>
      <c r="K163" s="47"/>
      <c r="L163" s="47"/>
      <c r="M163" s="2"/>
      <c r="N163" s="2"/>
      <c r="O163" s="2"/>
      <c r="P163" s="2"/>
      <c r="Q163" s="2"/>
      <c r="R163" s="2"/>
      <c r="S163" s="2"/>
      <c r="T163" s="2"/>
    </row>
    <row r="164" spans="1:20" ht="16.5" hidden="1" customHeight="1" x14ac:dyDescent="0.25">
      <c r="A164" s="89"/>
      <c r="B164" s="90"/>
      <c r="C164" s="91"/>
      <c r="D164" s="20" t="s">
        <v>4</v>
      </c>
      <c r="E164" s="47"/>
      <c r="F164" s="47"/>
      <c r="G164" s="47"/>
      <c r="H164" s="47"/>
      <c r="I164" s="47"/>
      <c r="J164" s="47"/>
      <c r="K164" s="47"/>
      <c r="L164" s="47"/>
      <c r="M164" s="2"/>
      <c r="N164" s="2"/>
      <c r="O164" s="2"/>
      <c r="P164" s="2"/>
      <c r="Q164" s="2"/>
      <c r="R164" s="2"/>
      <c r="S164" s="2"/>
      <c r="T164" s="2"/>
    </row>
    <row r="165" spans="1:20" ht="21" hidden="1" customHeight="1" x14ac:dyDescent="0.25">
      <c r="A165" s="89"/>
      <c r="B165" s="90"/>
      <c r="C165" s="91"/>
      <c r="D165" s="20" t="s">
        <v>12</v>
      </c>
      <c r="E165" s="47"/>
      <c r="F165" s="47"/>
      <c r="G165" s="47"/>
      <c r="H165" s="47"/>
      <c r="I165" s="47"/>
      <c r="J165" s="47"/>
      <c r="K165" s="47"/>
      <c r="L165" s="47"/>
      <c r="M165" s="2"/>
      <c r="N165" s="2"/>
      <c r="O165" s="2"/>
      <c r="P165" s="2"/>
      <c r="Q165" s="2"/>
      <c r="R165" s="2"/>
      <c r="S165" s="2"/>
      <c r="T165" s="2"/>
    </row>
    <row r="166" spans="1:20" ht="21" hidden="1" customHeight="1" x14ac:dyDescent="0.25">
      <c r="A166" s="89"/>
      <c r="B166" s="90"/>
      <c r="C166" s="91"/>
      <c r="D166" s="20" t="s">
        <v>13</v>
      </c>
      <c r="E166" s="47"/>
      <c r="F166" s="47"/>
      <c r="G166" s="47"/>
      <c r="H166" s="47"/>
      <c r="I166" s="47"/>
      <c r="J166" s="47"/>
      <c r="K166" s="47"/>
      <c r="L166" s="47"/>
      <c r="M166" s="2"/>
      <c r="N166" s="2"/>
      <c r="O166" s="2"/>
      <c r="P166" s="2"/>
      <c r="Q166" s="2"/>
      <c r="R166" s="2"/>
      <c r="S166" s="2"/>
      <c r="T166" s="2"/>
    </row>
    <row r="167" spans="1:20" ht="19.5" hidden="1" customHeight="1" x14ac:dyDescent="0.25">
      <c r="A167" s="89"/>
      <c r="B167" s="90"/>
      <c r="C167" s="91"/>
      <c r="D167" s="20" t="s">
        <v>18</v>
      </c>
      <c r="E167" s="47"/>
      <c r="F167" s="47"/>
      <c r="G167" s="47"/>
      <c r="H167" s="47"/>
      <c r="I167" s="47"/>
      <c r="J167" s="47"/>
      <c r="K167" s="47"/>
      <c r="L167" s="47"/>
      <c r="M167" s="2"/>
      <c r="N167" s="2"/>
      <c r="O167" s="2"/>
      <c r="P167" s="2"/>
      <c r="Q167" s="2"/>
      <c r="R167" s="2"/>
      <c r="S167" s="2"/>
      <c r="T167" s="2"/>
    </row>
    <row r="168" spans="1:20" ht="22.5" hidden="1" customHeight="1" x14ac:dyDescent="0.25">
      <c r="A168" s="89"/>
      <c r="B168" s="90"/>
      <c r="C168" s="91"/>
      <c r="D168" s="20" t="s">
        <v>47</v>
      </c>
      <c r="E168" s="47"/>
      <c r="F168" s="47"/>
      <c r="G168" s="47"/>
      <c r="H168" s="47"/>
      <c r="I168" s="47"/>
      <c r="J168" s="47"/>
      <c r="K168" s="47"/>
      <c r="L168" s="47"/>
      <c r="M168" s="2"/>
      <c r="N168" s="2"/>
      <c r="O168" s="2"/>
      <c r="P168" s="2"/>
      <c r="Q168" s="2"/>
      <c r="R168" s="2"/>
      <c r="S168" s="2"/>
      <c r="T168" s="2"/>
    </row>
    <row r="169" spans="1:20" ht="15" customHeight="1" x14ac:dyDescent="0.25">
      <c r="A169" s="104" t="s">
        <v>100</v>
      </c>
      <c r="B169" s="104"/>
      <c r="C169" s="34"/>
      <c r="D169" s="22"/>
      <c r="E169" s="47"/>
      <c r="F169" s="47"/>
      <c r="G169" s="47"/>
      <c r="H169" s="47"/>
      <c r="I169" s="47"/>
      <c r="J169" s="47"/>
      <c r="K169" s="47"/>
      <c r="L169" s="47"/>
      <c r="M169" s="2"/>
      <c r="N169" s="2"/>
      <c r="O169" s="2"/>
      <c r="P169" s="2"/>
      <c r="Q169" s="2"/>
      <c r="R169" s="2"/>
      <c r="S169" s="2"/>
      <c r="T169" s="2"/>
    </row>
    <row r="170" spans="1:20" ht="22.5" customHeight="1" x14ac:dyDescent="0.25">
      <c r="A170" s="57" t="s">
        <v>115</v>
      </c>
      <c r="B170" s="58"/>
      <c r="C170" s="61"/>
      <c r="D170" s="20" t="s">
        <v>4</v>
      </c>
      <c r="E170" s="31">
        <f>E171+E172+E173+E174</f>
        <v>31732.635709999999</v>
      </c>
      <c r="F170" s="31">
        <f>F171+F172+F173+F174</f>
        <v>2266.63571</v>
      </c>
      <c r="G170" s="31" t="s">
        <v>109</v>
      </c>
      <c r="H170" s="31">
        <f t="shared" ref="H170" si="42">H171+H172+H173+H174</f>
        <v>29466</v>
      </c>
      <c r="I170" s="31" t="s">
        <v>109</v>
      </c>
      <c r="J170" s="31" t="s">
        <v>109</v>
      </c>
      <c r="K170" s="31" t="s">
        <v>109</v>
      </c>
      <c r="L170" s="31" t="s">
        <v>109</v>
      </c>
      <c r="M170" s="2"/>
      <c r="N170" s="2"/>
      <c r="O170" s="2"/>
      <c r="P170" s="2"/>
      <c r="Q170" s="2"/>
      <c r="R170" s="2"/>
      <c r="S170" s="2"/>
      <c r="T170" s="2"/>
    </row>
    <row r="171" spans="1:20" ht="22.5" customHeight="1" x14ac:dyDescent="0.25">
      <c r="A171" s="59"/>
      <c r="B171" s="60"/>
      <c r="C171" s="62"/>
      <c r="D171" s="20" t="s">
        <v>12</v>
      </c>
      <c r="E171" s="47">
        <f>F171+G171+H171+I171+J171+K171+L171</f>
        <v>27993</v>
      </c>
      <c r="F171" s="47" t="str">
        <f t="shared" ref="F171:L172" si="43">F18</f>
        <v>0</v>
      </c>
      <c r="G171" s="47" t="str">
        <f t="shared" si="43"/>
        <v>0</v>
      </c>
      <c r="H171" s="47">
        <f t="shared" si="43"/>
        <v>27993</v>
      </c>
      <c r="I171" s="47" t="str">
        <f t="shared" si="43"/>
        <v>0</v>
      </c>
      <c r="J171" s="47" t="str">
        <f t="shared" si="43"/>
        <v>0</v>
      </c>
      <c r="K171" s="47" t="str">
        <f t="shared" si="43"/>
        <v>0</v>
      </c>
      <c r="L171" s="47" t="str">
        <f t="shared" si="43"/>
        <v>0</v>
      </c>
      <c r="M171" s="35"/>
      <c r="N171" s="2"/>
      <c r="O171" s="2"/>
      <c r="P171" s="2"/>
      <c r="Q171" s="2"/>
      <c r="R171" s="2"/>
      <c r="S171" s="2"/>
      <c r="T171" s="2"/>
    </row>
    <row r="172" spans="1:20" ht="22.5" customHeight="1" x14ac:dyDescent="0.25">
      <c r="A172" s="59"/>
      <c r="B172" s="60"/>
      <c r="C172" s="62"/>
      <c r="D172" s="20" t="s">
        <v>13</v>
      </c>
      <c r="E172" s="47">
        <f t="shared" ref="E172" si="44">F172+G172+H172+I172+J172+K172+L172</f>
        <v>3739.63571</v>
      </c>
      <c r="F172" s="47">
        <f t="shared" si="43"/>
        <v>2266.63571</v>
      </c>
      <c r="G172" s="47">
        <f t="shared" si="43"/>
        <v>0</v>
      </c>
      <c r="H172" s="47">
        <f t="shared" si="43"/>
        <v>1473</v>
      </c>
      <c r="I172" s="47" t="str">
        <f t="shared" si="43"/>
        <v>0</v>
      </c>
      <c r="J172" s="47" t="str">
        <f t="shared" si="43"/>
        <v>0</v>
      </c>
      <c r="K172" s="47" t="str">
        <f t="shared" si="43"/>
        <v>0</v>
      </c>
      <c r="L172" s="47" t="str">
        <f t="shared" si="43"/>
        <v>0</v>
      </c>
      <c r="M172" s="35"/>
      <c r="N172" s="2"/>
      <c r="O172" s="2"/>
      <c r="P172" s="2"/>
      <c r="Q172" s="2"/>
      <c r="R172" s="2"/>
      <c r="S172" s="2"/>
      <c r="T172" s="2"/>
    </row>
    <row r="173" spans="1:20" ht="22.5" customHeight="1" x14ac:dyDescent="0.25">
      <c r="A173" s="59"/>
      <c r="B173" s="60"/>
      <c r="C173" s="62"/>
      <c r="D173" s="20" t="s">
        <v>118</v>
      </c>
      <c r="E173" s="47" t="s">
        <v>109</v>
      </c>
      <c r="F173" s="47" t="s">
        <v>109</v>
      </c>
      <c r="G173" s="47" t="s">
        <v>109</v>
      </c>
      <c r="H173" s="47" t="s">
        <v>109</v>
      </c>
      <c r="I173" s="47" t="s">
        <v>109</v>
      </c>
      <c r="J173" s="47" t="s">
        <v>109</v>
      </c>
      <c r="K173" s="47" t="s">
        <v>109</v>
      </c>
      <c r="L173" s="47" t="s">
        <v>109</v>
      </c>
      <c r="M173" s="2"/>
      <c r="N173" s="2"/>
      <c r="O173" s="2"/>
      <c r="P173" s="2"/>
      <c r="Q173" s="2"/>
      <c r="R173" s="2"/>
      <c r="S173" s="2"/>
      <c r="T173" s="2"/>
    </row>
    <row r="174" spans="1:20" ht="33.75" customHeight="1" x14ac:dyDescent="0.25">
      <c r="A174" s="69"/>
      <c r="B174" s="70"/>
      <c r="C174" s="71"/>
      <c r="D174" s="20" t="s">
        <v>47</v>
      </c>
      <c r="E174" s="47" t="s">
        <v>109</v>
      </c>
      <c r="F174" s="47" t="s">
        <v>109</v>
      </c>
      <c r="G174" s="47" t="s">
        <v>109</v>
      </c>
      <c r="H174" s="47" t="s">
        <v>109</v>
      </c>
      <c r="I174" s="47" t="s">
        <v>109</v>
      </c>
      <c r="J174" s="47" t="s">
        <v>109</v>
      </c>
      <c r="K174" s="47" t="s">
        <v>109</v>
      </c>
      <c r="L174" s="47" t="s">
        <v>109</v>
      </c>
      <c r="M174" s="2"/>
      <c r="N174" s="2"/>
      <c r="O174" s="2"/>
      <c r="P174" s="2"/>
      <c r="Q174" s="2"/>
      <c r="R174" s="2"/>
      <c r="S174" s="2"/>
      <c r="T174" s="2"/>
    </row>
    <row r="175" spans="1:20" ht="33.75" customHeight="1" x14ac:dyDescent="0.25">
      <c r="A175" s="57" t="s">
        <v>101</v>
      </c>
      <c r="B175" s="58"/>
      <c r="C175" s="61"/>
      <c r="D175" s="20" t="s">
        <v>4</v>
      </c>
      <c r="E175" s="31">
        <f t="shared" ref="E175:L175" si="45">E176+E177+E178+E179</f>
        <v>3180107.1726799998</v>
      </c>
      <c r="F175" s="31">
        <f t="shared" si="45"/>
        <v>269335.47784000001</v>
      </c>
      <c r="G175" s="31">
        <f t="shared" si="45"/>
        <v>502398.91542000003</v>
      </c>
      <c r="H175" s="31">
        <f t="shared" si="45"/>
        <v>594597.48542000004</v>
      </c>
      <c r="I175" s="31">
        <f t="shared" si="45"/>
        <v>408988.76900000003</v>
      </c>
      <c r="J175" s="31">
        <f t="shared" si="45"/>
        <v>349661.2</v>
      </c>
      <c r="K175" s="31">
        <f t="shared" si="45"/>
        <v>578600.875</v>
      </c>
      <c r="L175" s="31">
        <f t="shared" si="45"/>
        <v>477118.2</v>
      </c>
      <c r="M175" s="35"/>
      <c r="N175" s="2"/>
      <c r="O175" s="2"/>
      <c r="P175" s="2"/>
      <c r="Q175" s="2"/>
      <c r="R175" s="2"/>
      <c r="S175" s="2"/>
      <c r="T175" s="2"/>
    </row>
    <row r="176" spans="1:20" ht="33.75" customHeight="1" x14ac:dyDescent="0.25">
      <c r="A176" s="59"/>
      <c r="B176" s="60"/>
      <c r="C176" s="62"/>
      <c r="D176" s="20" t="s">
        <v>12</v>
      </c>
      <c r="E176" s="47">
        <f>E153-E192</f>
        <v>255267.68800000002</v>
      </c>
      <c r="F176" s="47">
        <f>F153</f>
        <v>52455.65</v>
      </c>
      <c r="G176" s="47">
        <f>G153-G192</f>
        <v>31177.000000000004</v>
      </c>
      <c r="H176" s="47">
        <f>H153-H192</f>
        <v>103167.38800000001</v>
      </c>
      <c r="I176" s="47">
        <f>I153-I192</f>
        <v>69061.399999999994</v>
      </c>
      <c r="J176" s="47" t="s">
        <v>109</v>
      </c>
      <c r="K176" s="47" t="s">
        <v>109</v>
      </c>
      <c r="L176" s="47" t="s">
        <v>109</v>
      </c>
      <c r="M176" s="35"/>
      <c r="N176" s="2"/>
      <c r="O176" s="2"/>
      <c r="P176" s="2"/>
      <c r="Q176" s="2"/>
      <c r="R176" s="2"/>
      <c r="S176" s="2"/>
      <c r="T176" s="2"/>
    </row>
    <row r="177" spans="1:20" ht="24" customHeight="1" x14ac:dyDescent="0.25">
      <c r="A177" s="59"/>
      <c r="B177" s="60"/>
      <c r="C177" s="62"/>
      <c r="D177" s="20" t="s">
        <v>120</v>
      </c>
      <c r="E177" s="47">
        <f t="shared" ref="E177:E179" si="46">F177+G177+H177+I177+J177+K177+L177</f>
        <v>444407.30856000003</v>
      </c>
      <c r="F177" s="47">
        <f>F154-F172</f>
        <v>123517.94030000002</v>
      </c>
      <c r="G177" s="47">
        <v>83389.585420000003</v>
      </c>
      <c r="H177" s="47">
        <f>121099.24742-H172</f>
        <v>119626.24742</v>
      </c>
      <c r="I177" s="47">
        <v>117873.53542</v>
      </c>
      <c r="J177" s="47" t="s">
        <v>109</v>
      </c>
      <c r="K177" s="47" t="s">
        <v>109</v>
      </c>
      <c r="L177" s="47" t="s">
        <v>109</v>
      </c>
      <c r="M177" s="2"/>
      <c r="N177" s="2"/>
      <c r="O177" s="2"/>
      <c r="P177" s="2"/>
      <c r="Q177" s="2"/>
      <c r="R177" s="2"/>
      <c r="S177" s="2"/>
      <c r="T177" s="2"/>
    </row>
    <row r="178" spans="1:20" ht="33.75" customHeight="1" x14ac:dyDescent="0.25">
      <c r="A178" s="59"/>
      <c r="B178" s="60"/>
      <c r="C178" s="62"/>
      <c r="D178" s="20" t="s">
        <v>118</v>
      </c>
      <c r="E178" s="47">
        <f t="shared" si="46"/>
        <v>31692.528310000002</v>
      </c>
      <c r="F178" s="47">
        <f>F156</f>
        <v>14671.72831</v>
      </c>
      <c r="G178" s="47">
        <v>17020.8</v>
      </c>
      <c r="H178" s="47" t="s">
        <v>109</v>
      </c>
      <c r="I178" s="47" t="s">
        <v>109</v>
      </c>
      <c r="J178" s="47" t="s">
        <v>109</v>
      </c>
      <c r="K178" s="47" t="s">
        <v>109</v>
      </c>
      <c r="L178" s="47" t="s">
        <v>109</v>
      </c>
      <c r="M178" s="35"/>
      <c r="N178" s="2"/>
      <c r="O178" s="2"/>
      <c r="P178" s="2"/>
      <c r="Q178" s="2"/>
      <c r="R178" s="2"/>
      <c r="S178" s="2"/>
      <c r="T178" s="2"/>
    </row>
    <row r="179" spans="1:20" ht="32.25" customHeight="1" x14ac:dyDescent="0.25">
      <c r="A179" s="59"/>
      <c r="B179" s="60"/>
      <c r="C179" s="62"/>
      <c r="D179" s="20" t="s">
        <v>47</v>
      </c>
      <c r="E179" s="47">
        <f t="shared" si="46"/>
        <v>2448739.64781</v>
      </c>
      <c r="F179" s="47">
        <v>78690.159230000005</v>
      </c>
      <c r="G179" s="47">
        <v>370811.53</v>
      </c>
      <c r="H179" s="47">
        <v>371803.85</v>
      </c>
      <c r="I179" s="47">
        <v>222053.83358000003</v>
      </c>
      <c r="J179" s="47">
        <v>349661.2</v>
      </c>
      <c r="K179" s="47">
        <v>578600.875</v>
      </c>
      <c r="L179" s="47">
        <v>477118.2</v>
      </c>
      <c r="M179" s="2"/>
      <c r="N179" s="2"/>
      <c r="O179" s="2"/>
      <c r="P179" s="2"/>
      <c r="Q179" s="2"/>
      <c r="R179" s="2"/>
      <c r="S179" s="2"/>
      <c r="T179" s="2"/>
    </row>
    <row r="180" spans="1:20" x14ac:dyDescent="0.25">
      <c r="A180" s="104" t="s">
        <v>100</v>
      </c>
      <c r="B180" s="104"/>
      <c r="C180" s="18"/>
      <c r="D180" s="18"/>
      <c r="E180" s="47"/>
      <c r="F180" s="47"/>
      <c r="G180" s="47"/>
      <c r="H180" s="47"/>
      <c r="I180" s="47"/>
      <c r="J180" s="47"/>
      <c r="K180" s="47"/>
      <c r="L180" s="47"/>
      <c r="M180" s="2"/>
      <c r="N180" s="2"/>
      <c r="O180" s="2"/>
      <c r="P180" s="2"/>
      <c r="Q180" s="2"/>
      <c r="R180" s="2"/>
      <c r="S180" s="2"/>
      <c r="T180" s="2"/>
    </row>
    <row r="181" spans="1:20" ht="18" customHeight="1" x14ac:dyDescent="0.25">
      <c r="A181" s="105" t="s">
        <v>102</v>
      </c>
      <c r="B181" s="106"/>
      <c r="C181" s="83" t="s">
        <v>105</v>
      </c>
      <c r="D181" s="20" t="s">
        <v>4</v>
      </c>
      <c r="E181" s="31">
        <f t="shared" ref="E181:L181" si="47">E182+E183+E184+E185</f>
        <v>3500418.9295999999</v>
      </c>
      <c r="F181" s="31">
        <f t="shared" si="47"/>
        <v>305856.69976000005</v>
      </c>
      <c r="G181" s="31">
        <f t="shared" si="47"/>
        <v>578444.44441999996</v>
      </c>
      <c r="H181" s="31">
        <f t="shared" si="47"/>
        <v>721832.78341999999</v>
      </c>
      <c r="I181" s="31">
        <f t="shared" si="47"/>
        <v>389038.72700000001</v>
      </c>
      <c r="J181" s="31">
        <f t="shared" si="47"/>
        <v>269795.20000000001</v>
      </c>
      <c r="K181" s="31">
        <f t="shared" si="47"/>
        <v>668466.875</v>
      </c>
      <c r="L181" s="31">
        <f t="shared" si="47"/>
        <v>566984.19999999995</v>
      </c>
      <c r="M181" s="37"/>
      <c r="N181" s="2"/>
      <c r="O181" s="2"/>
      <c r="P181" s="2"/>
      <c r="Q181" s="2"/>
      <c r="R181" s="2"/>
      <c r="S181" s="2"/>
      <c r="T181" s="2"/>
    </row>
    <row r="182" spans="1:20" ht="18" customHeight="1" x14ac:dyDescent="0.25">
      <c r="A182" s="107"/>
      <c r="B182" s="108"/>
      <c r="C182" s="84"/>
      <c r="D182" s="20" t="s">
        <v>12</v>
      </c>
      <c r="E182" s="47">
        <f>F182+G182+H182+I182+J182+K182+L182</f>
        <v>255267.68799999999</v>
      </c>
      <c r="F182" s="47">
        <f>F153-F192</f>
        <v>51861.9</v>
      </c>
      <c r="G182" s="47">
        <f t="shared" ref="G182:L183" si="48">G153</f>
        <v>31177.000000000004</v>
      </c>
      <c r="H182" s="47">
        <f t="shared" si="48"/>
        <v>103167.38800000001</v>
      </c>
      <c r="I182" s="47">
        <f t="shared" si="48"/>
        <v>69061.399999999994</v>
      </c>
      <c r="J182" s="47" t="str">
        <f t="shared" si="48"/>
        <v>0</v>
      </c>
      <c r="K182" s="47" t="str">
        <f t="shared" si="48"/>
        <v>0</v>
      </c>
      <c r="L182" s="47" t="str">
        <f t="shared" si="48"/>
        <v>0</v>
      </c>
      <c r="M182" s="2"/>
      <c r="N182" s="2"/>
      <c r="O182" s="2"/>
      <c r="P182" s="2"/>
      <c r="Q182" s="2"/>
      <c r="R182" s="2"/>
      <c r="S182" s="2"/>
      <c r="T182" s="2"/>
    </row>
    <row r="183" spans="1:20" ht="18" customHeight="1" x14ac:dyDescent="0.25">
      <c r="A183" s="107"/>
      <c r="B183" s="108"/>
      <c r="C183" s="84"/>
      <c r="D183" s="20" t="s">
        <v>13</v>
      </c>
      <c r="E183" s="47">
        <f t="shared" ref="E183:E185" si="49">F183+G183+H183+I183+J183+K183+L183</f>
        <v>432316.54456000007</v>
      </c>
      <c r="F183" s="47">
        <f>F154-F172-F188-F193</f>
        <v>119323.53630000002</v>
      </c>
      <c r="G183" s="47">
        <f t="shared" si="48"/>
        <v>74020.225419999988</v>
      </c>
      <c r="H183" s="47">
        <f t="shared" si="48"/>
        <v>121099.24742000001</v>
      </c>
      <c r="I183" s="47">
        <f t="shared" si="48"/>
        <v>117873.53542</v>
      </c>
      <c r="J183" s="47" t="str">
        <f t="shared" si="48"/>
        <v>0</v>
      </c>
      <c r="K183" s="47" t="str">
        <f t="shared" si="48"/>
        <v>0</v>
      </c>
      <c r="L183" s="47" t="str">
        <f t="shared" si="48"/>
        <v>0</v>
      </c>
      <c r="M183" s="2"/>
      <c r="N183" s="2"/>
      <c r="O183" s="2"/>
      <c r="P183" s="2"/>
      <c r="Q183" s="2"/>
      <c r="R183" s="2"/>
      <c r="S183" s="2"/>
      <c r="T183" s="2"/>
    </row>
    <row r="184" spans="1:20" ht="18" customHeight="1" x14ac:dyDescent="0.25">
      <c r="A184" s="107"/>
      <c r="B184" s="108"/>
      <c r="C184" s="84"/>
      <c r="D184" s="20" t="s">
        <v>118</v>
      </c>
      <c r="E184" s="47">
        <f t="shared" si="49"/>
        <v>31692.528310000002</v>
      </c>
      <c r="F184" s="47">
        <f t="shared" ref="F184:L185" si="50">F156</f>
        <v>14671.72831</v>
      </c>
      <c r="G184" s="47">
        <f t="shared" si="50"/>
        <v>17020.8</v>
      </c>
      <c r="H184" s="47" t="str">
        <f t="shared" si="50"/>
        <v>0</v>
      </c>
      <c r="I184" s="47" t="str">
        <f t="shared" si="50"/>
        <v>0</v>
      </c>
      <c r="J184" s="47" t="str">
        <f t="shared" si="50"/>
        <v>0</v>
      </c>
      <c r="K184" s="47" t="str">
        <f t="shared" si="50"/>
        <v>0</v>
      </c>
      <c r="L184" s="47" t="str">
        <f t="shared" si="50"/>
        <v>0</v>
      </c>
      <c r="M184" s="2"/>
      <c r="N184" s="2"/>
      <c r="O184" s="2"/>
      <c r="P184" s="2"/>
      <c r="Q184" s="2"/>
      <c r="R184" s="2"/>
      <c r="S184" s="2"/>
      <c r="T184" s="2"/>
    </row>
    <row r="185" spans="1:20" ht="36" customHeight="1" x14ac:dyDescent="0.25">
      <c r="A185" s="107"/>
      <c r="B185" s="108"/>
      <c r="C185" s="84"/>
      <c r="D185" s="20" t="s">
        <v>47</v>
      </c>
      <c r="E185" s="47">
        <f t="shared" si="49"/>
        <v>2781142.16873</v>
      </c>
      <c r="F185" s="47">
        <f t="shared" si="50"/>
        <v>119999.53515000001</v>
      </c>
      <c r="G185" s="47">
        <f t="shared" si="50"/>
        <v>456226.41899999999</v>
      </c>
      <c r="H185" s="47">
        <f t="shared" si="50"/>
        <v>497566.14799999993</v>
      </c>
      <c r="I185" s="47">
        <f t="shared" si="50"/>
        <v>202103.79158000002</v>
      </c>
      <c r="J185" s="47">
        <f t="shared" si="50"/>
        <v>269795.20000000001</v>
      </c>
      <c r="K185" s="47">
        <f t="shared" si="50"/>
        <v>668466.875</v>
      </c>
      <c r="L185" s="47">
        <f t="shared" si="50"/>
        <v>566984.19999999995</v>
      </c>
      <c r="M185" s="2"/>
      <c r="N185" s="2"/>
      <c r="O185" s="2"/>
      <c r="P185" s="2"/>
      <c r="Q185" s="2"/>
      <c r="R185" s="2"/>
      <c r="S185" s="2"/>
      <c r="T185" s="2"/>
    </row>
    <row r="186" spans="1:20" ht="15" customHeight="1" x14ac:dyDescent="0.25">
      <c r="A186" s="66" t="s">
        <v>103</v>
      </c>
      <c r="B186" s="66"/>
      <c r="C186" s="96" t="s">
        <v>106</v>
      </c>
      <c r="D186" s="20" t="s">
        <v>4</v>
      </c>
      <c r="E186" s="31">
        <f>F186</f>
        <v>3300</v>
      </c>
      <c r="F186" s="31">
        <f>F188</f>
        <v>3300</v>
      </c>
      <c r="G186" s="47" t="s">
        <v>109</v>
      </c>
      <c r="H186" s="47" t="s">
        <v>109</v>
      </c>
      <c r="I186" s="47" t="s">
        <v>109</v>
      </c>
      <c r="J186" s="47" t="s">
        <v>109</v>
      </c>
      <c r="K186" s="47" t="s">
        <v>109</v>
      </c>
      <c r="L186" s="47" t="s">
        <v>109</v>
      </c>
      <c r="M186" s="37"/>
      <c r="N186" s="2"/>
      <c r="O186" s="2"/>
      <c r="P186" s="2"/>
      <c r="Q186" s="2"/>
      <c r="R186" s="2"/>
      <c r="S186" s="2"/>
      <c r="T186" s="2"/>
    </row>
    <row r="187" spans="1:20" ht="15" customHeight="1" x14ac:dyDescent="0.25">
      <c r="A187" s="66"/>
      <c r="B187" s="66"/>
      <c r="C187" s="96"/>
      <c r="D187" s="20" t="s">
        <v>12</v>
      </c>
      <c r="E187" s="47" t="s">
        <v>109</v>
      </c>
      <c r="F187" s="47" t="s">
        <v>109</v>
      </c>
      <c r="G187" s="47" t="s">
        <v>109</v>
      </c>
      <c r="H187" s="47" t="s">
        <v>109</v>
      </c>
      <c r="I187" s="47" t="s">
        <v>109</v>
      </c>
      <c r="J187" s="47" t="s">
        <v>109</v>
      </c>
      <c r="K187" s="47" t="s">
        <v>109</v>
      </c>
      <c r="L187" s="47" t="s">
        <v>109</v>
      </c>
      <c r="M187" s="2"/>
      <c r="N187" s="2"/>
      <c r="O187" s="2"/>
      <c r="P187" s="2"/>
      <c r="Q187" s="2"/>
      <c r="R187" s="2"/>
      <c r="S187" s="2"/>
      <c r="T187" s="2"/>
    </row>
    <row r="188" spans="1:20" ht="15" customHeight="1" x14ac:dyDescent="0.25">
      <c r="A188" s="66"/>
      <c r="B188" s="66"/>
      <c r="C188" s="96"/>
      <c r="D188" s="20" t="s">
        <v>13</v>
      </c>
      <c r="E188" s="47">
        <f t="shared" ref="E188" si="51">F188</f>
        <v>3300</v>
      </c>
      <c r="F188" s="47">
        <f>F41</f>
        <v>3300</v>
      </c>
      <c r="G188" s="47" t="s">
        <v>109</v>
      </c>
      <c r="H188" s="47" t="s">
        <v>109</v>
      </c>
      <c r="I188" s="47" t="s">
        <v>109</v>
      </c>
      <c r="J188" s="47" t="s">
        <v>109</v>
      </c>
      <c r="K188" s="47" t="s">
        <v>109</v>
      </c>
      <c r="L188" s="47" t="s">
        <v>109</v>
      </c>
      <c r="M188" s="2"/>
      <c r="N188" s="2"/>
      <c r="O188" s="2"/>
      <c r="P188" s="2"/>
      <c r="Q188" s="2"/>
      <c r="R188" s="2"/>
      <c r="S188" s="2"/>
      <c r="T188" s="2"/>
    </row>
    <row r="189" spans="1:20" ht="15" customHeight="1" x14ac:dyDescent="0.25">
      <c r="A189" s="66"/>
      <c r="B189" s="66"/>
      <c r="C189" s="96"/>
      <c r="D189" s="20" t="s">
        <v>118</v>
      </c>
      <c r="E189" s="47" t="s">
        <v>109</v>
      </c>
      <c r="F189" s="47" t="s">
        <v>109</v>
      </c>
      <c r="G189" s="47" t="s">
        <v>109</v>
      </c>
      <c r="H189" s="47" t="s">
        <v>109</v>
      </c>
      <c r="I189" s="47" t="s">
        <v>109</v>
      </c>
      <c r="J189" s="47" t="s">
        <v>109</v>
      </c>
      <c r="K189" s="47" t="s">
        <v>109</v>
      </c>
      <c r="L189" s="47" t="s">
        <v>109</v>
      </c>
      <c r="M189" s="37"/>
      <c r="N189" s="2"/>
      <c r="O189" s="2"/>
      <c r="P189" s="2"/>
      <c r="Q189" s="2"/>
      <c r="R189" s="2"/>
      <c r="S189" s="2"/>
      <c r="T189" s="2"/>
    </row>
    <row r="190" spans="1:20" ht="28.5" x14ac:dyDescent="0.25">
      <c r="A190" s="66"/>
      <c r="B190" s="66"/>
      <c r="C190" s="96"/>
      <c r="D190" s="20" t="s">
        <v>47</v>
      </c>
      <c r="E190" s="47" t="s">
        <v>109</v>
      </c>
      <c r="F190" s="47" t="s">
        <v>109</v>
      </c>
      <c r="G190" s="47" t="s">
        <v>109</v>
      </c>
      <c r="H190" s="47" t="s">
        <v>109</v>
      </c>
      <c r="I190" s="47" t="s">
        <v>109</v>
      </c>
      <c r="J190" s="47" t="s">
        <v>109</v>
      </c>
      <c r="K190" s="47" t="s">
        <v>109</v>
      </c>
      <c r="L190" s="47" t="s">
        <v>109</v>
      </c>
      <c r="M190" s="37"/>
      <c r="N190" s="2"/>
      <c r="O190" s="2"/>
      <c r="P190" s="2"/>
      <c r="Q190" s="2"/>
      <c r="R190" s="2"/>
      <c r="S190" s="2"/>
      <c r="T190" s="2"/>
    </row>
    <row r="191" spans="1:20" ht="15" customHeight="1" x14ac:dyDescent="0.25">
      <c r="A191" s="66" t="s">
        <v>104</v>
      </c>
      <c r="B191" s="66"/>
      <c r="C191" s="119" t="s">
        <v>117</v>
      </c>
      <c r="D191" s="20" t="s">
        <v>4</v>
      </c>
      <c r="E191" s="31">
        <f>F191</f>
        <v>1488.154</v>
      </c>
      <c r="F191" s="31">
        <f>F192+F194</f>
        <v>1488.154</v>
      </c>
      <c r="G191" s="47" t="s">
        <v>109</v>
      </c>
      <c r="H191" s="47" t="s">
        <v>109</v>
      </c>
      <c r="I191" s="47" t="s">
        <v>109</v>
      </c>
      <c r="J191" s="47" t="s">
        <v>109</v>
      </c>
      <c r="K191" s="47" t="s">
        <v>109</v>
      </c>
      <c r="L191" s="47" t="s">
        <v>109</v>
      </c>
      <c r="M191" s="2"/>
      <c r="N191" s="2"/>
      <c r="O191" s="2"/>
      <c r="P191" s="2"/>
      <c r="Q191" s="2"/>
      <c r="R191" s="2"/>
      <c r="S191" s="2"/>
      <c r="T191" s="2"/>
    </row>
    <row r="192" spans="1:20" ht="19.5" customHeight="1" x14ac:dyDescent="0.25">
      <c r="A192" s="66"/>
      <c r="B192" s="66"/>
      <c r="C192" s="119"/>
      <c r="D192" s="20" t="s">
        <v>12</v>
      </c>
      <c r="E192" s="47">
        <f t="shared" ref="E192:E193" si="52">F192</f>
        <v>593.75</v>
      </c>
      <c r="F192" s="47">
        <f>F130</f>
        <v>593.75</v>
      </c>
      <c r="G192" s="47" t="s">
        <v>109</v>
      </c>
      <c r="H192" s="47" t="s">
        <v>109</v>
      </c>
      <c r="I192" s="47" t="s">
        <v>109</v>
      </c>
      <c r="J192" s="47" t="s">
        <v>109</v>
      </c>
      <c r="K192" s="47" t="s">
        <v>109</v>
      </c>
      <c r="L192" s="47" t="s">
        <v>109</v>
      </c>
      <c r="M192" s="2"/>
      <c r="N192" s="2"/>
      <c r="O192" s="2"/>
      <c r="P192" s="2"/>
      <c r="Q192" s="2"/>
      <c r="R192" s="2"/>
      <c r="S192" s="2"/>
      <c r="T192" s="2"/>
    </row>
    <row r="193" spans="1:20" ht="19.5" customHeight="1" x14ac:dyDescent="0.25">
      <c r="A193" s="66"/>
      <c r="B193" s="66"/>
      <c r="C193" s="119"/>
      <c r="D193" s="20" t="s">
        <v>120</v>
      </c>
      <c r="E193" s="47">
        <f t="shared" si="52"/>
        <v>894.404</v>
      </c>
      <c r="F193" s="47">
        <f>F194</f>
        <v>894.404</v>
      </c>
      <c r="G193" s="47" t="s">
        <v>109</v>
      </c>
      <c r="H193" s="47" t="s">
        <v>109</v>
      </c>
      <c r="I193" s="47" t="s">
        <v>109</v>
      </c>
      <c r="J193" s="47" t="s">
        <v>109</v>
      </c>
      <c r="K193" s="47" t="s">
        <v>109</v>
      </c>
      <c r="L193" s="47" t="s">
        <v>109</v>
      </c>
      <c r="M193" s="2"/>
      <c r="N193" s="2"/>
      <c r="O193" s="2"/>
      <c r="P193" s="2"/>
      <c r="Q193" s="2"/>
      <c r="R193" s="2"/>
      <c r="S193" s="2"/>
      <c r="T193" s="2"/>
    </row>
    <row r="194" spans="1:20" ht="28.5" customHeight="1" x14ac:dyDescent="0.25">
      <c r="A194" s="66"/>
      <c r="B194" s="66"/>
      <c r="C194" s="119"/>
      <c r="D194" s="20" t="s">
        <v>119</v>
      </c>
      <c r="E194" s="47">
        <f>F194</f>
        <v>894.404</v>
      </c>
      <c r="F194" s="47">
        <f>F155</f>
        <v>894.404</v>
      </c>
      <c r="G194" s="47" t="s">
        <v>109</v>
      </c>
      <c r="H194" s="47" t="s">
        <v>109</v>
      </c>
      <c r="I194" s="47" t="s">
        <v>109</v>
      </c>
      <c r="J194" s="47" t="s">
        <v>109</v>
      </c>
      <c r="K194" s="47" t="s">
        <v>109</v>
      </c>
      <c r="L194" s="47" t="s">
        <v>109</v>
      </c>
      <c r="M194" s="2"/>
      <c r="N194" s="2"/>
      <c r="O194" s="2"/>
      <c r="P194" s="2"/>
      <c r="Q194" s="2"/>
      <c r="R194" s="2"/>
      <c r="S194" s="2"/>
      <c r="T194" s="2"/>
    </row>
    <row r="195" spans="1:20" x14ac:dyDescent="0.25">
      <c r="A195" s="66"/>
      <c r="B195" s="66"/>
      <c r="C195" s="119"/>
      <c r="D195" s="20" t="s">
        <v>118</v>
      </c>
      <c r="E195" s="47" t="s">
        <v>109</v>
      </c>
      <c r="F195" s="47" t="s">
        <v>109</v>
      </c>
      <c r="G195" s="47" t="s">
        <v>109</v>
      </c>
      <c r="H195" s="47" t="s">
        <v>109</v>
      </c>
      <c r="I195" s="47" t="s">
        <v>109</v>
      </c>
      <c r="J195" s="47" t="s">
        <v>109</v>
      </c>
      <c r="K195" s="47" t="s">
        <v>109</v>
      </c>
      <c r="L195" s="47" t="s">
        <v>109</v>
      </c>
      <c r="M195" s="2"/>
      <c r="N195" s="2"/>
      <c r="O195" s="2"/>
      <c r="P195" s="2"/>
      <c r="Q195" s="2"/>
      <c r="R195" s="2"/>
      <c r="S195" s="2"/>
      <c r="T195" s="2"/>
    </row>
    <row r="196" spans="1:20" ht="28.5" x14ac:dyDescent="0.25">
      <c r="A196" s="66"/>
      <c r="B196" s="66"/>
      <c r="C196" s="119"/>
      <c r="D196" s="20" t="s">
        <v>47</v>
      </c>
      <c r="E196" s="47" t="s">
        <v>109</v>
      </c>
      <c r="F196" s="47" t="s">
        <v>109</v>
      </c>
      <c r="G196" s="47" t="s">
        <v>109</v>
      </c>
      <c r="H196" s="47" t="s">
        <v>109</v>
      </c>
      <c r="I196" s="47" t="s">
        <v>109</v>
      </c>
      <c r="J196" s="47" t="s">
        <v>109</v>
      </c>
      <c r="K196" s="47" t="s">
        <v>109</v>
      </c>
      <c r="L196" s="47" t="s">
        <v>109</v>
      </c>
      <c r="M196" s="2"/>
      <c r="N196" s="2"/>
      <c r="O196" s="2"/>
      <c r="P196" s="2"/>
      <c r="Q196" s="2"/>
      <c r="R196" s="2"/>
      <c r="S196" s="2"/>
      <c r="T196" s="2"/>
    </row>
    <row r="197" spans="1:20" x14ac:dyDescent="0.25">
      <c r="A197" s="28"/>
      <c r="B197" s="29"/>
      <c r="C197" s="29"/>
      <c r="D197" s="29"/>
      <c r="E197" s="1"/>
      <c r="F197" s="10"/>
      <c r="G197" s="10"/>
      <c r="H197" s="10"/>
      <c r="I197" s="10"/>
      <c r="J197" s="10"/>
      <c r="K197" s="10"/>
      <c r="L197" s="10"/>
      <c r="M197" s="2"/>
      <c r="N197" s="2"/>
      <c r="O197" s="2"/>
      <c r="P197" s="2"/>
      <c r="Q197" s="2"/>
      <c r="R197" s="2"/>
      <c r="S197" s="2"/>
      <c r="T197" s="2"/>
    </row>
    <row r="198" spans="1:20" x14ac:dyDescent="0.25">
      <c r="A198" s="28"/>
      <c r="B198" s="29"/>
      <c r="C198" s="29"/>
      <c r="D198" s="29"/>
      <c r="E198" s="1"/>
      <c r="F198" s="10"/>
      <c r="G198" s="10"/>
      <c r="H198" s="10"/>
      <c r="I198" s="10"/>
      <c r="J198" s="10"/>
      <c r="K198" s="10"/>
      <c r="L198" s="10"/>
      <c r="M198" s="2"/>
      <c r="N198" s="2"/>
      <c r="O198" s="2"/>
      <c r="P198" s="2"/>
      <c r="Q198" s="2"/>
      <c r="R198" s="2"/>
      <c r="S198" s="2"/>
      <c r="T198" s="2"/>
    </row>
    <row r="199" spans="1:20" x14ac:dyDescent="0.25">
      <c r="A199" s="28"/>
      <c r="B199" s="29"/>
      <c r="C199" s="29"/>
      <c r="D199" s="29"/>
      <c r="E199" s="10"/>
      <c r="F199" s="10"/>
      <c r="G199" s="10"/>
      <c r="H199" s="10"/>
      <c r="I199" s="10"/>
      <c r="J199" s="10"/>
      <c r="K199" s="10"/>
      <c r="L199" s="10"/>
      <c r="M199" s="2"/>
      <c r="N199" s="2"/>
      <c r="O199" s="2"/>
      <c r="P199" s="2"/>
      <c r="Q199" s="2"/>
      <c r="R199" s="2"/>
      <c r="S199" s="2"/>
      <c r="T199" s="2"/>
    </row>
    <row r="200" spans="1:20" x14ac:dyDescent="0.25">
      <c r="A200" s="28"/>
      <c r="B200" s="29"/>
      <c r="C200" s="29"/>
      <c r="D200" s="29"/>
      <c r="E200" s="10"/>
      <c r="F200" s="10"/>
      <c r="G200" s="10"/>
      <c r="H200" s="10"/>
      <c r="I200" s="10"/>
      <c r="J200" s="10"/>
      <c r="K200" s="10"/>
      <c r="L200" s="10"/>
      <c r="M200" s="2"/>
      <c r="N200" s="2"/>
      <c r="O200" s="2"/>
      <c r="P200" s="2"/>
      <c r="Q200" s="2"/>
      <c r="R200" s="2"/>
      <c r="S200" s="2"/>
      <c r="T200" s="2"/>
    </row>
    <row r="201" spans="1:20" x14ac:dyDescent="0.25">
      <c r="A201" s="28"/>
      <c r="B201" s="29"/>
      <c r="C201" s="29"/>
      <c r="D201" s="29"/>
      <c r="E201" s="1"/>
      <c r="F201" s="10"/>
      <c r="G201" s="10"/>
      <c r="H201" s="10"/>
      <c r="I201" s="10"/>
      <c r="J201" s="10"/>
      <c r="K201" s="10"/>
      <c r="L201" s="10"/>
      <c r="M201" s="2"/>
      <c r="N201" s="2"/>
      <c r="O201" s="2"/>
      <c r="P201" s="2"/>
      <c r="Q201" s="2"/>
      <c r="R201" s="2"/>
      <c r="S201" s="2"/>
      <c r="T201" s="2"/>
    </row>
    <row r="202" spans="1:20" x14ac:dyDescent="0.25">
      <c r="A202" s="28"/>
      <c r="B202" s="29"/>
      <c r="C202" s="29"/>
      <c r="D202" s="29"/>
      <c r="E202" s="1"/>
      <c r="F202" s="10"/>
      <c r="G202" s="10"/>
      <c r="H202" s="10"/>
      <c r="I202" s="10"/>
      <c r="J202" s="10"/>
      <c r="K202" s="10"/>
      <c r="L202" s="10"/>
      <c r="M202" s="2"/>
      <c r="N202" s="2"/>
      <c r="O202" s="2"/>
      <c r="P202" s="2"/>
      <c r="Q202" s="2"/>
      <c r="R202" s="2"/>
      <c r="S202" s="2"/>
      <c r="T202" s="2"/>
    </row>
    <row r="203" spans="1:20" x14ac:dyDescent="0.25">
      <c r="A203" s="28"/>
      <c r="B203" s="29"/>
      <c r="C203" s="29"/>
      <c r="D203" s="29"/>
      <c r="E203" s="1"/>
      <c r="F203" s="10"/>
      <c r="G203" s="10"/>
      <c r="H203" s="10"/>
      <c r="I203" s="10"/>
      <c r="J203" s="10"/>
      <c r="K203" s="10"/>
      <c r="L203" s="10"/>
      <c r="M203" s="2"/>
      <c r="N203" s="2"/>
      <c r="O203" s="2"/>
      <c r="P203" s="2"/>
      <c r="Q203" s="2"/>
      <c r="R203" s="2"/>
      <c r="S203" s="2"/>
      <c r="T203" s="2"/>
    </row>
    <row r="204" spans="1:20" x14ac:dyDescent="0.25">
      <c r="A204" s="28"/>
      <c r="B204" s="29"/>
      <c r="C204" s="29"/>
      <c r="D204" s="29"/>
      <c r="E204" s="1"/>
      <c r="F204" s="10"/>
      <c r="G204" s="10"/>
      <c r="H204" s="10"/>
      <c r="I204" s="10"/>
      <c r="J204" s="10"/>
      <c r="K204" s="10"/>
      <c r="L204" s="10"/>
      <c r="M204" s="2"/>
      <c r="N204" s="2"/>
      <c r="O204" s="2"/>
      <c r="P204" s="2"/>
      <c r="Q204" s="2"/>
      <c r="R204" s="2"/>
      <c r="S204" s="2"/>
      <c r="T204" s="2"/>
    </row>
    <row r="205" spans="1:20" x14ac:dyDescent="0.25">
      <c r="A205" s="28"/>
      <c r="B205" s="29"/>
      <c r="C205" s="29"/>
      <c r="D205" s="29"/>
      <c r="E205" s="1"/>
      <c r="F205" s="10"/>
      <c r="G205" s="10"/>
      <c r="H205" s="10"/>
      <c r="I205" s="10"/>
      <c r="J205" s="10"/>
      <c r="K205" s="10"/>
      <c r="L205" s="10"/>
      <c r="M205" s="2"/>
      <c r="N205" s="2"/>
      <c r="O205" s="2"/>
      <c r="P205" s="2"/>
      <c r="Q205" s="2"/>
      <c r="R205" s="2"/>
      <c r="S205" s="2"/>
      <c r="T205" s="2"/>
    </row>
    <row r="206" spans="1:20" x14ac:dyDescent="0.25">
      <c r="A206" s="28"/>
      <c r="B206" s="29"/>
      <c r="C206" s="29"/>
      <c r="D206" s="29"/>
      <c r="E206" s="1"/>
      <c r="F206" s="10"/>
      <c r="G206" s="10"/>
      <c r="H206" s="10"/>
      <c r="I206" s="10"/>
      <c r="J206" s="10"/>
      <c r="K206" s="10"/>
      <c r="L206" s="10"/>
      <c r="M206" s="2"/>
      <c r="N206" s="2"/>
      <c r="O206" s="2"/>
      <c r="P206" s="2"/>
      <c r="Q206" s="2"/>
      <c r="R206" s="2"/>
      <c r="S206" s="2"/>
      <c r="T206" s="2"/>
    </row>
    <row r="207" spans="1:20" x14ac:dyDescent="0.25">
      <c r="A207" s="28"/>
      <c r="B207" s="29"/>
      <c r="C207" s="29"/>
      <c r="D207" s="29"/>
      <c r="E207" s="1"/>
      <c r="F207" s="10"/>
      <c r="G207" s="10"/>
      <c r="H207" s="10"/>
      <c r="I207" s="10"/>
      <c r="J207" s="10"/>
      <c r="K207" s="10"/>
      <c r="L207" s="10"/>
      <c r="M207" s="2"/>
      <c r="N207" s="2"/>
      <c r="O207" s="2"/>
      <c r="P207" s="2"/>
      <c r="Q207" s="2"/>
      <c r="R207" s="2"/>
      <c r="S207" s="2"/>
      <c r="T207" s="2"/>
    </row>
    <row r="208" spans="1:20" x14ac:dyDescent="0.25">
      <c r="A208" s="28"/>
      <c r="B208" s="29"/>
      <c r="C208" s="29"/>
      <c r="D208" s="29"/>
      <c r="E208" s="1"/>
      <c r="F208" s="10"/>
      <c r="G208" s="10"/>
      <c r="H208" s="10"/>
      <c r="I208" s="10"/>
      <c r="J208" s="10"/>
      <c r="K208" s="10"/>
      <c r="L208" s="10"/>
      <c r="M208" s="2"/>
      <c r="N208" s="2"/>
      <c r="O208" s="2"/>
      <c r="P208" s="2"/>
      <c r="Q208" s="2"/>
      <c r="R208" s="2"/>
      <c r="S208" s="2"/>
      <c r="T208" s="2"/>
    </row>
    <row r="209" spans="1:20" x14ac:dyDescent="0.25">
      <c r="A209" s="28"/>
      <c r="B209" s="29"/>
      <c r="C209" s="29"/>
      <c r="D209" s="29"/>
      <c r="E209" s="1"/>
      <c r="F209" s="10"/>
      <c r="G209" s="10"/>
      <c r="H209" s="10"/>
      <c r="I209" s="10"/>
      <c r="J209" s="10"/>
      <c r="K209" s="10"/>
      <c r="L209" s="10"/>
      <c r="M209" s="2"/>
      <c r="N209" s="2"/>
      <c r="O209" s="2"/>
      <c r="P209" s="2"/>
      <c r="Q209" s="2"/>
      <c r="R209" s="2"/>
      <c r="S209" s="2"/>
      <c r="T209" s="2"/>
    </row>
    <row r="210" spans="1:20" x14ac:dyDescent="0.25">
      <c r="C210" s="29"/>
      <c r="D210" s="29"/>
      <c r="E210" s="1"/>
      <c r="F210" s="10"/>
      <c r="G210" s="10"/>
      <c r="H210" s="10"/>
      <c r="I210" s="10"/>
      <c r="J210" s="10"/>
      <c r="K210" s="10"/>
      <c r="L210" s="10"/>
      <c r="M210" s="2"/>
      <c r="N210" s="2"/>
      <c r="O210" s="2"/>
      <c r="P210" s="2"/>
      <c r="Q210" s="2"/>
      <c r="R210" s="2"/>
      <c r="S210" s="2"/>
      <c r="T210" s="2"/>
    </row>
    <row r="213" spans="1:20" x14ac:dyDescent="0.25">
      <c r="E213" s="6"/>
      <c r="M213" s="2"/>
      <c r="N213" s="2"/>
      <c r="O213" s="2"/>
      <c r="P213" s="2"/>
      <c r="Q213" s="2"/>
      <c r="R213" s="2"/>
      <c r="S213" s="2"/>
      <c r="T213" s="2"/>
    </row>
  </sheetData>
  <mergeCells count="121">
    <mergeCell ref="A191:B196"/>
    <mergeCell ref="C191:C196"/>
    <mergeCell ref="A148:L148"/>
    <mergeCell ref="A151:C151"/>
    <mergeCell ref="A34:A36"/>
    <mergeCell ref="B34:B36"/>
    <mergeCell ref="C34:C36"/>
    <mergeCell ref="A61:A64"/>
    <mergeCell ref="B61:B64"/>
    <mergeCell ref="A43:A46"/>
    <mergeCell ref="B43:B46"/>
    <mergeCell ref="A70:A71"/>
    <mergeCell ref="B70:B71"/>
    <mergeCell ref="C70:C71"/>
    <mergeCell ref="C43:C46"/>
    <mergeCell ref="B40:B42"/>
    <mergeCell ref="C40:C42"/>
    <mergeCell ref="A125:A128"/>
    <mergeCell ref="C125:C128"/>
    <mergeCell ref="C96:C97"/>
    <mergeCell ref="C129:C132"/>
    <mergeCell ref="C47:C50"/>
    <mergeCell ref="A47:A50"/>
    <mergeCell ref="B47:B50"/>
    <mergeCell ref="O81:O84"/>
    <mergeCell ref="A81:A84"/>
    <mergeCell ref="B81:B84"/>
    <mergeCell ref="A92:A95"/>
    <mergeCell ref="B92:B95"/>
    <mergeCell ref="C81:C95"/>
    <mergeCell ref="B88:B91"/>
    <mergeCell ref="A106:A109"/>
    <mergeCell ref="B106:B109"/>
    <mergeCell ref="C106:C116"/>
    <mergeCell ref="B102:B105"/>
    <mergeCell ref="A85:A87"/>
    <mergeCell ref="A88:A91"/>
    <mergeCell ref="C102:C105"/>
    <mergeCell ref="A102:A105"/>
    <mergeCell ref="B1:C1"/>
    <mergeCell ref="A60:L60"/>
    <mergeCell ref="B22:B26"/>
    <mergeCell ref="A22:A26"/>
    <mergeCell ref="C22:C26"/>
    <mergeCell ref="C17:C21"/>
    <mergeCell ref="B17:B21"/>
    <mergeCell ref="J10:L10"/>
    <mergeCell ref="A54:C58"/>
    <mergeCell ref="A59:L59"/>
    <mergeCell ref="A30:A33"/>
    <mergeCell ref="B30:B33"/>
    <mergeCell ref="C30:C33"/>
    <mergeCell ref="E12:E13"/>
    <mergeCell ref="A11:A13"/>
    <mergeCell ref="A17:A21"/>
    <mergeCell ref="A27:A29"/>
    <mergeCell ref="B27:B29"/>
    <mergeCell ref="C27:C29"/>
    <mergeCell ref="B11:B13"/>
    <mergeCell ref="C11:C13"/>
    <mergeCell ref="D11:D13"/>
    <mergeCell ref="E11:L11"/>
    <mergeCell ref="F12:L12"/>
    <mergeCell ref="A9:L9"/>
    <mergeCell ref="A186:B190"/>
    <mergeCell ref="C186:C190"/>
    <mergeCell ref="A80:L80"/>
    <mergeCell ref="C61:C64"/>
    <mergeCell ref="D133:D135"/>
    <mergeCell ref="C37:C39"/>
    <mergeCell ref="A37:A39"/>
    <mergeCell ref="A40:A42"/>
    <mergeCell ref="A72:C77"/>
    <mergeCell ref="A65:A69"/>
    <mergeCell ref="B65:B69"/>
    <mergeCell ref="C65:C68"/>
    <mergeCell ref="B98:B101"/>
    <mergeCell ref="C98:C101"/>
    <mergeCell ref="A98:A101"/>
    <mergeCell ref="A96:A97"/>
    <mergeCell ref="B96:B97"/>
    <mergeCell ref="A180:B180"/>
    <mergeCell ref="A114:A116"/>
    <mergeCell ref="A181:B185"/>
    <mergeCell ref="C181:C185"/>
    <mergeCell ref="A169:B169"/>
    <mergeCell ref="A79:L79"/>
    <mergeCell ref="D136:D139"/>
    <mergeCell ref="A152:C168"/>
    <mergeCell ref="B37:B39"/>
    <mergeCell ref="B114:B116"/>
    <mergeCell ref="B85:B87"/>
    <mergeCell ref="A110:A113"/>
    <mergeCell ref="B110:B113"/>
    <mergeCell ref="B51:B53"/>
    <mergeCell ref="A51:A53"/>
    <mergeCell ref="C51:C53"/>
    <mergeCell ref="A175:B179"/>
    <mergeCell ref="C175:C179"/>
    <mergeCell ref="B133:B135"/>
    <mergeCell ref="C133:C135"/>
    <mergeCell ref="A117:A120"/>
    <mergeCell ref="B117:B120"/>
    <mergeCell ref="C117:C120"/>
    <mergeCell ref="A121:A124"/>
    <mergeCell ref="B121:B124"/>
    <mergeCell ref="C121:C124"/>
    <mergeCell ref="B125:B128"/>
    <mergeCell ref="A133:A135"/>
    <mergeCell ref="A129:A132"/>
    <mergeCell ref="B129:B132"/>
    <mergeCell ref="A170:B174"/>
    <mergeCell ref="C170:C174"/>
    <mergeCell ref="A147:L147"/>
    <mergeCell ref="A142:C145"/>
    <mergeCell ref="A140:A141"/>
    <mergeCell ref="B140:B141"/>
    <mergeCell ref="C140:C141"/>
    <mergeCell ref="A136:A139"/>
    <mergeCell ref="B136:B139"/>
    <mergeCell ref="C136:C139"/>
  </mergeCells>
  <pageMargins left="0.70866141732283472" right="0.15748031496062992" top="0.74803149606299213" bottom="0.74803149606299213" header="0.31496062992125984" footer="0.31496062992125984"/>
  <pageSetup paperSize="9" scale="46" fitToHeight="5" orientation="landscape" r:id="rId1"/>
  <rowBreaks count="5" manualBreakCount="5">
    <brk id="42" max="11" man="1"/>
    <brk id="71" max="11" man="1"/>
    <brk id="105" max="11" man="1"/>
    <brk id="145" max="11" man="1"/>
    <brk id="19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Лукашева Лариса Александровна</cp:lastModifiedBy>
  <cp:lastPrinted>2015-03-19T07:30:38Z</cp:lastPrinted>
  <dcterms:created xsi:type="dcterms:W3CDTF">2013-07-02T09:58:10Z</dcterms:created>
  <dcterms:modified xsi:type="dcterms:W3CDTF">2015-04-02T06:50:07Z</dcterms:modified>
</cp:coreProperties>
</file>