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5" yWindow="2655" windowWidth="14805" windowHeight="7890"/>
  </bookViews>
  <sheets>
    <sheet name="проект" sheetId="4" r:id="rId1"/>
    <sheet name="Лист3" sheetId="3" r:id="rId2"/>
  </sheets>
  <definedNames>
    <definedName name="_xlnm.Print_Titles" localSheetId="0">проект!$6:$8</definedName>
    <definedName name="_xlnm.Print_Area" localSheetId="0">проект!$A$1:$L$145</definedName>
  </definedNames>
  <calcPr calcId="144525"/>
</workbook>
</file>

<file path=xl/calcChain.xml><?xml version="1.0" encoding="utf-8"?>
<calcChain xmlns="http://schemas.openxmlformats.org/spreadsheetml/2006/main">
  <c r="H107" i="4" l="1"/>
  <c r="H137" i="4"/>
  <c r="G88" i="4"/>
  <c r="H88" i="4"/>
  <c r="I88" i="4"/>
  <c r="J88" i="4"/>
  <c r="K88" i="4"/>
  <c r="L88" i="4"/>
  <c r="F88" i="4"/>
  <c r="E63" i="4"/>
  <c r="E64" i="4"/>
  <c r="E65" i="4"/>
  <c r="E66" i="4"/>
  <c r="E62" i="4"/>
  <c r="F61" i="4"/>
  <c r="G61" i="4"/>
  <c r="H61" i="4"/>
  <c r="I61" i="4"/>
  <c r="J61" i="4"/>
  <c r="K61" i="4"/>
  <c r="L61" i="4"/>
  <c r="E61" i="4" l="1"/>
  <c r="H131" i="4" l="1"/>
  <c r="E136" i="4"/>
  <c r="E138" i="4"/>
  <c r="E139" i="4"/>
  <c r="E135" i="4"/>
  <c r="H134" i="4"/>
  <c r="F134" i="4"/>
  <c r="G134" i="4"/>
  <c r="I134" i="4"/>
  <c r="J134" i="4"/>
  <c r="K134" i="4"/>
  <c r="L134" i="4"/>
  <c r="E137" i="4" l="1"/>
  <c r="E134" i="4" s="1"/>
  <c r="I90" i="4"/>
  <c r="J90" i="4"/>
  <c r="K90" i="4"/>
  <c r="L90" i="4"/>
  <c r="H89" i="4"/>
  <c r="H90" i="4"/>
  <c r="G33" i="4" l="1"/>
  <c r="G90" i="4" l="1"/>
  <c r="F89" i="4"/>
  <c r="F90" i="4"/>
  <c r="G89" i="4"/>
  <c r="H133" i="4"/>
  <c r="H132" i="4"/>
  <c r="G132" i="4" l="1"/>
  <c r="G133" i="4"/>
  <c r="I131" i="4"/>
  <c r="J131" i="4"/>
  <c r="K131" i="4"/>
  <c r="L131" i="4"/>
  <c r="G131" i="4"/>
  <c r="L79" i="4" l="1"/>
  <c r="G79" i="4"/>
  <c r="H79" i="4"/>
  <c r="I79" i="4"/>
  <c r="J79" i="4"/>
  <c r="K79" i="4"/>
  <c r="F79" i="4"/>
  <c r="E80" i="4"/>
  <c r="E81" i="4"/>
  <c r="E82" i="4"/>
  <c r="E83" i="4"/>
  <c r="E84" i="4"/>
  <c r="G73" i="4"/>
  <c r="H73" i="4"/>
  <c r="I73" i="4"/>
  <c r="J73" i="4"/>
  <c r="K73" i="4"/>
  <c r="L73" i="4"/>
  <c r="F73" i="4"/>
  <c r="E74" i="4"/>
  <c r="E75" i="4"/>
  <c r="E76" i="4"/>
  <c r="E77" i="4"/>
  <c r="E78" i="4"/>
  <c r="E79" i="4" l="1"/>
  <c r="E73" i="4"/>
  <c r="I133" i="4"/>
  <c r="I37" i="4" l="1"/>
  <c r="H103" i="4" l="1"/>
  <c r="H37" i="4"/>
  <c r="G103" i="4" l="1"/>
  <c r="H101" i="4"/>
  <c r="G101" i="4" l="1"/>
  <c r="G143" i="4" l="1"/>
  <c r="E143" i="4" s="1"/>
  <c r="E142" i="4"/>
  <c r="E144" i="4"/>
  <c r="E145" i="4"/>
  <c r="E141" i="4"/>
  <c r="H140" i="4"/>
  <c r="I140" i="4"/>
  <c r="J140" i="4"/>
  <c r="K140" i="4"/>
  <c r="F140" i="4"/>
  <c r="L140" i="4"/>
  <c r="G140" i="4" l="1"/>
  <c r="E140" i="4"/>
  <c r="G43" i="4" l="1"/>
  <c r="G67" i="4"/>
  <c r="H67" i="4"/>
  <c r="I67" i="4"/>
  <c r="J67" i="4"/>
  <c r="K67" i="4"/>
  <c r="L67" i="4"/>
  <c r="F67" i="4"/>
  <c r="E68" i="4"/>
  <c r="E69" i="4"/>
  <c r="E70" i="4"/>
  <c r="E71" i="4"/>
  <c r="E72" i="4"/>
  <c r="E67" i="4" l="1"/>
  <c r="F55" i="4" l="1"/>
  <c r="F130" i="4" l="1"/>
  <c r="G130" i="4"/>
  <c r="H130" i="4"/>
  <c r="I130" i="4"/>
  <c r="J130" i="4"/>
  <c r="K130" i="4"/>
  <c r="L130" i="4"/>
  <c r="F131" i="4"/>
  <c r="F132" i="4"/>
  <c r="I132" i="4"/>
  <c r="J132" i="4"/>
  <c r="K132" i="4"/>
  <c r="L132" i="4"/>
  <c r="F133" i="4"/>
  <c r="J133" i="4"/>
  <c r="K133" i="4"/>
  <c r="L133" i="4"/>
  <c r="G129" i="4"/>
  <c r="H129" i="4"/>
  <c r="I129" i="4"/>
  <c r="J129" i="4"/>
  <c r="K129" i="4"/>
  <c r="L129" i="4"/>
  <c r="F129" i="4"/>
  <c r="F124" i="4"/>
  <c r="G124" i="4"/>
  <c r="H124" i="4"/>
  <c r="I124" i="4"/>
  <c r="J124" i="4"/>
  <c r="K124" i="4"/>
  <c r="L124" i="4"/>
  <c r="F125" i="4"/>
  <c r="G125" i="4"/>
  <c r="H125" i="4"/>
  <c r="I125" i="4"/>
  <c r="J125" i="4"/>
  <c r="K125" i="4"/>
  <c r="L125" i="4"/>
  <c r="F126" i="4"/>
  <c r="G126" i="4"/>
  <c r="H126" i="4"/>
  <c r="I126" i="4"/>
  <c r="J126" i="4"/>
  <c r="K126" i="4"/>
  <c r="L126" i="4"/>
  <c r="F127" i="4"/>
  <c r="G127" i="4"/>
  <c r="H127" i="4"/>
  <c r="I127" i="4"/>
  <c r="J127" i="4"/>
  <c r="K127" i="4"/>
  <c r="L127" i="4"/>
  <c r="G123" i="4"/>
  <c r="H123" i="4"/>
  <c r="I123" i="4"/>
  <c r="J123" i="4"/>
  <c r="K123" i="4"/>
  <c r="L123" i="4"/>
  <c r="F123" i="4"/>
  <c r="F118" i="4"/>
  <c r="G118" i="4"/>
  <c r="H118" i="4"/>
  <c r="I118" i="4"/>
  <c r="J118" i="4"/>
  <c r="K118" i="4"/>
  <c r="L118" i="4"/>
  <c r="F119" i="4"/>
  <c r="G119" i="4"/>
  <c r="H119" i="4"/>
  <c r="I119" i="4"/>
  <c r="J119" i="4"/>
  <c r="K119" i="4"/>
  <c r="L119" i="4"/>
  <c r="F120" i="4"/>
  <c r="G120" i="4"/>
  <c r="H120" i="4"/>
  <c r="I120" i="4"/>
  <c r="J120" i="4"/>
  <c r="K120" i="4"/>
  <c r="L120" i="4"/>
  <c r="F121" i="4"/>
  <c r="G121" i="4"/>
  <c r="H121" i="4"/>
  <c r="I121" i="4"/>
  <c r="J121" i="4"/>
  <c r="K121" i="4"/>
  <c r="L121" i="4"/>
  <c r="G117" i="4"/>
  <c r="H117" i="4"/>
  <c r="I117" i="4"/>
  <c r="J117" i="4"/>
  <c r="K117" i="4"/>
  <c r="L117" i="4"/>
  <c r="F117" i="4"/>
  <c r="E99" i="4"/>
  <c r="E100" i="4"/>
  <c r="E101" i="4"/>
  <c r="E102" i="4"/>
  <c r="E103" i="4"/>
  <c r="G98" i="4"/>
  <c r="H98" i="4"/>
  <c r="I98" i="4"/>
  <c r="J98" i="4"/>
  <c r="K98" i="4"/>
  <c r="L98" i="4"/>
  <c r="F98" i="4"/>
  <c r="F112" i="4"/>
  <c r="G112" i="4"/>
  <c r="H112" i="4"/>
  <c r="I112" i="4"/>
  <c r="J112" i="4"/>
  <c r="K112" i="4"/>
  <c r="L112" i="4"/>
  <c r="F113" i="4"/>
  <c r="G113" i="4"/>
  <c r="H113" i="4"/>
  <c r="I113" i="4"/>
  <c r="J113" i="4"/>
  <c r="K113" i="4"/>
  <c r="L113" i="4"/>
  <c r="F114" i="4"/>
  <c r="G114" i="4"/>
  <c r="H114" i="4"/>
  <c r="I114" i="4"/>
  <c r="J114" i="4"/>
  <c r="K114" i="4"/>
  <c r="L114" i="4"/>
  <c r="F115" i="4"/>
  <c r="G115" i="4"/>
  <c r="H115" i="4"/>
  <c r="I115" i="4"/>
  <c r="J115" i="4"/>
  <c r="K115" i="4"/>
  <c r="L115" i="4"/>
  <c r="G111" i="4"/>
  <c r="H111" i="4"/>
  <c r="I111" i="4"/>
  <c r="J111" i="4"/>
  <c r="K111" i="4"/>
  <c r="L111" i="4"/>
  <c r="F111" i="4"/>
  <c r="E98" i="4" l="1"/>
  <c r="E125" i="4"/>
  <c r="E58" i="4"/>
  <c r="G35" i="4"/>
  <c r="G109" i="4" s="1"/>
  <c r="H35" i="4"/>
  <c r="H96" i="4" s="1"/>
  <c r="I35" i="4"/>
  <c r="I96" i="4" s="1"/>
  <c r="J35" i="4"/>
  <c r="K35" i="4"/>
  <c r="L35" i="4"/>
  <c r="L96" i="4" s="1"/>
  <c r="G34" i="4"/>
  <c r="H34" i="4"/>
  <c r="H95" i="4" s="1"/>
  <c r="I34" i="4"/>
  <c r="J34" i="4"/>
  <c r="K34" i="4"/>
  <c r="L34" i="4"/>
  <c r="H33" i="4"/>
  <c r="I33" i="4"/>
  <c r="I94" i="4" s="1"/>
  <c r="J33" i="4"/>
  <c r="J94" i="4" s="1"/>
  <c r="K33" i="4"/>
  <c r="K94" i="4" s="1"/>
  <c r="L33" i="4"/>
  <c r="L94" i="4" s="1"/>
  <c r="G32" i="4"/>
  <c r="H32" i="4"/>
  <c r="I32" i="4"/>
  <c r="J32" i="4"/>
  <c r="K32" i="4"/>
  <c r="L32" i="4"/>
  <c r="F32" i="4"/>
  <c r="F33" i="4"/>
  <c r="F34" i="4"/>
  <c r="F35" i="4"/>
  <c r="G31" i="4"/>
  <c r="H31" i="4"/>
  <c r="I31" i="4"/>
  <c r="J31" i="4"/>
  <c r="K31" i="4"/>
  <c r="L31" i="4"/>
  <c r="F31" i="4"/>
  <c r="K128" i="4"/>
  <c r="L128" i="4"/>
  <c r="K122" i="4"/>
  <c r="L122" i="4"/>
  <c r="E131" i="4"/>
  <c r="G128" i="4"/>
  <c r="G122" i="4"/>
  <c r="E119" i="4"/>
  <c r="G116" i="4"/>
  <c r="E133" i="4"/>
  <c r="E132" i="4"/>
  <c r="E130" i="4"/>
  <c r="E129" i="4"/>
  <c r="J128" i="4"/>
  <c r="I128" i="4"/>
  <c r="H128" i="4"/>
  <c r="F128" i="4"/>
  <c r="E127" i="4"/>
  <c r="E126" i="4"/>
  <c r="E124" i="4"/>
  <c r="E123" i="4"/>
  <c r="J122" i="4"/>
  <c r="I122" i="4"/>
  <c r="H122" i="4"/>
  <c r="G49" i="4"/>
  <c r="H49" i="4"/>
  <c r="I49" i="4"/>
  <c r="J49" i="4"/>
  <c r="K49" i="4"/>
  <c r="L49" i="4"/>
  <c r="F49" i="4"/>
  <c r="E50" i="4"/>
  <c r="E51" i="4"/>
  <c r="E52" i="4"/>
  <c r="E53" i="4"/>
  <c r="E54" i="4"/>
  <c r="H43" i="4"/>
  <c r="I43" i="4"/>
  <c r="J43" i="4"/>
  <c r="K43" i="4"/>
  <c r="L43" i="4"/>
  <c r="F43" i="4"/>
  <c r="E44" i="4"/>
  <c r="E45" i="4"/>
  <c r="E46" i="4"/>
  <c r="E47" i="4"/>
  <c r="E48" i="4"/>
  <c r="K109" i="4" l="1"/>
  <c r="K96" i="4"/>
  <c r="J109" i="4"/>
  <c r="J96" i="4"/>
  <c r="G85" i="4"/>
  <c r="G107" i="4"/>
  <c r="G94" i="4"/>
  <c r="H85" i="4"/>
  <c r="I109" i="4"/>
  <c r="K105" i="4"/>
  <c r="K92" i="4"/>
  <c r="F106" i="4"/>
  <c r="F93" i="4"/>
  <c r="I108" i="4"/>
  <c r="I95" i="4"/>
  <c r="J105" i="4"/>
  <c r="J92" i="4"/>
  <c r="F96" i="4"/>
  <c r="F109" i="4"/>
  <c r="L106" i="4"/>
  <c r="L93" i="4"/>
  <c r="H93" i="4"/>
  <c r="H106" i="4"/>
  <c r="L108" i="4"/>
  <c r="L95" i="4"/>
  <c r="H108" i="4"/>
  <c r="F92" i="4"/>
  <c r="F105" i="4"/>
  <c r="I92" i="4"/>
  <c r="I105" i="4"/>
  <c r="F95" i="4"/>
  <c r="F108" i="4"/>
  <c r="K106" i="4"/>
  <c r="K93" i="4"/>
  <c r="G106" i="4"/>
  <c r="G93" i="4"/>
  <c r="K108" i="4"/>
  <c r="K95" i="4"/>
  <c r="G108" i="4"/>
  <c r="G95" i="4"/>
  <c r="G96" i="4"/>
  <c r="L92" i="4"/>
  <c r="L105" i="4"/>
  <c r="H92" i="4"/>
  <c r="H105" i="4"/>
  <c r="F94" i="4"/>
  <c r="F107" i="4"/>
  <c r="J106" i="4"/>
  <c r="J93" i="4"/>
  <c r="L107" i="4"/>
  <c r="J108" i="4"/>
  <c r="J95" i="4"/>
  <c r="L109" i="4"/>
  <c r="G105" i="4"/>
  <c r="G92" i="4"/>
  <c r="I93" i="4"/>
  <c r="I106" i="4"/>
  <c r="K107" i="4"/>
  <c r="H94" i="4"/>
  <c r="H109" i="4"/>
  <c r="J107" i="4"/>
  <c r="I107" i="4"/>
  <c r="E128" i="4"/>
  <c r="E49" i="4"/>
  <c r="E43" i="4"/>
  <c r="E122" i="4"/>
  <c r="E40" i="4"/>
  <c r="F37" i="4"/>
  <c r="H104" i="4" l="1"/>
  <c r="I104" i="4"/>
  <c r="F104" i="4"/>
  <c r="K104" i="4"/>
  <c r="L104" i="4"/>
  <c r="J104" i="4"/>
  <c r="G104" i="4"/>
  <c r="E107" i="4"/>
  <c r="E121" i="4"/>
  <c r="E120" i="4"/>
  <c r="E118" i="4"/>
  <c r="E117" i="4"/>
  <c r="L116" i="4"/>
  <c r="K116" i="4"/>
  <c r="J116" i="4"/>
  <c r="I116" i="4"/>
  <c r="H116" i="4"/>
  <c r="F116" i="4"/>
  <c r="E111" i="4" l="1"/>
  <c r="E116" i="4"/>
  <c r="E92" i="4"/>
  <c r="E105" i="4"/>
  <c r="E89" i="4"/>
  <c r="E86" i="4"/>
  <c r="E56" i="4"/>
  <c r="E57" i="4"/>
  <c r="E59" i="4"/>
  <c r="E60" i="4"/>
  <c r="G55" i="4"/>
  <c r="H55" i="4"/>
  <c r="I55" i="4"/>
  <c r="J55" i="4"/>
  <c r="K55" i="4"/>
  <c r="L55" i="4"/>
  <c r="G37" i="4"/>
  <c r="J37" i="4"/>
  <c r="K37" i="4"/>
  <c r="L37" i="4"/>
  <c r="E31" i="4"/>
  <c r="E28" i="4"/>
  <c r="E29" i="4"/>
  <c r="E27" i="4"/>
  <c r="E25" i="4"/>
  <c r="G24" i="4"/>
  <c r="H24" i="4"/>
  <c r="I24" i="4"/>
  <c r="J24" i="4"/>
  <c r="K24" i="4"/>
  <c r="L24" i="4"/>
  <c r="F24" i="4"/>
  <c r="E22" i="4"/>
  <c r="E23" i="4"/>
  <c r="E21" i="4"/>
  <c r="E19" i="4"/>
  <c r="G18" i="4"/>
  <c r="H18" i="4"/>
  <c r="I18" i="4"/>
  <c r="J18" i="4"/>
  <c r="K18" i="4"/>
  <c r="L18" i="4"/>
  <c r="F18" i="4"/>
  <c r="G12" i="4"/>
  <c r="H12" i="4"/>
  <c r="I12" i="4"/>
  <c r="J12" i="4"/>
  <c r="K12" i="4"/>
  <c r="L12" i="4"/>
  <c r="F12" i="4"/>
  <c r="E16" i="4"/>
  <c r="E17" i="4"/>
  <c r="E15" i="4"/>
  <c r="E13" i="4"/>
  <c r="E12" i="4" l="1"/>
  <c r="E115" i="4"/>
  <c r="I91" i="4"/>
  <c r="G91" i="4"/>
  <c r="K91" i="4"/>
  <c r="L85" i="4"/>
  <c r="E90" i="4"/>
  <c r="F30" i="4"/>
  <c r="K85" i="4"/>
  <c r="I85" i="4"/>
  <c r="J85" i="4"/>
  <c r="G30" i="4"/>
  <c r="E88" i="4"/>
  <c r="F85" i="4"/>
  <c r="E87" i="4"/>
  <c r="E55" i="4"/>
  <c r="E34" i="4"/>
  <c r="E24" i="4"/>
  <c r="E18" i="4"/>
  <c r="E109" i="4" l="1"/>
  <c r="G110" i="4"/>
  <c r="E95" i="4"/>
  <c r="F91" i="4"/>
  <c r="I110" i="4"/>
  <c r="L110" i="4"/>
  <c r="E113" i="4"/>
  <c r="J110" i="4"/>
  <c r="K110" i="4"/>
  <c r="H91" i="4"/>
  <c r="L91" i="4"/>
  <c r="J91" i="4"/>
  <c r="E85" i="4"/>
  <c r="E42" i="4"/>
  <c r="E41" i="4"/>
  <c r="E39" i="4"/>
  <c r="E38" i="4"/>
  <c r="L30" i="4"/>
  <c r="K30" i="4"/>
  <c r="J30" i="4"/>
  <c r="I30" i="4"/>
  <c r="H30" i="4"/>
  <c r="E26" i="4"/>
  <c r="E20" i="4"/>
  <c r="E14" i="4"/>
  <c r="E108" i="4" l="1"/>
  <c r="E114" i="4"/>
  <c r="F110" i="4"/>
  <c r="E104" i="4"/>
  <c r="H110" i="4"/>
  <c r="E112" i="4"/>
  <c r="E106" i="4"/>
  <c r="E30" i="4"/>
  <c r="E33" i="4"/>
  <c r="E35" i="4"/>
  <c r="E93" i="4"/>
  <c r="E32" i="4"/>
  <c r="E37" i="4"/>
  <c r="E110" i="4" l="1"/>
  <c r="E96" i="4"/>
  <c r="E94" i="4" l="1"/>
  <c r="E91" i="4"/>
</calcChain>
</file>

<file path=xl/sharedStrings.xml><?xml version="1.0" encoding="utf-8"?>
<sst xmlns="http://schemas.openxmlformats.org/spreadsheetml/2006/main" count="193" uniqueCount="66">
  <si>
    <t>Таблица 2</t>
  </si>
  <si>
    <t>Мероприятия муниципальной программы</t>
  </si>
  <si>
    <t>Ответственный исполнитель / соисполнитель</t>
  </si>
  <si>
    <t>Финансовые затраты на реализацию (тыс.руб.)</t>
  </si>
  <si>
    <t>в том числе:</t>
  </si>
  <si>
    <t>2014г.</t>
  </si>
  <si>
    <t>2015г.</t>
  </si>
  <si>
    <t>2016г.</t>
  </si>
  <si>
    <t>2017г.</t>
  </si>
  <si>
    <t>2018г.</t>
  </si>
  <si>
    <t>2019г.</t>
  </si>
  <si>
    <t>2020г.</t>
  </si>
  <si>
    <t>1.1.</t>
  </si>
  <si>
    <t xml:space="preserve">бюджет автономного округа </t>
  </si>
  <si>
    <t>1.2.</t>
  </si>
  <si>
    <t>бюджет автономного округа</t>
  </si>
  <si>
    <t>1.3.</t>
  </si>
  <si>
    <t>местный бюджет</t>
  </si>
  <si>
    <t>Итого по задаче 1</t>
  </si>
  <si>
    <t>2.1.</t>
  </si>
  <si>
    <t>2.2.</t>
  </si>
  <si>
    <t>Итого по задаче 2</t>
  </si>
  <si>
    <t xml:space="preserve">местный бюджет </t>
  </si>
  <si>
    <t>№ п/п</t>
  </si>
  <si>
    <t>всего</t>
  </si>
  <si>
    <t>федеральный бюджет</t>
  </si>
  <si>
    <t>средства по Соглашениям по передаче полномочий</t>
  </si>
  <si>
    <t>Всего по муниципальной программе</t>
  </si>
  <si>
    <t>Цель: Сохранение благоприятной окружающей среды и биологического разнообразия в интересах настоящего и будущего поколений</t>
  </si>
  <si>
    <t>Задача 1.  Распространение среди всех групп населения экологических знаний и формирование экологически мотивированных культурных навыков</t>
  </si>
  <si>
    <t xml:space="preserve">Обеспечение 
информирования населения через средства массовой информации 
(печатные издания, телевидение 
и радио)
</t>
  </si>
  <si>
    <t xml:space="preserve">Участие 
в международной экологической 
акции «Спасти 
и сохранить»
</t>
  </si>
  <si>
    <t xml:space="preserve">Департамент 
образования 
и молодежной политики 
</t>
  </si>
  <si>
    <t xml:space="preserve">Организация 
деятельности школьных 
лесничеств 
</t>
  </si>
  <si>
    <t xml:space="preserve">Департамент 
образования 
и молодежной политики </t>
  </si>
  <si>
    <t>Задача 2. Снижение негативного воздействия на окружающую среду</t>
  </si>
  <si>
    <t xml:space="preserve">Полигон для складирования бытовых отходов в гп.Пойковский Нефтеюганского района.
III очередь 
строительства
</t>
  </si>
  <si>
    <t xml:space="preserve">Департамент строительства 
и жилищно-коммунального комплекса 
(МКУ 
«УКСиЖКК »)
</t>
  </si>
  <si>
    <t xml:space="preserve">Рекультивация объектов и несанкционированных мест размещения твёрдых бытовых отходов </t>
  </si>
  <si>
    <t xml:space="preserve">Департамент строительства 
и жилищно-коммунального комплекса (МКУ «УКСиЖКК»)
</t>
  </si>
  <si>
    <t>Ликвидация мест захламления</t>
  </si>
  <si>
    <t xml:space="preserve">Повышение экологически безопасного уровня обращения с отходами и качества жизни 
населения
</t>
  </si>
  <si>
    <t>2.4.</t>
  </si>
  <si>
    <t xml:space="preserve">Администрация сельского 
поселения 
Усть-Юган
</t>
  </si>
  <si>
    <t>Администрация сельского поселения Усть-Юган</t>
  </si>
  <si>
    <t>Перечень программных мероприятий</t>
  </si>
  <si>
    <t>ДИО</t>
  </si>
  <si>
    <t>иные источники</t>
  </si>
  <si>
    <t>иные  источники</t>
  </si>
  <si>
    <t>2.5.</t>
  </si>
  <si>
    <t>2.6.</t>
  </si>
  <si>
    <t xml:space="preserve">Оценка запасов пресных подземных вод  и разработка проектов зон санитарной охраны существующих скважин объектов водоснабжения, разработка проектов нормативно-допустимых сбросов объектов водоотведения Нефтеюганского района, принятых от ОАО «РЖД»  </t>
  </si>
  <si>
    <t xml:space="preserve">Обследование технического состояния объектов водоснабжения и водоотведения Нефтеюганского района, принятых от ОАО «РЖД» </t>
  </si>
  <si>
    <t xml:space="preserve">  </t>
  </si>
  <si>
    <t>Всего</t>
  </si>
  <si>
    <t>Источники финансирования</t>
  </si>
  <si>
    <t>Администрация Нефтеюганского района – комитет по делам народов Севера, охраны окружающей среды и водных ресурсов/МКУ "Управление по делам администрации района"</t>
  </si>
  <si>
    <t xml:space="preserve">всего </t>
  </si>
  <si>
    <t>инвестиции в объекты муниципальной собственности</t>
  </si>
  <si>
    <t>прочие расходы</t>
  </si>
  <si>
    <t>Департамент имущественных отношений Нефтеюганского района</t>
  </si>
  <si>
    <t>Департамент строительства и  жилищно-коммунального комплекса  Нефтеюганского района/(МКУ «УКСиЖКК»)</t>
  </si>
  <si>
    <t>Департамент образования и молодежной   политики Нефтеюганского района</t>
  </si>
  <si>
    <t>Администрация Нефтеюганского района  –  комитет   по делам народов Севера, охраны окружающей среды и водных ресурсов/ МКУ  "Управление по делам администрации района"</t>
  </si>
  <si>
    <t>2.3.</t>
  </si>
  <si>
    <t>Администрации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</si>
</sst>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_р_._-;\-* #,##0.0_р_._-;_-* &quot;-&quot;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5" fillId="2" borderId="1" xfId="0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2" fontId="4" fillId="0" borderId="0" xfId="0" applyNumberFormat="1" applyFont="1"/>
    <xf numFmtId="2" fontId="0" fillId="0" borderId="0" xfId="0" applyNumberFormat="1"/>
    <xf numFmtId="43" fontId="0" fillId="0" borderId="0" xfId="0" applyNumberFormat="1"/>
    <xf numFmtId="0" fontId="2" fillId="2" borderId="1" xfId="0" applyFont="1" applyFill="1" applyBorder="1" applyAlignment="1">
      <alignment horizontal="left" vertical="center" wrapText="1"/>
    </xf>
    <xf numFmtId="0" fontId="0" fillId="0" borderId="2" xfId="0" applyBorder="1"/>
    <xf numFmtId="43" fontId="0" fillId="0" borderId="2" xfId="0" applyNumberFormat="1" applyBorder="1"/>
    <xf numFmtId="0" fontId="0" fillId="0" borderId="0" xfId="0" applyBorder="1"/>
    <xf numFmtId="43" fontId="0" fillId="0" borderId="0" xfId="0" applyNumberFormat="1" applyBorder="1"/>
    <xf numFmtId="2" fontId="0" fillId="0" borderId="0" xfId="0" applyNumberFormat="1" applyBorder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1"/>
  <sheetViews>
    <sheetView tabSelected="1" view="pageBreakPreview" topLeftCell="A28" zoomScale="71" zoomScaleNormal="77" zoomScaleSheetLayoutView="71" workbookViewId="0">
      <selection sqref="A1:L145"/>
    </sheetView>
  </sheetViews>
  <sheetFormatPr defaultRowHeight="15" x14ac:dyDescent="0.25"/>
  <cols>
    <col min="1" max="1" width="6.7109375" customWidth="1"/>
    <col min="2" max="2" width="36" customWidth="1"/>
    <col min="3" max="3" width="22" customWidth="1"/>
    <col min="4" max="4" width="24" customWidth="1"/>
    <col min="5" max="5" width="13.7109375" bestFit="1" customWidth="1"/>
    <col min="6" max="6" width="13.5703125" customWidth="1"/>
    <col min="7" max="7" width="14.85546875" customWidth="1"/>
    <col min="8" max="9" width="13.7109375" bestFit="1" customWidth="1"/>
    <col min="10" max="10" width="13.28515625" customWidth="1"/>
    <col min="11" max="11" width="13.140625" customWidth="1"/>
    <col min="12" max="12" width="11.42578125" bestFit="1" customWidth="1"/>
    <col min="13" max="13" width="9.5703125" bestFit="1" customWidth="1"/>
    <col min="14" max="14" width="13.28515625" bestFit="1" customWidth="1"/>
  </cols>
  <sheetData>
    <row r="1" spans="1:12" ht="15.75" x14ac:dyDescent="0.25">
      <c r="A1" s="1"/>
    </row>
    <row r="2" spans="1:12" ht="15.75" x14ac:dyDescent="0.25">
      <c r="A2" s="1"/>
      <c r="J2" s="43" t="s">
        <v>0</v>
      </c>
      <c r="K2" s="43"/>
      <c r="L2" s="43"/>
    </row>
    <row r="3" spans="1:12" ht="15.75" x14ac:dyDescent="0.25">
      <c r="A3" s="1"/>
      <c r="J3" s="9"/>
      <c r="K3" s="9"/>
      <c r="L3" s="9"/>
    </row>
    <row r="4" spans="1:12" ht="18.75" x14ac:dyDescent="0.3">
      <c r="A4" s="1"/>
      <c r="C4" s="44" t="s">
        <v>45</v>
      </c>
      <c r="D4" s="44"/>
      <c r="E4" s="44"/>
      <c r="F4" s="44"/>
      <c r="G4" s="44"/>
      <c r="H4" s="44"/>
      <c r="I4" s="44"/>
      <c r="J4" s="9"/>
      <c r="K4" s="9"/>
      <c r="L4" s="9"/>
    </row>
    <row r="5" spans="1:12" ht="18" customHeight="1" x14ac:dyDescent="0.25">
      <c r="A5" s="1"/>
    </row>
    <row r="6" spans="1:12" ht="16.5" customHeight="1" x14ac:dyDescent="0.25">
      <c r="A6" s="46" t="s">
        <v>23</v>
      </c>
      <c r="B6" s="46" t="s">
        <v>1</v>
      </c>
      <c r="C6" s="46" t="s">
        <v>2</v>
      </c>
      <c r="D6" s="46" t="s">
        <v>55</v>
      </c>
      <c r="E6" s="46" t="s">
        <v>3</v>
      </c>
      <c r="F6" s="46"/>
      <c r="G6" s="46"/>
      <c r="H6" s="46"/>
      <c r="I6" s="46"/>
      <c r="J6" s="46"/>
      <c r="K6" s="46"/>
      <c r="L6" s="46"/>
    </row>
    <row r="7" spans="1:12" ht="31.5" customHeight="1" x14ac:dyDescent="0.25">
      <c r="A7" s="46"/>
      <c r="B7" s="46"/>
      <c r="C7" s="46"/>
      <c r="D7" s="46"/>
      <c r="E7" s="46" t="s">
        <v>54</v>
      </c>
      <c r="F7" s="46" t="s">
        <v>4</v>
      </c>
      <c r="G7" s="46"/>
      <c r="H7" s="46"/>
      <c r="I7" s="46"/>
      <c r="J7" s="46"/>
      <c r="K7" s="46"/>
      <c r="L7" s="46"/>
    </row>
    <row r="8" spans="1:12" ht="15.75" x14ac:dyDescent="0.25">
      <c r="A8" s="46"/>
      <c r="B8" s="46"/>
      <c r="C8" s="46"/>
      <c r="D8" s="46"/>
      <c r="E8" s="46"/>
      <c r="F8" s="20" t="s">
        <v>5</v>
      </c>
      <c r="G8" s="20" t="s">
        <v>6</v>
      </c>
      <c r="H8" s="20" t="s">
        <v>7</v>
      </c>
      <c r="I8" s="20" t="s">
        <v>8</v>
      </c>
      <c r="J8" s="20" t="s">
        <v>9</v>
      </c>
      <c r="K8" s="20" t="s">
        <v>10</v>
      </c>
      <c r="L8" s="20" t="s">
        <v>11</v>
      </c>
    </row>
    <row r="9" spans="1:12" x14ac:dyDescent="0.25">
      <c r="A9" s="22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22">
        <v>9</v>
      </c>
      <c r="J9" s="22">
        <v>10</v>
      </c>
      <c r="K9" s="22">
        <v>11</v>
      </c>
      <c r="L9" s="22">
        <v>12</v>
      </c>
    </row>
    <row r="10" spans="1:12" ht="16.5" customHeight="1" x14ac:dyDescent="0.25">
      <c r="A10" s="45" t="s">
        <v>28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</row>
    <row r="11" spans="1:12" ht="16.5" customHeight="1" x14ac:dyDescent="0.25">
      <c r="A11" s="45" t="s">
        <v>29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</row>
    <row r="12" spans="1:12" ht="16.5" customHeight="1" x14ac:dyDescent="0.25">
      <c r="A12" s="46" t="s">
        <v>12</v>
      </c>
      <c r="B12" s="46" t="s">
        <v>30</v>
      </c>
      <c r="C12" s="46" t="s">
        <v>56</v>
      </c>
      <c r="D12" s="5" t="s">
        <v>24</v>
      </c>
      <c r="E12" s="28">
        <f>F12+G12+H12+I12+J12+K12+L12</f>
        <v>2526.5430299999998</v>
      </c>
      <c r="F12" s="28">
        <f>F13+F14+F15+F16+F17</f>
        <v>173.5</v>
      </c>
      <c r="G12" s="28">
        <f t="shared" ref="G12:L12" si="0">G13+G14+G15+G16+G17</f>
        <v>353.04302999999999</v>
      </c>
      <c r="H12" s="28">
        <f t="shared" si="0"/>
        <v>400</v>
      </c>
      <c r="I12" s="28">
        <f t="shared" si="0"/>
        <v>400</v>
      </c>
      <c r="J12" s="28">
        <f t="shared" si="0"/>
        <v>400</v>
      </c>
      <c r="K12" s="28">
        <f t="shared" si="0"/>
        <v>400</v>
      </c>
      <c r="L12" s="28">
        <f t="shared" si="0"/>
        <v>400</v>
      </c>
    </row>
    <row r="13" spans="1:12" ht="33.75" customHeight="1" x14ac:dyDescent="0.25">
      <c r="A13" s="46"/>
      <c r="B13" s="46"/>
      <c r="C13" s="46"/>
      <c r="D13" s="6" t="s">
        <v>25</v>
      </c>
      <c r="E13" s="29">
        <f>F13+G13+H13+I13+J13+K13+L13</f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</row>
    <row r="14" spans="1:12" ht="31.5" x14ac:dyDescent="0.25">
      <c r="A14" s="46"/>
      <c r="B14" s="46"/>
      <c r="C14" s="46"/>
      <c r="D14" s="4" t="s">
        <v>13</v>
      </c>
      <c r="E14" s="27">
        <f>SUM(F14:L14)</f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</row>
    <row r="15" spans="1:12" ht="15.75" x14ac:dyDescent="0.25">
      <c r="A15" s="46"/>
      <c r="B15" s="46"/>
      <c r="C15" s="46"/>
      <c r="D15" s="4" t="s">
        <v>17</v>
      </c>
      <c r="E15" s="31">
        <f>F15+G15+H15+I15+J15+K15+L15</f>
        <v>2526.5430299999998</v>
      </c>
      <c r="F15" s="32">
        <v>173.5</v>
      </c>
      <c r="G15" s="32">
        <v>353.04302999999999</v>
      </c>
      <c r="H15" s="32">
        <v>400</v>
      </c>
      <c r="I15" s="32">
        <v>400</v>
      </c>
      <c r="J15" s="32">
        <v>400</v>
      </c>
      <c r="K15" s="29">
        <v>400</v>
      </c>
      <c r="L15" s="29">
        <v>400</v>
      </c>
    </row>
    <row r="16" spans="1:12" ht="47.25" x14ac:dyDescent="0.25">
      <c r="A16" s="46"/>
      <c r="B16" s="46"/>
      <c r="C16" s="46"/>
      <c r="D16" s="4" t="s">
        <v>26</v>
      </c>
      <c r="E16" s="27">
        <f t="shared" ref="E16:E17" si="1">F16+G16+H16+I16+J16+K16+L16</f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</row>
    <row r="17" spans="1:12" ht="45" customHeight="1" x14ac:dyDescent="0.25">
      <c r="A17" s="46"/>
      <c r="B17" s="46"/>
      <c r="C17" s="46"/>
      <c r="D17" s="4" t="s">
        <v>47</v>
      </c>
      <c r="E17" s="27">
        <f t="shared" si="1"/>
        <v>0</v>
      </c>
      <c r="F17" s="29">
        <v>0</v>
      </c>
      <c r="G17" s="29">
        <v>0</v>
      </c>
      <c r="H17" s="32">
        <v>0</v>
      </c>
      <c r="I17" s="32">
        <v>0</v>
      </c>
      <c r="J17" s="29">
        <v>0</v>
      </c>
      <c r="K17" s="29">
        <v>0</v>
      </c>
      <c r="L17" s="29">
        <v>0</v>
      </c>
    </row>
    <row r="18" spans="1:12" ht="24" customHeight="1" x14ac:dyDescent="0.25">
      <c r="A18" s="39" t="s">
        <v>14</v>
      </c>
      <c r="B18" s="39" t="s">
        <v>31</v>
      </c>
      <c r="C18" s="39" t="s">
        <v>32</v>
      </c>
      <c r="D18" s="7" t="s">
        <v>24</v>
      </c>
      <c r="E18" s="26">
        <f>F18+G18+H18+I18+J18+K18+L18</f>
        <v>2500</v>
      </c>
      <c r="F18" s="33">
        <f>F19+F20+F21+F22+F23</f>
        <v>300</v>
      </c>
      <c r="G18" s="33">
        <f t="shared" ref="G18:L18" si="2">G19+G20+G21+G22+G23</f>
        <v>400</v>
      </c>
      <c r="H18" s="33">
        <f t="shared" si="2"/>
        <v>200</v>
      </c>
      <c r="I18" s="33">
        <f t="shared" si="2"/>
        <v>400</v>
      </c>
      <c r="J18" s="33">
        <f t="shared" si="2"/>
        <v>400</v>
      </c>
      <c r="K18" s="33">
        <f t="shared" si="2"/>
        <v>400</v>
      </c>
      <c r="L18" s="33">
        <f t="shared" si="2"/>
        <v>400</v>
      </c>
    </row>
    <row r="19" spans="1:12" ht="29.25" customHeight="1" x14ac:dyDescent="0.25">
      <c r="A19" s="39"/>
      <c r="B19" s="39"/>
      <c r="C19" s="39"/>
      <c r="D19" s="8" t="s">
        <v>25</v>
      </c>
      <c r="E19" s="31">
        <f>F19+G19+H19+I19+J19+K19+L19</f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</row>
    <row r="20" spans="1:12" ht="31.5" x14ac:dyDescent="0.25">
      <c r="A20" s="39"/>
      <c r="B20" s="39"/>
      <c r="C20" s="39"/>
      <c r="D20" s="8" t="s">
        <v>15</v>
      </c>
      <c r="E20" s="25">
        <f>SUM(F20:L20)</f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</row>
    <row r="21" spans="1:12" ht="15.75" x14ac:dyDescent="0.25">
      <c r="A21" s="39"/>
      <c r="B21" s="39"/>
      <c r="C21" s="39"/>
      <c r="D21" s="8" t="s">
        <v>17</v>
      </c>
      <c r="E21" s="25">
        <f>F21+G21+H21+I21+J21+K21+L21</f>
        <v>2500</v>
      </c>
      <c r="F21" s="32">
        <v>300</v>
      </c>
      <c r="G21" s="32">
        <v>400</v>
      </c>
      <c r="H21" s="32">
        <v>200</v>
      </c>
      <c r="I21" s="32">
        <v>400</v>
      </c>
      <c r="J21" s="32">
        <v>400</v>
      </c>
      <c r="K21" s="32">
        <v>400</v>
      </c>
      <c r="L21" s="32">
        <v>400</v>
      </c>
    </row>
    <row r="22" spans="1:12" ht="47.25" x14ac:dyDescent="0.25">
      <c r="A22" s="39"/>
      <c r="B22" s="39"/>
      <c r="C22" s="39"/>
      <c r="D22" s="8" t="s">
        <v>26</v>
      </c>
      <c r="E22" s="25">
        <f t="shared" ref="E22:E23" si="3">F22+G22+H22+I22+J22+K22+L22</f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</row>
    <row r="23" spans="1:12" ht="15.75" x14ac:dyDescent="0.25">
      <c r="A23" s="39"/>
      <c r="B23" s="39"/>
      <c r="C23" s="39"/>
      <c r="D23" s="8" t="s">
        <v>47</v>
      </c>
      <c r="E23" s="25">
        <f t="shared" si="3"/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</row>
    <row r="24" spans="1:12" ht="24.75" customHeight="1" x14ac:dyDescent="0.25">
      <c r="A24" s="39" t="s">
        <v>16</v>
      </c>
      <c r="B24" s="39" t="s">
        <v>33</v>
      </c>
      <c r="C24" s="39" t="s">
        <v>34</v>
      </c>
      <c r="D24" s="7" t="s">
        <v>24</v>
      </c>
      <c r="E24" s="26">
        <f>F24+G24+H24+I24+J24+K24+L24</f>
        <v>1350</v>
      </c>
      <c r="F24" s="33">
        <f>F25+F26+F27+F28+F29</f>
        <v>200</v>
      </c>
      <c r="G24" s="33">
        <f t="shared" ref="G24:L24" si="4">G25+G26+G27+G28+G29</f>
        <v>200</v>
      </c>
      <c r="H24" s="33">
        <f t="shared" si="4"/>
        <v>150</v>
      </c>
      <c r="I24" s="33">
        <f t="shared" si="4"/>
        <v>200</v>
      </c>
      <c r="J24" s="33">
        <f t="shared" si="4"/>
        <v>200</v>
      </c>
      <c r="K24" s="33">
        <f t="shared" si="4"/>
        <v>200</v>
      </c>
      <c r="L24" s="33">
        <f t="shared" si="4"/>
        <v>200</v>
      </c>
    </row>
    <row r="25" spans="1:12" ht="15.75" x14ac:dyDescent="0.25">
      <c r="A25" s="39"/>
      <c r="B25" s="39"/>
      <c r="C25" s="39"/>
      <c r="D25" s="8" t="s">
        <v>25</v>
      </c>
      <c r="E25" s="25">
        <f>F25+G25+H25+I25+J25+K25+L25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</row>
    <row r="26" spans="1:12" ht="31.5" x14ac:dyDescent="0.25">
      <c r="A26" s="39"/>
      <c r="B26" s="39"/>
      <c r="C26" s="39"/>
      <c r="D26" s="8" t="s">
        <v>13</v>
      </c>
      <c r="E26" s="25">
        <f>SUM(F26:L26)</f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</row>
    <row r="27" spans="1:12" ht="23.25" customHeight="1" x14ac:dyDescent="0.25">
      <c r="A27" s="39"/>
      <c r="B27" s="39"/>
      <c r="C27" s="39"/>
      <c r="D27" s="8" t="s">
        <v>17</v>
      </c>
      <c r="E27" s="25">
        <f>F27+G27+H27+I27+J27+K27+L27</f>
        <v>1350</v>
      </c>
      <c r="F27" s="32">
        <v>200</v>
      </c>
      <c r="G27" s="32">
        <v>200</v>
      </c>
      <c r="H27" s="32">
        <v>150</v>
      </c>
      <c r="I27" s="32">
        <v>200</v>
      </c>
      <c r="J27" s="32">
        <v>200</v>
      </c>
      <c r="K27" s="32">
        <v>200</v>
      </c>
      <c r="L27" s="32">
        <v>200</v>
      </c>
    </row>
    <row r="28" spans="1:12" ht="51.75" customHeight="1" x14ac:dyDescent="0.25">
      <c r="A28" s="39"/>
      <c r="B28" s="39"/>
      <c r="C28" s="39"/>
      <c r="D28" s="8" t="s">
        <v>26</v>
      </c>
      <c r="E28" s="25">
        <f t="shared" ref="E28:E29" si="5">F28+G28+H28+I28+J28+K28+L28</f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</row>
    <row r="29" spans="1:12" ht="21" customHeight="1" x14ac:dyDescent="0.25">
      <c r="A29" s="39"/>
      <c r="B29" s="39"/>
      <c r="C29" s="39"/>
      <c r="D29" s="8" t="s">
        <v>47</v>
      </c>
      <c r="E29" s="25">
        <f t="shared" si="5"/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</row>
    <row r="30" spans="1:12" s="2" customFormat="1" ht="18.75" customHeight="1" x14ac:dyDescent="0.25">
      <c r="A30" s="41" t="s">
        <v>18</v>
      </c>
      <c r="B30" s="41"/>
      <c r="C30" s="41"/>
      <c r="D30" s="7" t="s">
        <v>24</v>
      </c>
      <c r="E30" s="23">
        <f>F30+G30+H30+I30+J30+K30+L30</f>
        <v>6376.5430299999998</v>
      </c>
      <c r="F30" s="23">
        <f>F31+F32+F33+F34+F35</f>
        <v>673.5</v>
      </c>
      <c r="G30" s="23">
        <f>G31+G32+G33+G34+G35</f>
        <v>953.04303000000004</v>
      </c>
      <c r="H30" s="23">
        <f t="shared" ref="H30:L30" si="6">H31+H32+H33+H34+H35</f>
        <v>750</v>
      </c>
      <c r="I30" s="23">
        <f t="shared" si="6"/>
        <v>1000</v>
      </c>
      <c r="J30" s="23">
        <f t="shared" si="6"/>
        <v>1000</v>
      </c>
      <c r="K30" s="23">
        <f t="shared" si="6"/>
        <v>1000</v>
      </c>
      <c r="L30" s="23">
        <f t="shared" si="6"/>
        <v>1000</v>
      </c>
    </row>
    <row r="31" spans="1:12" s="2" customFormat="1" ht="20.25" customHeight="1" x14ac:dyDescent="0.25">
      <c r="A31" s="41"/>
      <c r="B31" s="41"/>
      <c r="C31" s="41"/>
      <c r="D31" s="8" t="s">
        <v>25</v>
      </c>
      <c r="E31" s="24">
        <f>F31+G31+H31+I31+J31+K31+L31</f>
        <v>0</v>
      </c>
      <c r="F31" s="24">
        <f>F13+F19+F25</f>
        <v>0</v>
      </c>
      <c r="G31" s="24">
        <f t="shared" ref="G31:L31" si="7">G13+G19+G25</f>
        <v>0</v>
      </c>
      <c r="H31" s="24">
        <f t="shared" si="7"/>
        <v>0</v>
      </c>
      <c r="I31" s="24">
        <f t="shared" si="7"/>
        <v>0</v>
      </c>
      <c r="J31" s="24">
        <f t="shared" si="7"/>
        <v>0</v>
      </c>
      <c r="K31" s="24">
        <f t="shared" si="7"/>
        <v>0</v>
      </c>
      <c r="L31" s="24">
        <f t="shared" si="7"/>
        <v>0</v>
      </c>
    </row>
    <row r="32" spans="1:12" s="2" customFormat="1" ht="35.25" customHeight="1" x14ac:dyDescent="0.25">
      <c r="A32" s="41"/>
      <c r="B32" s="41"/>
      <c r="C32" s="41"/>
      <c r="D32" s="8" t="s">
        <v>15</v>
      </c>
      <c r="E32" s="24">
        <f t="shared" ref="E32:E42" si="8">SUM(F32:L32)</f>
        <v>0</v>
      </c>
      <c r="F32" s="24">
        <f t="shared" ref="F32:L35" si="9">F14+F20+F26</f>
        <v>0</v>
      </c>
      <c r="G32" s="24">
        <f t="shared" si="9"/>
        <v>0</v>
      </c>
      <c r="H32" s="24">
        <f t="shared" si="9"/>
        <v>0</v>
      </c>
      <c r="I32" s="24">
        <f t="shared" si="9"/>
        <v>0</v>
      </c>
      <c r="J32" s="24">
        <f t="shared" si="9"/>
        <v>0</v>
      </c>
      <c r="K32" s="24">
        <f t="shared" si="9"/>
        <v>0</v>
      </c>
      <c r="L32" s="24">
        <f t="shared" si="9"/>
        <v>0</v>
      </c>
    </row>
    <row r="33" spans="1:14" s="2" customFormat="1" ht="20.25" customHeight="1" x14ac:dyDescent="0.25">
      <c r="A33" s="41"/>
      <c r="B33" s="41"/>
      <c r="C33" s="41"/>
      <c r="D33" s="8" t="s">
        <v>17</v>
      </c>
      <c r="E33" s="24">
        <f t="shared" si="8"/>
        <v>6376.5430299999998</v>
      </c>
      <c r="F33" s="24">
        <f t="shared" si="9"/>
        <v>673.5</v>
      </c>
      <c r="G33" s="24">
        <f>G15+G21+G27</f>
        <v>953.04303000000004</v>
      </c>
      <c r="H33" s="24">
        <f t="shared" si="9"/>
        <v>750</v>
      </c>
      <c r="I33" s="24">
        <f t="shared" si="9"/>
        <v>1000</v>
      </c>
      <c r="J33" s="24">
        <f t="shared" si="9"/>
        <v>1000</v>
      </c>
      <c r="K33" s="24">
        <f t="shared" si="9"/>
        <v>1000</v>
      </c>
      <c r="L33" s="24">
        <f t="shared" si="9"/>
        <v>1000</v>
      </c>
    </row>
    <row r="34" spans="1:14" s="2" customFormat="1" ht="52.5" customHeight="1" x14ac:dyDescent="0.25">
      <c r="A34" s="41"/>
      <c r="B34" s="41"/>
      <c r="C34" s="41"/>
      <c r="D34" s="8" t="s">
        <v>26</v>
      </c>
      <c r="E34" s="24">
        <f>F34+G34+H34+I34+J34+L34</f>
        <v>0</v>
      </c>
      <c r="F34" s="24">
        <f t="shared" si="9"/>
        <v>0</v>
      </c>
      <c r="G34" s="24">
        <f t="shared" si="9"/>
        <v>0</v>
      </c>
      <c r="H34" s="24">
        <f t="shared" si="9"/>
        <v>0</v>
      </c>
      <c r="I34" s="24">
        <f t="shared" si="9"/>
        <v>0</v>
      </c>
      <c r="J34" s="24">
        <f t="shared" si="9"/>
        <v>0</v>
      </c>
      <c r="K34" s="24">
        <f t="shared" si="9"/>
        <v>0</v>
      </c>
      <c r="L34" s="24">
        <f t="shared" si="9"/>
        <v>0</v>
      </c>
    </row>
    <row r="35" spans="1:14" s="2" customFormat="1" ht="24.75" customHeight="1" x14ac:dyDescent="0.25">
      <c r="A35" s="41"/>
      <c r="B35" s="41"/>
      <c r="C35" s="41"/>
      <c r="D35" s="8" t="s">
        <v>47</v>
      </c>
      <c r="E35" s="23">
        <f t="shared" si="8"/>
        <v>0</v>
      </c>
      <c r="F35" s="23">
        <f t="shared" si="9"/>
        <v>0</v>
      </c>
      <c r="G35" s="23">
        <f t="shared" si="9"/>
        <v>0</v>
      </c>
      <c r="H35" s="23">
        <f t="shared" si="9"/>
        <v>0</v>
      </c>
      <c r="I35" s="23">
        <f t="shared" si="9"/>
        <v>0</v>
      </c>
      <c r="J35" s="23">
        <f t="shared" si="9"/>
        <v>0</v>
      </c>
      <c r="K35" s="23">
        <f t="shared" si="9"/>
        <v>0</v>
      </c>
      <c r="L35" s="23">
        <f t="shared" si="9"/>
        <v>0</v>
      </c>
    </row>
    <row r="36" spans="1:14" ht="15.75" customHeight="1" x14ac:dyDescent="0.25">
      <c r="A36" s="41" t="s">
        <v>35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</row>
    <row r="37" spans="1:14" ht="21.75" customHeight="1" x14ac:dyDescent="0.25">
      <c r="A37" s="39" t="s">
        <v>19</v>
      </c>
      <c r="B37" s="39" t="s">
        <v>36</v>
      </c>
      <c r="C37" s="39" t="s">
        <v>37</v>
      </c>
      <c r="D37" s="21" t="s">
        <v>24</v>
      </c>
      <c r="E37" s="23">
        <f t="shared" si="8"/>
        <v>238232</v>
      </c>
      <c r="F37" s="23">
        <f>F38+F39+F40+F41+F42</f>
        <v>0</v>
      </c>
      <c r="G37" s="23">
        <f t="shared" ref="G37:L37" si="10">G38+G39+G40+G41+G42</f>
        <v>154.69999999999999</v>
      </c>
      <c r="H37" s="23">
        <f t="shared" si="10"/>
        <v>238077.3</v>
      </c>
      <c r="I37" s="23">
        <f t="shared" si="10"/>
        <v>0</v>
      </c>
      <c r="J37" s="23">
        <f t="shared" si="10"/>
        <v>0</v>
      </c>
      <c r="K37" s="23">
        <f t="shared" si="10"/>
        <v>0</v>
      </c>
      <c r="L37" s="23">
        <f t="shared" si="10"/>
        <v>0</v>
      </c>
    </row>
    <row r="38" spans="1:14" ht="22.5" customHeight="1" x14ac:dyDescent="0.25">
      <c r="A38" s="39"/>
      <c r="B38" s="39"/>
      <c r="C38" s="39"/>
      <c r="D38" s="13" t="s">
        <v>25</v>
      </c>
      <c r="E38" s="24">
        <f t="shared" si="8"/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0</v>
      </c>
    </row>
    <row r="39" spans="1:14" ht="33" customHeight="1" x14ac:dyDescent="0.25">
      <c r="A39" s="39"/>
      <c r="B39" s="39"/>
      <c r="C39" s="39"/>
      <c r="D39" s="13" t="s">
        <v>15</v>
      </c>
      <c r="E39" s="24">
        <f t="shared" si="8"/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</row>
    <row r="40" spans="1:14" ht="20.25" customHeight="1" x14ac:dyDescent="0.25">
      <c r="A40" s="39"/>
      <c r="B40" s="39"/>
      <c r="C40" s="39"/>
      <c r="D40" s="13" t="s">
        <v>17</v>
      </c>
      <c r="E40" s="24">
        <f t="shared" si="8"/>
        <v>7466.5</v>
      </c>
      <c r="F40" s="25">
        <v>0</v>
      </c>
      <c r="G40" s="24">
        <v>154.69999999999999</v>
      </c>
      <c r="H40" s="57">
        <v>7311.8</v>
      </c>
      <c r="I40" s="24">
        <v>0</v>
      </c>
      <c r="J40" s="24">
        <v>0</v>
      </c>
      <c r="K40" s="24">
        <v>0</v>
      </c>
      <c r="L40" s="25">
        <v>0</v>
      </c>
    </row>
    <row r="41" spans="1:14" ht="55.5" customHeight="1" x14ac:dyDescent="0.25">
      <c r="A41" s="39"/>
      <c r="B41" s="39"/>
      <c r="C41" s="39"/>
      <c r="D41" s="13" t="s">
        <v>26</v>
      </c>
      <c r="E41" s="24">
        <f t="shared" si="8"/>
        <v>0</v>
      </c>
      <c r="F41" s="24">
        <v>0</v>
      </c>
      <c r="G41" s="24">
        <v>0</v>
      </c>
      <c r="H41" s="57">
        <v>0</v>
      </c>
      <c r="I41" s="24">
        <v>0</v>
      </c>
      <c r="J41" s="24">
        <v>0</v>
      </c>
      <c r="K41" s="24">
        <v>0</v>
      </c>
      <c r="L41" s="25">
        <v>0</v>
      </c>
    </row>
    <row r="42" spans="1:14" ht="21.75" customHeight="1" x14ac:dyDescent="0.25">
      <c r="A42" s="39"/>
      <c r="B42" s="39"/>
      <c r="C42" s="39"/>
      <c r="D42" s="13" t="s">
        <v>48</v>
      </c>
      <c r="E42" s="24">
        <f t="shared" si="8"/>
        <v>230765.5</v>
      </c>
      <c r="F42" s="24">
        <v>0</v>
      </c>
      <c r="G42" s="24">
        <v>0</v>
      </c>
      <c r="H42" s="57">
        <v>230765.5</v>
      </c>
      <c r="I42" s="24">
        <v>0</v>
      </c>
      <c r="J42" s="24">
        <v>0</v>
      </c>
      <c r="K42" s="24">
        <v>0</v>
      </c>
      <c r="L42" s="25">
        <v>0</v>
      </c>
    </row>
    <row r="43" spans="1:14" ht="26.25" customHeight="1" x14ac:dyDescent="0.25">
      <c r="A43" s="36" t="s">
        <v>20</v>
      </c>
      <c r="B43" s="36" t="s">
        <v>38</v>
      </c>
      <c r="C43" s="39" t="s">
        <v>39</v>
      </c>
      <c r="D43" s="21" t="s">
        <v>24</v>
      </c>
      <c r="E43" s="23">
        <f>F43+G43+H43+I43+J43+K43+L43</f>
        <v>220948.83000000002</v>
      </c>
      <c r="F43" s="23">
        <f>F44+F45+F46+F47+F48</f>
        <v>0</v>
      </c>
      <c r="G43" s="23">
        <f>G44+G45+G46+G47+G48</f>
        <v>71735.03</v>
      </c>
      <c r="H43" s="58">
        <f t="shared" ref="H43:L43" si="11">H44+H45+H46+H47+H48</f>
        <v>107722.1</v>
      </c>
      <c r="I43" s="23">
        <f t="shared" si="11"/>
        <v>38491.699999999997</v>
      </c>
      <c r="J43" s="23">
        <f t="shared" si="11"/>
        <v>3000</v>
      </c>
      <c r="K43" s="23">
        <f t="shared" si="11"/>
        <v>0</v>
      </c>
      <c r="L43" s="23">
        <f t="shared" si="11"/>
        <v>0</v>
      </c>
    </row>
    <row r="44" spans="1:14" ht="21" customHeight="1" x14ac:dyDescent="0.25">
      <c r="A44" s="37"/>
      <c r="B44" s="37"/>
      <c r="C44" s="39"/>
      <c r="D44" s="13" t="s">
        <v>25</v>
      </c>
      <c r="E44" s="24">
        <f t="shared" ref="E44:E48" si="12">F44+G44+H44+I44+J44+K44+L44</f>
        <v>0</v>
      </c>
      <c r="F44" s="24">
        <v>0</v>
      </c>
      <c r="G44" s="24">
        <v>0</v>
      </c>
      <c r="H44" s="57">
        <v>0</v>
      </c>
      <c r="I44" s="24">
        <v>0</v>
      </c>
      <c r="J44" s="24">
        <v>0</v>
      </c>
      <c r="K44" s="24">
        <v>0</v>
      </c>
      <c r="L44" s="24">
        <v>0</v>
      </c>
    </row>
    <row r="45" spans="1:14" ht="36.75" customHeight="1" x14ac:dyDescent="0.25">
      <c r="A45" s="37"/>
      <c r="B45" s="37"/>
      <c r="C45" s="39"/>
      <c r="D45" s="13" t="s">
        <v>15</v>
      </c>
      <c r="E45" s="24">
        <f t="shared" si="12"/>
        <v>0</v>
      </c>
      <c r="F45" s="24">
        <v>0</v>
      </c>
      <c r="G45" s="24">
        <v>0</v>
      </c>
      <c r="H45" s="57">
        <v>0</v>
      </c>
      <c r="I45" s="24">
        <v>0</v>
      </c>
      <c r="J45" s="24">
        <v>0</v>
      </c>
      <c r="K45" s="24">
        <v>0</v>
      </c>
      <c r="L45" s="24">
        <v>0</v>
      </c>
    </row>
    <row r="46" spans="1:14" ht="24" customHeight="1" x14ac:dyDescent="0.25">
      <c r="A46" s="37"/>
      <c r="B46" s="37"/>
      <c r="C46" s="39"/>
      <c r="D46" s="13" t="s">
        <v>17</v>
      </c>
      <c r="E46" s="24">
        <f t="shared" si="12"/>
        <v>150933.13</v>
      </c>
      <c r="F46" s="24">
        <v>0</v>
      </c>
      <c r="G46" s="24">
        <v>46211.03</v>
      </c>
      <c r="H46" s="57">
        <v>104722.1</v>
      </c>
      <c r="I46" s="24">
        <v>0</v>
      </c>
      <c r="J46" s="24">
        <v>0</v>
      </c>
      <c r="K46" s="24">
        <v>0</v>
      </c>
      <c r="L46" s="24">
        <v>0</v>
      </c>
      <c r="N46" s="19"/>
    </row>
    <row r="47" spans="1:14" ht="53.25" customHeight="1" x14ac:dyDescent="0.25">
      <c r="A47" s="37"/>
      <c r="B47" s="37"/>
      <c r="C47" s="39"/>
      <c r="D47" s="13" t="s">
        <v>26</v>
      </c>
      <c r="E47" s="24">
        <f t="shared" si="12"/>
        <v>0</v>
      </c>
      <c r="F47" s="24">
        <v>0</v>
      </c>
      <c r="G47" s="24">
        <v>0</v>
      </c>
      <c r="H47" s="57">
        <v>0</v>
      </c>
      <c r="I47" s="24">
        <v>0</v>
      </c>
      <c r="J47" s="24">
        <v>0</v>
      </c>
      <c r="K47" s="24">
        <v>0</v>
      </c>
      <c r="L47" s="24">
        <v>0</v>
      </c>
    </row>
    <row r="48" spans="1:14" ht="27" customHeight="1" x14ac:dyDescent="0.25">
      <c r="A48" s="37"/>
      <c r="B48" s="37"/>
      <c r="C48" s="39"/>
      <c r="D48" s="13" t="s">
        <v>47</v>
      </c>
      <c r="E48" s="24">
        <f t="shared" si="12"/>
        <v>70015.7</v>
      </c>
      <c r="F48" s="24">
        <v>0</v>
      </c>
      <c r="G48" s="24">
        <v>25524</v>
      </c>
      <c r="H48" s="57">
        <v>3000</v>
      </c>
      <c r="I48" s="24">
        <v>38491.699999999997</v>
      </c>
      <c r="J48" s="24">
        <v>3000</v>
      </c>
      <c r="K48" s="24">
        <v>0</v>
      </c>
      <c r="L48" s="24">
        <v>0</v>
      </c>
    </row>
    <row r="49" spans="1:12" ht="21.75" customHeight="1" x14ac:dyDescent="0.25">
      <c r="A49" s="39" t="s">
        <v>64</v>
      </c>
      <c r="B49" s="39" t="s">
        <v>40</v>
      </c>
      <c r="C49" s="39" t="s">
        <v>39</v>
      </c>
      <c r="D49" s="21" t="s">
        <v>24</v>
      </c>
      <c r="E49" s="23">
        <f>F49+G49+H49+I49+J49+K49+L49</f>
        <v>8999.9909100000004</v>
      </c>
      <c r="F49" s="23">
        <f>F50+F51+F52+F53+F54</f>
        <v>0</v>
      </c>
      <c r="G49" s="23">
        <f t="shared" ref="G49:L49" si="13">G50+G51+G52+G53+G54</f>
        <v>1000</v>
      </c>
      <c r="H49" s="23">
        <f t="shared" si="13"/>
        <v>1599.99091</v>
      </c>
      <c r="I49" s="23">
        <f t="shared" si="13"/>
        <v>1600</v>
      </c>
      <c r="J49" s="23">
        <f t="shared" si="13"/>
        <v>1600</v>
      </c>
      <c r="K49" s="23">
        <f t="shared" si="13"/>
        <v>1600</v>
      </c>
      <c r="L49" s="23">
        <f t="shared" si="13"/>
        <v>1600</v>
      </c>
    </row>
    <row r="50" spans="1:12" ht="21" customHeight="1" x14ac:dyDescent="0.25">
      <c r="A50" s="39"/>
      <c r="B50" s="39"/>
      <c r="C50" s="39"/>
      <c r="D50" s="13" t="s">
        <v>25</v>
      </c>
      <c r="E50" s="24">
        <f t="shared" ref="E50:E54" si="14">F50+G50+H50+I50+J50+K50+L50</f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5">
        <v>0</v>
      </c>
    </row>
    <row r="51" spans="1:12" ht="39" customHeight="1" x14ac:dyDescent="0.25">
      <c r="A51" s="39"/>
      <c r="B51" s="39"/>
      <c r="C51" s="39"/>
      <c r="D51" s="13" t="s">
        <v>15</v>
      </c>
      <c r="E51" s="24">
        <f t="shared" si="14"/>
        <v>0</v>
      </c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5">
        <v>0</v>
      </c>
    </row>
    <row r="52" spans="1:12" ht="15.75" x14ac:dyDescent="0.25">
      <c r="A52" s="39"/>
      <c r="B52" s="39"/>
      <c r="C52" s="39"/>
      <c r="D52" s="13" t="s">
        <v>17</v>
      </c>
      <c r="E52" s="24">
        <f t="shared" si="14"/>
        <v>3423.1909100000003</v>
      </c>
      <c r="F52" s="24">
        <v>0</v>
      </c>
      <c r="G52" s="24">
        <v>500</v>
      </c>
      <c r="H52" s="24">
        <v>523.19091000000003</v>
      </c>
      <c r="I52" s="24">
        <v>600</v>
      </c>
      <c r="J52" s="24">
        <v>600</v>
      </c>
      <c r="K52" s="24">
        <v>600</v>
      </c>
      <c r="L52" s="25">
        <v>600</v>
      </c>
    </row>
    <row r="53" spans="1:12" ht="50.25" customHeight="1" x14ac:dyDescent="0.25">
      <c r="A53" s="39"/>
      <c r="B53" s="39"/>
      <c r="C53" s="39"/>
      <c r="D53" s="13" t="s">
        <v>26</v>
      </c>
      <c r="E53" s="24">
        <f t="shared" si="14"/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5">
        <v>0</v>
      </c>
    </row>
    <row r="54" spans="1:12" ht="15.75" x14ac:dyDescent="0.25">
      <c r="A54" s="39"/>
      <c r="B54" s="39"/>
      <c r="C54" s="39"/>
      <c r="D54" s="13" t="s">
        <v>47</v>
      </c>
      <c r="E54" s="24">
        <f t="shared" si="14"/>
        <v>5576.8</v>
      </c>
      <c r="F54" s="24">
        <v>0</v>
      </c>
      <c r="G54" s="24">
        <v>500</v>
      </c>
      <c r="H54" s="24">
        <v>1076.8</v>
      </c>
      <c r="I54" s="24">
        <v>1000</v>
      </c>
      <c r="J54" s="24">
        <v>1000</v>
      </c>
      <c r="K54" s="24">
        <v>1000</v>
      </c>
      <c r="L54" s="25">
        <v>1000</v>
      </c>
    </row>
    <row r="55" spans="1:12" ht="15.75" customHeight="1" x14ac:dyDescent="0.25">
      <c r="A55" s="42" t="s">
        <v>42</v>
      </c>
      <c r="B55" s="39" t="s">
        <v>41</v>
      </c>
      <c r="C55" s="39" t="s">
        <v>43</v>
      </c>
      <c r="D55" s="21" t="s">
        <v>24</v>
      </c>
      <c r="E55" s="23">
        <f>F55+G55+H55+I55+J55+K55+L55</f>
        <v>11481.358</v>
      </c>
      <c r="F55" s="26">
        <f>F56+F57+F58+F59+F60</f>
        <v>2881.3</v>
      </c>
      <c r="G55" s="26">
        <f t="shared" ref="G55:L55" si="15">G56+G57+G58+G59+G60</f>
        <v>4089.058</v>
      </c>
      <c r="H55" s="26">
        <f t="shared" si="15"/>
        <v>4511</v>
      </c>
      <c r="I55" s="26">
        <f t="shared" si="15"/>
        <v>0</v>
      </c>
      <c r="J55" s="26">
        <f t="shared" si="15"/>
        <v>0</v>
      </c>
      <c r="K55" s="26">
        <f t="shared" si="15"/>
        <v>0</v>
      </c>
      <c r="L55" s="26">
        <f t="shared" si="15"/>
        <v>0</v>
      </c>
    </row>
    <row r="56" spans="1:12" ht="15.75" x14ac:dyDescent="0.25">
      <c r="A56" s="42"/>
      <c r="B56" s="39"/>
      <c r="C56" s="39"/>
      <c r="D56" s="13" t="s">
        <v>25</v>
      </c>
      <c r="E56" s="26">
        <f t="shared" ref="E56:E60" si="16">F56+G56+H56+I56+J56+K56+L56</f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</row>
    <row r="57" spans="1:12" ht="31.5" x14ac:dyDescent="0.25">
      <c r="A57" s="42"/>
      <c r="B57" s="39"/>
      <c r="C57" s="39"/>
      <c r="D57" s="13" t="s">
        <v>15</v>
      </c>
      <c r="E57" s="26">
        <f t="shared" si="16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</row>
    <row r="58" spans="1:12" ht="15.75" x14ac:dyDescent="0.25">
      <c r="A58" s="42"/>
      <c r="B58" s="39"/>
      <c r="C58" s="39"/>
      <c r="D58" s="13" t="s">
        <v>17</v>
      </c>
      <c r="E58" s="25">
        <f>G58+2881.3</f>
        <v>6970.3580000000002</v>
      </c>
      <c r="F58" s="25">
        <v>2881.3</v>
      </c>
      <c r="G58" s="25">
        <v>4089.058</v>
      </c>
      <c r="H58" s="25">
        <v>2200</v>
      </c>
      <c r="I58" s="25">
        <v>0</v>
      </c>
      <c r="J58" s="25">
        <v>0</v>
      </c>
      <c r="K58" s="25">
        <v>0</v>
      </c>
      <c r="L58" s="25">
        <v>0</v>
      </c>
    </row>
    <row r="59" spans="1:12" ht="47.25" x14ac:dyDescent="0.25">
      <c r="A59" s="42"/>
      <c r="B59" s="39"/>
      <c r="C59" s="39"/>
      <c r="D59" s="13" t="s">
        <v>26</v>
      </c>
      <c r="E59" s="25">
        <f t="shared" si="16"/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</row>
    <row r="60" spans="1:12" ht="15.75" x14ac:dyDescent="0.25">
      <c r="A60" s="42"/>
      <c r="B60" s="39"/>
      <c r="C60" s="39"/>
      <c r="D60" s="13" t="s">
        <v>47</v>
      </c>
      <c r="E60" s="25">
        <f t="shared" si="16"/>
        <v>2311</v>
      </c>
      <c r="F60" s="25">
        <v>0</v>
      </c>
      <c r="G60" s="25">
        <v>0</v>
      </c>
      <c r="H60" s="25">
        <v>2311</v>
      </c>
      <c r="I60" s="25">
        <v>0</v>
      </c>
      <c r="J60" s="25">
        <v>0</v>
      </c>
      <c r="K60" s="25">
        <v>0</v>
      </c>
      <c r="L60" s="25">
        <v>0</v>
      </c>
    </row>
    <row r="61" spans="1:12" ht="15.75" x14ac:dyDescent="0.25">
      <c r="A61" s="42"/>
      <c r="B61" s="39"/>
      <c r="C61" s="36" t="s">
        <v>65</v>
      </c>
      <c r="D61" s="21" t="s">
        <v>24</v>
      </c>
      <c r="E61" s="26">
        <f>E62+E63+E64+E65+E66</f>
        <v>3000</v>
      </c>
      <c r="F61" s="26">
        <f>F62+F63+F64+F65+F66</f>
        <v>0</v>
      </c>
      <c r="G61" s="26">
        <f t="shared" ref="G61:L61" si="17">G62+G63+G64+G65+G66</f>
        <v>0</v>
      </c>
      <c r="H61" s="26">
        <f t="shared" si="17"/>
        <v>3000</v>
      </c>
      <c r="I61" s="26">
        <f t="shared" si="17"/>
        <v>0</v>
      </c>
      <c r="J61" s="26">
        <f t="shared" si="17"/>
        <v>0</v>
      </c>
      <c r="K61" s="26">
        <f t="shared" si="17"/>
        <v>0</v>
      </c>
      <c r="L61" s="26">
        <f t="shared" si="17"/>
        <v>0</v>
      </c>
    </row>
    <row r="62" spans="1:12" ht="15.75" x14ac:dyDescent="0.25">
      <c r="A62" s="42"/>
      <c r="B62" s="39"/>
      <c r="C62" s="37"/>
      <c r="D62" s="35" t="s">
        <v>25</v>
      </c>
      <c r="E62" s="25">
        <f>F62+G62+H62+I62+J62+K62+L62</f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</row>
    <row r="63" spans="1:12" ht="31.5" x14ac:dyDescent="0.25">
      <c r="A63" s="42"/>
      <c r="B63" s="39"/>
      <c r="C63" s="37"/>
      <c r="D63" s="35" t="s">
        <v>15</v>
      </c>
      <c r="E63" s="25">
        <f t="shared" ref="E63:E66" si="18">F63+G63+H63+I63+J63+K63+L63</f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</row>
    <row r="64" spans="1:12" ht="15.75" x14ac:dyDescent="0.25">
      <c r="A64" s="42"/>
      <c r="B64" s="39"/>
      <c r="C64" s="37"/>
      <c r="D64" s="35" t="s">
        <v>17</v>
      </c>
      <c r="E64" s="25">
        <f t="shared" si="18"/>
        <v>3000</v>
      </c>
      <c r="F64" s="25">
        <v>0</v>
      </c>
      <c r="G64" s="25">
        <v>0</v>
      </c>
      <c r="H64" s="25">
        <v>3000</v>
      </c>
      <c r="I64" s="25">
        <v>0</v>
      </c>
      <c r="J64" s="25">
        <v>0</v>
      </c>
      <c r="K64" s="25">
        <v>0</v>
      </c>
      <c r="L64" s="25">
        <v>0</v>
      </c>
    </row>
    <row r="65" spans="1:12" ht="47.25" x14ac:dyDescent="0.25">
      <c r="A65" s="42"/>
      <c r="B65" s="39"/>
      <c r="C65" s="37"/>
      <c r="D65" s="35" t="s">
        <v>26</v>
      </c>
      <c r="E65" s="25">
        <f t="shared" si="18"/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</row>
    <row r="66" spans="1:12" ht="15.75" x14ac:dyDescent="0.25">
      <c r="A66" s="42"/>
      <c r="B66" s="39"/>
      <c r="C66" s="38"/>
      <c r="D66" s="35" t="s">
        <v>47</v>
      </c>
      <c r="E66" s="25">
        <f t="shared" si="18"/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</row>
    <row r="67" spans="1:12" ht="15.75" x14ac:dyDescent="0.25">
      <c r="A67" s="42"/>
      <c r="B67" s="39"/>
      <c r="C67" s="39" t="s">
        <v>46</v>
      </c>
      <c r="D67" s="21" t="s">
        <v>24</v>
      </c>
      <c r="E67" s="26">
        <f>F67+G67+H67+I67+J67+K67+L67</f>
        <v>4520</v>
      </c>
      <c r="F67" s="26">
        <f>F68+F69+F70+F71+F72</f>
        <v>0</v>
      </c>
      <c r="G67" s="26">
        <f t="shared" ref="G67:L67" si="19">G68+G69+G70+G71+G72</f>
        <v>4520</v>
      </c>
      <c r="H67" s="26">
        <f t="shared" si="19"/>
        <v>0</v>
      </c>
      <c r="I67" s="26">
        <f t="shared" si="19"/>
        <v>0</v>
      </c>
      <c r="J67" s="26">
        <f t="shared" si="19"/>
        <v>0</v>
      </c>
      <c r="K67" s="26">
        <f t="shared" si="19"/>
        <v>0</v>
      </c>
      <c r="L67" s="26">
        <f t="shared" si="19"/>
        <v>0</v>
      </c>
    </row>
    <row r="68" spans="1:12" ht="15.75" x14ac:dyDescent="0.25">
      <c r="A68" s="42"/>
      <c r="B68" s="39"/>
      <c r="C68" s="39"/>
      <c r="D68" s="13" t="s">
        <v>25</v>
      </c>
      <c r="E68" s="26">
        <f t="shared" ref="E68:E72" si="20">F68+G68+H68+I68+J68+K68+L68</f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</row>
    <row r="69" spans="1:12" ht="31.5" x14ac:dyDescent="0.25">
      <c r="A69" s="42"/>
      <c r="B69" s="39"/>
      <c r="C69" s="39"/>
      <c r="D69" s="13" t="s">
        <v>15</v>
      </c>
      <c r="E69" s="26">
        <f t="shared" si="20"/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</row>
    <row r="70" spans="1:12" ht="15.75" x14ac:dyDescent="0.25">
      <c r="A70" s="42"/>
      <c r="B70" s="39"/>
      <c r="C70" s="39"/>
      <c r="D70" s="13" t="s">
        <v>17</v>
      </c>
      <c r="E70" s="25">
        <f t="shared" si="20"/>
        <v>4520</v>
      </c>
      <c r="F70" s="25">
        <v>0</v>
      </c>
      <c r="G70" s="25">
        <v>4520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</row>
    <row r="71" spans="1:12" ht="47.25" x14ac:dyDescent="0.25">
      <c r="A71" s="42"/>
      <c r="B71" s="39"/>
      <c r="C71" s="39"/>
      <c r="D71" s="13" t="s">
        <v>26</v>
      </c>
      <c r="E71" s="26">
        <f t="shared" si="20"/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</row>
    <row r="72" spans="1:12" ht="15.75" x14ac:dyDescent="0.25">
      <c r="A72" s="42"/>
      <c r="B72" s="39"/>
      <c r="C72" s="39"/>
      <c r="D72" s="13" t="s">
        <v>47</v>
      </c>
      <c r="E72" s="26">
        <f t="shared" si="20"/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</row>
    <row r="73" spans="1:12" ht="24" customHeight="1" x14ac:dyDescent="0.25">
      <c r="A73" s="42" t="s">
        <v>49</v>
      </c>
      <c r="B73" s="39" t="s">
        <v>51</v>
      </c>
      <c r="C73" s="39" t="s">
        <v>39</v>
      </c>
      <c r="D73" s="21" t="s">
        <v>24</v>
      </c>
      <c r="E73" s="26">
        <f>F73+G73+H73+I73+J73+K73+L73</f>
        <v>5450</v>
      </c>
      <c r="F73" s="25">
        <f>F74+F75+F76+F77+F78</f>
        <v>0</v>
      </c>
      <c r="G73" s="25">
        <f t="shared" ref="G73:L73" si="21">G74+G75+G76+G77+G78</f>
        <v>0</v>
      </c>
      <c r="H73" s="25">
        <f t="shared" si="21"/>
        <v>5450</v>
      </c>
      <c r="I73" s="25">
        <f t="shared" si="21"/>
        <v>0</v>
      </c>
      <c r="J73" s="25">
        <f t="shared" si="21"/>
        <v>0</v>
      </c>
      <c r="K73" s="25">
        <f t="shared" si="21"/>
        <v>0</v>
      </c>
      <c r="L73" s="25">
        <f t="shared" si="21"/>
        <v>0</v>
      </c>
    </row>
    <row r="74" spans="1:12" ht="33" customHeight="1" x14ac:dyDescent="0.25">
      <c r="A74" s="42"/>
      <c r="B74" s="39"/>
      <c r="C74" s="39"/>
      <c r="D74" s="13" t="s">
        <v>25</v>
      </c>
      <c r="E74" s="26">
        <f t="shared" ref="E74:E78" si="22">F74+G74+H74+I74+J74+K74+L74</f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</row>
    <row r="75" spans="1:12" ht="37.5" customHeight="1" x14ac:dyDescent="0.25">
      <c r="A75" s="42"/>
      <c r="B75" s="39"/>
      <c r="C75" s="39"/>
      <c r="D75" s="13" t="s">
        <v>15</v>
      </c>
      <c r="E75" s="26">
        <f t="shared" si="22"/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</row>
    <row r="76" spans="1:12" ht="27" customHeight="1" x14ac:dyDescent="0.25">
      <c r="A76" s="42"/>
      <c r="B76" s="39"/>
      <c r="C76" s="39"/>
      <c r="D76" s="13" t="s">
        <v>17</v>
      </c>
      <c r="E76" s="25">
        <f t="shared" si="22"/>
        <v>5450</v>
      </c>
      <c r="F76" s="25">
        <v>0</v>
      </c>
      <c r="G76" s="25">
        <v>0</v>
      </c>
      <c r="H76" s="25">
        <v>5450</v>
      </c>
      <c r="I76" s="25">
        <v>0</v>
      </c>
      <c r="J76" s="25">
        <v>0</v>
      </c>
      <c r="K76" s="25">
        <v>0</v>
      </c>
      <c r="L76" s="25">
        <v>0</v>
      </c>
    </row>
    <row r="77" spans="1:12" ht="57" customHeight="1" x14ac:dyDescent="0.25">
      <c r="A77" s="42"/>
      <c r="B77" s="39"/>
      <c r="C77" s="39"/>
      <c r="D77" s="13" t="s">
        <v>26</v>
      </c>
      <c r="E77" s="26">
        <f t="shared" si="22"/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</row>
    <row r="78" spans="1:12" ht="23.25" customHeight="1" x14ac:dyDescent="0.25">
      <c r="A78" s="42"/>
      <c r="B78" s="39"/>
      <c r="C78" s="39"/>
      <c r="D78" s="13" t="s">
        <v>47</v>
      </c>
      <c r="E78" s="26">
        <f t="shared" si="22"/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</row>
    <row r="79" spans="1:12" ht="15.75" x14ac:dyDescent="0.25">
      <c r="A79" s="42" t="s">
        <v>50</v>
      </c>
      <c r="B79" s="39" t="s">
        <v>52</v>
      </c>
      <c r="C79" s="39" t="s">
        <v>39</v>
      </c>
      <c r="D79" s="21" t="s">
        <v>24</v>
      </c>
      <c r="E79" s="26">
        <f>F79+G79+H79+I79+J79+K79+L79</f>
        <v>6000</v>
      </c>
      <c r="F79" s="25">
        <f>F80+F81+F82+F83+F84</f>
        <v>0</v>
      </c>
      <c r="G79" s="25">
        <f t="shared" ref="G79:L79" si="23">G80+G81+G82+G83+G84</f>
        <v>0</v>
      </c>
      <c r="H79" s="25">
        <f t="shared" si="23"/>
        <v>6000</v>
      </c>
      <c r="I79" s="25">
        <f t="shared" si="23"/>
        <v>0</v>
      </c>
      <c r="J79" s="25">
        <f t="shared" si="23"/>
        <v>0</v>
      </c>
      <c r="K79" s="25">
        <f t="shared" si="23"/>
        <v>0</v>
      </c>
      <c r="L79" s="25">
        <f t="shared" si="23"/>
        <v>0</v>
      </c>
    </row>
    <row r="80" spans="1:12" ht="25.5" customHeight="1" x14ac:dyDescent="0.25">
      <c r="A80" s="42"/>
      <c r="B80" s="39"/>
      <c r="C80" s="39"/>
      <c r="D80" s="13" t="s">
        <v>25</v>
      </c>
      <c r="E80" s="26">
        <f t="shared" ref="E80:E84" si="24">F80+G80+H80+I80+J80+K80+L80</f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</row>
    <row r="81" spans="1:15" ht="39" customHeight="1" x14ac:dyDescent="0.25">
      <c r="A81" s="42"/>
      <c r="B81" s="39"/>
      <c r="C81" s="39"/>
      <c r="D81" s="13" t="s">
        <v>15</v>
      </c>
      <c r="E81" s="26">
        <f t="shared" si="24"/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</row>
    <row r="82" spans="1:15" ht="27" customHeight="1" x14ac:dyDescent="0.25">
      <c r="A82" s="42"/>
      <c r="B82" s="39"/>
      <c r="C82" s="39"/>
      <c r="D82" s="13" t="s">
        <v>17</v>
      </c>
      <c r="E82" s="25">
        <f t="shared" si="24"/>
        <v>6000</v>
      </c>
      <c r="F82" s="25">
        <v>0</v>
      </c>
      <c r="G82" s="25">
        <v>0</v>
      </c>
      <c r="H82" s="25">
        <v>6000</v>
      </c>
      <c r="I82" s="25">
        <v>0</v>
      </c>
      <c r="J82" s="25">
        <v>0</v>
      </c>
      <c r="K82" s="25">
        <v>0</v>
      </c>
      <c r="L82" s="25">
        <v>0</v>
      </c>
    </row>
    <row r="83" spans="1:15" ht="54.75" customHeight="1" x14ac:dyDescent="0.25">
      <c r="A83" s="42"/>
      <c r="B83" s="39"/>
      <c r="C83" s="39"/>
      <c r="D83" s="13" t="s">
        <v>26</v>
      </c>
      <c r="E83" s="26">
        <f t="shared" si="24"/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</row>
    <row r="84" spans="1:15" ht="26.25" customHeight="1" x14ac:dyDescent="0.25">
      <c r="A84" s="42"/>
      <c r="B84" s="39"/>
      <c r="C84" s="39"/>
      <c r="D84" s="13" t="s">
        <v>47</v>
      </c>
      <c r="E84" s="26">
        <f t="shared" si="24"/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</row>
    <row r="85" spans="1:15" s="2" customFormat="1" ht="26.25" customHeight="1" x14ac:dyDescent="0.25">
      <c r="A85" s="41" t="s">
        <v>21</v>
      </c>
      <c r="B85" s="41"/>
      <c r="C85" s="41"/>
      <c r="D85" s="7" t="s">
        <v>24</v>
      </c>
      <c r="E85" s="26">
        <f>F85+G85+H85+I85+J85+K85+L85</f>
        <v>498632.17891000002</v>
      </c>
      <c r="F85" s="26">
        <f>F86+F87+F88+F89+F90</f>
        <v>2881.3</v>
      </c>
      <c r="G85" s="26">
        <f>G86+G87+G88+G89+G90</f>
        <v>81498.788</v>
      </c>
      <c r="H85" s="26">
        <f>H86+H87+H88+H89+H90</f>
        <v>366360.39091000002</v>
      </c>
      <c r="I85" s="26">
        <f t="shared" ref="I85:L85" si="25">I86+I87+I88+I89+I90</f>
        <v>40091.699999999997</v>
      </c>
      <c r="J85" s="26">
        <f t="shared" si="25"/>
        <v>4600</v>
      </c>
      <c r="K85" s="26">
        <f t="shared" si="25"/>
        <v>1600</v>
      </c>
      <c r="L85" s="26">
        <f t="shared" si="25"/>
        <v>1600</v>
      </c>
    </row>
    <row r="86" spans="1:15" s="2" customFormat="1" ht="24" customHeight="1" x14ac:dyDescent="0.25">
      <c r="A86" s="41"/>
      <c r="B86" s="41"/>
      <c r="C86" s="41"/>
      <c r="D86" s="8" t="s">
        <v>25</v>
      </c>
      <c r="E86" s="25">
        <f t="shared" ref="E86:E90" si="26">F86+G86+H86+I86+J86+K86+L86</f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N86" s="10"/>
    </row>
    <row r="87" spans="1:15" s="2" customFormat="1" ht="37.5" customHeight="1" x14ac:dyDescent="0.25">
      <c r="A87" s="41"/>
      <c r="B87" s="41"/>
      <c r="C87" s="41"/>
      <c r="D87" s="8" t="s">
        <v>15</v>
      </c>
      <c r="E87" s="25">
        <f t="shared" si="26"/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</row>
    <row r="88" spans="1:15" s="2" customFormat="1" ht="24.75" customHeight="1" x14ac:dyDescent="0.25">
      <c r="A88" s="41"/>
      <c r="B88" s="41"/>
      <c r="C88" s="41"/>
      <c r="D88" s="8" t="s">
        <v>22</v>
      </c>
      <c r="E88" s="25">
        <f t="shared" si="26"/>
        <v>189963.17891000002</v>
      </c>
      <c r="F88" s="25">
        <f>F40+F46+F52+F58+F70+F76+F64+F82</f>
        <v>2881.3</v>
      </c>
      <c r="G88" s="25">
        <f t="shared" ref="G88:L88" si="27">G40+G46+G52+G58+G70+G76+G64+G82</f>
        <v>55474.787999999993</v>
      </c>
      <c r="H88" s="25">
        <f t="shared" si="27"/>
        <v>129207.09091000001</v>
      </c>
      <c r="I88" s="25">
        <f t="shared" si="27"/>
        <v>600</v>
      </c>
      <c r="J88" s="25">
        <f t="shared" si="27"/>
        <v>600</v>
      </c>
      <c r="K88" s="25">
        <f t="shared" si="27"/>
        <v>600</v>
      </c>
      <c r="L88" s="25">
        <f t="shared" si="27"/>
        <v>600</v>
      </c>
    </row>
    <row r="89" spans="1:15" s="2" customFormat="1" ht="54.75" customHeight="1" x14ac:dyDescent="0.25">
      <c r="A89" s="41"/>
      <c r="B89" s="41"/>
      <c r="C89" s="41"/>
      <c r="D89" s="8" t="s">
        <v>26</v>
      </c>
      <c r="E89" s="25">
        <f t="shared" si="26"/>
        <v>0</v>
      </c>
      <c r="F89" s="25">
        <f>F41+F47+F53+F59+F71+F77+F83</f>
        <v>0</v>
      </c>
      <c r="G89" s="25">
        <f>G41+G47+G53+G59+G71+G77+G83</f>
        <v>0</v>
      </c>
      <c r="H89" s="25">
        <f>H41+H47+H53+H59+H71+H77+H83</f>
        <v>0</v>
      </c>
      <c r="I89" s="25">
        <v>0</v>
      </c>
      <c r="J89" s="25">
        <v>0</v>
      </c>
      <c r="K89" s="25">
        <v>0</v>
      </c>
      <c r="L89" s="25">
        <v>0</v>
      </c>
    </row>
    <row r="90" spans="1:15" s="2" customFormat="1" ht="30" customHeight="1" x14ac:dyDescent="0.25">
      <c r="A90" s="41"/>
      <c r="B90" s="41"/>
      <c r="C90" s="41"/>
      <c r="D90" s="8" t="s">
        <v>47</v>
      </c>
      <c r="E90" s="25">
        <f t="shared" si="26"/>
        <v>308669</v>
      </c>
      <c r="F90" s="25">
        <f>F42+F48+F54+F60+F72+F78+F84</f>
        <v>0</v>
      </c>
      <c r="G90" s="25">
        <f>G42+G48+G54+G60+G72+G78+G84</f>
        <v>26024</v>
      </c>
      <c r="H90" s="25">
        <f>H42+H48+H54+H60+H72+H78+H84</f>
        <v>237153.3</v>
      </c>
      <c r="I90" s="25">
        <f>I42+I48+I54+I60+I72+I78+I84</f>
        <v>39491.699999999997</v>
      </c>
      <c r="J90" s="25">
        <f>J42+J48+J54+J60+J72+J78+J84</f>
        <v>4000</v>
      </c>
      <c r="K90" s="25">
        <f>K42+K48+K54+K60+K72+K78+K84</f>
        <v>1000</v>
      </c>
      <c r="L90" s="25">
        <f>L42+L48+L54+L60+L72+L78+L84</f>
        <v>1000</v>
      </c>
      <c r="O90" s="2" t="s">
        <v>53</v>
      </c>
    </row>
    <row r="91" spans="1:15" ht="25.5" customHeight="1" x14ac:dyDescent="0.25">
      <c r="A91" s="41" t="s">
        <v>27</v>
      </c>
      <c r="B91" s="41"/>
      <c r="C91" s="41"/>
      <c r="D91" s="7" t="s">
        <v>24</v>
      </c>
      <c r="E91" s="23">
        <f>SUM(F91:L91)</f>
        <v>505008.72194000002</v>
      </c>
      <c r="F91" s="23">
        <f>SUM(F92:F96)</f>
        <v>3554.8</v>
      </c>
      <c r="G91" s="23">
        <f t="shared" ref="G91:L91" si="28">SUM(G92:G96)</f>
        <v>82451.831030000001</v>
      </c>
      <c r="H91" s="23">
        <f t="shared" si="28"/>
        <v>367110.39091000002</v>
      </c>
      <c r="I91" s="23">
        <f t="shared" si="28"/>
        <v>41091.699999999997</v>
      </c>
      <c r="J91" s="23">
        <f t="shared" si="28"/>
        <v>5600</v>
      </c>
      <c r="K91" s="23">
        <f t="shared" si="28"/>
        <v>2600</v>
      </c>
      <c r="L91" s="23">
        <f t="shared" si="28"/>
        <v>2600</v>
      </c>
    </row>
    <row r="92" spans="1:15" ht="24.75" customHeight="1" x14ac:dyDescent="0.25">
      <c r="A92" s="41"/>
      <c r="B92" s="41"/>
      <c r="C92" s="41"/>
      <c r="D92" s="8" t="s">
        <v>25</v>
      </c>
      <c r="E92" s="24">
        <f>SUM(F92:L92)</f>
        <v>0</v>
      </c>
      <c r="F92" s="24">
        <f>F31+F86</f>
        <v>0</v>
      </c>
      <c r="G92" s="24">
        <f>G31+G86</f>
        <v>0</v>
      </c>
      <c r="H92" s="24">
        <f>H31+H86</f>
        <v>0</v>
      </c>
      <c r="I92" s="24">
        <f>I31+I86</f>
        <v>0</v>
      </c>
      <c r="J92" s="24">
        <f>J31+J86</f>
        <v>0</v>
      </c>
      <c r="K92" s="24">
        <f>K31+K86</f>
        <v>0</v>
      </c>
      <c r="L92" s="24">
        <f>L31+L86</f>
        <v>0</v>
      </c>
    </row>
    <row r="93" spans="1:15" ht="34.5" customHeight="1" x14ac:dyDescent="0.25">
      <c r="A93" s="41"/>
      <c r="B93" s="41"/>
      <c r="C93" s="41"/>
      <c r="D93" s="8" t="s">
        <v>15</v>
      </c>
      <c r="E93" s="24">
        <f t="shared" ref="E93:E96" si="29">SUM(F93:L93)</f>
        <v>0</v>
      </c>
      <c r="F93" s="24">
        <f>F32+F87</f>
        <v>0</v>
      </c>
      <c r="G93" s="24">
        <f>G32+G87</f>
        <v>0</v>
      </c>
      <c r="H93" s="24">
        <f>H32+H87</f>
        <v>0</v>
      </c>
      <c r="I93" s="24">
        <f>I32+I87</f>
        <v>0</v>
      </c>
      <c r="J93" s="24">
        <f>J32+J87</f>
        <v>0</v>
      </c>
      <c r="K93" s="24">
        <f>K32+K87</f>
        <v>0</v>
      </c>
      <c r="L93" s="24">
        <f>L32+L87</f>
        <v>0</v>
      </c>
    </row>
    <row r="94" spans="1:15" ht="25.5" customHeight="1" x14ac:dyDescent="0.25">
      <c r="A94" s="41"/>
      <c r="B94" s="41"/>
      <c r="C94" s="41"/>
      <c r="D94" s="8" t="s">
        <v>17</v>
      </c>
      <c r="E94" s="24">
        <f>SUM(F94:L94)</f>
        <v>196339.72194000002</v>
      </c>
      <c r="F94" s="24">
        <f>F33+F88</f>
        <v>3554.8</v>
      </c>
      <c r="G94" s="24">
        <f>G33+G88</f>
        <v>56427.831029999994</v>
      </c>
      <c r="H94" s="24">
        <f>H33+H88</f>
        <v>129957.09091000001</v>
      </c>
      <c r="I94" s="24">
        <f>I33+I88</f>
        <v>1600</v>
      </c>
      <c r="J94" s="24">
        <f>J33+J88</f>
        <v>1600</v>
      </c>
      <c r="K94" s="24">
        <f>K33+K88</f>
        <v>1600</v>
      </c>
      <c r="L94" s="24">
        <f>L33+L88</f>
        <v>1600</v>
      </c>
    </row>
    <row r="95" spans="1:15" ht="52.5" customHeight="1" x14ac:dyDescent="0.25">
      <c r="A95" s="41"/>
      <c r="B95" s="41"/>
      <c r="C95" s="41"/>
      <c r="D95" s="8" t="s">
        <v>26</v>
      </c>
      <c r="E95" s="24">
        <f>SUM(F95:L95)</f>
        <v>0</v>
      </c>
      <c r="F95" s="24">
        <f>F34+F89</f>
        <v>0</v>
      </c>
      <c r="G95" s="24">
        <f>G34+G89</f>
        <v>0</v>
      </c>
      <c r="H95" s="24">
        <f>H34+H89</f>
        <v>0</v>
      </c>
      <c r="I95" s="24">
        <f>I34+I89</f>
        <v>0</v>
      </c>
      <c r="J95" s="24">
        <f>J34+J89</f>
        <v>0</v>
      </c>
      <c r="K95" s="24">
        <f>K34+K89</f>
        <v>0</v>
      </c>
      <c r="L95" s="24">
        <f>L34+L89</f>
        <v>0</v>
      </c>
    </row>
    <row r="96" spans="1:15" ht="21.75" customHeight="1" x14ac:dyDescent="0.25">
      <c r="A96" s="41"/>
      <c r="B96" s="41"/>
      <c r="C96" s="41"/>
      <c r="D96" s="8" t="s">
        <v>47</v>
      </c>
      <c r="E96" s="24">
        <f t="shared" si="29"/>
        <v>308669</v>
      </c>
      <c r="F96" s="24">
        <f>F35+F90</f>
        <v>0</v>
      </c>
      <c r="G96" s="24">
        <f>G35+G90</f>
        <v>26024</v>
      </c>
      <c r="H96" s="24">
        <f>H35+H90</f>
        <v>237153.3</v>
      </c>
      <c r="I96" s="24">
        <f>I35+I90</f>
        <v>39491.699999999997</v>
      </c>
      <c r="J96" s="24">
        <f>J35+J90</f>
        <v>4000</v>
      </c>
      <c r="K96" s="24">
        <f>K35+K90</f>
        <v>1000</v>
      </c>
      <c r="L96" s="24">
        <f>L35+L90</f>
        <v>1000</v>
      </c>
    </row>
    <row r="97" spans="1:14" ht="15.75" customHeight="1" x14ac:dyDescent="0.25">
      <c r="A97" s="40" t="s">
        <v>4</v>
      </c>
      <c r="B97" s="40"/>
      <c r="C97" s="40"/>
      <c r="D97" s="8"/>
      <c r="E97" s="23"/>
      <c r="F97" s="23"/>
      <c r="G97" s="23"/>
      <c r="H97" s="23"/>
      <c r="I97" s="23"/>
      <c r="J97" s="23"/>
      <c r="K97" s="23"/>
      <c r="L97" s="23"/>
    </row>
    <row r="98" spans="1:14" ht="24.75" customHeight="1" x14ac:dyDescent="0.25">
      <c r="A98" s="40" t="s">
        <v>58</v>
      </c>
      <c r="B98" s="40"/>
      <c r="C98" s="40"/>
      <c r="D98" s="7" t="s">
        <v>57</v>
      </c>
      <c r="E98" s="23">
        <f>F98+G98+H98+I98+J98+K98+L98</f>
        <v>238232</v>
      </c>
      <c r="F98" s="23">
        <f t="shared" ref="F98:L98" si="30">F99+F100+F101+F102+F103</f>
        <v>0</v>
      </c>
      <c r="G98" s="23">
        <f t="shared" si="30"/>
        <v>154.69999999999999</v>
      </c>
      <c r="H98" s="23">
        <f t="shared" si="30"/>
        <v>238077.3</v>
      </c>
      <c r="I98" s="23">
        <f t="shared" si="30"/>
        <v>0</v>
      </c>
      <c r="J98" s="23">
        <f t="shared" si="30"/>
        <v>0</v>
      </c>
      <c r="K98" s="23">
        <f t="shared" si="30"/>
        <v>0</v>
      </c>
      <c r="L98" s="23">
        <f t="shared" si="30"/>
        <v>0</v>
      </c>
    </row>
    <row r="99" spans="1:14" ht="29.25" customHeight="1" x14ac:dyDescent="0.25">
      <c r="A99" s="40"/>
      <c r="B99" s="40"/>
      <c r="C99" s="40"/>
      <c r="D99" s="8" t="s">
        <v>25</v>
      </c>
      <c r="E99" s="23">
        <f t="shared" ref="E99:E103" si="31">F99+G99+H99+I99+J99+K99+L99</f>
        <v>0</v>
      </c>
      <c r="F99" s="24">
        <v>0</v>
      </c>
      <c r="G99" s="24">
        <v>0</v>
      </c>
      <c r="H99" s="24">
        <v>0</v>
      </c>
      <c r="I99" s="24">
        <v>0</v>
      </c>
      <c r="J99" s="24">
        <v>0</v>
      </c>
      <c r="K99" s="24">
        <v>0</v>
      </c>
      <c r="L99" s="24">
        <v>0</v>
      </c>
    </row>
    <row r="100" spans="1:14" ht="48.75" customHeight="1" x14ac:dyDescent="0.25">
      <c r="A100" s="40"/>
      <c r="B100" s="40"/>
      <c r="C100" s="40"/>
      <c r="D100" s="8" t="s">
        <v>15</v>
      </c>
      <c r="E100" s="24">
        <f t="shared" si="31"/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</row>
    <row r="101" spans="1:14" ht="30.75" customHeight="1" x14ac:dyDescent="0.25">
      <c r="A101" s="40"/>
      <c r="B101" s="40"/>
      <c r="C101" s="40"/>
      <c r="D101" s="8" t="s">
        <v>17</v>
      </c>
      <c r="E101" s="24">
        <f t="shared" si="31"/>
        <v>7466.5</v>
      </c>
      <c r="F101" s="24">
        <v>0</v>
      </c>
      <c r="G101" s="24">
        <f>G40</f>
        <v>154.69999999999999</v>
      </c>
      <c r="H101" s="24">
        <f>H40</f>
        <v>7311.8</v>
      </c>
      <c r="I101" s="24">
        <v>0</v>
      </c>
      <c r="J101" s="24">
        <v>0</v>
      </c>
      <c r="K101" s="24">
        <v>0</v>
      </c>
      <c r="L101" s="24">
        <v>0</v>
      </c>
    </row>
    <row r="102" spans="1:14" ht="42" customHeight="1" x14ac:dyDescent="0.25">
      <c r="A102" s="40"/>
      <c r="B102" s="40"/>
      <c r="C102" s="40"/>
      <c r="D102" s="3" t="s">
        <v>26</v>
      </c>
      <c r="E102" s="24">
        <f t="shared" si="31"/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N102" s="12"/>
    </row>
    <row r="103" spans="1:14" ht="28.5" customHeight="1" x14ac:dyDescent="0.25">
      <c r="A103" s="40"/>
      <c r="B103" s="40"/>
      <c r="C103" s="40"/>
      <c r="D103" s="34" t="s">
        <v>48</v>
      </c>
      <c r="E103" s="24">
        <f t="shared" si="31"/>
        <v>230765.5</v>
      </c>
      <c r="F103" s="24">
        <v>0</v>
      </c>
      <c r="G103" s="24">
        <f>G42</f>
        <v>0</v>
      </c>
      <c r="H103" s="24">
        <f>H42</f>
        <v>230765.5</v>
      </c>
      <c r="I103" s="24">
        <v>0</v>
      </c>
      <c r="J103" s="24">
        <v>0</v>
      </c>
      <c r="K103" s="24">
        <v>0</v>
      </c>
      <c r="L103" s="24">
        <v>0</v>
      </c>
    </row>
    <row r="104" spans="1:14" ht="23.25" customHeight="1" x14ac:dyDescent="0.25">
      <c r="A104" s="40" t="s">
        <v>59</v>
      </c>
      <c r="B104" s="40"/>
      <c r="C104" s="40"/>
      <c r="D104" s="7" t="s">
        <v>57</v>
      </c>
      <c r="E104" s="23">
        <f>SUM(F104:L104)</f>
        <v>266776.72194000002</v>
      </c>
      <c r="F104" s="23">
        <f>F105+F106+F107+F108+F109</f>
        <v>3554.8</v>
      </c>
      <c r="G104" s="23">
        <f t="shared" ref="G104:L104" si="32">G105+G106+G107+G108+G109</f>
        <v>82297.13102999999</v>
      </c>
      <c r="H104" s="23">
        <f t="shared" si="32"/>
        <v>129033.09091000001</v>
      </c>
      <c r="I104" s="23">
        <f t="shared" si="32"/>
        <v>41091.699999999997</v>
      </c>
      <c r="J104" s="23">
        <f t="shared" si="32"/>
        <v>5600</v>
      </c>
      <c r="K104" s="23">
        <f t="shared" si="32"/>
        <v>2600</v>
      </c>
      <c r="L104" s="23">
        <f t="shared" si="32"/>
        <v>2600</v>
      </c>
    </row>
    <row r="105" spans="1:14" ht="27" customHeight="1" x14ac:dyDescent="0.25">
      <c r="A105" s="40"/>
      <c r="B105" s="40"/>
      <c r="C105" s="40"/>
      <c r="D105" s="8" t="s">
        <v>25</v>
      </c>
      <c r="E105" s="23">
        <f>SUM(F105:L105)</f>
        <v>0</v>
      </c>
      <c r="F105" s="24">
        <f>F31+F44+F50+F56</f>
        <v>0</v>
      </c>
      <c r="G105" s="24">
        <f>G31+G44+G50+G56</f>
        <v>0</v>
      </c>
      <c r="H105" s="24">
        <f>H31+H44+H50+H56</f>
        <v>0</v>
      </c>
      <c r="I105" s="24">
        <f>I31+I44+I50+I56</f>
        <v>0</v>
      </c>
      <c r="J105" s="24">
        <f>J31+J44+J50+J56</f>
        <v>0</v>
      </c>
      <c r="K105" s="24">
        <f>K31+K44+K50+K56</f>
        <v>0</v>
      </c>
      <c r="L105" s="24">
        <f>L31+L44+L50+L56</f>
        <v>0</v>
      </c>
    </row>
    <row r="106" spans="1:14" ht="37.5" customHeight="1" x14ac:dyDescent="0.25">
      <c r="A106" s="40"/>
      <c r="B106" s="40"/>
      <c r="C106" s="40"/>
      <c r="D106" s="8" t="s">
        <v>15</v>
      </c>
      <c r="E106" s="23">
        <f t="shared" ref="E106:E107" si="33">SUM(F106:L106)</f>
        <v>0</v>
      </c>
      <c r="F106" s="24">
        <f>F32+F45+F51+F57</f>
        <v>0</v>
      </c>
      <c r="G106" s="24">
        <f>G32+G45+G51+G57</f>
        <v>0</v>
      </c>
      <c r="H106" s="24">
        <f>H32+H45+H51+H57</f>
        <v>0</v>
      </c>
      <c r="I106" s="24">
        <f>I32+I45+I51+I57</f>
        <v>0</v>
      </c>
      <c r="J106" s="24">
        <f>J32+J45+J51+J57</f>
        <v>0</v>
      </c>
      <c r="K106" s="24">
        <f>K32+K45+K51+K57</f>
        <v>0</v>
      </c>
      <c r="L106" s="24">
        <f>L32+L45+L51+L57</f>
        <v>0</v>
      </c>
      <c r="M106" s="11"/>
    </row>
    <row r="107" spans="1:14" ht="26.25" customHeight="1" x14ac:dyDescent="0.25">
      <c r="A107" s="40"/>
      <c r="B107" s="40"/>
      <c r="C107" s="40"/>
      <c r="D107" s="8" t="s">
        <v>17</v>
      </c>
      <c r="E107" s="24">
        <f t="shared" si="33"/>
        <v>188873.22194000002</v>
      </c>
      <c r="F107" s="24">
        <f>F33+F46+F52+2881.3</f>
        <v>3554.8</v>
      </c>
      <c r="G107" s="24">
        <f>G33+G46+G52+G58+G70</f>
        <v>56273.131029999997</v>
      </c>
      <c r="H107" s="24">
        <f>H33+H46+H52+H58+H64+H76+H82</f>
        <v>122645.29091000001</v>
      </c>
      <c r="I107" s="24">
        <f>I33+I46+I52+I58</f>
        <v>1600</v>
      </c>
      <c r="J107" s="24">
        <f>J33+J46+J52+J58</f>
        <v>1600</v>
      </c>
      <c r="K107" s="24">
        <f>K33+K46+K52+K58</f>
        <v>1600</v>
      </c>
      <c r="L107" s="24">
        <f>L33+L46+L52+L58</f>
        <v>1600</v>
      </c>
    </row>
    <row r="108" spans="1:14" ht="52.5" customHeight="1" x14ac:dyDescent="0.25">
      <c r="A108" s="40"/>
      <c r="B108" s="40"/>
      <c r="C108" s="40"/>
      <c r="D108" s="8" t="s">
        <v>26</v>
      </c>
      <c r="E108" s="23">
        <f>SUM(F108:L108)</f>
        <v>0</v>
      </c>
      <c r="F108" s="24">
        <f>F34+F47+F53+F59</f>
        <v>0</v>
      </c>
      <c r="G108" s="24">
        <f>G34+G47+G53+G59</f>
        <v>0</v>
      </c>
      <c r="H108" s="24">
        <f>H34+H47+H53+H59</f>
        <v>0</v>
      </c>
      <c r="I108" s="24">
        <f>I34+I47+I53+I59</f>
        <v>0</v>
      </c>
      <c r="J108" s="24">
        <f>J34+J47+J53+J59</f>
        <v>0</v>
      </c>
      <c r="K108" s="24">
        <f>K34+K47+K53+K59</f>
        <v>0</v>
      </c>
      <c r="L108" s="24">
        <f>L34+L47+L53+L59</f>
        <v>0</v>
      </c>
      <c r="M108" s="11"/>
    </row>
    <row r="109" spans="1:14" ht="39" customHeight="1" x14ac:dyDescent="0.25">
      <c r="A109" s="40"/>
      <c r="B109" s="40"/>
      <c r="C109" s="40"/>
      <c r="D109" s="8" t="s">
        <v>47</v>
      </c>
      <c r="E109" s="24">
        <f t="shared" ref="E109" si="34">SUM(F109:L109)</f>
        <v>77903.5</v>
      </c>
      <c r="F109" s="24">
        <f>F35+F48+F54+F60</f>
        <v>0</v>
      </c>
      <c r="G109" s="24">
        <f>G35+G48+G54+G60</f>
        <v>26024</v>
      </c>
      <c r="H109" s="24">
        <f>H35+H48+H54+H60</f>
        <v>6387.8</v>
      </c>
      <c r="I109" s="24">
        <f>I35+I48+I54+I60</f>
        <v>39491.699999999997</v>
      </c>
      <c r="J109" s="24">
        <f>J35+J48+J54+J60</f>
        <v>4000</v>
      </c>
      <c r="K109" s="24">
        <f>K35+K48+K54+K60</f>
        <v>1000</v>
      </c>
      <c r="L109" s="24">
        <f>L35+L48+L54+L60</f>
        <v>1000</v>
      </c>
    </row>
    <row r="110" spans="1:14" ht="27" customHeight="1" x14ac:dyDescent="0.25">
      <c r="A110" s="39" t="s">
        <v>63</v>
      </c>
      <c r="B110" s="39"/>
      <c r="C110" s="39"/>
      <c r="D110" s="7" t="s">
        <v>57</v>
      </c>
      <c r="E110" s="23">
        <f>SUM(F110:L110)</f>
        <v>2526.5430299999998</v>
      </c>
      <c r="F110" s="23">
        <f>SUM(F111:F115)</f>
        <v>173.5</v>
      </c>
      <c r="G110" s="23">
        <f t="shared" ref="G110" si="35">SUM(G111:G115)</f>
        <v>353.04302999999999</v>
      </c>
      <c r="H110" s="23">
        <f t="shared" ref="H110" si="36">SUM(H111:H115)</f>
        <v>400</v>
      </c>
      <c r="I110" s="23">
        <f t="shared" ref="I110" si="37">SUM(I111:I115)</f>
        <v>400</v>
      </c>
      <c r="J110" s="23">
        <f t="shared" ref="J110" si="38">SUM(J111:J115)</f>
        <v>400</v>
      </c>
      <c r="K110" s="23">
        <f t="shared" ref="K110" si="39">SUM(K111:K115)</f>
        <v>400</v>
      </c>
      <c r="L110" s="23">
        <f t="shared" ref="L110" si="40">SUM(L111:L115)</f>
        <v>400</v>
      </c>
    </row>
    <row r="111" spans="1:14" ht="27" customHeight="1" x14ac:dyDescent="0.25">
      <c r="A111" s="39"/>
      <c r="B111" s="39"/>
      <c r="C111" s="39"/>
      <c r="D111" s="8" t="s">
        <v>25</v>
      </c>
      <c r="E111" s="23">
        <f>SUM(F111:L111)</f>
        <v>0</v>
      </c>
      <c r="F111" s="24">
        <f>F13</f>
        <v>0</v>
      </c>
      <c r="G111" s="24">
        <f>G13</f>
        <v>0</v>
      </c>
      <c r="H111" s="24">
        <f>H13</f>
        <v>0</v>
      </c>
      <c r="I111" s="24">
        <f>I13</f>
        <v>0</v>
      </c>
      <c r="J111" s="24">
        <f>J13</f>
        <v>0</v>
      </c>
      <c r="K111" s="24">
        <f>K13</f>
        <v>0</v>
      </c>
      <c r="L111" s="24">
        <f>L13</f>
        <v>0</v>
      </c>
    </row>
    <row r="112" spans="1:14" ht="41.25" customHeight="1" x14ac:dyDescent="0.25">
      <c r="A112" s="39"/>
      <c r="B112" s="39"/>
      <c r="C112" s="39"/>
      <c r="D112" s="8" t="s">
        <v>15</v>
      </c>
      <c r="E112" s="23">
        <f t="shared" ref="E112" si="41">SUM(F112:L112)</f>
        <v>0</v>
      </c>
      <c r="F112" s="24">
        <f>F14</f>
        <v>0</v>
      </c>
      <c r="G112" s="24">
        <f>G14</f>
        <v>0</v>
      </c>
      <c r="H112" s="24">
        <f>H14</f>
        <v>0</v>
      </c>
      <c r="I112" s="24">
        <f>I14</f>
        <v>0</v>
      </c>
      <c r="J112" s="24">
        <f>J14</f>
        <v>0</v>
      </c>
      <c r="K112" s="24">
        <f>K14</f>
        <v>0</v>
      </c>
      <c r="L112" s="24">
        <f>L14</f>
        <v>0</v>
      </c>
    </row>
    <row r="113" spans="1:12" ht="23.25" customHeight="1" x14ac:dyDescent="0.25">
      <c r="A113" s="39"/>
      <c r="B113" s="39"/>
      <c r="C113" s="39"/>
      <c r="D113" s="8" t="s">
        <v>17</v>
      </c>
      <c r="E113" s="24">
        <f>SUM(F113:L113)</f>
        <v>2526.5430299999998</v>
      </c>
      <c r="F113" s="24">
        <f>F15</f>
        <v>173.5</v>
      </c>
      <c r="G113" s="24">
        <f>G15</f>
        <v>353.04302999999999</v>
      </c>
      <c r="H113" s="24">
        <f>H15</f>
        <v>400</v>
      </c>
      <c r="I113" s="24">
        <f>I15</f>
        <v>400</v>
      </c>
      <c r="J113" s="24">
        <f>J15</f>
        <v>400</v>
      </c>
      <c r="K113" s="24">
        <f>K15</f>
        <v>400</v>
      </c>
      <c r="L113" s="24">
        <f>L15</f>
        <v>400</v>
      </c>
    </row>
    <row r="114" spans="1:12" ht="47.25" x14ac:dyDescent="0.25">
      <c r="A114" s="39"/>
      <c r="B114" s="39"/>
      <c r="C114" s="39"/>
      <c r="D114" s="8" t="s">
        <v>26</v>
      </c>
      <c r="E114" s="23">
        <f>SUM(F114:L114)</f>
        <v>0</v>
      </c>
      <c r="F114" s="24">
        <f>F16</f>
        <v>0</v>
      </c>
      <c r="G114" s="24">
        <f>G16</f>
        <v>0</v>
      </c>
      <c r="H114" s="24">
        <f>H16</f>
        <v>0</v>
      </c>
      <c r="I114" s="24">
        <f>I16</f>
        <v>0</v>
      </c>
      <c r="J114" s="24">
        <f>J16</f>
        <v>0</v>
      </c>
      <c r="K114" s="24">
        <f>K16</f>
        <v>0</v>
      </c>
      <c r="L114" s="24">
        <f>L16</f>
        <v>0</v>
      </c>
    </row>
    <row r="115" spans="1:12" ht="31.5" customHeight="1" x14ac:dyDescent="0.25">
      <c r="A115" s="39"/>
      <c r="B115" s="39"/>
      <c r="C115" s="39"/>
      <c r="D115" s="8" t="s">
        <v>48</v>
      </c>
      <c r="E115" s="23">
        <f t="shared" ref="E115" si="42">SUM(F115:L115)</f>
        <v>0</v>
      </c>
      <c r="F115" s="24">
        <f>F17</f>
        <v>0</v>
      </c>
      <c r="G115" s="24">
        <f>G17</f>
        <v>0</v>
      </c>
      <c r="H115" s="24">
        <f>H17</f>
        <v>0</v>
      </c>
      <c r="I115" s="24">
        <f>I17</f>
        <v>0</v>
      </c>
      <c r="J115" s="24">
        <f>J17</f>
        <v>0</v>
      </c>
      <c r="K115" s="24">
        <f>K17</f>
        <v>0</v>
      </c>
      <c r="L115" s="24">
        <f>L17</f>
        <v>0</v>
      </c>
    </row>
    <row r="116" spans="1:12" ht="25.5" customHeight="1" x14ac:dyDescent="0.25">
      <c r="A116" s="39" t="s">
        <v>62</v>
      </c>
      <c r="B116" s="39"/>
      <c r="C116" s="39"/>
      <c r="D116" s="7" t="s">
        <v>57</v>
      </c>
      <c r="E116" s="23">
        <f>SUM(F116:L116)</f>
        <v>3850</v>
      </c>
      <c r="F116" s="23">
        <f>SUM(F117:F121)</f>
        <v>500</v>
      </c>
      <c r="G116" s="23">
        <f>SUM(G117:G121)</f>
        <v>600</v>
      </c>
      <c r="H116" s="23">
        <f t="shared" ref="H116" si="43">SUM(H117:H121)</f>
        <v>350</v>
      </c>
      <c r="I116" s="23">
        <f t="shared" ref="I116" si="44">SUM(I117:I121)</f>
        <v>600</v>
      </c>
      <c r="J116" s="23">
        <f t="shared" ref="J116" si="45">SUM(J117:J121)</f>
        <v>600</v>
      </c>
      <c r="K116" s="23">
        <f t="shared" ref="K116" si="46">SUM(K117:K121)</f>
        <v>600</v>
      </c>
      <c r="L116" s="23">
        <f t="shared" ref="L116" si="47">SUM(L117:L121)</f>
        <v>600</v>
      </c>
    </row>
    <row r="117" spans="1:12" ht="25.5" customHeight="1" x14ac:dyDescent="0.25">
      <c r="A117" s="39"/>
      <c r="B117" s="39"/>
      <c r="C117" s="39"/>
      <c r="D117" s="8" t="s">
        <v>25</v>
      </c>
      <c r="E117" s="23">
        <f>SUM(F117:L117)</f>
        <v>0</v>
      </c>
      <c r="F117" s="27">
        <f>F19+F25</f>
        <v>0</v>
      </c>
      <c r="G117" s="27">
        <f>G19+G25</f>
        <v>0</v>
      </c>
      <c r="H117" s="27">
        <f>H19+H25</f>
        <v>0</v>
      </c>
      <c r="I117" s="27">
        <f>I19+I25</f>
        <v>0</v>
      </c>
      <c r="J117" s="27">
        <f>J19+J25</f>
        <v>0</v>
      </c>
      <c r="K117" s="27">
        <f>K19+K25</f>
        <v>0</v>
      </c>
      <c r="L117" s="27">
        <f>L19+L25</f>
        <v>0</v>
      </c>
    </row>
    <row r="118" spans="1:12" ht="36.75" customHeight="1" x14ac:dyDescent="0.25">
      <c r="A118" s="39"/>
      <c r="B118" s="39"/>
      <c r="C118" s="39"/>
      <c r="D118" s="8" t="s">
        <v>15</v>
      </c>
      <c r="E118" s="23">
        <f t="shared" ref="E118:E119" si="48">SUM(F118:L118)</f>
        <v>0</v>
      </c>
      <c r="F118" s="27">
        <f>F20+F26</f>
        <v>0</v>
      </c>
      <c r="G118" s="27">
        <f>G20+G26</f>
        <v>0</v>
      </c>
      <c r="H118" s="27">
        <f>H20+H26</f>
        <v>0</v>
      </c>
      <c r="I118" s="27">
        <f>I20+I26</f>
        <v>0</v>
      </c>
      <c r="J118" s="27">
        <f>J20+J26</f>
        <v>0</v>
      </c>
      <c r="K118" s="27">
        <f>K20+K26</f>
        <v>0</v>
      </c>
      <c r="L118" s="27">
        <f>L20+L26</f>
        <v>0</v>
      </c>
    </row>
    <row r="119" spans="1:12" ht="26.25" customHeight="1" x14ac:dyDescent="0.25">
      <c r="A119" s="39"/>
      <c r="B119" s="39"/>
      <c r="C119" s="39"/>
      <c r="D119" s="8" t="s">
        <v>17</v>
      </c>
      <c r="E119" s="24">
        <f t="shared" si="48"/>
        <v>3850</v>
      </c>
      <c r="F119" s="27">
        <f>F21+F27</f>
        <v>500</v>
      </c>
      <c r="G119" s="27">
        <f>G21+G27</f>
        <v>600</v>
      </c>
      <c r="H119" s="27">
        <f>H21+H27</f>
        <v>350</v>
      </c>
      <c r="I119" s="27">
        <f>I21+I27</f>
        <v>600</v>
      </c>
      <c r="J119" s="27">
        <f>J21+J27</f>
        <v>600</v>
      </c>
      <c r="K119" s="27">
        <f>K21+K27</f>
        <v>600</v>
      </c>
      <c r="L119" s="27">
        <f>L21+L27</f>
        <v>600</v>
      </c>
    </row>
    <row r="120" spans="1:12" ht="47.25" x14ac:dyDescent="0.25">
      <c r="A120" s="39"/>
      <c r="B120" s="39"/>
      <c r="C120" s="39"/>
      <c r="D120" s="8" t="s">
        <v>26</v>
      </c>
      <c r="E120" s="23">
        <f>SUM(F120:L120)</f>
        <v>0</v>
      </c>
      <c r="F120" s="27">
        <f>F22+F28</f>
        <v>0</v>
      </c>
      <c r="G120" s="27">
        <f>G22+G28</f>
        <v>0</v>
      </c>
      <c r="H120" s="27">
        <f>H22+H28</f>
        <v>0</v>
      </c>
      <c r="I120" s="27">
        <f>I22+I28</f>
        <v>0</v>
      </c>
      <c r="J120" s="27">
        <f>J22+J28</f>
        <v>0</v>
      </c>
      <c r="K120" s="27">
        <f>K22+K28</f>
        <v>0</v>
      </c>
      <c r="L120" s="27">
        <f>L22+L28</f>
        <v>0</v>
      </c>
    </row>
    <row r="121" spans="1:12" ht="29.25" customHeight="1" x14ac:dyDescent="0.25">
      <c r="A121" s="39"/>
      <c r="B121" s="39"/>
      <c r="C121" s="39"/>
      <c r="D121" s="8" t="s">
        <v>48</v>
      </c>
      <c r="E121" s="23">
        <f t="shared" ref="E121" si="49">SUM(F121:L121)</f>
        <v>0</v>
      </c>
      <c r="F121" s="27">
        <f>F23+F29</f>
        <v>0</v>
      </c>
      <c r="G121" s="27">
        <f>G23+G29</f>
        <v>0</v>
      </c>
      <c r="H121" s="27">
        <f>H23+H29</f>
        <v>0</v>
      </c>
      <c r="I121" s="27">
        <f>I23+I29</f>
        <v>0</v>
      </c>
      <c r="J121" s="27">
        <f>J23+J29</f>
        <v>0</v>
      </c>
      <c r="K121" s="27">
        <f>K23+K29</f>
        <v>0</v>
      </c>
      <c r="L121" s="27">
        <f>L23+L29</f>
        <v>0</v>
      </c>
    </row>
    <row r="122" spans="1:12" ht="27" customHeight="1" x14ac:dyDescent="0.25">
      <c r="A122" s="39" t="s">
        <v>44</v>
      </c>
      <c r="B122" s="39"/>
      <c r="C122" s="39"/>
      <c r="D122" s="7" t="s">
        <v>57</v>
      </c>
      <c r="E122" s="23">
        <f>SUM(F122:L122)</f>
        <v>11481.358</v>
      </c>
      <c r="F122" s="23">
        <v>2881.3</v>
      </c>
      <c r="G122" s="23">
        <f>SUM(G123:G127)</f>
        <v>4089.058</v>
      </c>
      <c r="H122" s="23">
        <f t="shared" ref="H122:L122" si="50">SUM(H123:H127)</f>
        <v>4511</v>
      </c>
      <c r="I122" s="23">
        <f t="shared" si="50"/>
        <v>0</v>
      </c>
      <c r="J122" s="23">
        <f t="shared" si="50"/>
        <v>0</v>
      </c>
      <c r="K122" s="23">
        <f t="shared" si="50"/>
        <v>0</v>
      </c>
      <c r="L122" s="23">
        <f t="shared" si="50"/>
        <v>0</v>
      </c>
    </row>
    <row r="123" spans="1:12" ht="25.5" customHeight="1" x14ac:dyDescent="0.25">
      <c r="A123" s="39"/>
      <c r="B123" s="39"/>
      <c r="C123" s="39"/>
      <c r="D123" s="8" t="s">
        <v>25</v>
      </c>
      <c r="E123" s="23">
        <f>SUM(F123:L123)</f>
        <v>0</v>
      </c>
      <c r="F123" s="27">
        <f>F56</f>
        <v>0</v>
      </c>
      <c r="G123" s="27">
        <f>G56</f>
        <v>0</v>
      </c>
      <c r="H123" s="27">
        <f>H56</f>
        <v>0</v>
      </c>
      <c r="I123" s="27">
        <f>I56</f>
        <v>0</v>
      </c>
      <c r="J123" s="27">
        <f>J56</f>
        <v>0</v>
      </c>
      <c r="K123" s="27">
        <f>K56</f>
        <v>0</v>
      </c>
      <c r="L123" s="27">
        <f>L56</f>
        <v>0</v>
      </c>
    </row>
    <row r="124" spans="1:12" ht="39" customHeight="1" x14ac:dyDescent="0.25">
      <c r="A124" s="39"/>
      <c r="B124" s="39"/>
      <c r="C124" s="39"/>
      <c r="D124" s="8" t="s">
        <v>15</v>
      </c>
      <c r="E124" s="23">
        <f t="shared" ref="E124" si="51">SUM(F124:L124)</f>
        <v>0</v>
      </c>
      <c r="F124" s="27">
        <f>F57</f>
        <v>0</v>
      </c>
      <c r="G124" s="27">
        <f>G57</f>
        <v>0</v>
      </c>
      <c r="H124" s="27">
        <f>H57</f>
        <v>0</v>
      </c>
      <c r="I124" s="27">
        <f>I57</f>
        <v>0</v>
      </c>
      <c r="J124" s="27">
        <f>J57</f>
        <v>0</v>
      </c>
      <c r="K124" s="27">
        <f>K57</f>
        <v>0</v>
      </c>
      <c r="L124" s="27">
        <f>L57</f>
        <v>0</v>
      </c>
    </row>
    <row r="125" spans="1:12" ht="25.5" customHeight="1" x14ac:dyDescent="0.25">
      <c r="A125" s="39"/>
      <c r="B125" s="39"/>
      <c r="C125" s="39"/>
      <c r="D125" s="8" t="s">
        <v>17</v>
      </c>
      <c r="E125" s="24">
        <f>G125+H125+I125+J125+K125+L125+2881.3</f>
        <v>9170.3580000000002</v>
      </c>
      <c r="F125" s="27">
        <f>F58</f>
        <v>2881.3</v>
      </c>
      <c r="G125" s="27">
        <f>G58</f>
        <v>4089.058</v>
      </c>
      <c r="H125" s="27">
        <f>H58</f>
        <v>2200</v>
      </c>
      <c r="I125" s="27">
        <f>I58</f>
        <v>0</v>
      </c>
      <c r="J125" s="27">
        <f>J58</f>
        <v>0</v>
      </c>
      <c r="K125" s="27">
        <f>K58</f>
        <v>0</v>
      </c>
      <c r="L125" s="27">
        <f>L58</f>
        <v>0</v>
      </c>
    </row>
    <row r="126" spans="1:12" ht="55.5" customHeight="1" x14ac:dyDescent="0.25">
      <c r="A126" s="39"/>
      <c r="B126" s="39"/>
      <c r="C126" s="39"/>
      <c r="D126" s="8" t="s">
        <v>26</v>
      </c>
      <c r="E126" s="23">
        <f>SUM(F126:L126)</f>
        <v>0</v>
      </c>
      <c r="F126" s="27">
        <f>F59</f>
        <v>0</v>
      </c>
      <c r="G126" s="27">
        <f>G59</f>
        <v>0</v>
      </c>
      <c r="H126" s="27">
        <f>H59</f>
        <v>0</v>
      </c>
      <c r="I126" s="27">
        <f>I59</f>
        <v>0</v>
      </c>
      <c r="J126" s="27">
        <f>J59</f>
        <v>0</v>
      </c>
      <c r="K126" s="27">
        <f>K59</f>
        <v>0</v>
      </c>
      <c r="L126" s="27">
        <f>L59</f>
        <v>0</v>
      </c>
    </row>
    <row r="127" spans="1:12" ht="38.25" customHeight="1" x14ac:dyDescent="0.25">
      <c r="A127" s="39"/>
      <c r="B127" s="39"/>
      <c r="C127" s="39"/>
      <c r="D127" s="8" t="s">
        <v>47</v>
      </c>
      <c r="E127" s="24">
        <f t="shared" ref="E127" si="52">SUM(F127:L127)</f>
        <v>2311</v>
      </c>
      <c r="F127" s="27">
        <f>F60</f>
        <v>0</v>
      </c>
      <c r="G127" s="27">
        <f>G60</f>
        <v>0</v>
      </c>
      <c r="H127" s="27">
        <f>H60</f>
        <v>2311</v>
      </c>
      <c r="I127" s="27">
        <f>I60</f>
        <v>0</v>
      </c>
      <c r="J127" s="27">
        <f>J60</f>
        <v>0</v>
      </c>
      <c r="K127" s="27">
        <f>K60</f>
        <v>0</v>
      </c>
      <c r="L127" s="27">
        <f>L60</f>
        <v>0</v>
      </c>
    </row>
    <row r="128" spans="1:12" ht="33" customHeight="1" x14ac:dyDescent="0.25">
      <c r="A128" s="39" t="s">
        <v>61</v>
      </c>
      <c r="B128" s="39"/>
      <c r="C128" s="39"/>
      <c r="D128" s="7" t="s">
        <v>57</v>
      </c>
      <c r="E128" s="23">
        <f>SUM(F128:L128)</f>
        <v>479630.82091000001</v>
      </c>
      <c r="F128" s="23">
        <f>SUM(F129:F133)</f>
        <v>0</v>
      </c>
      <c r="G128" s="23">
        <f>SUM(G129:G133)</f>
        <v>72889.73</v>
      </c>
      <c r="H128" s="23">
        <f t="shared" ref="H128:L128" si="53">SUM(H129:H133)</f>
        <v>358849.39091000002</v>
      </c>
      <c r="I128" s="23">
        <f t="shared" si="53"/>
        <v>40091.699999999997</v>
      </c>
      <c r="J128" s="23">
        <f t="shared" si="53"/>
        <v>4600</v>
      </c>
      <c r="K128" s="23">
        <f t="shared" si="53"/>
        <v>1600</v>
      </c>
      <c r="L128" s="23">
        <f t="shared" si="53"/>
        <v>1600</v>
      </c>
    </row>
    <row r="129" spans="1:13" ht="33" customHeight="1" x14ac:dyDescent="0.25">
      <c r="A129" s="39"/>
      <c r="B129" s="39"/>
      <c r="C129" s="39"/>
      <c r="D129" s="8" t="s">
        <v>25</v>
      </c>
      <c r="E129" s="23">
        <f>SUM(F129:L129)</f>
        <v>0</v>
      </c>
      <c r="F129" s="27">
        <f>F38+F44+F50</f>
        <v>0</v>
      </c>
      <c r="G129" s="27">
        <f>G38+G44+G50</f>
        <v>0</v>
      </c>
      <c r="H129" s="27">
        <f>H38+H44+H50</f>
        <v>0</v>
      </c>
      <c r="I129" s="27">
        <f>I38+I44+I50</f>
        <v>0</v>
      </c>
      <c r="J129" s="27">
        <f>J38+J44+J50</f>
        <v>0</v>
      </c>
      <c r="K129" s="27">
        <f>K38+K44+K50</f>
        <v>0</v>
      </c>
      <c r="L129" s="27">
        <f>L38+L44+L50</f>
        <v>0</v>
      </c>
    </row>
    <row r="130" spans="1:13" ht="34.5" customHeight="1" x14ac:dyDescent="0.25">
      <c r="A130" s="39"/>
      <c r="B130" s="39"/>
      <c r="C130" s="39"/>
      <c r="D130" s="8" t="s">
        <v>15</v>
      </c>
      <c r="E130" s="23">
        <f t="shared" ref="E130:E131" si="54">SUM(F130:L130)</f>
        <v>0</v>
      </c>
      <c r="F130" s="27">
        <f>F39+F45+F51</f>
        <v>0</v>
      </c>
      <c r="G130" s="27">
        <f>G39+G45+G51</f>
        <v>0</v>
      </c>
      <c r="H130" s="27">
        <f>H39+H45+H51</f>
        <v>0</v>
      </c>
      <c r="I130" s="27">
        <f>I39+I45+I51</f>
        <v>0</v>
      </c>
      <c r="J130" s="27">
        <f>J39+J45+J51</f>
        <v>0</v>
      </c>
      <c r="K130" s="27">
        <f>K39+K45+K51</f>
        <v>0</v>
      </c>
      <c r="L130" s="27">
        <f>L39+L45+L51</f>
        <v>0</v>
      </c>
      <c r="M130" s="11"/>
    </row>
    <row r="131" spans="1:13" ht="28.5" customHeight="1" x14ac:dyDescent="0.25">
      <c r="A131" s="39"/>
      <c r="B131" s="39"/>
      <c r="C131" s="39"/>
      <c r="D131" s="8" t="s">
        <v>17</v>
      </c>
      <c r="E131" s="24">
        <f t="shared" si="54"/>
        <v>173272.82091000001</v>
      </c>
      <c r="F131" s="27">
        <f>F40+F46+F52</f>
        <v>0</v>
      </c>
      <c r="G131" s="27">
        <f>G40+G46+G52</f>
        <v>46865.729999999996</v>
      </c>
      <c r="H131" s="27">
        <f>H40+H46+H52+H76+H82</f>
        <v>124007.09091000001</v>
      </c>
      <c r="I131" s="27">
        <f>I40+I46+I52</f>
        <v>600</v>
      </c>
      <c r="J131" s="27">
        <f>J40+J46+J52</f>
        <v>600</v>
      </c>
      <c r="K131" s="27">
        <f>K40+K46+K52</f>
        <v>600</v>
      </c>
      <c r="L131" s="27">
        <f>L40+L46+L52</f>
        <v>600</v>
      </c>
    </row>
    <row r="132" spans="1:13" ht="47.25" x14ac:dyDescent="0.25">
      <c r="A132" s="39"/>
      <c r="B132" s="39"/>
      <c r="C132" s="39"/>
      <c r="D132" s="8" t="s">
        <v>26</v>
      </c>
      <c r="E132" s="23">
        <f>SUM(F132:L132)</f>
        <v>0</v>
      </c>
      <c r="F132" s="27">
        <f>F41+F47+F53</f>
        <v>0</v>
      </c>
      <c r="G132" s="27">
        <f>G41+G47+G53</f>
        <v>0</v>
      </c>
      <c r="H132" s="27">
        <f>H41+H47+H53+H77+H83</f>
        <v>0</v>
      </c>
      <c r="I132" s="27">
        <f>I41+I47+I53</f>
        <v>0</v>
      </c>
      <c r="J132" s="27">
        <f>J41+J47+J53</f>
        <v>0</v>
      </c>
      <c r="K132" s="27">
        <f>K41+K47+K53</f>
        <v>0</v>
      </c>
      <c r="L132" s="27">
        <f>L41+L47+L53</f>
        <v>0</v>
      </c>
      <c r="M132" s="11"/>
    </row>
    <row r="133" spans="1:13" ht="33" customHeight="1" x14ac:dyDescent="0.25">
      <c r="A133" s="39"/>
      <c r="B133" s="39"/>
      <c r="C133" s="39"/>
      <c r="D133" s="8" t="s">
        <v>47</v>
      </c>
      <c r="E133" s="24">
        <f t="shared" ref="E133" si="55">SUM(F133:L133)</f>
        <v>306358</v>
      </c>
      <c r="F133" s="27">
        <f>F42+F48+F54</f>
        <v>0</v>
      </c>
      <c r="G133" s="27">
        <f>G42+G48+G54</f>
        <v>26024</v>
      </c>
      <c r="H133" s="27">
        <f>H42+H48+H54+H78+H84</f>
        <v>234842.3</v>
      </c>
      <c r="I133" s="27">
        <f>I42+I48+I54</f>
        <v>39491.699999999997</v>
      </c>
      <c r="J133" s="27">
        <f>J42+J48+J54</f>
        <v>4000</v>
      </c>
      <c r="K133" s="27">
        <f>K42+K48+K54</f>
        <v>1000</v>
      </c>
      <c r="L133" s="27">
        <f>L42+L48+L54</f>
        <v>1000</v>
      </c>
    </row>
    <row r="134" spans="1:13" ht="33" customHeight="1" x14ac:dyDescent="0.25">
      <c r="A134" s="48" t="s">
        <v>65</v>
      </c>
      <c r="B134" s="49"/>
      <c r="C134" s="50"/>
      <c r="D134" s="7" t="s">
        <v>57</v>
      </c>
      <c r="E134" s="23">
        <f>E135+E136+E137+E138+E139</f>
        <v>3000</v>
      </c>
      <c r="F134" s="24">
        <f t="shared" ref="F134:L134" si="56">F135+F136+F137+F138+F139</f>
        <v>0</v>
      </c>
      <c r="G134" s="24">
        <f t="shared" si="56"/>
        <v>0</v>
      </c>
      <c r="H134" s="23">
        <f t="shared" si="56"/>
        <v>3000</v>
      </c>
      <c r="I134" s="24">
        <f t="shared" si="56"/>
        <v>0</v>
      </c>
      <c r="J134" s="24">
        <f t="shared" si="56"/>
        <v>0</v>
      </c>
      <c r="K134" s="24">
        <f t="shared" si="56"/>
        <v>0</v>
      </c>
      <c r="L134" s="24">
        <f t="shared" si="56"/>
        <v>0</v>
      </c>
    </row>
    <row r="135" spans="1:13" ht="33" customHeight="1" x14ac:dyDescent="0.25">
      <c r="A135" s="51"/>
      <c r="B135" s="52"/>
      <c r="C135" s="53"/>
      <c r="D135" s="8" t="s">
        <v>25</v>
      </c>
      <c r="E135" s="24">
        <f>F135+G135+H135+I135+J135+K135+L135</f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</row>
    <row r="136" spans="1:13" ht="33" customHeight="1" x14ac:dyDescent="0.25">
      <c r="A136" s="51"/>
      <c r="B136" s="52"/>
      <c r="C136" s="53"/>
      <c r="D136" s="8" t="s">
        <v>15</v>
      </c>
      <c r="E136" s="24">
        <f t="shared" ref="E136:E139" si="57">F136+G136+H136+I136+J136+K136+L136</f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</row>
    <row r="137" spans="1:13" ht="33" customHeight="1" x14ac:dyDescent="0.25">
      <c r="A137" s="51"/>
      <c r="B137" s="52"/>
      <c r="C137" s="53"/>
      <c r="D137" s="8" t="s">
        <v>17</v>
      </c>
      <c r="E137" s="24">
        <f t="shared" si="57"/>
        <v>3000</v>
      </c>
      <c r="F137" s="27">
        <v>0</v>
      </c>
      <c r="G137" s="27">
        <v>0</v>
      </c>
      <c r="H137" s="27">
        <f>H64</f>
        <v>3000</v>
      </c>
      <c r="I137" s="27">
        <v>0</v>
      </c>
      <c r="J137" s="27">
        <v>0</v>
      </c>
      <c r="K137" s="27">
        <v>0</v>
      </c>
      <c r="L137" s="27">
        <v>0</v>
      </c>
    </row>
    <row r="138" spans="1:13" ht="53.25" customHeight="1" x14ac:dyDescent="0.25">
      <c r="A138" s="51"/>
      <c r="B138" s="52"/>
      <c r="C138" s="53"/>
      <c r="D138" s="8" t="s">
        <v>26</v>
      </c>
      <c r="E138" s="24">
        <f t="shared" si="57"/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</row>
    <row r="139" spans="1:13" ht="33" customHeight="1" x14ac:dyDescent="0.25">
      <c r="A139" s="54"/>
      <c r="B139" s="55"/>
      <c r="C139" s="56"/>
      <c r="D139" s="8" t="s">
        <v>47</v>
      </c>
      <c r="E139" s="24">
        <f t="shared" si="57"/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</row>
    <row r="140" spans="1:13" ht="27" customHeight="1" x14ac:dyDescent="0.25">
      <c r="A140" s="47" t="s">
        <v>60</v>
      </c>
      <c r="B140" s="47"/>
      <c r="C140" s="47"/>
      <c r="D140" s="7" t="s">
        <v>57</v>
      </c>
      <c r="E140" s="28">
        <f>E141+E142+E143+E144+E145</f>
        <v>4520</v>
      </c>
      <c r="F140" s="28">
        <f>F141+F142+F143+F144+F145</f>
        <v>0</v>
      </c>
      <c r="G140" s="28">
        <f t="shared" ref="G140:K140" si="58">G141+G142+G143+G144+G145</f>
        <v>4520</v>
      </c>
      <c r="H140" s="28">
        <f t="shared" si="58"/>
        <v>0</v>
      </c>
      <c r="I140" s="28">
        <f t="shared" si="58"/>
        <v>0</v>
      </c>
      <c r="J140" s="28">
        <f t="shared" si="58"/>
        <v>0</v>
      </c>
      <c r="K140" s="28">
        <f t="shared" si="58"/>
        <v>0</v>
      </c>
      <c r="L140" s="28">
        <f>L141+L142+L143+L144+L145</f>
        <v>0</v>
      </c>
    </row>
    <row r="141" spans="1:13" ht="26.25" customHeight="1" x14ac:dyDescent="0.25">
      <c r="A141" s="47"/>
      <c r="B141" s="47"/>
      <c r="C141" s="47"/>
      <c r="D141" s="8" t="s">
        <v>25</v>
      </c>
      <c r="E141" s="28">
        <f>F141+G141+H141+I141+J141+K141+L141</f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</row>
    <row r="142" spans="1:13" ht="48" customHeight="1" x14ac:dyDescent="0.25">
      <c r="A142" s="47"/>
      <c r="B142" s="47"/>
      <c r="C142" s="47"/>
      <c r="D142" s="8" t="s">
        <v>15</v>
      </c>
      <c r="E142" s="28">
        <f t="shared" ref="E142:E145" si="59">F142+G142+H142+I142+J142+K142+L142</f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</row>
    <row r="143" spans="1:13" ht="23.25" customHeight="1" x14ac:dyDescent="0.25">
      <c r="A143" s="47"/>
      <c r="B143" s="47"/>
      <c r="C143" s="47"/>
      <c r="D143" s="8" t="s">
        <v>17</v>
      </c>
      <c r="E143" s="29">
        <f t="shared" si="59"/>
        <v>4520</v>
      </c>
      <c r="F143" s="29">
        <v>0</v>
      </c>
      <c r="G143" s="29">
        <f>G70</f>
        <v>4520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</row>
    <row r="144" spans="1:13" ht="47.25" x14ac:dyDescent="0.25">
      <c r="A144" s="47"/>
      <c r="B144" s="47"/>
      <c r="C144" s="47"/>
      <c r="D144" s="8" t="s">
        <v>26</v>
      </c>
      <c r="E144" s="28">
        <f t="shared" si="59"/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</row>
    <row r="145" spans="1:12" ht="33" customHeight="1" x14ac:dyDescent="0.25">
      <c r="A145" s="47"/>
      <c r="B145" s="47"/>
      <c r="C145" s="47"/>
      <c r="D145" s="8" t="s">
        <v>47</v>
      </c>
      <c r="E145" s="28">
        <f t="shared" si="59"/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</row>
    <row r="146" spans="1:12" x14ac:dyDescent="0.25">
      <c r="A146" s="14"/>
      <c r="B146" s="14"/>
      <c r="C146" s="14"/>
      <c r="D146" s="14"/>
      <c r="E146" s="15"/>
      <c r="F146" s="15"/>
      <c r="G146" s="15"/>
      <c r="H146" s="15"/>
      <c r="I146" s="15"/>
      <c r="J146" s="15"/>
      <c r="K146" s="15"/>
      <c r="L146" s="15"/>
    </row>
    <row r="147" spans="1:12" x14ac:dyDescent="0.25">
      <c r="A147" s="16"/>
      <c r="B147" s="16"/>
      <c r="C147" s="16"/>
      <c r="D147" s="16"/>
      <c r="E147" s="17"/>
      <c r="F147" s="17"/>
      <c r="G147" s="17"/>
      <c r="H147" s="17"/>
      <c r="I147" s="17"/>
      <c r="J147" s="17"/>
      <c r="K147" s="17"/>
      <c r="L147" s="17"/>
    </row>
    <row r="148" spans="1:12" x14ac:dyDescent="0.25">
      <c r="A148" s="16"/>
      <c r="B148" s="16"/>
      <c r="C148" s="17"/>
      <c r="D148" s="16"/>
      <c r="E148" s="17"/>
      <c r="F148" s="17"/>
      <c r="G148" s="17"/>
      <c r="H148" s="17"/>
      <c r="I148" s="17"/>
      <c r="J148" s="17"/>
      <c r="K148" s="17"/>
      <c r="L148" s="17"/>
    </row>
    <row r="149" spans="1:12" x14ac:dyDescent="0.25">
      <c r="A149" s="16"/>
      <c r="B149" s="16"/>
      <c r="C149" s="16"/>
      <c r="D149" s="16"/>
      <c r="E149" s="17"/>
      <c r="F149" s="17"/>
      <c r="G149" s="17"/>
      <c r="H149" s="17"/>
      <c r="I149" s="17"/>
      <c r="J149" s="17"/>
      <c r="K149" s="17"/>
      <c r="L149" s="17"/>
    </row>
    <row r="150" spans="1:12" x14ac:dyDescent="0.25">
      <c r="A150" s="16"/>
      <c r="B150" s="16"/>
      <c r="C150" s="16"/>
      <c r="D150" s="18"/>
      <c r="E150" s="17"/>
      <c r="F150" s="17"/>
      <c r="G150" s="17"/>
      <c r="H150" s="17"/>
      <c r="I150" s="17"/>
      <c r="J150" s="17"/>
      <c r="K150" s="17"/>
      <c r="L150" s="17"/>
    </row>
    <row r="151" spans="1:12" x14ac:dyDescent="0.25">
      <c r="D151" s="11"/>
      <c r="E151" s="11"/>
      <c r="F151" s="11"/>
    </row>
  </sheetData>
  <mergeCells count="53">
    <mergeCell ref="C55:C60"/>
    <mergeCell ref="C73:C78"/>
    <mergeCell ref="A140:C145"/>
    <mergeCell ref="A134:C139"/>
    <mergeCell ref="A91:C96"/>
    <mergeCell ref="A97:C97"/>
    <mergeCell ref="A55:A72"/>
    <mergeCell ref="C61:C66"/>
    <mergeCell ref="A18:A23"/>
    <mergeCell ref="B18:B23"/>
    <mergeCell ref="C18:C23"/>
    <mergeCell ref="A49:A54"/>
    <mergeCell ref="B49:B54"/>
    <mergeCell ref="C49:C54"/>
    <mergeCell ref="A36:L36"/>
    <mergeCell ref="B37:B42"/>
    <mergeCell ref="C24:C29"/>
    <mergeCell ref="B24:B29"/>
    <mergeCell ref="A24:A29"/>
    <mergeCell ref="C37:C42"/>
    <mergeCell ref="A37:A42"/>
    <mergeCell ref="A30:C35"/>
    <mergeCell ref="A43:A48"/>
    <mergeCell ref="J2:L2"/>
    <mergeCell ref="C4:I4"/>
    <mergeCell ref="A10:L10"/>
    <mergeCell ref="A11:L11"/>
    <mergeCell ref="C12:C17"/>
    <mergeCell ref="B12:B17"/>
    <mergeCell ref="A12:A17"/>
    <mergeCell ref="A6:A8"/>
    <mergeCell ref="B6:B8"/>
    <mergeCell ref="C6:C8"/>
    <mergeCell ref="D6:D8"/>
    <mergeCell ref="E6:L6"/>
    <mergeCell ref="E7:E8"/>
    <mergeCell ref="F7:L7"/>
    <mergeCell ref="B43:B48"/>
    <mergeCell ref="C43:C48"/>
    <mergeCell ref="A128:C133"/>
    <mergeCell ref="A98:C103"/>
    <mergeCell ref="A104:C109"/>
    <mergeCell ref="A110:C115"/>
    <mergeCell ref="A116:C121"/>
    <mergeCell ref="A122:C127"/>
    <mergeCell ref="C79:C84"/>
    <mergeCell ref="C67:C72"/>
    <mergeCell ref="B55:B72"/>
    <mergeCell ref="A85:C90"/>
    <mergeCell ref="B79:B84"/>
    <mergeCell ref="A79:A84"/>
    <mergeCell ref="A73:A78"/>
    <mergeCell ref="B73:B78"/>
  </mergeCells>
  <pageMargins left="0" right="0" top="0.59055118110236227" bottom="0.59055118110236227" header="0" footer="0"/>
  <pageSetup paperSize="9" scale="73" fitToHeight="0" orientation="landscape" r:id="rId1"/>
  <rowBreaks count="5" manualBreakCount="5">
    <brk id="48" max="11" man="1"/>
    <brk id="72" max="11" man="1"/>
    <brk id="90" max="11" man="1"/>
    <brk id="109" max="11" man="1"/>
    <brk id="12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проект</vt:lpstr>
      <vt:lpstr>Лист3</vt:lpstr>
      <vt:lpstr>проект!Заголовки_для_печати</vt:lpstr>
      <vt:lpstr>проект!Область_печати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2016-04-19T07:16:28Z</dcterms:modified>
</cp:coreProperties>
</file>