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9720" windowHeight="12000"/>
  </bookViews>
  <sheets>
    <sheet name="проект программы табл 2" sheetId="2" r:id="rId1"/>
    <sheet name="Лист3" sheetId="3" r:id="rId2"/>
    <sheet name="Лист4" sheetId="4" r:id="rId3"/>
    <sheet name="Лист5" sheetId="5" r:id="rId4"/>
  </sheets>
  <definedNames>
    <definedName name="_xlnm._FilterDatabase" localSheetId="0" hidden="1">'проект программы табл 2'!$A$7:$WVS$225</definedName>
    <definedName name="_xlnm.Print_Titles" localSheetId="0">'проект программы табл 2'!$4:$6</definedName>
  </definedNames>
  <calcPr calcId="144525"/>
</workbook>
</file>

<file path=xl/calcChain.xml><?xml version="1.0" encoding="utf-8"?>
<calcChain xmlns="http://schemas.openxmlformats.org/spreadsheetml/2006/main">
  <c r="H195" i="2" l="1"/>
  <c r="I195" i="2"/>
  <c r="J195" i="2"/>
  <c r="K195" i="2"/>
  <c r="L195" i="2"/>
  <c r="F170" i="2"/>
  <c r="H175" i="2"/>
  <c r="E179" i="2"/>
  <c r="F94" i="2" l="1"/>
  <c r="F90" i="2"/>
  <c r="F73" i="2"/>
  <c r="F74" i="2"/>
  <c r="F95" i="2"/>
  <c r="F171" i="2"/>
  <c r="F172" i="2"/>
  <c r="F29" i="2"/>
  <c r="F14" i="2"/>
  <c r="F19" i="2"/>
  <c r="F39" i="2" l="1"/>
  <c r="L225" i="2" l="1"/>
  <c r="K225" i="2"/>
  <c r="J225" i="2"/>
  <c r="I225" i="2"/>
  <c r="H225" i="2"/>
  <c r="G225" i="2"/>
  <c r="F225" i="2"/>
  <c r="E225" i="2" s="1"/>
  <c r="L224" i="2"/>
  <c r="K224" i="2"/>
  <c r="J224" i="2"/>
  <c r="I224" i="2"/>
  <c r="H224" i="2"/>
  <c r="G224" i="2"/>
  <c r="L223" i="2"/>
  <c r="K223" i="2"/>
  <c r="K221" i="2" s="1"/>
  <c r="J223" i="2"/>
  <c r="I223" i="2"/>
  <c r="I221" i="2" s="1"/>
  <c r="H223" i="2"/>
  <c r="G223" i="2"/>
  <c r="G221" i="2" s="1"/>
  <c r="F223" i="2"/>
  <c r="L222" i="2"/>
  <c r="L221" i="2" s="1"/>
  <c r="K222" i="2"/>
  <c r="J222" i="2"/>
  <c r="J221" i="2" s="1"/>
  <c r="I222" i="2"/>
  <c r="H222" i="2"/>
  <c r="H221" i="2" s="1"/>
  <c r="G222" i="2"/>
  <c r="F222" i="2"/>
  <c r="E222" i="2" s="1"/>
  <c r="L220" i="2"/>
  <c r="K220" i="2"/>
  <c r="J220" i="2"/>
  <c r="I220" i="2"/>
  <c r="H220" i="2"/>
  <c r="G220" i="2"/>
  <c r="L219" i="2"/>
  <c r="K219" i="2"/>
  <c r="J219" i="2"/>
  <c r="I219" i="2"/>
  <c r="H219" i="2"/>
  <c r="G219" i="2"/>
  <c r="L218" i="2"/>
  <c r="K218" i="2"/>
  <c r="J218" i="2"/>
  <c r="I218" i="2"/>
  <c r="H218" i="2"/>
  <c r="G218" i="2"/>
  <c r="L217" i="2"/>
  <c r="L216" i="2" s="1"/>
  <c r="K217" i="2"/>
  <c r="J217" i="2"/>
  <c r="J216" i="2" s="1"/>
  <c r="I217" i="2"/>
  <c r="I216" i="2" s="1"/>
  <c r="H217" i="2"/>
  <c r="H216" i="2" s="1"/>
  <c r="G217" i="2"/>
  <c r="G216" i="2" s="1"/>
  <c r="F217" i="2"/>
  <c r="K216" i="2"/>
  <c r="L215" i="2"/>
  <c r="K215" i="2"/>
  <c r="J215" i="2"/>
  <c r="I215" i="2"/>
  <c r="H215" i="2"/>
  <c r="G215" i="2"/>
  <c r="F215" i="2"/>
  <c r="L214" i="2"/>
  <c r="K214" i="2"/>
  <c r="J214" i="2"/>
  <c r="I214" i="2"/>
  <c r="H214" i="2"/>
  <c r="G214" i="2"/>
  <c r="F214" i="2"/>
  <c r="L213" i="2"/>
  <c r="K213" i="2"/>
  <c r="K211" i="2" s="1"/>
  <c r="J213" i="2"/>
  <c r="I213" i="2"/>
  <c r="H213" i="2"/>
  <c r="G213" i="2"/>
  <c r="F213" i="2"/>
  <c r="L212" i="2"/>
  <c r="K212" i="2"/>
  <c r="J212" i="2"/>
  <c r="I212" i="2"/>
  <c r="H212" i="2"/>
  <c r="G212" i="2"/>
  <c r="F212" i="2"/>
  <c r="L210" i="2"/>
  <c r="K210" i="2"/>
  <c r="J210" i="2"/>
  <c r="I210" i="2"/>
  <c r="H210" i="2"/>
  <c r="G210" i="2"/>
  <c r="F210" i="2"/>
  <c r="L209" i="2"/>
  <c r="K209" i="2"/>
  <c r="J209" i="2"/>
  <c r="I209" i="2"/>
  <c r="H209" i="2"/>
  <c r="G209" i="2"/>
  <c r="F209" i="2"/>
  <c r="L208" i="2"/>
  <c r="K208" i="2"/>
  <c r="J208" i="2"/>
  <c r="I208" i="2"/>
  <c r="H208" i="2"/>
  <c r="G208" i="2"/>
  <c r="F208" i="2"/>
  <c r="L207" i="2"/>
  <c r="K207" i="2"/>
  <c r="J207" i="2"/>
  <c r="I207" i="2"/>
  <c r="H207" i="2"/>
  <c r="G207" i="2"/>
  <c r="G206" i="2" s="1"/>
  <c r="F207" i="2"/>
  <c r="L206" i="2"/>
  <c r="J206" i="2"/>
  <c r="H206" i="2"/>
  <c r="F206" i="2"/>
  <c r="L205" i="2"/>
  <c r="K205" i="2"/>
  <c r="J205" i="2"/>
  <c r="I205" i="2"/>
  <c r="H205" i="2"/>
  <c r="G205" i="2"/>
  <c r="L204" i="2"/>
  <c r="K204" i="2"/>
  <c r="J204" i="2"/>
  <c r="I204" i="2"/>
  <c r="H204" i="2"/>
  <c r="G204" i="2"/>
  <c r="F204" i="2"/>
  <c r="I203" i="2"/>
  <c r="H203" i="2"/>
  <c r="G203" i="2"/>
  <c r="F203" i="2"/>
  <c r="L202" i="2"/>
  <c r="K202" i="2"/>
  <c r="J202" i="2"/>
  <c r="I202" i="2"/>
  <c r="H202" i="2"/>
  <c r="H201" i="2" s="1"/>
  <c r="G202" i="2"/>
  <c r="I201" i="2"/>
  <c r="L200" i="2"/>
  <c r="K200" i="2"/>
  <c r="J200" i="2"/>
  <c r="I200" i="2"/>
  <c r="H200" i="2"/>
  <c r="G200" i="2"/>
  <c r="F200" i="2"/>
  <c r="L199" i="2"/>
  <c r="K199" i="2"/>
  <c r="J199" i="2"/>
  <c r="I199" i="2"/>
  <c r="H199" i="2"/>
  <c r="G199" i="2"/>
  <c r="F199" i="2"/>
  <c r="E199" i="2" s="1"/>
  <c r="L198" i="2"/>
  <c r="K198" i="2"/>
  <c r="J198" i="2"/>
  <c r="I198" i="2"/>
  <c r="H198" i="2"/>
  <c r="G198" i="2"/>
  <c r="F198" i="2"/>
  <c r="L197" i="2"/>
  <c r="K197" i="2"/>
  <c r="J197" i="2"/>
  <c r="I197" i="2"/>
  <c r="H197" i="2"/>
  <c r="G197" i="2"/>
  <c r="F197" i="2"/>
  <c r="E197" i="2" s="1"/>
  <c r="L196" i="2"/>
  <c r="K196" i="2"/>
  <c r="J196" i="2"/>
  <c r="I196" i="2"/>
  <c r="H196" i="2"/>
  <c r="G196" i="2"/>
  <c r="F196" i="2"/>
  <c r="G195" i="2"/>
  <c r="L194" i="2"/>
  <c r="K194" i="2"/>
  <c r="J194" i="2"/>
  <c r="I194" i="2"/>
  <c r="H194" i="2"/>
  <c r="G194" i="2"/>
  <c r="L193" i="2"/>
  <c r="K193" i="2"/>
  <c r="J193" i="2"/>
  <c r="I193" i="2"/>
  <c r="H193" i="2"/>
  <c r="G193" i="2"/>
  <c r="F193" i="2"/>
  <c r="E193" i="2" s="1"/>
  <c r="L192" i="2"/>
  <c r="K192" i="2"/>
  <c r="J192" i="2"/>
  <c r="J191" i="2" s="1"/>
  <c r="I192" i="2"/>
  <c r="H192" i="2"/>
  <c r="G192" i="2"/>
  <c r="F192" i="2"/>
  <c r="E192" i="2" s="1"/>
  <c r="L191" i="2"/>
  <c r="I191" i="2"/>
  <c r="L190" i="2"/>
  <c r="K190" i="2"/>
  <c r="J190" i="2"/>
  <c r="I190" i="2"/>
  <c r="H190" i="2"/>
  <c r="G190" i="2"/>
  <c r="F190" i="2"/>
  <c r="L189" i="2"/>
  <c r="K189" i="2"/>
  <c r="J189" i="2"/>
  <c r="I189" i="2"/>
  <c r="H189" i="2"/>
  <c r="G189" i="2"/>
  <c r="L187" i="2"/>
  <c r="K187" i="2"/>
  <c r="J187" i="2"/>
  <c r="I187" i="2"/>
  <c r="H187" i="2"/>
  <c r="G187" i="2"/>
  <c r="L179" i="2"/>
  <c r="L175" i="2" s="1"/>
  <c r="K179" i="2"/>
  <c r="J179" i="2"/>
  <c r="J175" i="2" s="1"/>
  <c r="I179" i="2"/>
  <c r="H179" i="2"/>
  <c r="G179" i="2"/>
  <c r="F179" i="2"/>
  <c r="E178" i="2"/>
  <c r="E177" i="2"/>
  <c r="E176" i="2"/>
  <c r="K175" i="2"/>
  <c r="I175" i="2"/>
  <c r="G175" i="2"/>
  <c r="L163" i="2"/>
  <c r="L168" i="2" s="1"/>
  <c r="K163" i="2"/>
  <c r="K168" i="2" s="1"/>
  <c r="J163" i="2"/>
  <c r="J168" i="2" s="1"/>
  <c r="I163" i="2"/>
  <c r="I168" i="2" s="1"/>
  <c r="H163" i="2"/>
  <c r="H168" i="2" s="1"/>
  <c r="G163" i="2"/>
  <c r="G168" i="2" s="1"/>
  <c r="L162" i="2"/>
  <c r="L167" i="2" s="1"/>
  <c r="K162" i="2"/>
  <c r="K167" i="2" s="1"/>
  <c r="J162" i="2"/>
  <c r="J167" i="2" s="1"/>
  <c r="I162" i="2"/>
  <c r="I167" i="2" s="1"/>
  <c r="H162" i="2"/>
  <c r="H167" i="2" s="1"/>
  <c r="G162" i="2"/>
  <c r="G167" i="2" s="1"/>
  <c r="L161" i="2"/>
  <c r="L166" i="2" s="1"/>
  <c r="K161" i="2"/>
  <c r="K166" i="2" s="1"/>
  <c r="J161" i="2"/>
  <c r="J166" i="2" s="1"/>
  <c r="I161" i="2"/>
  <c r="I166" i="2" s="1"/>
  <c r="H161" i="2"/>
  <c r="H166" i="2" s="1"/>
  <c r="G161" i="2"/>
  <c r="G166" i="2" s="1"/>
  <c r="L160" i="2"/>
  <c r="L165" i="2" s="1"/>
  <c r="L164" i="2" s="1"/>
  <c r="K160" i="2"/>
  <c r="K165" i="2" s="1"/>
  <c r="K164" i="2" s="1"/>
  <c r="J160" i="2"/>
  <c r="J165" i="2" s="1"/>
  <c r="J164" i="2" s="1"/>
  <c r="I160" i="2"/>
  <c r="I165" i="2" s="1"/>
  <c r="I164" i="2" s="1"/>
  <c r="H160" i="2"/>
  <c r="H165" i="2" s="1"/>
  <c r="H164" i="2" s="1"/>
  <c r="G160" i="2"/>
  <c r="G165" i="2" s="1"/>
  <c r="G164" i="2" s="1"/>
  <c r="F160" i="2"/>
  <c r="F165" i="2" s="1"/>
  <c r="L159" i="2"/>
  <c r="J159" i="2"/>
  <c r="H159" i="2"/>
  <c r="F219" i="2"/>
  <c r="E219" i="2" s="1"/>
  <c r="F218" i="2"/>
  <c r="E155" i="2"/>
  <c r="L154" i="2"/>
  <c r="K154" i="2"/>
  <c r="J154" i="2"/>
  <c r="I154" i="2"/>
  <c r="H154" i="2"/>
  <c r="G154" i="2"/>
  <c r="L145" i="2"/>
  <c r="K145" i="2"/>
  <c r="J145" i="2"/>
  <c r="I145" i="2"/>
  <c r="H145" i="2"/>
  <c r="G145" i="2"/>
  <c r="F145" i="2"/>
  <c r="E145" i="2" s="1"/>
  <c r="L144" i="2"/>
  <c r="K144" i="2"/>
  <c r="J144" i="2"/>
  <c r="I144" i="2"/>
  <c r="H144" i="2"/>
  <c r="G144" i="2"/>
  <c r="F144" i="2"/>
  <c r="L143" i="2"/>
  <c r="K143" i="2"/>
  <c r="J143" i="2"/>
  <c r="J141" i="2" s="1"/>
  <c r="I143" i="2"/>
  <c r="H143" i="2"/>
  <c r="H141" i="2" s="1"/>
  <c r="G143" i="2"/>
  <c r="F143" i="2"/>
  <c r="E143" i="2" s="1"/>
  <c r="L142" i="2"/>
  <c r="K142" i="2"/>
  <c r="K141" i="2" s="1"/>
  <c r="J142" i="2"/>
  <c r="I142" i="2"/>
  <c r="I141" i="2" s="1"/>
  <c r="H142" i="2"/>
  <c r="G142" i="2"/>
  <c r="G141" i="2" s="1"/>
  <c r="F142" i="2"/>
  <c r="L141" i="2"/>
  <c r="E140" i="2"/>
  <c r="E139" i="2"/>
  <c r="E138" i="2"/>
  <c r="E137" i="2"/>
  <c r="L136" i="2"/>
  <c r="K136" i="2"/>
  <c r="J136" i="2"/>
  <c r="I136" i="2"/>
  <c r="H136" i="2"/>
  <c r="G136" i="2"/>
  <c r="F136" i="2"/>
  <c r="L134" i="2"/>
  <c r="L150" i="2" s="1"/>
  <c r="K134" i="2"/>
  <c r="K150" i="2" s="1"/>
  <c r="J134" i="2"/>
  <c r="J150" i="2" s="1"/>
  <c r="I134" i="2"/>
  <c r="I150" i="2" s="1"/>
  <c r="H134" i="2"/>
  <c r="H150" i="2" s="1"/>
  <c r="G134" i="2"/>
  <c r="G150" i="2" s="1"/>
  <c r="L133" i="2"/>
  <c r="L149" i="2" s="1"/>
  <c r="K133" i="2"/>
  <c r="K149" i="2" s="1"/>
  <c r="J133" i="2"/>
  <c r="J149" i="2" s="1"/>
  <c r="I133" i="2"/>
  <c r="I149" i="2" s="1"/>
  <c r="H133" i="2"/>
  <c r="H149" i="2" s="1"/>
  <c r="G133" i="2"/>
  <c r="G149" i="2" s="1"/>
  <c r="F133" i="2"/>
  <c r="F149" i="2" s="1"/>
  <c r="L131" i="2"/>
  <c r="K131" i="2"/>
  <c r="J131" i="2"/>
  <c r="I131" i="2"/>
  <c r="H131" i="2"/>
  <c r="G131" i="2"/>
  <c r="E129" i="2"/>
  <c r="E128" i="2"/>
  <c r="I127" i="2"/>
  <c r="I132" i="2" s="1"/>
  <c r="H127" i="2"/>
  <c r="H188" i="2" s="1"/>
  <c r="H186" i="2" s="1"/>
  <c r="G127" i="2"/>
  <c r="F127" i="2"/>
  <c r="F188" i="2" s="1"/>
  <c r="E126" i="2"/>
  <c r="H125" i="2"/>
  <c r="E124" i="2"/>
  <c r="E123" i="2"/>
  <c r="E122" i="2"/>
  <c r="E121" i="2"/>
  <c r="L120" i="2"/>
  <c r="K120" i="2"/>
  <c r="J120" i="2"/>
  <c r="I120" i="2"/>
  <c r="H120" i="2"/>
  <c r="G120" i="2"/>
  <c r="F120" i="2"/>
  <c r="E119" i="2"/>
  <c r="E118" i="2"/>
  <c r="E117" i="2"/>
  <c r="E116" i="2"/>
  <c r="L115" i="2"/>
  <c r="K115" i="2"/>
  <c r="J115" i="2"/>
  <c r="I115" i="2"/>
  <c r="H115" i="2"/>
  <c r="G115" i="2"/>
  <c r="F115" i="2"/>
  <c r="F114" i="2"/>
  <c r="E113" i="2"/>
  <c r="L112" i="2"/>
  <c r="L203" i="2" s="1"/>
  <c r="L201" i="2" s="1"/>
  <c r="K112" i="2"/>
  <c r="K203" i="2" s="1"/>
  <c r="K201" i="2" s="1"/>
  <c r="J112" i="2"/>
  <c r="J203" i="2" s="1"/>
  <c r="F111" i="2"/>
  <c r="F202" i="2" s="1"/>
  <c r="L110" i="2"/>
  <c r="K110" i="2"/>
  <c r="J110" i="2"/>
  <c r="I110" i="2"/>
  <c r="H110" i="2"/>
  <c r="G110" i="2"/>
  <c r="E109" i="2"/>
  <c r="E108" i="2"/>
  <c r="E107" i="2"/>
  <c r="E106" i="2"/>
  <c r="L105" i="2"/>
  <c r="K105" i="2"/>
  <c r="J105" i="2"/>
  <c r="I105" i="2"/>
  <c r="H105" i="2"/>
  <c r="G105" i="2"/>
  <c r="F105" i="2"/>
  <c r="E104" i="2"/>
  <c r="E103" i="2"/>
  <c r="E102" i="2"/>
  <c r="E101" i="2"/>
  <c r="L100" i="2"/>
  <c r="K100" i="2"/>
  <c r="J100" i="2"/>
  <c r="I100" i="2"/>
  <c r="H100" i="2"/>
  <c r="G100" i="2"/>
  <c r="F100" i="2"/>
  <c r="L91" i="2"/>
  <c r="K91" i="2"/>
  <c r="J91" i="2"/>
  <c r="I91" i="2"/>
  <c r="H91" i="2"/>
  <c r="G91" i="2"/>
  <c r="F91" i="2"/>
  <c r="L90" i="2"/>
  <c r="K90" i="2"/>
  <c r="J90" i="2"/>
  <c r="I90" i="2"/>
  <c r="H90" i="2"/>
  <c r="G90" i="2"/>
  <c r="L89" i="2"/>
  <c r="K89" i="2"/>
  <c r="J89" i="2"/>
  <c r="I89" i="2"/>
  <c r="H89" i="2"/>
  <c r="G89" i="2"/>
  <c r="F89" i="2"/>
  <c r="L88" i="2"/>
  <c r="L87" i="2" s="1"/>
  <c r="K88" i="2"/>
  <c r="J88" i="2"/>
  <c r="J87" i="2" s="1"/>
  <c r="I88" i="2"/>
  <c r="H88" i="2"/>
  <c r="H87" i="2" s="1"/>
  <c r="G88" i="2"/>
  <c r="F88" i="2"/>
  <c r="F87" i="2" s="1"/>
  <c r="E86" i="2"/>
  <c r="E85" i="2"/>
  <c r="E84" i="2"/>
  <c r="E83" i="2"/>
  <c r="L82" i="2"/>
  <c r="K82" i="2"/>
  <c r="J82" i="2"/>
  <c r="I82" i="2"/>
  <c r="H82" i="2"/>
  <c r="G82" i="2"/>
  <c r="F82" i="2"/>
  <c r="E81" i="2"/>
  <c r="E80" i="2"/>
  <c r="E79" i="2"/>
  <c r="E78" i="2"/>
  <c r="L77" i="2"/>
  <c r="K77" i="2"/>
  <c r="J77" i="2"/>
  <c r="I77" i="2"/>
  <c r="H77" i="2"/>
  <c r="G77" i="2"/>
  <c r="F77" i="2"/>
  <c r="E70" i="2"/>
  <c r="E69" i="2"/>
  <c r="E68" i="2"/>
  <c r="E67" i="2"/>
  <c r="L66" i="2"/>
  <c r="K66" i="2"/>
  <c r="J66" i="2"/>
  <c r="I66" i="2"/>
  <c r="H66" i="2"/>
  <c r="G66" i="2"/>
  <c r="F66" i="2"/>
  <c r="E65" i="2"/>
  <c r="E64" i="2"/>
  <c r="E63" i="2"/>
  <c r="E62" i="2"/>
  <c r="L61" i="2"/>
  <c r="K61" i="2"/>
  <c r="J61" i="2"/>
  <c r="I61" i="2"/>
  <c r="H61" i="2"/>
  <c r="G61" i="2"/>
  <c r="F61" i="2"/>
  <c r="E60" i="2"/>
  <c r="E59" i="2"/>
  <c r="E58" i="2"/>
  <c r="E57" i="2"/>
  <c r="L56" i="2"/>
  <c r="K56" i="2"/>
  <c r="J56" i="2"/>
  <c r="I56" i="2"/>
  <c r="H56" i="2"/>
  <c r="G56" i="2"/>
  <c r="F56" i="2"/>
  <c r="L55" i="2"/>
  <c r="L75" i="2" s="1"/>
  <c r="K55" i="2"/>
  <c r="K75" i="2" s="1"/>
  <c r="K96" i="2" s="1"/>
  <c r="K173" i="2" s="1"/>
  <c r="K184" i="2" s="1"/>
  <c r="J55" i="2"/>
  <c r="J75" i="2" s="1"/>
  <c r="I55" i="2"/>
  <c r="I75" i="2" s="1"/>
  <c r="I96" i="2" s="1"/>
  <c r="I173" i="2" s="1"/>
  <c r="I184" i="2" s="1"/>
  <c r="H55" i="2"/>
  <c r="H75" i="2" s="1"/>
  <c r="G55" i="2"/>
  <c r="G75" i="2" s="1"/>
  <c r="G96" i="2" s="1"/>
  <c r="G173" i="2" s="1"/>
  <c r="G184" i="2" s="1"/>
  <c r="F55" i="2"/>
  <c r="E55" i="2"/>
  <c r="L54" i="2"/>
  <c r="L74" i="2" s="1"/>
  <c r="K54" i="2"/>
  <c r="K74" i="2" s="1"/>
  <c r="K95" i="2" s="1"/>
  <c r="K172" i="2" s="1"/>
  <c r="K183" i="2" s="1"/>
  <c r="J54" i="2"/>
  <c r="J74" i="2" s="1"/>
  <c r="I54" i="2"/>
  <c r="I74" i="2" s="1"/>
  <c r="I95" i="2" s="1"/>
  <c r="I172" i="2" s="1"/>
  <c r="I183" i="2" s="1"/>
  <c r="H54" i="2"/>
  <c r="H74" i="2" s="1"/>
  <c r="G54" i="2"/>
  <c r="G74" i="2" s="1"/>
  <c r="G95" i="2" s="1"/>
  <c r="G172" i="2" s="1"/>
  <c r="G183" i="2" s="1"/>
  <c r="F54" i="2"/>
  <c r="E54" i="2"/>
  <c r="L53" i="2"/>
  <c r="L73" i="2" s="1"/>
  <c r="K53" i="2"/>
  <c r="K73" i="2" s="1"/>
  <c r="K94" i="2" s="1"/>
  <c r="J53" i="2"/>
  <c r="J73" i="2" s="1"/>
  <c r="I53" i="2"/>
  <c r="I73" i="2" s="1"/>
  <c r="I94" i="2" s="1"/>
  <c r="H53" i="2"/>
  <c r="H73" i="2" s="1"/>
  <c r="G53" i="2"/>
  <c r="G73" i="2" s="1"/>
  <c r="G94" i="2" s="1"/>
  <c r="F53" i="2"/>
  <c r="L52" i="2"/>
  <c r="L72" i="2" s="1"/>
  <c r="K52" i="2"/>
  <c r="K72" i="2" s="1"/>
  <c r="J52" i="2"/>
  <c r="J72" i="2" s="1"/>
  <c r="I52" i="2"/>
  <c r="I72" i="2" s="1"/>
  <c r="H52" i="2"/>
  <c r="H72" i="2" s="1"/>
  <c r="G52" i="2"/>
  <c r="G72" i="2" s="1"/>
  <c r="F52" i="2"/>
  <c r="E52" i="2" s="1"/>
  <c r="E50" i="2"/>
  <c r="E49" i="2"/>
  <c r="E48" i="2"/>
  <c r="E47" i="2"/>
  <c r="L46" i="2"/>
  <c r="K46" i="2"/>
  <c r="J46" i="2"/>
  <c r="I46" i="2"/>
  <c r="H46" i="2"/>
  <c r="G46" i="2"/>
  <c r="F46" i="2"/>
  <c r="E45" i="2"/>
  <c r="E44" i="2"/>
  <c r="E43" i="2"/>
  <c r="F42" i="2"/>
  <c r="F187" i="2" s="1"/>
  <c r="L41" i="2"/>
  <c r="K41" i="2"/>
  <c r="J41" i="2"/>
  <c r="I41" i="2"/>
  <c r="H41" i="2"/>
  <c r="G41" i="2"/>
  <c r="E40" i="2"/>
  <c r="E39" i="2"/>
  <c r="E38" i="2"/>
  <c r="E37" i="2"/>
  <c r="L36" i="2"/>
  <c r="K36" i="2"/>
  <c r="J36" i="2"/>
  <c r="I36" i="2"/>
  <c r="H36" i="2"/>
  <c r="G36" i="2"/>
  <c r="F36" i="2"/>
  <c r="E35" i="2"/>
  <c r="E34" i="2"/>
  <c r="E33" i="2"/>
  <c r="E32" i="2"/>
  <c r="L31" i="2"/>
  <c r="K31" i="2"/>
  <c r="J31" i="2"/>
  <c r="I31" i="2"/>
  <c r="H31" i="2"/>
  <c r="G31" i="2"/>
  <c r="F31" i="2"/>
  <c r="E30" i="2"/>
  <c r="E29" i="2"/>
  <c r="E28" i="2"/>
  <c r="E27" i="2"/>
  <c r="L26" i="2"/>
  <c r="K26" i="2"/>
  <c r="J26" i="2"/>
  <c r="I26" i="2"/>
  <c r="H26" i="2"/>
  <c r="G26" i="2"/>
  <c r="F26" i="2"/>
  <c r="F25" i="2"/>
  <c r="F195" i="2" s="1"/>
  <c r="E25" i="2"/>
  <c r="F194" i="2"/>
  <c r="E24" i="2"/>
  <c r="E23" i="2"/>
  <c r="E22" i="2"/>
  <c r="L21" i="2"/>
  <c r="K21" i="2"/>
  <c r="J21" i="2"/>
  <c r="I21" i="2"/>
  <c r="H21" i="2"/>
  <c r="G21" i="2"/>
  <c r="F21" i="2"/>
  <c r="E20" i="2"/>
  <c r="F224" i="2"/>
  <c r="E18" i="2"/>
  <c r="E17" i="2"/>
  <c r="L16" i="2"/>
  <c r="K16" i="2"/>
  <c r="J16" i="2"/>
  <c r="I16" i="2"/>
  <c r="H16" i="2"/>
  <c r="G16" i="2"/>
  <c r="E15" i="2"/>
  <c r="F189" i="2"/>
  <c r="E13" i="2"/>
  <c r="E12" i="2"/>
  <c r="L11" i="2"/>
  <c r="K11" i="2"/>
  <c r="J11" i="2"/>
  <c r="I11" i="2"/>
  <c r="H11" i="2"/>
  <c r="G11" i="2"/>
  <c r="F11" i="2"/>
  <c r="E26" i="2" l="1"/>
  <c r="E66" i="2"/>
  <c r="G211" i="2"/>
  <c r="I211" i="2"/>
  <c r="E46" i="2"/>
  <c r="E61" i="2"/>
  <c r="E217" i="2"/>
  <c r="F51" i="2"/>
  <c r="G87" i="2"/>
  <c r="I87" i="2"/>
  <c r="K87" i="2"/>
  <c r="E89" i="2"/>
  <c r="E91" i="2"/>
  <c r="E56" i="2"/>
  <c r="E105" i="2"/>
  <c r="E120" i="2"/>
  <c r="E198" i="2"/>
  <c r="E200" i="2"/>
  <c r="I206" i="2"/>
  <c r="K206" i="2"/>
  <c r="E208" i="2"/>
  <c r="E210" i="2"/>
  <c r="E212" i="2"/>
  <c r="H211" i="2"/>
  <c r="J211" i="2"/>
  <c r="L211" i="2"/>
  <c r="E214" i="2"/>
  <c r="J51" i="2"/>
  <c r="E77" i="2"/>
  <c r="E142" i="2"/>
  <c r="E144" i="2"/>
  <c r="E196" i="2"/>
  <c r="G201" i="2"/>
  <c r="H191" i="2"/>
  <c r="E21" i="2"/>
  <c r="G191" i="2"/>
  <c r="E136" i="2"/>
  <c r="F141" i="2"/>
  <c r="E14" i="2"/>
  <c r="E11" i="2" s="1"/>
  <c r="E36" i="2"/>
  <c r="H51" i="2"/>
  <c r="L51" i="2"/>
  <c r="E82" i="2"/>
  <c r="E88" i="2"/>
  <c r="E90" i="2"/>
  <c r="E87" i="2" s="1"/>
  <c r="E100" i="2"/>
  <c r="E133" i="2"/>
  <c r="K191" i="2"/>
  <c r="E204" i="2"/>
  <c r="E207" i="2"/>
  <c r="E209" i="2"/>
  <c r="F211" i="2"/>
  <c r="E213" i="2"/>
  <c r="E215" i="2"/>
  <c r="E175" i="2"/>
  <c r="G147" i="2"/>
  <c r="I147" i="2"/>
  <c r="K147" i="2"/>
  <c r="E189" i="2"/>
  <c r="F16" i="2"/>
  <c r="E195" i="2"/>
  <c r="E31" i="2"/>
  <c r="F41" i="2"/>
  <c r="G51" i="2"/>
  <c r="I51" i="2"/>
  <c r="K51" i="2"/>
  <c r="H94" i="2"/>
  <c r="J94" i="2"/>
  <c r="L94" i="2"/>
  <c r="H95" i="2"/>
  <c r="H172" i="2" s="1"/>
  <c r="H183" i="2" s="1"/>
  <c r="J95" i="2"/>
  <c r="J172" i="2" s="1"/>
  <c r="J183" i="2" s="1"/>
  <c r="L95" i="2"/>
  <c r="L172" i="2" s="1"/>
  <c r="L183" i="2" s="1"/>
  <c r="H96" i="2"/>
  <c r="H173" i="2" s="1"/>
  <c r="H184" i="2" s="1"/>
  <c r="J96" i="2"/>
  <c r="J173" i="2" s="1"/>
  <c r="J184" i="2" s="1"/>
  <c r="L96" i="2"/>
  <c r="L173" i="2" s="1"/>
  <c r="L184" i="2" s="1"/>
  <c r="E111" i="2"/>
  <c r="E112" i="2"/>
  <c r="E115" i="2"/>
  <c r="F125" i="2"/>
  <c r="E149" i="2"/>
  <c r="H147" i="2"/>
  <c r="J147" i="2"/>
  <c r="L147" i="2"/>
  <c r="G159" i="2"/>
  <c r="I159" i="2"/>
  <c r="K159" i="2"/>
  <c r="F175" i="2"/>
  <c r="E190" i="2"/>
  <c r="E223" i="2"/>
  <c r="G93" i="2"/>
  <c r="G71" i="2"/>
  <c r="I93" i="2"/>
  <c r="I71" i="2"/>
  <c r="K71" i="2"/>
  <c r="K93" i="2"/>
  <c r="E94" i="2"/>
  <c r="E73" i="2"/>
  <c r="I148" i="2"/>
  <c r="I146" i="2" s="1"/>
  <c r="I130" i="2"/>
  <c r="H93" i="2"/>
  <c r="H71" i="2"/>
  <c r="J93" i="2"/>
  <c r="J71" i="2"/>
  <c r="L93" i="2"/>
  <c r="L71" i="2"/>
  <c r="E224" i="2"/>
  <c r="F221" i="2"/>
  <c r="E187" i="2"/>
  <c r="F186" i="2"/>
  <c r="E53" i="2"/>
  <c r="E51" i="2" s="1"/>
  <c r="E19" i="2"/>
  <c r="E16" i="2" s="1"/>
  <c r="E194" i="2"/>
  <c r="E191" i="2" s="1"/>
  <c r="F191" i="2"/>
  <c r="E42" i="2"/>
  <c r="E41" i="2" s="1"/>
  <c r="F72" i="2"/>
  <c r="F75" i="2"/>
  <c r="F96" i="2" s="1"/>
  <c r="K127" i="2"/>
  <c r="E165" i="2"/>
  <c r="F205" i="2"/>
  <c r="E205" i="2" s="1"/>
  <c r="F134" i="2"/>
  <c r="E114" i="2"/>
  <c r="E110" i="2" s="1"/>
  <c r="F110" i="2"/>
  <c r="G188" i="2"/>
  <c r="G186" i="2" s="1"/>
  <c r="G125" i="2"/>
  <c r="I188" i="2"/>
  <c r="I186" i="2" s="1"/>
  <c r="I125" i="2"/>
  <c r="G132" i="2"/>
  <c r="E202" i="2"/>
  <c r="E203" i="2"/>
  <c r="J201" i="2"/>
  <c r="J127" i="2"/>
  <c r="L127" i="2"/>
  <c r="F131" i="2"/>
  <c r="F132" i="2"/>
  <c r="H132" i="2"/>
  <c r="L132" i="2"/>
  <c r="E156" i="2"/>
  <c r="E157" i="2"/>
  <c r="E160" i="2"/>
  <c r="E218" i="2"/>
  <c r="F161" i="2"/>
  <c r="F162" i="2"/>
  <c r="E221" i="2" l="1"/>
  <c r="E141" i="2"/>
  <c r="E211" i="2"/>
  <c r="E206" i="2"/>
  <c r="F201" i="2"/>
  <c r="I171" i="2"/>
  <c r="I182" i="2" s="1"/>
  <c r="F167" i="2"/>
  <c r="E167" i="2" s="1"/>
  <c r="E162" i="2"/>
  <c r="F220" i="2"/>
  <c r="F163" i="2"/>
  <c r="F168" i="2" s="1"/>
  <c r="E158" i="2"/>
  <c r="E154" i="2" s="1"/>
  <c r="L148" i="2"/>
  <c r="L130" i="2"/>
  <c r="H148" i="2"/>
  <c r="H130" i="2"/>
  <c r="F130" i="2"/>
  <c r="E131" i="2"/>
  <c r="J188" i="2"/>
  <c r="J186" i="2" s="1"/>
  <c r="E127" i="2"/>
  <c r="E125" i="2" s="1"/>
  <c r="J125" i="2"/>
  <c r="G148" i="2"/>
  <c r="G130" i="2"/>
  <c r="K188" i="2"/>
  <c r="K186" i="2" s="1"/>
  <c r="K125" i="2"/>
  <c r="K132" i="2"/>
  <c r="E74" i="2"/>
  <c r="L170" i="2"/>
  <c r="L92" i="2"/>
  <c r="J170" i="2"/>
  <c r="J92" i="2"/>
  <c r="H170" i="2"/>
  <c r="H92" i="2"/>
  <c r="K170" i="2"/>
  <c r="K92" i="2"/>
  <c r="F166" i="2"/>
  <c r="F159" i="2"/>
  <c r="E161" i="2"/>
  <c r="F154" i="2"/>
  <c r="J132" i="2"/>
  <c r="F148" i="2"/>
  <c r="L188" i="2"/>
  <c r="L186" i="2" s="1"/>
  <c r="L125" i="2"/>
  <c r="E201" i="2"/>
  <c r="F150" i="2"/>
  <c r="E150" i="2" s="1"/>
  <c r="E134" i="2"/>
  <c r="F147" i="2"/>
  <c r="E75" i="2"/>
  <c r="E72" i="2"/>
  <c r="F93" i="2"/>
  <c r="F71" i="2"/>
  <c r="I170" i="2"/>
  <c r="I92" i="2"/>
  <c r="G170" i="2"/>
  <c r="G92" i="2"/>
  <c r="E132" i="2" l="1"/>
  <c r="F173" i="2"/>
  <c r="E71" i="2"/>
  <c r="E93" i="2"/>
  <c r="F92" i="2"/>
  <c r="E147" i="2"/>
  <c r="F146" i="2"/>
  <c r="E188" i="2"/>
  <c r="E186" i="2" s="1"/>
  <c r="E95" i="2"/>
  <c r="G146" i="2"/>
  <c r="G171" i="2"/>
  <c r="G182" i="2" s="1"/>
  <c r="E130" i="2"/>
  <c r="E168" i="2"/>
  <c r="E163" i="2"/>
  <c r="E159" i="2" s="1"/>
  <c r="G181" i="2"/>
  <c r="G180" i="2" s="1"/>
  <c r="I181" i="2"/>
  <c r="I180" i="2" s="1"/>
  <c r="I169" i="2"/>
  <c r="E96" i="2"/>
  <c r="J148" i="2"/>
  <c r="J130" i="2"/>
  <c r="E166" i="2"/>
  <c r="K181" i="2"/>
  <c r="H181" i="2"/>
  <c r="J181" i="2"/>
  <c r="L181" i="2"/>
  <c r="K148" i="2"/>
  <c r="K130" i="2"/>
  <c r="H171" i="2"/>
  <c r="H182" i="2" s="1"/>
  <c r="H146" i="2"/>
  <c r="L171" i="2"/>
  <c r="L182" i="2" s="1"/>
  <c r="L146" i="2"/>
  <c r="E220" i="2"/>
  <c r="E216" i="2" s="1"/>
  <c r="F216" i="2"/>
  <c r="F164" i="2" l="1"/>
  <c r="K146" i="2"/>
  <c r="K171" i="2"/>
  <c r="L180" i="2"/>
  <c r="H180" i="2"/>
  <c r="E164" i="2"/>
  <c r="G169" i="2"/>
  <c r="E172" i="2"/>
  <c r="F183" i="2"/>
  <c r="E183" i="2" s="1"/>
  <c r="E170" i="2"/>
  <c r="F181" i="2"/>
  <c r="F169" i="2"/>
  <c r="L169" i="2"/>
  <c r="H169" i="2"/>
  <c r="F182" i="2"/>
  <c r="J146" i="2"/>
  <c r="J171" i="2"/>
  <c r="E171" i="2" s="1"/>
  <c r="F184" i="2"/>
  <c r="E184" i="2" s="1"/>
  <c r="E173" i="2"/>
  <c r="E148" i="2"/>
  <c r="E146" i="2" s="1"/>
  <c r="E92" i="2"/>
  <c r="J182" i="2" l="1"/>
  <c r="J180" i="2" s="1"/>
  <c r="J169" i="2"/>
  <c r="E169" i="2"/>
  <c r="K182" i="2"/>
  <c r="K180" i="2" s="1"/>
  <c r="K169" i="2"/>
  <c r="E181" i="2"/>
  <c r="F180" i="2"/>
  <c r="E182" i="2" l="1"/>
  <c r="E180" i="2" s="1"/>
</calcChain>
</file>

<file path=xl/sharedStrings.xml><?xml version="1.0" encoding="utf-8"?>
<sst xmlns="http://schemas.openxmlformats.org/spreadsheetml/2006/main" count="309" uniqueCount="96">
  <si>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</si>
  <si>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</si>
  <si>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</si>
  <si>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</si>
  <si>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</si>
  <si>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</si>
  <si>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 (тыс. рублей)</t>
  </si>
  <si>
    <t>всего</t>
  </si>
  <si>
    <t>в том числе:</t>
  </si>
  <si>
    <t>2014
 год</t>
  </si>
  <si>
    <t>2015
 год</t>
  </si>
  <si>
    <t>2016
год</t>
  </si>
  <si>
    <t>2017
 год</t>
  </si>
  <si>
    <t>2018
 год</t>
  </si>
  <si>
    <t>2019
 год</t>
  </si>
  <si>
    <t>2020 
год</t>
  </si>
  <si>
    <t>Подпрограмма 1 «Обеспечение исполнения полномочий администрации Нефтеюганского района»</t>
  </si>
  <si>
    <t>Цель: 1.  Создание условий для обеспечения исполнения муниципальных функций</t>
  </si>
  <si>
    <t>Задача 1. Обеспечение деятельности администрации Нефтеюганского района</t>
  </si>
  <si>
    <t>1.1.</t>
  </si>
  <si>
    <t>Обеспечение выполнения полномочий и функций администрации Нефтеюганского района</t>
  </si>
  <si>
    <t>Иные  внебюджетные  источники</t>
  </si>
  <si>
    <t>1.2.</t>
  </si>
  <si>
    <t>1.3.</t>
  </si>
  <si>
    <t>Дополнительное пенсионное обеспечение за выслугу лет</t>
  </si>
  <si>
    <t>Администрация Нефтеюганского района (управление по учету и отчетности)</t>
  </si>
  <si>
    <t>1.4.</t>
  </si>
  <si>
    <t>Администрация Нефтеюганского района (ОЗАГс)</t>
  </si>
  <si>
    <t xml:space="preserve">Департамент финансов Нефтеюганского района </t>
  </si>
  <si>
    <t>1.5.</t>
  </si>
  <si>
    <t>Итого по задаче 1</t>
  </si>
  <si>
    <t>Задача 2. Создание условий для  рационального  использования  земель и различных  форм  хозяйствования в границах  муниципального  образования Нефтеюганский район.</t>
  </si>
  <si>
    <t>2.1.</t>
  </si>
  <si>
    <t>Проведение работ по формированию земельных участков</t>
  </si>
  <si>
    <t>Итого по задаче 2</t>
  </si>
  <si>
    <t>Всего по подпрограмме 1</t>
  </si>
  <si>
    <t>Подпрограмма 2 Развитие муниципальной службы в муниципальном образовании Нефтеюганский района на 2014-2020 годы</t>
  </si>
  <si>
    <t>Цель: 2.  Обеспечение муниципального образования высококвалифицированными кадрами и  повышение престижа муниципальной  службы</t>
  </si>
  <si>
    <t>Задача 3. Повышение профессиональной компетентности муниципальных служащих</t>
  </si>
  <si>
    <t>3.1.</t>
  </si>
  <si>
    <t>Повышение квалификации муниципальных служащих: 
- без отрыва от производства;
- с отрывом от производства;
- дистанционно с приминением  современных  образовательных  технологий</t>
  </si>
  <si>
    <t>Администрация Нефтеюганского района</t>
  </si>
  <si>
    <t xml:space="preserve">Департамент  имущественных отношений Нефтеюганского района </t>
  </si>
  <si>
    <t>Департамент образования и молодежной политики</t>
  </si>
  <si>
    <t xml:space="preserve">Департамент культуры и спорта  Нефтеюганского района </t>
  </si>
  <si>
    <t>3.2.</t>
  </si>
  <si>
    <t>Подготовка и размещение информации о  деятельности  органов местного  самоуправления Нефтеюганского района в местных  печатных и электронных  СМИ</t>
  </si>
  <si>
    <t>Итого по задаче 3</t>
  </si>
  <si>
    <t>Всего</t>
  </si>
  <si>
    <t>Задача 4. Повышение профессионального уровня лиц, включенных  в резерв управленческих кадров</t>
  </si>
  <si>
    <t>4.1.</t>
  </si>
  <si>
    <t>Повышение квалификации</t>
  </si>
  <si>
    <t>Итого по задаче 4</t>
  </si>
  <si>
    <t>Всего по подпрограмме 2</t>
  </si>
  <si>
    <t>Подпрограмма 3. Предоставление государственных и муниципальных услуг</t>
  </si>
  <si>
    <t>Цель: 3.  Повышение уровня удовлетворенности населения качеством предоставления государственных и муниципальных услуг.</t>
  </si>
  <si>
    <t>Задача 5.  Обеспечение предоставления государственных и муниципальных услуг  в электронном виде с использованием  многофункционального центра предоставления  государственных и муниципальных услуг  Нефтеюганского района, универсальных электронных карт".</t>
  </si>
  <si>
    <t>5.1.</t>
  </si>
  <si>
    <t>Обеспечение деятельности  Муниципального Учреждения «Многофункциональный центр предоставления муниципальных и государственных услуг» Нефтеюганского района</t>
  </si>
  <si>
    <t>МУ «Многофункциональный центр предоставления муниципальных и государственных услуг» Нефтеюганского района</t>
  </si>
  <si>
    <t>Федеральный бюджет</t>
  </si>
  <si>
    <t>Бюджет автономного округа</t>
  </si>
  <si>
    <t>Местный бюджет</t>
  </si>
  <si>
    <t>Иные внебюджетные источники</t>
  </si>
  <si>
    <t>Итого по задаче 5</t>
  </si>
  <si>
    <t>Всего по подпрограмме 3</t>
  </si>
  <si>
    <t>Всего по муниципальной программе</t>
  </si>
  <si>
    <t>Инвестиции в объекты муниципальной и муниципальной собственности</t>
  </si>
  <si>
    <t>Прочие расходы</t>
  </si>
  <si>
    <t>1.</t>
  </si>
  <si>
    <t>2.</t>
  </si>
  <si>
    <t>3.</t>
  </si>
  <si>
    <t>4.</t>
  </si>
  <si>
    <t>5.</t>
  </si>
  <si>
    <t>6.</t>
  </si>
  <si>
    <t xml:space="preserve">Администрация Нефтеюганского района (управление по учету и отчетности)
</t>
  </si>
  <si>
    <t xml:space="preserve">
Департамент строительства и жилищно-коммунального комплекса</t>
  </si>
  <si>
    <t>МКУ "Управление по делам администрации  Нефтеюганского района"</t>
  </si>
  <si>
    <t xml:space="preserve">
МКУ "Управление по делам администрации  Нефтеюганского района"</t>
  </si>
  <si>
    <t>Осуществление полномочий в сфере государственной регистрации актов гражданского состояния</t>
  </si>
  <si>
    <t>Администрация Нефтеюганского района (отдел по делам архивов)</t>
  </si>
  <si>
    <t xml:space="preserve">
МКУ "Управление по делам администрации  Нефтеюганского района"
</t>
  </si>
  <si>
    <t xml:space="preserve">
Департамент имущественных отношений Нефтеюганского района </t>
  </si>
  <si>
    <t>Администрация Нефтеюганского района (департамент градостроительства и землепользования)</t>
  </si>
  <si>
    <t>Администрация Нефтеюганского района / МКУ "Управление по делам администрации"</t>
  </si>
  <si>
    <t>7.</t>
  </si>
  <si>
    <t>8.</t>
  </si>
  <si>
    <t>Департамент строительства и жилищно-коммунального комплекса</t>
  </si>
  <si>
    <t>1.5.1.</t>
  </si>
  <si>
    <t>1.5.2.</t>
  </si>
  <si>
    <t xml:space="preserve">Администрация Нефтеюганского района (отдел по делам архивов)/МКУ "Управление по делам администрации  Нефтеюганского района"/Департамент имущественных отношений Нефтеюганского района </t>
  </si>
  <si>
    <t>Осуществление полномочий  по хранению, комплектованию архивных документов, относящихся к государственной собственности автономного округа, создание нормативных условий для хранения архивных документов, обеспечение сохранности архивных документов, хранящихся в муниципальном архиве, развитие информационных технологий в области архивного дела, популяризация архивных документов</t>
  </si>
  <si>
    <t>Приобретение объекта недвижимости нежилого назначения на территории г.Нефтеюганска для размещения архива муниципального образования Нефтеюганский район</t>
  </si>
  <si>
    <t xml:space="preserve">Обеспечение организации хранения, комплектования учета и использования архивных документов </t>
  </si>
  <si>
    <t>Обеспечение деятельности МКУ "Управления по делам администрации Нефтеюганского района" и развитие материально – технической базы администрации Нефтеюганского района</t>
  </si>
  <si>
    <t>Бюджет автономного 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</si>
</sst>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Calibri"/>
      <family val="2"/>
    </font>
    <font>
      <sz val="13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3" fontId="0" fillId="2" borderId="0" xfId="0" applyNumberFormat="1" applyFill="1"/>
    <xf numFmtId="43" fontId="0" fillId="2" borderId="0" xfId="0" applyNumberFormat="1" applyFill="1" applyBorder="1"/>
    <xf numFmtId="43" fontId="1" fillId="2" borderId="0" xfId="0" applyNumberFormat="1" applyFont="1" applyFill="1" applyBorder="1" applyAlignment="1">
      <alignment vertical="center"/>
    </xf>
    <xf numFmtId="43" fontId="1" fillId="2" borderId="0" xfId="0" applyNumberFormat="1" applyFont="1" applyFill="1" applyBorder="1" applyAlignment="1">
      <alignment horizontal="center" vertical="center"/>
    </xf>
    <xf numFmtId="43" fontId="10" fillId="2" borderId="0" xfId="0" applyNumberFormat="1" applyFont="1" applyFill="1"/>
    <xf numFmtId="43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12" fillId="2" borderId="1" xfId="0" applyNumberFormat="1" applyFont="1" applyFill="1" applyBorder="1" applyAlignment="1">
      <alignment horizontal="center" vertical="center" wrapText="1"/>
    </xf>
    <xf numFmtId="43" fontId="7" fillId="2" borderId="1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43" fontId="9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left"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/>
    </xf>
    <xf numFmtId="43" fontId="5" fillId="2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left" vertical="center" wrapText="1"/>
    </xf>
    <xf numFmtId="43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43" fontId="2" fillId="2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25"/>
  <sheetViews>
    <sheetView tabSelected="1" zoomScale="70" zoomScaleNormal="70" workbookViewId="0">
      <selection activeCell="O221" sqref="O221"/>
    </sheetView>
  </sheetViews>
  <sheetFormatPr defaultRowHeight="15" x14ac:dyDescent="0.25"/>
  <cols>
    <col min="1" max="1" width="6.42578125" style="1" customWidth="1"/>
    <col min="2" max="2" width="35.85546875" style="1" customWidth="1"/>
    <col min="3" max="3" width="37.140625" style="1" customWidth="1"/>
    <col min="4" max="4" width="25.5703125" style="1" customWidth="1"/>
    <col min="5" max="12" width="17.42578125" style="1" customWidth="1"/>
    <col min="13" max="15" width="13.42578125" style="1" bestFit="1" customWidth="1"/>
    <col min="16" max="248" width="9.140625" style="1"/>
    <col min="249" max="249" width="5.85546875" style="1" customWidth="1"/>
    <col min="250" max="250" width="20.7109375" style="1" customWidth="1"/>
    <col min="251" max="251" width="23" style="1" customWidth="1"/>
    <col min="252" max="252" width="22.85546875" style="1" customWidth="1"/>
    <col min="253" max="253" width="17.42578125" style="1" customWidth="1"/>
    <col min="254" max="254" width="18.140625" style="1" customWidth="1"/>
    <col min="255" max="255" width="19.5703125" style="1" customWidth="1"/>
    <col min="256" max="256" width="15.5703125" style="1" customWidth="1"/>
    <col min="257" max="257" width="18.28515625" style="1" customWidth="1"/>
    <col min="258" max="258" width="17.7109375" style="1" customWidth="1"/>
    <col min="259" max="259" width="18.140625" style="1" customWidth="1"/>
    <col min="260" max="260" width="17" style="1" customWidth="1"/>
    <col min="261" max="261" width="9.140625" style="1" customWidth="1"/>
    <col min="262" max="262" width="12" style="1" bestFit="1" customWidth="1"/>
    <col min="263" max="263" width="9.140625" style="1" customWidth="1"/>
    <col min="264" max="264" width="16.140625" style="1" customWidth="1"/>
    <col min="265" max="265" width="14.28515625" style="1" bestFit="1" customWidth="1"/>
    <col min="266" max="266" width="14.85546875" style="1" customWidth="1"/>
    <col min="267" max="267" width="12" style="1" bestFit="1" customWidth="1"/>
    <col min="268" max="504" width="9.140625" style="1"/>
    <col min="505" max="505" width="5.85546875" style="1" customWidth="1"/>
    <col min="506" max="506" width="20.7109375" style="1" customWidth="1"/>
    <col min="507" max="507" width="23" style="1" customWidth="1"/>
    <col min="508" max="508" width="22.85546875" style="1" customWidth="1"/>
    <col min="509" max="509" width="17.42578125" style="1" customWidth="1"/>
    <col min="510" max="510" width="18.140625" style="1" customWidth="1"/>
    <col min="511" max="511" width="19.5703125" style="1" customWidth="1"/>
    <col min="512" max="512" width="15.5703125" style="1" customWidth="1"/>
    <col min="513" max="513" width="18.28515625" style="1" customWidth="1"/>
    <col min="514" max="514" width="17.7109375" style="1" customWidth="1"/>
    <col min="515" max="515" width="18.140625" style="1" customWidth="1"/>
    <col min="516" max="516" width="17" style="1" customWidth="1"/>
    <col min="517" max="517" width="9.140625" style="1" customWidth="1"/>
    <col min="518" max="518" width="12" style="1" bestFit="1" customWidth="1"/>
    <col min="519" max="519" width="9.140625" style="1" customWidth="1"/>
    <col min="520" max="520" width="16.140625" style="1" customWidth="1"/>
    <col min="521" max="521" width="14.28515625" style="1" bestFit="1" customWidth="1"/>
    <col min="522" max="522" width="14.85546875" style="1" customWidth="1"/>
    <col min="523" max="523" width="12" style="1" bestFit="1" customWidth="1"/>
    <col min="524" max="760" width="9.140625" style="1"/>
    <col min="761" max="761" width="5.85546875" style="1" customWidth="1"/>
    <col min="762" max="762" width="20.7109375" style="1" customWidth="1"/>
    <col min="763" max="763" width="23" style="1" customWidth="1"/>
    <col min="764" max="764" width="22.85546875" style="1" customWidth="1"/>
    <col min="765" max="765" width="17.42578125" style="1" customWidth="1"/>
    <col min="766" max="766" width="18.140625" style="1" customWidth="1"/>
    <col min="767" max="767" width="19.5703125" style="1" customWidth="1"/>
    <col min="768" max="768" width="15.5703125" style="1" customWidth="1"/>
    <col min="769" max="769" width="18.28515625" style="1" customWidth="1"/>
    <col min="770" max="770" width="17.7109375" style="1" customWidth="1"/>
    <col min="771" max="771" width="18.140625" style="1" customWidth="1"/>
    <col min="772" max="772" width="17" style="1" customWidth="1"/>
    <col min="773" max="773" width="9.140625" style="1" customWidth="1"/>
    <col min="774" max="774" width="12" style="1" bestFit="1" customWidth="1"/>
    <col min="775" max="775" width="9.140625" style="1" customWidth="1"/>
    <col min="776" max="776" width="16.140625" style="1" customWidth="1"/>
    <col min="777" max="777" width="14.28515625" style="1" bestFit="1" customWidth="1"/>
    <col min="778" max="778" width="14.85546875" style="1" customWidth="1"/>
    <col min="779" max="779" width="12" style="1" bestFit="1" customWidth="1"/>
    <col min="780" max="1016" width="9.140625" style="1"/>
    <col min="1017" max="1017" width="5.85546875" style="1" customWidth="1"/>
    <col min="1018" max="1018" width="20.7109375" style="1" customWidth="1"/>
    <col min="1019" max="1019" width="23" style="1" customWidth="1"/>
    <col min="1020" max="1020" width="22.85546875" style="1" customWidth="1"/>
    <col min="1021" max="1021" width="17.42578125" style="1" customWidth="1"/>
    <col min="1022" max="1022" width="18.140625" style="1" customWidth="1"/>
    <col min="1023" max="1023" width="19.5703125" style="1" customWidth="1"/>
    <col min="1024" max="1024" width="15.5703125" style="1" customWidth="1"/>
    <col min="1025" max="1025" width="18.28515625" style="1" customWidth="1"/>
    <col min="1026" max="1026" width="17.7109375" style="1" customWidth="1"/>
    <col min="1027" max="1027" width="18.140625" style="1" customWidth="1"/>
    <col min="1028" max="1028" width="17" style="1" customWidth="1"/>
    <col min="1029" max="1029" width="9.140625" style="1" customWidth="1"/>
    <col min="1030" max="1030" width="12" style="1" bestFit="1" customWidth="1"/>
    <col min="1031" max="1031" width="9.140625" style="1" customWidth="1"/>
    <col min="1032" max="1032" width="16.140625" style="1" customWidth="1"/>
    <col min="1033" max="1033" width="14.28515625" style="1" bestFit="1" customWidth="1"/>
    <col min="1034" max="1034" width="14.85546875" style="1" customWidth="1"/>
    <col min="1035" max="1035" width="12" style="1" bestFit="1" customWidth="1"/>
    <col min="1036" max="1272" width="9.140625" style="1"/>
    <col min="1273" max="1273" width="5.85546875" style="1" customWidth="1"/>
    <col min="1274" max="1274" width="20.7109375" style="1" customWidth="1"/>
    <col min="1275" max="1275" width="23" style="1" customWidth="1"/>
    <col min="1276" max="1276" width="22.85546875" style="1" customWidth="1"/>
    <col min="1277" max="1277" width="17.42578125" style="1" customWidth="1"/>
    <col min="1278" max="1278" width="18.140625" style="1" customWidth="1"/>
    <col min="1279" max="1279" width="19.5703125" style="1" customWidth="1"/>
    <col min="1280" max="1280" width="15.5703125" style="1" customWidth="1"/>
    <col min="1281" max="1281" width="18.28515625" style="1" customWidth="1"/>
    <col min="1282" max="1282" width="17.7109375" style="1" customWidth="1"/>
    <col min="1283" max="1283" width="18.140625" style="1" customWidth="1"/>
    <col min="1284" max="1284" width="17" style="1" customWidth="1"/>
    <col min="1285" max="1285" width="9.140625" style="1" customWidth="1"/>
    <col min="1286" max="1286" width="12" style="1" bestFit="1" customWidth="1"/>
    <col min="1287" max="1287" width="9.140625" style="1" customWidth="1"/>
    <col min="1288" max="1288" width="16.140625" style="1" customWidth="1"/>
    <col min="1289" max="1289" width="14.28515625" style="1" bestFit="1" customWidth="1"/>
    <col min="1290" max="1290" width="14.85546875" style="1" customWidth="1"/>
    <col min="1291" max="1291" width="12" style="1" bestFit="1" customWidth="1"/>
    <col min="1292" max="1528" width="9.140625" style="1"/>
    <col min="1529" max="1529" width="5.85546875" style="1" customWidth="1"/>
    <col min="1530" max="1530" width="20.7109375" style="1" customWidth="1"/>
    <col min="1531" max="1531" width="23" style="1" customWidth="1"/>
    <col min="1532" max="1532" width="22.85546875" style="1" customWidth="1"/>
    <col min="1533" max="1533" width="17.42578125" style="1" customWidth="1"/>
    <col min="1534" max="1534" width="18.140625" style="1" customWidth="1"/>
    <col min="1535" max="1535" width="19.5703125" style="1" customWidth="1"/>
    <col min="1536" max="1536" width="15.5703125" style="1" customWidth="1"/>
    <col min="1537" max="1537" width="18.28515625" style="1" customWidth="1"/>
    <col min="1538" max="1538" width="17.7109375" style="1" customWidth="1"/>
    <col min="1539" max="1539" width="18.140625" style="1" customWidth="1"/>
    <col min="1540" max="1540" width="17" style="1" customWidth="1"/>
    <col min="1541" max="1541" width="9.140625" style="1" customWidth="1"/>
    <col min="1542" max="1542" width="12" style="1" bestFit="1" customWidth="1"/>
    <col min="1543" max="1543" width="9.140625" style="1" customWidth="1"/>
    <col min="1544" max="1544" width="16.140625" style="1" customWidth="1"/>
    <col min="1545" max="1545" width="14.28515625" style="1" bestFit="1" customWidth="1"/>
    <col min="1546" max="1546" width="14.85546875" style="1" customWidth="1"/>
    <col min="1547" max="1547" width="12" style="1" bestFit="1" customWidth="1"/>
    <col min="1548" max="1784" width="9.140625" style="1"/>
    <col min="1785" max="1785" width="5.85546875" style="1" customWidth="1"/>
    <col min="1786" max="1786" width="20.7109375" style="1" customWidth="1"/>
    <col min="1787" max="1787" width="23" style="1" customWidth="1"/>
    <col min="1788" max="1788" width="22.85546875" style="1" customWidth="1"/>
    <col min="1789" max="1789" width="17.42578125" style="1" customWidth="1"/>
    <col min="1790" max="1790" width="18.140625" style="1" customWidth="1"/>
    <col min="1791" max="1791" width="19.5703125" style="1" customWidth="1"/>
    <col min="1792" max="1792" width="15.5703125" style="1" customWidth="1"/>
    <col min="1793" max="1793" width="18.28515625" style="1" customWidth="1"/>
    <col min="1794" max="1794" width="17.7109375" style="1" customWidth="1"/>
    <col min="1795" max="1795" width="18.140625" style="1" customWidth="1"/>
    <col min="1796" max="1796" width="17" style="1" customWidth="1"/>
    <col min="1797" max="1797" width="9.140625" style="1" customWidth="1"/>
    <col min="1798" max="1798" width="12" style="1" bestFit="1" customWidth="1"/>
    <col min="1799" max="1799" width="9.140625" style="1" customWidth="1"/>
    <col min="1800" max="1800" width="16.140625" style="1" customWidth="1"/>
    <col min="1801" max="1801" width="14.28515625" style="1" bestFit="1" customWidth="1"/>
    <col min="1802" max="1802" width="14.85546875" style="1" customWidth="1"/>
    <col min="1803" max="1803" width="12" style="1" bestFit="1" customWidth="1"/>
    <col min="1804" max="2040" width="9.140625" style="1"/>
    <col min="2041" max="2041" width="5.85546875" style="1" customWidth="1"/>
    <col min="2042" max="2042" width="20.7109375" style="1" customWidth="1"/>
    <col min="2043" max="2043" width="23" style="1" customWidth="1"/>
    <col min="2044" max="2044" width="22.85546875" style="1" customWidth="1"/>
    <col min="2045" max="2045" width="17.42578125" style="1" customWidth="1"/>
    <col min="2046" max="2046" width="18.140625" style="1" customWidth="1"/>
    <col min="2047" max="2047" width="19.5703125" style="1" customWidth="1"/>
    <col min="2048" max="2048" width="15.5703125" style="1" customWidth="1"/>
    <col min="2049" max="2049" width="18.28515625" style="1" customWidth="1"/>
    <col min="2050" max="2050" width="17.7109375" style="1" customWidth="1"/>
    <col min="2051" max="2051" width="18.140625" style="1" customWidth="1"/>
    <col min="2052" max="2052" width="17" style="1" customWidth="1"/>
    <col min="2053" max="2053" width="9.140625" style="1" customWidth="1"/>
    <col min="2054" max="2054" width="12" style="1" bestFit="1" customWidth="1"/>
    <col min="2055" max="2055" width="9.140625" style="1" customWidth="1"/>
    <col min="2056" max="2056" width="16.140625" style="1" customWidth="1"/>
    <col min="2057" max="2057" width="14.28515625" style="1" bestFit="1" customWidth="1"/>
    <col min="2058" max="2058" width="14.85546875" style="1" customWidth="1"/>
    <col min="2059" max="2059" width="12" style="1" bestFit="1" customWidth="1"/>
    <col min="2060" max="2296" width="9.140625" style="1"/>
    <col min="2297" max="2297" width="5.85546875" style="1" customWidth="1"/>
    <col min="2298" max="2298" width="20.7109375" style="1" customWidth="1"/>
    <col min="2299" max="2299" width="23" style="1" customWidth="1"/>
    <col min="2300" max="2300" width="22.85546875" style="1" customWidth="1"/>
    <col min="2301" max="2301" width="17.42578125" style="1" customWidth="1"/>
    <col min="2302" max="2302" width="18.140625" style="1" customWidth="1"/>
    <col min="2303" max="2303" width="19.5703125" style="1" customWidth="1"/>
    <col min="2304" max="2304" width="15.5703125" style="1" customWidth="1"/>
    <col min="2305" max="2305" width="18.28515625" style="1" customWidth="1"/>
    <col min="2306" max="2306" width="17.7109375" style="1" customWidth="1"/>
    <col min="2307" max="2307" width="18.140625" style="1" customWidth="1"/>
    <col min="2308" max="2308" width="17" style="1" customWidth="1"/>
    <col min="2309" max="2309" width="9.140625" style="1" customWidth="1"/>
    <col min="2310" max="2310" width="12" style="1" bestFit="1" customWidth="1"/>
    <col min="2311" max="2311" width="9.140625" style="1" customWidth="1"/>
    <col min="2312" max="2312" width="16.140625" style="1" customWidth="1"/>
    <col min="2313" max="2313" width="14.28515625" style="1" bestFit="1" customWidth="1"/>
    <col min="2314" max="2314" width="14.85546875" style="1" customWidth="1"/>
    <col min="2315" max="2315" width="12" style="1" bestFit="1" customWidth="1"/>
    <col min="2316" max="2552" width="9.140625" style="1"/>
    <col min="2553" max="2553" width="5.85546875" style="1" customWidth="1"/>
    <col min="2554" max="2554" width="20.7109375" style="1" customWidth="1"/>
    <col min="2555" max="2555" width="23" style="1" customWidth="1"/>
    <col min="2556" max="2556" width="22.85546875" style="1" customWidth="1"/>
    <col min="2557" max="2557" width="17.42578125" style="1" customWidth="1"/>
    <col min="2558" max="2558" width="18.140625" style="1" customWidth="1"/>
    <col min="2559" max="2559" width="19.5703125" style="1" customWidth="1"/>
    <col min="2560" max="2560" width="15.5703125" style="1" customWidth="1"/>
    <col min="2561" max="2561" width="18.28515625" style="1" customWidth="1"/>
    <col min="2562" max="2562" width="17.7109375" style="1" customWidth="1"/>
    <col min="2563" max="2563" width="18.140625" style="1" customWidth="1"/>
    <col min="2564" max="2564" width="17" style="1" customWidth="1"/>
    <col min="2565" max="2565" width="9.140625" style="1" customWidth="1"/>
    <col min="2566" max="2566" width="12" style="1" bestFit="1" customWidth="1"/>
    <col min="2567" max="2567" width="9.140625" style="1" customWidth="1"/>
    <col min="2568" max="2568" width="16.140625" style="1" customWidth="1"/>
    <col min="2569" max="2569" width="14.28515625" style="1" bestFit="1" customWidth="1"/>
    <col min="2570" max="2570" width="14.85546875" style="1" customWidth="1"/>
    <col min="2571" max="2571" width="12" style="1" bestFit="1" customWidth="1"/>
    <col min="2572" max="2808" width="9.140625" style="1"/>
    <col min="2809" max="2809" width="5.85546875" style="1" customWidth="1"/>
    <col min="2810" max="2810" width="20.7109375" style="1" customWidth="1"/>
    <col min="2811" max="2811" width="23" style="1" customWidth="1"/>
    <col min="2812" max="2812" width="22.85546875" style="1" customWidth="1"/>
    <col min="2813" max="2813" width="17.42578125" style="1" customWidth="1"/>
    <col min="2814" max="2814" width="18.140625" style="1" customWidth="1"/>
    <col min="2815" max="2815" width="19.5703125" style="1" customWidth="1"/>
    <col min="2816" max="2816" width="15.5703125" style="1" customWidth="1"/>
    <col min="2817" max="2817" width="18.28515625" style="1" customWidth="1"/>
    <col min="2818" max="2818" width="17.7109375" style="1" customWidth="1"/>
    <col min="2819" max="2819" width="18.140625" style="1" customWidth="1"/>
    <col min="2820" max="2820" width="17" style="1" customWidth="1"/>
    <col min="2821" max="2821" width="9.140625" style="1" customWidth="1"/>
    <col min="2822" max="2822" width="12" style="1" bestFit="1" customWidth="1"/>
    <col min="2823" max="2823" width="9.140625" style="1" customWidth="1"/>
    <col min="2824" max="2824" width="16.140625" style="1" customWidth="1"/>
    <col min="2825" max="2825" width="14.28515625" style="1" bestFit="1" customWidth="1"/>
    <col min="2826" max="2826" width="14.85546875" style="1" customWidth="1"/>
    <col min="2827" max="2827" width="12" style="1" bestFit="1" customWidth="1"/>
    <col min="2828" max="3064" width="9.140625" style="1"/>
    <col min="3065" max="3065" width="5.85546875" style="1" customWidth="1"/>
    <col min="3066" max="3066" width="20.7109375" style="1" customWidth="1"/>
    <col min="3067" max="3067" width="23" style="1" customWidth="1"/>
    <col min="3068" max="3068" width="22.85546875" style="1" customWidth="1"/>
    <col min="3069" max="3069" width="17.42578125" style="1" customWidth="1"/>
    <col min="3070" max="3070" width="18.140625" style="1" customWidth="1"/>
    <col min="3071" max="3071" width="19.5703125" style="1" customWidth="1"/>
    <col min="3072" max="3072" width="15.5703125" style="1" customWidth="1"/>
    <col min="3073" max="3073" width="18.28515625" style="1" customWidth="1"/>
    <col min="3074" max="3074" width="17.7109375" style="1" customWidth="1"/>
    <col min="3075" max="3075" width="18.140625" style="1" customWidth="1"/>
    <col min="3076" max="3076" width="17" style="1" customWidth="1"/>
    <col min="3077" max="3077" width="9.140625" style="1" customWidth="1"/>
    <col min="3078" max="3078" width="12" style="1" bestFit="1" customWidth="1"/>
    <col min="3079" max="3079" width="9.140625" style="1" customWidth="1"/>
    <col min="3080" max="3080" width="16.140625" style="1" customWidth="1"/>
    <col min="3081" max="3081" width="14.28515625" style="1" bestFit="1" customWidth="1"/>
    <col min="3082" max="3082" width="14.85546875" style="1" customWidth="1"/>
    <col min="3083" max="3083" width="12" style="1" bestFit="1" customWidth="1"/>
    <col min="3084" max="3320" width="9.140625" style="1"/>
    <col min="3321" max="3321" width="5.85546875" style="1" customWidth="1"/>
    <col min="3322" max="3322" width="20.7109375" style="1" customWidth="1"/>
    <col min="3323" max="3323" width="23" style="1" customWidth="1"/>
    <col min="3324" max="3324" width="22.85546875" style="1" customWidth="1"/>
    <col min="3325" max="3325" width="17.42578125" style="1" customWidth="1"/>
    <col min="3326" max="3326" width="18.140625" style="1" customWidth="1"/>
    <col min="3327" max="3327" width="19.5703125" style="1" customWidth="1"/>
    <col min="3328" max="3328" width="15.5703125" style="1" customWidth="1"/>
    <col min="3329" max="3329" width="18.28515625" style="1" customWidth="1"/>
    <col min="3330" max="3330" width="17.7109375" style="1" customWidth="1"/>
    <col min="3331" max="3331" width="18.140625" style="1" customWidth="1"/>
    <col min="3332" max="3332" width="17" style="1" customWidth="1"/>
    <col min="3333" max="3333" width="9.140625" style="1" customWidth="1"/>
    <col min="3334" max="3334" width="12" style="1" bestFit="1" customWidth="1"/>
    <col min="3335" max="3335" width="9.140625" style="1" customWidth="1"/>
    <col min="3336" max="3336" width="16.140625" style="1" customWidth="1"/>
    <col min="3337" max="3337" width="14.28515625" style="1" bestFit="1" customWidth="1"/>
    <col min="3338" max="3338" width="14.85546875" style="1" customWidth="1"/>
    <col min="3339" max="3339" width="12" style="1" bestFit="1" customWidth="1"/>
    <col min="3340" max="3576" width="9.140625" style="1"/>
    <col min="3577" max="3577" width="5.85546875" style="1" customWidth="1"/>
    <col min="3578" max="3578" width="20.7109375" style="1" customWidth="1"/>
    <col min="3579" max="3579" width="23" style="1" customWidth="1"/>
    <col min="3580" max="3580" width="22.85546875" style="1" customWidth="1"/>
    <col min="3581" max="3581" width="17.42578125" style="1" customWidth="1"/>
    <col min="3582" max="3582" width="18.140625" style="1" customWidth="1"/>
    <col min="3583" max="3583" width="19.5703125" style="1" customWidth="1"/>
    <col min="3584" max="3584" width="15.5703125" style="1" customWidth="1"/>
    <col min="3585" max="3585" width="18.28515625" style="1" customWidth="1"/>
    <col min="3586" max="3586" width="17.7109375" style="1" customWidth="1"/>
    <col min="3587" max="3587" width="18.140625" style="1" customWidth="1"/>
    <col min="3588" max="3588" width="17" style="1" customWidth="1"/>
    <col min="3589" max="3589" width="9.140625" style="1" customWidth="1"/>
    <col min="3590" max="3590" width="12" style="1" bestFit="1" customWidth="1"/>
    <col min="3591" max="3591" width="9.140625" style="1" customWidth="1"/>
    <col min="3592" max="3592" width="16.140625" style="1" customWidth="1"/>
    <col min="3593" max="3593" width="14.28515625" style="1" bestFit="1" customWidth="1"/>
    <col min="3594" max="3594" width="14.85546875" style="1" customWidth="1"/>
    <col min="3595" max="3595" width="12" style="1" bestFit="1" customWidth="1"/>
    <col min="3596" max="3832" width="9.140625" style="1"/>
    <col min="3833" max="3833" width="5.85546875" style="1" customWidth="1"/>
    <col min="3834" max="3834" width="20.7109375" style="1" customWidth="1"/>
    <col min="3835" max="3835" width="23" style="1" customWidth="1"/>
    <col min="3836" max="3836" width="22.85546875" style="1" customWidth="1"/>
    <col min="3837" max="3837" width="17.42578125" style="1" customWidth="1"/>
    <col min="3838" max="3838" width="18.140625" style="1" customWidth="1"/>
    <col min="3839" max="3839" width="19.5703125" style="1" customWidth="1"/>
    <col min="3840" max="3840" width="15.5703125" style="1" customWidth="1"/>
    <col min="3841" max="3841" width="18.28515625" style="1" customWidth="1"/>
    <col min="3842" max="3842" width="17.7109375" style="1" customWidth="1"/>
    <col min="3843" max="3843" width="18.140625" style="1" customWidth="1"/>
    <col min="3844" max="3844" width="17" style="1" customWidth="1"/>
    <col min="3845" max="3845" width="9.140625" style="1" customWidth="1"/>
    <col min="3846" max="3846" width="12" style="1" bestFit="1" customWidth="1"/>
    <col min="3847" max="3847" width="9.140625" style="1" customWidth="1"/>
    <col min="3848" max="3848" width="16.140625" style="1" customWidth="1"/>
    <col min="3849" max="3849" width="14.28515625" style="1" bestFit="1" customWidth="1"/>
    <col min="3850" max="3850" width="14.85546875" style="1" customWidth="1"/>
    <col min="3851" max="3851" width="12" style="1" bestFit="1" customWidth="1"/>
    <col min="3852" max="4088" width="9.140625" style="1"/>
    <col min="4089" max="4089" width="5.85546875" style="1" customWidth="1"/>
    <col min="4090" max="4090" width="20.7109375" style="1" customWidth="1"/>
    <col min="4091" max="4091" width="23" style="1" customWidth="1"/>
    <col min="4092" max="4092" width="22.85546875" style="1" customWidth="1"/>
    <col min="4093" max="4093" width="17.42578125" style="1" customWidth="1"/>
    <col min="4094" max="4094" width="18.140625" style="1" customWidth="1"/>
    <col min="4095" max="4095" width="19.5703125" style="1" customWidth="1"/>
    <col min="4096" max="4096" width="15.5703125" style="1" customWidth="1"/>
    <col min="4097" max="4097" width="18.28515625" style="1" customWidth="1"/>
    <col min="4098" max="4098" width="17.7109375" style="1" customWidth="1"/>
    <col min="4099" max="4099" width="18.140625" style="1" customWidth="1"/>
    <col min="4100" max="4100" width="17" style="1" customWidth="1"/>
    <col min="4101" max="4101" width="9.140625" style="1" customWidth="1"/>
    <col min="4102" max="4102" width="12" style="1" bestFit="1" customWidth="1"/>
    <col min="4103" max="4103" width="9.140625" style="1" customWidth="1"/>
    <col min="4104" max="4104" width="16.140625" style="1" customWidth="1"/>
    <col min="4105" max="4105" width="14.28515625" style="1" bestFit="1" customWidth="1"/>
    <col min="4106" max="4106" width="14.85546875" style="1" customWidth="1"/>
    <col min="4107" max="4107" width="12" style="1" bestFit="1" customWidth="1"/>
    <col min="4108" max="4344" width="9.140625" style="1"/>
    <col min="4345" max="4345" width="5.85546875" style="1" customWidth="1"/>
    <col min="4346" max="4346" width="20.7109375" style="1" customWidth="1"/>
    <col min="4347" max="4347" width="23" style="1" customWidth="1"/>
    <col min="4348" max="4348" width="22.85546875" style="1" customWidth="1"/>
    <col min="4349" max="4349" width="17.42578125" style="1" customWidth="1"/>
    <col min="4350" max="4350" width="18.140625" style="1" customWidth="1"/>
    <col min="4351" max="4351" width="19.5703125" style="1" customWidth="1"/>
    <col min="4352" max="4352" width="15.5703125" style="1" customWidth="1"/>
    <col min="4353" max="4353" width="18.28515625" style="1" customWidth="1"/>
    <col min="4354" max="4354" width="17.7109375" style="1" customWidth="1"/>
    <col min="4355" max="4355" width="18.140625" style="1" customWidth="1"/>
    <col min="4356" max="4356" width="17" style="1" customWidth="1"/>
    <col min="4357" max="4357" width="9.140625" style="1" customWidth="1"/>
    <col min="4358" max="4358" width="12" style="1" bestFit="1" customWidth="1"/>
    <col min="4359" max="4359" width="9.140625" style="1" customWidth="1"/>
    <col min="4360" max="4360" width="16.140625" style="1" customWidth="1"/>
    <col min="4361" max="4361" width="14.28515625" style="1" bestFit="1" customWidth="1"/>
    <col min="4362" max="4362" width="14.85546875" style="1" customWidth="1"/>
    <col min="4363" max="4363" width="12" style="1" bestFit="1" customWidth="1"/>
    <col min="4364" max="4600" width="9.140625" style="1"/>
    <col min="4601" max="4601" width="5.85546875" style="1" customWidth="1"/>
    <col min="4602" max="4602" width="20.7109375" style="1" customWidth="1"/>
    <col min="4603" max="4603" width="23" style="1" customWidth="1"/>
    <col min="4604" max="4604" width="22.85546875" style="1" customWidth="1"/>
    <col min="4605" max="4605" width="17.42578125" style="1" customWidth="1"/>
    <col min="4606" max="4606" width="18.140625" style="1" customWidth="1"/>
    <col min="4607" max="4607" width="19.5703125" style="1" customWidth="1"/>
    <col min="4608" max="4608" width="15.5703125" style="1" customWidth="1"/>
    <col min="4609" max="4609" width="18.28515625" style="1" customWidth="1"/>
    <col min="4610" max="4610" width="17.7109375" style="1" customWidth="1"/>
    <col min="4611" max="4611" width="18.140625" style="1" customWidth="1"/>
    <col min="4612" max="4612" width="17" style="1" customWidth="1"/>
    <col min="4613" max="4613" width="9.140625" style="1" customWidth="1"/>
    <col min="4614" max="4614" width="12" style="1" bestFit="1" customWidth="1"/>
    <col min="4615" max="4615" width="9.140625" style="1" customWidth="1"/>
    <col min="4616" max="4616" width="16.140625" style="1" customWidth="1"/>
    <col min="4617" max="4617" width="14.28515625" style="1" bestFit="1" customWidth="1"/>
    <col min="4618" max="4618" width="14.85546875" style="1" customWidth="1"/>
    <col min="4619" max="4619" width="12" style="1" bestFit="1" customWidth="1"/>
    <col min="4620" max="4856" width="9.140625" style="1"/>
    <col min="4857" max="4857" width="5.85546875" style="1" customWidth="1"/>
    <col min="4858" max="4858" width="20.7109375" style="1" customWidth="1"/>
    <col min="4859" max="4859" width="23" style="1" customWidth="1"/>
    <col min="4860" max="4860" width="22.85546875" style="1" customWidth="1"/>
    <col min="4861" max="4861" width="17.42578125" style="1" customWidth="1"/>
    <col min="4862" max="4862" width="18.140625" style="1" customWidth="1"/>
    <col min="4863" max="4863" width="19.5703125" style="1" customWidth="1"/>
    <col min="4864" max="4864" width="15.5703125" style="1" customWidth="1"/>
    <col min="4865" max="4865" width="18.28515625" style="1" customWidth="1"/>
    <col min="4866" max="4866" width="17.7109375" style="1" customWidth="1"/>
    <col min="4867" max="4867" width="18.140625" style="1" customWidth="1"/>
    <col min="4868" max="4868" width="17" style="1" customWidth="1"/>
    <col min="4869" max="4869" width="9.140625" style="1" customWidth="1"/>
    <col min="4870" max="4870" width="12" style="1" bestFit="1" customWidth="1"/>
    <col min="4871" max="4871" width="9.140625" style="1" customWidth="1"/>
    <col min="4872" max="4872" width="16.140625" style="1" customWidth="1"/>
    <col min="4873" max="4873" width="14.28515625" style="1" bestFit="1" customWidth="1"/>
    <col min="4874" max="4874" width="14.85546875" style="1" customWidth="1"/>
    <col min="4875" max="4875" width="12" style="1" bestFit="1" customWidth="1"/>
    <col min="4876" max="5112" width="9.140625" style="1"/>
    <col min="5113" max="5113" width="5.85546875" style="1" customWidth="1"/>
    <col min="5114" max="5114" width="20.7109375" style="1" customWidth="1"/>
    <col min="5115" max="5115" width="23" style="1" customWidth="1"/>
    <col min="5116" max="5116" width="22.85546875" style="1" customWidth="1"/>
    <col min="5117" max="5117" width="17.42578125" style="1" customWidth="1"/>
    <col min="5118" max="5118" width="18.140625" style="1" customWidth="1"/>
    <col min="5119" max="5119" width="19.5703125" style="1" customWidth="1"/>
    <col min="5120" max="5120" width="15.5703125" style="1" customWidth="1"/>
    <col min="5121" max="5121" width="18.28515625" style="1" customWidth="1"/>
    <col min="5122" max="5122" width="17.7109375" style="1" customWidth="1"/>
    <col min="5123" max="5123" width="18.140625" style="1" customWidth="1"/>
    <col min="5124" max="5124" width="17" style="1" customWidth="1"/>
    <col min="5125" max="5125" width="9.140625" style="1" customWidth="1"/>
    <col min="5126" max="5126" width="12" style="1" bestFit="1" customWidth="1"/>
    <col min="5127" max="5127" width="9.140625" style="1" customWidth="1"/>
    <col min="5128" max="5128" width="16.140625" style="1" customWidth="1"/>
    <col min="5129" max="5129" width="14.28515625" style="1" bestFit="1" customWidth="1"/>
    <col min="5130" max="5130" width="14.85546875" style="1" customWidth="1"/>
    <col min="5131" max="5131" width="12" style="1" bestFit="1" customWidth="1"/>
    <col min="5132" max="5368" width="9.140625" style="1"/>
    <col min="5369" max="5369" width="5.85546875" style="1" customWidth="1"/>
    <col min="5370" max="5370" width="20.7109375" style="1" customWidth="1"/>
    <col min="5371" max="5371" width="23" style="1" customWidth="1"/>
    <col min="5372" max="5372" width="22.85546875" style="1" customWidth="1"/>
    <col min="5373" max="5373" width="17.42578125" style="1" customWidth="1"/>
    <col min="5374" max="5374" width="18.140625" style="1" customWidth="1"/>
    <col min="5375" max="5375" width="19.5703125" style="1" customWidth="1"/>
    <col min="5376" max="5376" width="15.5703125" style="1" customWidth="1"/>
    <col min="5377" max="5377" width="18.28515625" style="1" customWidth="1"/>
    <col min="5378" max="5378" width="17.7109375" style="1" customWidth="1"/>
    <col min="5379" max="5379" width="18.140625" style="1" customWidth="1"/>
    <col min="5380" max="5380" width="17" style="1" customWidth="1"/>
    <col min="5381" max="5381" width="9.140625" style="1" customWidth="1"/>
    <col min="5382" max="5382" width="12" style="1" bestFit="1" customWidth="1"/>
    <col min="5383" max="5383" width="9.140625" style="1" customWidth="1"/>
    <col min="5384" max="5384" width="16.140625" style="1" customWidth="1"/>
    <col min="5385" max="5385" width="14.28515625" style="1" bestFit="1" customWidth="1"/>
    <col min="5386" max="5386" width="14.85546875" style="1" customWidth="1"/>
    <col min="5387" max="5387" width="12" style="1" bestFit="1" customWidth="1"/>
    <col min="5388" max="5624" width="9.140625" style="1"/>
    <col min="5625" max="5625" width="5.85546875" style="1" customWidth="1"/>
    <col min="5626" max="5626" width="20.7109375" style="1" customWidth="1"/>
    <col min="5627" max="5627" width="23" style="1" customWidth="1"/>
    <col min="5628" max="5628" width="22.85546875" style="1" customWidth="1"/>
    <col min="5629" max="5629" width="17.42578125" style="1" customWidth="1"/>
    <col min="5630" max="5630" width="18.140625" style="1" customWidth="1"/>
    <col min="5631" max="5631" width="19.5703125" style="1" customWidth="1"/>
    <col min="5632" max="5632" width="15.5703125" style="1" customWidth="1"/>
    <col min="5633" max="5633" width="18.28515625" style="1" customWidth="1"/>
    <col min="5634" max="5634" width="17.7109375" style="1" customWidth="1"/>
    <col min="5635" max="5635" width="18.140625" style="1" customWidth="1"/>
    <col min="5636" max="5636" width="17" style="1" customWidth="1"/>
    <col min="5637" max="5637" width="9.140625" style="1" customWidth="1"/>
    <col min="5638" max="5638" width="12" style="1" bestFit="1" customWidth="1"/>
    <col min="5639" max="5639" width="9.140625" style="1" customWidth="1"/>
    <col min="5640" max="5640" width="16.140625" style="1" customWidth="1"/>
    <col min="5641" max="5641" width="14.28515625" style="1" bestFit="1" customWidth="1"/>
    <col min="5642" max="5642" width="14.85546875" style="1" customWidth="1"/>
    <col min="5643" max="5643" width="12" style="1" bestFit="1" customWidth="1"/>
    <col min="5644" max="5880" width="9.140625" style="1"/>
    <col min="5881" max="5881" width="5.85546875" style="1" customWidth="1"/>
    <col min="5882" max="5882" width="20.7109375" style="1" customWidth="1"/>
    <col min="5883" max="5883" width="23" style="1" customWidth="1"/>
    <col min="5884" max="5884" width="22.85546875" style="1" customWidth="1"/>
    <col min="5885" max="5885" width="17.42578125" style="1" customWidth="1"/>
    <col min="5886" max="5886" width="18.140625" style="1" customWidth="1"/>
    <col min="5887" max="5887" width="19.5703125" style="1" customWidth="1"/>
    <col min="5888" max="5888" width="15.5703125" style="1" customWidth="1"/>
    <col min="5889" max="5889" width="18.28515625" style="1" customWidth="1"/>
    <col min="5890" max="5890" width="17.7109375" style="1" customWidth="1"/>
    <col min="5891" max="5891" width="18.140625" style="1" customWidth="1"/>
    <col min="5892" max="5892" width="17" style="1" customWidth="1"/>
    <col min="5893" max="5893" width="9.140625" style="1" customWidth="1"/>
    <col min="5894" max="5894" width="12" style="1" bestFit="1" customWidth="1"/>
    <col min="5895" max="5895" width="9.140625" style="1" customWidth="1"/>
    <col min="5896" max="5896" width="16.140625" style="1" customWidth="1"/>
    <col min="5897" max="5897" width="14.28515625" style="1" bestFit="1" customWidth="1"/>
    <col min="5898" max="5898" width="14.85546875" style="1" customWidth="1"/>
    <col min="5899" max="5899" width="12" style="1" bestFit="1" customWidth="1"/>
    <col min="5900" max="6136" width="9.140625" style="1"/>
    <col min="6137" max="6137" width="5.85546875" style="1" customWidth="1"/>
    <col min="6138" max="6138" width="20.7109375" style="1" customWidth="1"/>
    <col min="6139" max="6139" width="23" style="1" customWidth="1"/>
    <col min="6140" max="6140" width="22.85546875" style="1" customWidth="1"/>
    <col min="6141" max="6141" width="17.42578125" style="1" customWidth="1"/>
    <col min="6142" max="6142" width="18.140625" style="1" customWidth="1"/>
    <col min="6143" max="6143" width="19.5703125" style="1" customWidth="1"/>
    <col min="6144" max="6144" width="15.5703125" style="1" customWidth="1"/>
    <col min="6145" max="6145" width="18.28515625" style="1" customWidth="1"/>
    <col min="6146" max="6146" width="17.7109375" style="1" customWidth="1"/>
    <col min="6147" max="6147" width="18.140625" style="1" customWidth="1"/>
    <col min="6148" max="6148" width="17" style="1" customWidth="1"/>
    <col min="6149" max="6149" width="9.140625" style="1" customWidth="1"/>
    <col min="6150" max="6150" width="12" style="1" bestFit="1" customWidth="1"/>
    <col min="6151" max="6151" width="9.140625" style="1" customWidth="1"/>
    <col min="6152" max="6152" width="16.140625" style="1" customWidth="1"/>
    <col min="6153" max="6153" width="14.28515625" style="1" bestFit="1" customWidth="1"/>
    <col min="6154" max="6154" width="14.85546875" style="1" customWidth="1"/>
    <col min="6155" max="6155" width="12" style="1" bestFit="1" customWidth="1"/>
    <col min="6156" max="6392" width="9.140625" style="1"/>
    <col min="6393" max="6393" width="5.85546875" style="1" customWidth="1"/>
    <col min="6394" max="6394" width="20.7109375" style="1" customWidth="1"/>
    <col min="6395" max="6395" width="23" style="1" customWidth="1"/>
    <col min="6396" max="6396" width="22.85546875" style="1" customWidth="1"/>
    <col min="6397" max="6397" width="17.42578125" style="1" customWidth="1"/>
    <col min="6398" max="6398" width="18.140625" style="1" customWidth="1"/>
    <col min="6399" max="6399" width="19.5703125" style="1" customWidth="1"/>
    <col min="6400" max="6400" width="15.5703125" style="1" customWidth="1"/>
    <col min="6401" max="6401" width="18.28515625" style="1" customWidth="1"/>
    <col min="6402" max="6402" width="17.7109375" style="1" customWidth="1"/>
    <col min="6403" max="6403" width="18.140625" style="1" customWidth="1"/>
    <col min="6404" max="6404" width="17" style="1" customWidth="1"/>
    <col min="6405" max="6405" width="9.140625" style="1" customWidth="1"/>
    <col min="6406" max="6406" width="12" style="1" bestFit="1" customWidth="1"/>
    <col min="6407" max="6407" width="9.140625" style="1" customWidth="1"/>
    <col min="6408" max="6408" width="16.140625" style="1" customWidth="1"/>
    <col min="6409" max="6409" width="14.28515625" style="1" bestFit="1" customWidth="1"/>
    <col min="6410" max="6410" width="14.85546875" style="1" customWidth="1"/>
    <col min="6411" max="6411" width="12" style="1" bestFit="1" customWidth="1"/>
    <col min="6412" max="6648" width="9.140625" style="1"/>
    <col min="6649" max="6649" width="5.85546875" style="1" customWidth="1"/>
    <col min="6650" max="6650" width="20.7109375" style="1" customWidth="1"/>
    <col min="6651" max="6651" width="23" style="1" customWidth="1"/>
    <col min="6652" max="6652" width="22.85546875" style="1" customWidth="1"/>
    <col min="6653" max="6653" width="17.42578125" style="1" customWidth="1"/>
    <col min="6654" max="6654" width="18.140625" style="1" customWidth="1"/>
    <col min="6655" max="6655" width="19.5703125" style="1" customWidth="1"/>
    <col min="6656" max="6656" width="15.5703125" style="1" customWidth="1"/>
    <col min="6657" max="6657" width="18.28515625" style="1" customWidth="1"/>
    <col min="6658" max="6658" width="17.7109375" style="1" customWidth="1"/>
    <col min="6659" max="6659" width="18.140625" style="1" customWidth="1"/>
    <col min="6660" max="6660" width="17" style="1" customWidth="1"/>
    <col min="6661" max="6661" width="9.140625" style="1" customWidth="1"/>
    <col min="6662" max="6662" width="12" style="1" bestFit="1" customWidth="1"/>
    <col min="6663" max="6663" width="9.140625" style="1" customWidth="1"/>
    <col min="6664" max="6664" width="16.140625" style="1" customWidth="1"/>
    <col min="6665" max="6665" width="14.28515625" style="1" bestFit="1" customWidth="1"/>
    <col min="6666" max="6666" width="14.85546875" style="1" customWidth="1"/>
    <col min="6667" max="6667" width="12" style="1" bestFit="1" customWidth="1"/>
    <col min="6668" max="6904" width="9.140625" style="1"/>
    <col min="6905" max="6905" width="5.85546875" style="1" customWidth="1"/>
    <col min="6906" max="6906" width="20.7109375" style="1" customWidth="1"/>
    <col min="6907" max="6907" width="23" style="1" customWidth="1"/>
    <col min="6908" max="6908" width="22.85546875" style="1" customWidth="1"/>
    <col min="6909" max="6909" width="17.42578125" style="1" customWidth="1"/>
    <col min="6910" max="6910" width="18.140625" style="1" customWidth="1"/>
    <col min="6911" max="6911" width="19.5703125" style="1" customWidth="1"/>
    <col min="6912" max="6912" width="15.5703125" style="1" customWidth="1"/>
    <col min="6913" max="6913" width="18.28515625" style="1" customWidth="1"/>
    <col min="6914" max="6914" width="17.7109375" style="1" customWidth="1"/>
    <col min="6915" max="6915" width="18.140625" style="1" customWidth="1"/>
    <col min="6916" max="6916" width="17" style="1" customWidth="1"/>
    <col min="6917" max="6917" width="9.140625" style="1" customWidth="1"/>
    <col min="6918" max="6918" width="12" style="1" bestFit="1" customWidth="1"/>
    <col min="6919" max="6919" width="9.140625" style="1" customWidth="1"/>
    <col min="6920" max="6920" width="16.140625" style="1" customWidth="1"/>
    <col min="6921" max="6921" width="14.28515625" style="1" bestFit="1" customWidth="1"/>
    <col min="6922" max="6922" width="14.85546875" style="1" customWidth="1"/>
    <col min="6923" max="6923" width="12" style="1" bestFit="1" customWidth="1"/>
    <col min="6924" max="7160" width="9.140625" style="1"/>
    <col min="7161" max="7161" width="5.85546875" style="1" customWidth="1"/>
    <col min="7162" max="7162" width="20.7109375" style="1" customWidth="1"/>
    <col min="7163" max="7163" width="23" style="1" customWidth="1"/>
    <col min="7164" max="7164" width="22.85546875" style="1" customWidth="1"/>
    <col min="7165" max="7165" width="17.42578125" style="1" customWidth="1"/>
    <col min="7166" max="7166" width="18.140625" style="1" customWidth="1"/>
    <col min="7167" max="7167" width="19.5703125" style="1" customWidth="1"/>
    <col min="7168" max="7168" width="15.5703125" style="1" customWidth="1"/>
    <col min="7169" max="7169" width="18.28515625" style="1" customWidth="1"/>
    <col min="7170" max="7170" width="17.7109375" style="1" customWidth="1"/>
    <col min="7171" max="7171" width="18.140625" style="1" customWidth="1"/>
    <col min="7172" max="7172" width="17" style="1" customWidth="1"/>
    <col min="7173" max="7173" width="9.140625" style="1" customWidth="1"/>
    <col min="7174" max="7174" width="12" style="1" bestFit="1" customWidth="1"/>
    <col min="7175" max="7175" width="9.140625" style="1" customWidth="1"/>
    <col min="7176" max="7176" width="16.140625" style="1" customWidth="1"/>
    <col min="7177" max="7177" width="14.28515625" style="1" bestFit="1" customWidth="1"/>
    <col min="7178" max="7178" width="14.85546875" style="1" customWidth="1"/>
    <col min="7179" max="7179" width="12" style="1" bestFit="1" customWidth="1"/>
    <col min="7180" max="7416" width="9.140625" style="1"/>
    <col min="7417" max="7417" width="5.85546875" style="1" customWidth="1"/>
    <col min="7418" max="7418" width="20.7109375" style="1" customWidth="1"/>
    <col min="7419" max="7419" width="23" style="1" customWidth="1"/>
    <col min="7420" max="7420" width="22.85546875" style="1" customWidth="1"/>
    <col min="7421" max="7421" width="17.42578125" style="1" customWidth="1"/>
    <col min="7422" max="7422" width="18.140625" style="1" customWidth="1"/>
    <col min="7423" max="7423" width="19.5703125" style="1" customWidth="1"/>
    <col min="7424" max="7424" width="15.5703125" style="1" customWidth="1"/>
    <col min="7425" max="7425" width="18.28515625" style="1" customWidth="1"/>
    <col min="7426" max="7426" width="17.7109375" style="1" customWidth="1"/>
    <col min="7427" max="7427" width="18.140625" style="1" customWidth="1"/>
    <col min="7428" max="7428" width="17" style="1" customWidth="1"/>
    <col min="7429" max="7429" width="9.140625" style="1" customWidth="1"/>
    <col min="7430" max="7430" width="12" style="1" bestFit="1" customWidth="1"/>
    <col min="7431" max="7431" width="9.140625" style="1" customWidth="1"/>
    <col min="7432" max="7432" width="16.140625" style="1" customWidth="1"/>
    <col min="7433" max="7433" width="14.28515625" style="1" bestFit="1" customWidth="1"/>
    <col min="7434" max="7434" width="14.85546875" style="1" customWidth="1"/>
    <col min="7435" max="7435" width="12" style="1" bestFit="1" customWidth="1"/>
    <col min="7436" max="7672" width="9.140625" style="1"/>
    <col min="7673" max="7673" width="5.85546875" style="1" customWidth="1"/>
    <col min="7674" max="7674" width="20.7109375" style="1" customWidth="1"/>
    <col min="7675" max="7675" width="23" style="1" customWidth="1"/>
    <col min="7676" max="7676" width="22.85546875" style="1" customWidth="1"/>
    <col min="7677" max="7677" width="17.42578125" style="1" customWidth="1"/>
    <col min="7678" max="7678" width="18.140625" style="1" customWidth="1"/>
    <col min="7679" max="7679" width="19.5703125" style="1" customWidth="1"/>
    <col min="7680" max="7680" width="15.5703125" style="1" customWidth="1"/>
    <col min="7681" max="7681" width="18.28515625" style="1" customWidth="1"/>
    <col min="7682" max="7682" width="17.7109375" style="1" customWidth="1"/>
    <col min="7683" max="7683" width="18.140625" style="1" customWidth="1"/>
    <col min="7684" max="7684" width="17" style="1" customWidth="1"/>
    <col min="7685" max="7685" width="9.140625" style="1" customWidth="1"/>
    <col min="7686" max="7686" width="12" style="1" bestFit="1" customWidth="1"/>
    <col min="7687" max="7687" width="9.140625" style="1" customWidth="1"/>
    <col min="7688" max="7688" width="16.140625" style="1" customWidth="1"/>
    <col min="7689" max="7689" width="14.28515625" style="1" bestFit="1" customWidth="1"/>
    <col min="7690" max="7690" width="14.85546875" style="1" customWidth="1"/>
    <col min="7691" max="7691" width="12" style="1" bestFit="1" customWidth="1"/>
    <col min="7692" max="7928" width="9.140625" style="1"/>
    <col min="7929" max="7929" width="5.85546875" style="1" customWidth="1"/>
    <col min="7930" max="7930" width="20.7109375" style="1" customWidth="1"/>
    <col min="7931" max="7931" width="23" style="1" customWidth="1"/>
    <col min="7932" max="7932" width="22.85546875" style="1" customWidth="1"/>
    <col min="7933" max="7933" width="17.42578125" style="1" customWidth="1"/>
    <col min="7934" max="7934" width="18.140625" style="1" customWidth="1"/>
    <col min="7935" max="7935" width="19.5703125" style="1" customWidth="1"/>
    <col min="7936" max="7936" width="15.5703125" style="1" customWidth="1"/>
    <col min="7937" max="7937" width="18.28515625" style="1" customWidth="1"/>
    <col min="7938" max="7938" width="17.7109375" style="1" customWidth="1"/>
    <col min="7939" max="7939" width="18.140625" style="1" customWidth="1"/>
    <col min="7940" max="7940" width="17" style="1" customWidth="1"/>
    <col min="7941" max="7941" width="9.140625" style="1" customWidth="1"/>
    <col min="7942" max="7942" width="12" style="1" bestFit="1" customWidth="1"/>
    <col min="7943" max="7943" width="9.140625" style="1" customWidth="1"/>
    <col min="7944" max="7944" width="16.140625" style="1" customWidth="1"/>
    <col min="7945" max="7945" width="14.28515625" style="1" bestFit="1" customWidth="1"/>
    <col min="7946" max="7946" width="14.85546875" style="1" customWidth="1"/>
    <col min="7947" max="7947" width="12" style="1" bestFit="1" customWidth="1"/>
    <col min="7948" max="8184" width="9.140625" style="1"/>
    <col min="8185" max="8185" width="5.85546875" style="1" customWidth="1"/>
    <col min="8186" max="8186" width="20.7109375" style="1" customWidth="1"/>
    <col min="8187" max="8187" width="23" style="1" customWidth="1"/>
    <col min="8188" max="8188" width="22.85546875" style="1" customWidth="1"/>
    <col min="8189" max="8189" width="17.42578125" style="1" customWidth="1"/>
    <col min="8190" max="8190" width="18.140625" style="1" customWidth="1"/>
    <col min="8191" max="8191" width="19.5703125" style="1" customWidth="1"/>
    <col min="8192" max="8192" width="15.5703125" style="1" customWidth="1"/>
    <col min="8193" max="8193" width="18.28515625" style="1" customWidth="1"/>
    <col min="8194" max="8194" width="17.7109375" style="1" customWidth="1"/>
    <col min="8195" max="8195" width="18.140625" style="1" customWidth="1"/>
    <col min="8196" max="8196" width="17" style="1" customWidth="1"/>
    <col min="8197" max="8197" width="9.140625" style="1" customWidth="1"/>
    <col min="8198" max="8198" width="12" style="1" bestFit="1" customWidth="1"/>
    <col min="8199" max="8199" width="9.140625" style="1" customWidth="1"/>
    <col min="8200" max="8200" width="16.140625" style="1" customWidth="1"/>
    <col min="8201" max="8201" width="14.28515625" style="1" bestFit="1" customWidth="1"/>
    <col min="8202" max="8202" width="14.85546875" style="1" customWidth="1"/>
    <col min="8203" max="8203" width="12" style="1" bestFit="1" customWidth="1"/>
    <col min="8204" max="8440" width="9.140625" style="1"/>
    <col min="8441" max="8441" width="5.85546875" style="1" customWidth="1"/>
    <col min="8442" max="8442" width="20.7109375" style="1" customWidth="1"/>
    <col min="8443" max="8443" width="23" style="1" customWidth="1"/>
    <col min="8444" max="8444" width="22.85546875" style="1" customWidth="1"/>
    <col min="8445" max="8445" width="17.42578125" style="1" customWidth="1"/>
    <col min="8446" max="8446" width="18.140625" style="1" customWidth="1"/>
    <col min="8447" max="8447" width="19.5703125" style="1" customWidth="1"/>
    <col min="8448" max="8448" width="15.5703125" style="1" customWidth="1"/>
    <col min="8449" max="8449" width="18.28515625" style="1" customWidth="1"/>
    <col min="8450" max="8450" width="17.7109375" style="1" customWidth="1"/>
    <col min="8451" max="8451" width="18.140625" style="1" customWidth="1"/>
    <col min="8452" max="8452" width="17" style="1" customWidth="1"/>
    <col min="8453" max="8453" width="9.140625" style="1" customWidth="1"/>
    <col min="8454" max="8454" width="12" style="1" bestFit="1" customWidth="1"/>
    <col min="8455" max="8455" width="9.140625" style="1" customWidth="1"/>
    <col min="8456" max="8456" width="16.140625" style="1" customWidth="1"/>
    <col min="8457" max="8457" width="14.28515625" style="1" bestFit="1" customWidth="1"/>
    <col min="8458" max="8458" width="14.85546875" style="1" customWidth="1"/>
    <col min="8459" max="8459" width="12" style="1" bestFit="1" customWidth="1"/>
    <col min="8460" max="8696" width="9.140625" style="1"/>
    <col min="8697" max="8697" width="5.85546875" style="1" customWidth="1"/>
    <col min="8698" max="8698" width="20.7109375" style="1" customWidth="1"/>
    <col min="8699" max="8699" width="23" style="1" customWidth="1"/>
    <col min="8700" max="8700" width="22.85546875" style="1" customWidth="1"/>
    <col min="8701" max="8701" width="17.42578125" style="1" customWidth="1"/>
    <col min="8702" max="8702" width="18.140625" style="1" customWidth="1"/>
    <col min="8703" max="8703" width="19.5703125" style="1" customWidth="1"/>
    <col min="8704" max="8704" width="15.5703125" style="1" customWidth="1"/>
    <col min="8705" max="8705" width="18.28515625" style="1" customWidth="1"/>
    <col min="8706" max="8706" width="17.7109375" style="1" customWidth="1"/>
    <col min="8707" max="8707" width="18.140625" style="1" customWidth="1"/>
    <col min="8708" max="8708" width="17" style="1" customWidth="1"/>
    <col min="8709" max="8709" width="9.140625" style="1" customWidth="1"/>
    <col min="8710" max="8710" width="12" style="1" bestFit="1" customWidth="1"/>
    <col min="8711" max="8711" width="9.140625" style="1" customWidth="1"/>
    <col min="8712" max="8712" width="16.140625" style="1" customWidth="1"/>
    <col min="8713" max="8713" width="14.28515625" style="1" bestFit="1" customWidth="1"/>
    <col min="8714" max="8714" width="14.85546875" style="1" customWidth="1"/>
    <col min="8715" max="8715" width="12" style="1" bestFit="1" customWidth="1"/>
    <col min="8716" max="8952" width="9.140625" style="1"/>
    <col min="8953" max="8953" width="5.85546875" style="1" customWidth="1"/>
    <col min="8954" max="8954" width="20.7109375" style="1" customWidth="1"/>
    <col min="8955" max="8955" width="23" style="1" customWidth="1"/>
    <col min="8956" max="8956" width="22.85546875" style="1" customWidth="1"/>
    <col min="8957" max="8957" width="17.42578125" style="1" customWidth="1"/>
    <col min="8958" max="8958" width="18.140625" style="1" customWidth="1"/>
    <col min="8959" max="8959" width="19.5703125" style="1" customWidth="1"/>
    <col min="8960" max="8960" width="15.5703125" style="1" customWidth="1"/>
    <col min="8961" max="8961" width="18.28515625" style="1" customWidth="1"/>
    <col min="8962" max="8962" width="17.7109375" style="1" customWidth="1"/>
    <col min="8963" max="8963" width="18.140625" style="1" customWidth="1"/>
    <col min="8964" max="8964" width="17" style="1" customWidth="1"/>
    <col min="8965" max="8965" width="9.140625" style="1" customWidth="1"/>
    <col min="8966" max="8966" width="12" style="1" bestFit="1" customWidth="1"/>
    <col min="8967" max="8967" width="9.140625" style="1" customWidth="1"/>
    <col min="8968" max="8968" width="16.140625" style="1" customWidth="1"/>
    <col min="8969" max="8969" width="14.28515625" style="1" bestFit="1" customWidth="1"/>
    <col min="8970" max="8970" width="14.85546875" style="1" customWidth="1"/>
    <col min="8971" max="8971" width="12" style="1" bestFit="1" customWidth="1"/>
    <col min="8972" max="9208" width="9.140625" style="1"/>
    <col min="9209" max="9209" width="5.85546875" style="1" customWidth="1"/>
    <col min="9210" max="9210" width="20.7109375" style="1" customWidth="1"/>
    <col min="9211" max="9211" width="23" style="1" customWidth="1"/>
    <col min="9212" max="9212" width="22.85546875" style="1" customWidth="1"/>
    <col min="9213" max="9213" width="17.42578125" style="1" customWidth="1"/>
    <col min="9214" max="9214" width="18.140625" style="1" customWidth="1"/>
    <col min="9215" max="9215" width="19.5703125" style="1" customWidth="1"/>
    <col min="9216" max="9216" width="15.5703125" style="1" customWidth="1"/>
    <col min="9217" max="9217" width="18.28515625" style="1" customWidth="1"/>
    <col min="9218" max="9218" width="17.7109375" style="1" customWidth="1"/>
    <col min="9219" max="9219" width="18.140625" style="1" customWidth="1"/>
    <col min="9220" max="9220" width="17" style="1" customWidth="1"/>
    <col min="9221" max="9221" width="9.140625" style="1" customWidth="1"/>
    <col min="9222" max="9222" width="12" style="1" bestFit="1" customWidth="1"/>
    <col min="9223" max="9223" width="9.140625" style="1" customWidth="1"/>
    <col min="9224" max="9224" width="16.140625" style="1" customWidth="1"/>
    <col min="9225" max="9225" width="14.28515625" style="1" bestFit="1" customWidth="1"/>
    <col min="9226" max="9226" width="14.85546875" style="1" customWidth="1"/>
    <col min="9227" max="9227" width="12" style="1" bestFit="1" customWidth="1"/>
    <col min="9228" max="9464" width="9.140625" style="1"/>
    <col min="9465" max="9465" width="5.85546875" style="1" customWidth="1"/>
    <col min="9466" max="9466" width="20.7109375" style="1" customWidth="1"/>
    <col min="9467" max="9467" width="23" style="1" customWidth="1"/>
    <col min="9468" max="9468" width="22.85546875" style="1" customWidth="1"/>
    <col min="9469" max="9469" width="17.42578125" style="1" customWidth="1"/>
    <col min="9470" max="9470" width="18.140625" style="1" customWidth="1"/>
    <col min="9471" max="9471" width="19.5703125" style="1" customWidth="1"/>
    <col min="9472" max="9472" width="15.5703125" style="1" customWidth="1"/>
    <col min="9473" max="9473" width="18.28515625" style="1" customWidth="1"/>
    <col min="9474" max="9474" width="17.7109375" style="1" customWidth="1"/>
    <col min="9475" max="9475" width="18.140625" style="1" customWidth="1"/>
    <col min="9476" max="9476" width="17" style="1" customWidth="1"/>
    <col min="9477" max="9477" width="9.140625" style="1" customWidth="1"/>
    <col min="9478" max="9478" width="12" style="1" bestFit="1" customWidth="1"/>
    <col min="9479" max="9479" width="9.140625" style="1" customWidth="1"/>
    <col min="9480" max="9480" width="16.140625" style="1" customWidth="1"/>
    <col min="9481" max="9481" width="14.28515625" style="1" bestFit="1" customWidth="1"/>
    <col min="9482" max="9482" width="14.85546875" style="1" customWidth="1"/>
    <col min="9483" max="9483" width="12" style="1" bestFit="1" customWidth="1"/>
    <col min="9484" max="9720" width="9.140625" style="1"/>
    <col min="9721" max="9721" width="5.85546875" style="1" customWidth="1"/>
    <col min="9722" max="9722" width="20.7109375" style="1" customWidth="1"/>
    <col min="9723" max="9723" width="23" style="1" customWidth="1"/>
    <col min="9724" max="9724" width="22.85546875" style="1" customWidth="1"/>
    <col min="9725" max="9725" width="17.42578125" style="1" customWidth="1"/>
    <col min="9726" max="9726" width="18.140625" style="1" customWidth="1"/>
    <col min="9727" max="9727" width="19.5703125" style="1" customWidth="1"/>
    <col min="9728" max="9728" width="15.5703125" style="1" customWidth="1"/>
    <col min="9729" max="9729" width="18.28515625" style="1" customWidth="1"/>
    <col min="9730" max="9730" width="17.7109375" style="1" customWidth="1"/>
    <col min="9731" max="9731" width="18.140625" style="1" customWidth="1"/>
    <col min="9732" max="9732" width="17" style="1" customWidth="1"/>
    <col min="9733" max="9733" width="9.140625" style="1" customWidth="1"/>
    <col min="9734" max="9734" width="12" style="1" bestFit="1" customWidth="1"/>
    <col min="9735" max="9735" width="9.140625" style="1" customWidth="1"/>
    <col min="9736" max="9736" width="16.140625" style="1" customWidth="1"/>
    <col min="9737" max="9737" width="14.28515625" style="1" bestFit="1" customWidth="1"/>
    <col min="9738" max="9738" width="14.85546875" style="1" customWidth="1"/>
    <col min="9739" max="9739" width="12" style="1" bestFit="1" customWidth="1"/>
    <col min="9740" max="9976" width="9.140625" style="1"/>
    <col min="9977" max="9977" width="5.85546875" style="1" customWidth="1"/>
    <col min="9978" max="9978" width="20.7109375" style="1" customWidth="1"/>
    <col min="9979" max="9979" width="23" style="1" customWidth="1"/>
    <col min="9980" max="9980" width="22.85546875" style="1" customWidth="1"/>
    <col min="9981" max="9981" width="17.42578125" style="1" customWidth="1"/>
    <col min="9982" max="9982" width="18.140625" style="1" customWidth="1"/>
    <col min="9983" max="9983" width="19.5703125" style="1" customWidth="1"/>
    <col min="9984" max="9984" width="15.5703125" style="1" customWidth="1"/>
    <col min="9985" max="9985" width="18.28515625" style="1" customWidth="1"/>
    <col min="9986" max="9986" width="17.7109375" style="1" customWidth="1"/>
    <col min="9987" max="9987" width="18.140625" style="1" customWidth="1"/>
    <col min="9988" max="9988" width="17" style="1" customWidth="1"/>
    <col min="9989" max="9989" width="9.140625" style="1" customWidth="1"/>
    <col min="9990" max="9990" width="12" style="1" bestFit="1" customWidth="1"/>
    <col min="9991" max="9991" width="9.140625" style="1" customWidth="1"/>
    <col min="9992" max="9992" width="16.140625" style="1" customWidth="1"/>
    <col min="9993" max="9993" width="14.28515625" style="1" bestFit="1" customWidth="1"/>
    <col min="9994" max="9994" width="14.85546875" style="1" customWidth="1"/>
    <col min="9995" max="9995" width="12" style="1" bestFit="1" customWidth="1"/>
    <col min="9996" max="10232" width="9.140625" style="1"/>
    <col min="10233" max="10233" width="5.85546875" style="1" customWidth="1"/>
    <col min="10234" max="10234" width="20.7109375" style="1" customWidth="1"/>
    <col min="10235" max="10235" width="23" style="1" customWidth="1"/>
    <col min="10236" max="10236" width="22.85546875" style="1" customWidth="1"/>
    <col min="10237" max="10237" width="17.42578125" style="1" customWidth="1"/>
    <col min="10238" max="10238" width="18.140625" style="1" customWidth="1"/>
    <col min="10239" max="10239" width="19.5703125" style="1" customWidth="1"/>
    <col min="10240" max="10240" width="15.5703125" style="1" customWidth="1"/>
    <col min="10241" max="10241" width="18.28515625" style="1" customWidth="1"/>
    <col min="10242" max="10242" width="17.7109375" style="1" customWidth="1"/>
    <col min="10243" max="10243" width="18.140625" style="1" customWidth="1"/>
    <col min="10244" max="10244" width="17" style="1" customWidth="1"/>
    <col min="10245" max="10245" width="9.140625" style="1" customWidth="1"/>
    <col min="10246" max="10246" width="12" style="1" bestFit="1" customWidth="1"/>
    <col min="10247" max="10247" width="9.140625" style="1" customWidth="1"/>
    <col min="10248" max="10248" width="16.140625" style="1" customWidth="1"/>
    <col min="10249" max="10249" width="14.28515625" style="1" bestFit="1" customWidth="1"/>
    <col min="10250" max="10250" width="14.85546875" style="1" customWidth="1"/>
    <col min="10251" max="10251" width="12" style="1" bestFit="1" customWidth="1"/>
    <col min="10252" max="10488" width="9.140625" style="1"/>
    <col min="10489" max="10489" width="5.85546875" style="1" customWidth="1"/>
    <col min="10490" max="10490" width="20.7109375" style="1" customWidth="1"/>
    <col min="10491" max="10491" width="23" style="1" customWidth="1"/>
    <col min="10492" max="10492" width="22.85546875" style="1" customWidth="1"/>
    <col min="10493" max="10493" width="17.42578125" style="1" customWidth="1"/>
    <col min="10494" max="10494" width="18.140625" style="1" customWidth="1"/>
    <col min="10495" max="10495" width="19.5703125" style="1" customWidth="1"/>
    <col min="10496" max="10496" width="15.5703125" style="1" customWidth="1"/>
    <col min="10497" max="10497" width="18.28515625" style="1" customWidth="1"/>
    <col min="10498" max="10498" width="17.7109375" style="1" customWidth="1"/>
    <col min="10499" max="10499" width="18.140625" style="1" customWidth="1"/>
    <col min="10500" max="10500" width="17" style="1" customWidth="1"/>
    <col min="10501" max="10501" width="9.140625" style="1" customWidth="1"/>
    <col min="10502" max="10502" width="12" style="1" bestFit="1" customWidth="1"/>
    <col min="10503" max="10503" width="9.140625" style="1" customWidth="1"/>
    <col min="10504" max="10504" width="16.140625" style="1" customWidth="1"/>
    <col min="10505" max="10505" width="14.28515625" style="1" bestFit="1" customWidth="1"/>
    <col min="10506" max="10506" width="14.85546875" style="1" customWidth="1"/>
    <col min="10507" max="10507" width="12" style="1" bestFit="1" customWidth="1"/>
    <col min="10508" max="10744" width="9.140625" style="1"/>
    <col min="10745" max="10745" width="5.85546875" style="1" customWidth="1"/>
    <col min="10746" max="10746" width="20.7109375" style="1" customWidth="1"/>
    <col min="10747" max="10747" width="23" style="1" customWidth="1"/>
    <col min="10748" max="10748" width="22.85546875" style="1" customWidth="1"/>
    <col min="10749" max="10749" width="17.42578125" style="1" customWidth="1"/>
    <col min="10750" max="10750" width="18.140625" style="1" customWidth="1"/>
    <col min="10751" max="10751" width="19.5703125" style="1" customWidth="1"/>
    <col min="10752" max="10752" width="15.5703125" style="1" customWidth="1"/>
    <col min="10753" max="10753" width="18.28515625" style="1" customWidth="1"/>
    <col min="10754" max="10754" width="17.7109375" style="1" customWidth="1"/>
    <col min="10755" max="10755" width="18.140625" style="1" customWidth="1"/>
    <col min="10756" max="10756" width="17" style="1" customWidth="1"/>
    <col min="10757" max="10757" width="9.140625" style="1" customWidth="1"/>
    <col min="10758" max="10758" width="12" style="1" bestFit="1" customWidth="1"/>
    <col min="10759" max="10759" width="9.140625" style="1" customWidth="1"/>
    <col min="10760" max="10760" width="16.140625" style="1" customWidth="1"/>
    <col min="10761" max="10761" width="14.28515625" style="1" bestFit="1" customWidth="1"/>
    <col min="10762" max="10762" width="14.85546875" style="1" customWidth="1"/>
    <col min="10763" max="10763" width="12" style="1" bestFit="1" customWidth="1"/>
    <col min="10764" max="11000" width="9.140625" style="1"/>
    <col min="11001" max="11001" width="5.85546875" style="1" customWidth="1"/>
    <col min="11002" max="11002" width="20.7109375" style="1" customWidth="1"/>
    <col min="11003" max="11003" width="23" style="1" customWidth="1"/>
    <col min="11004" max="11004" width="22.85546875" style="1" customWidth="1"/>
    <col min="11005" max="11005" width="17.42578125" style="1" customWidth="1"/>
    <col min="11006" max="11006" width="18.140625" style="1" customWidth="1"/>
    <col min="11007" max="11007" width="19.5703125" style="1" customWidth="1"/>
    <col min="11008" max="11008" width="15.5703125" style="1" customWidth="1"/>
    <col min="11009" max="11009" width="18.28515625" style="1" customWidth="1"/>
    <col min="11010" max="11010" width="17.7109375" style="1" customWidth="1"/>
    <col min="11011" max="11011" width="18.140625" style="1" customWidth="1"/>
    <col min="11012" max="11012" width="17" style="1" customWidth="1"/>
    <col min="11013" max="11013" width="9.140625" style="1" customWidth="1"/>
    <col min="11014" max="11014" width="12" style="1" bestFit="1" customWidth="1"/>
    <col min="11015" max="11015" width="9.140625" style="1" customWidth="1"/>
    <col min="11016" max="11016" width="16.140625" style="1" customWidth="1"/>
    <col min="11017" max="11017" width="14.28515625" style="1" bestFit="1" customWidth="1"/>
    <col min="11018" max="11018" width="14.85546875" style="1" customWidth="1"/>
    <col min="11019" max="11019" width="12" style="1" bestFit="1" customWidth="1"/>
    <col min="11020" max="11256" width="9.140625" style="1"/>
    <col min="11257" max="11257" width="5.85546875" style="1" customWidth="1"/>
    <col min="11258" max="11258" width="20.7109375" style="1" customWidth="1"/>
    <col min="11259" max="11259" width="23" style="1" customWidth="1"/>
    <col min="11260" max="11260" width="22.85546875" style="1" customWidth="1"/>
    <col min="11261" max="11261" width="17.42578125" style="1" customWidth="1"/>
    <col min="11262" max="11262" width="18.140625" style="1" customWidth="1"/>
    <col min="11263" max="11263" width="19.5703125" style="1" customWidth="1"/>
    <col min="11264" max="11264" width="15.5703125" style="1" customWidth="1"/>
    <col min="11265" max="11265" width="18.28515625" style="1" customWidth="1"/>
    <col min="11266" max="11266" width="17.7109375" style="1" customWidth="1"/>
    <col min="11267" max="11267" width="18.140625" style="1" customWidth="1"/>
    <col min="11268" max="11268" width="17" style="1" customWidth="1"/>
    <col min="11269" max="11269" width="9.140625" style="1" customWidth="1"/>
    <col min="11270" max="11270" width="12" style="1" bestFit="1" customWidth="1"/>
    <col min="11271" max="11271" width="9.140625" style="1" customWidth="1"/>
    <col min="11272" max="11272" width="16.140625" style="1" customWidth="1"/>
    <col min="11273" max="11273" width="14.28515625" style="1" bestFit="1" customWidth="1"/>
    <col min="11274" max="11274" width="14.85546875" style="1" customWidth="1"/>
    <col min="11275" max="11275" width="12" style="1" bestFit="1" customWidth="1"/>
    <col min="11276" max="11512" width="9.140625" style="1"/>
    <col min="11513" max="11513" width="5.85546875" style="1" customWidth="1"/>
    <col min="11514" max="11514" width="20.7109375" style="1" customWidth="1"/>
    <col min="11515" max="11515" width="23" style="1" customWidth="1"/>
    <col min="11516" max="11516" width="22.85546875" style="1" customWidth="1"/>
    <col min="11517" max="11517" width="17.42578125" style="1" customWidth="1"/>
    <col min="11518" max="11518" width="18.140625" style="1" customWidth="1"/>
    <col min="11519" max="11519" width="19.5703125" style="1" customWidth="1"/>
    <col min="11520" max="11520" width="15.5703125" style="1" customWidth="1"/>
    <col min="11521" max="11521" width="18.28515625" style="1" customWidth="1"/>
    <col min="11522" max="11522" width="17.7109375" style="1" customWidth="1"/>
    <col min="11523" max="11523" width="18.140625" style="1" customWidth="1"/>
    <col min="11524" max="11524" width="17" style="1" customWidth="1"/>
    <col min="11525" max="11525" width="9.140625" style="1" customWidth="1"/>
    <col min="11526" max="11526" width="12" style="1" bestFit="1" customWidth="1"/>
    <col min="11527" max="11527" width="9.140625" style="1" customWidth="1"/>
    <col min="11528" max="11528" width="16.140625" style="1" customWidth="1"/>
    <col min="11529" max="11529" width="14.28515625" style="1" bestFit="1" customWidth="1"/>
    <col min="11530" max="11530" width="14.85546875" style="1" customWidth="1"/>
    <col min="11531" max="11531" width="12" style="1" bestFit="1" customWidth="1"/>
    <col min="11532" max="11768" width="9.140625" style="1"/>
    <col min="11769" max="11769" width="5.85546875" style="1" customWidth="1"/>
    <col min="11770" max="11770" width="20.7109375" style="1" customWidth="1"/>
    <col min="11771" max="11771" width="23" style="1" customWidth="1"/>
    <col min="11772" max="11772" width="22.85546875" style="1" customWidth="1"/>
    <col min="11773" max="11773" width="17.42578125" style="1" customWidth="1"/>
    <col min="11774" max="11774" width="18.140625" style="1" customWidth="1"/>
    <col min="11775" max="11775" width="19.5703125" style="1" customWidth="1"/>
    <col min="11776" max="11776" width="15.5703125" style="1" customWidth="1"/>
    <col min="11777" max="11777" width="18.28515625" style="1" customWidth="1"/>
    <col min="11778" max="11778" width="17.7109375" style="1" customWidth="1"/>
    <col min="11779" max="11779" width="18.140625" style="1" customWidth="1"/>
    <col min="11780" max="11780" width="17" style="1" customWidth="1"/>
    <col min="11781" max="11781" width="9.140625" style="1" customWidth="1"/>
    <col min="11782" max="11782" width="12" style="1" bestFit="1" customWidth="1"/>
    <col min="11783" max="11783" width="9.140625" style="1" customWidth="1"/>
    <col min="11784" max="11784" width="16.140625" style="1" customWidth="1"/>
    <col min="11785" max="11785" width="14.28515625" style="1" bestFit="1" customWidth="1"/>
    <col min="11786" max="11786" width="14.85546875" style="1" customWidth="1"/>
    <col min="11787" max="11787" width="12" style="1" bestFit="1" customWidth="1"/>
    <col min="11788" max="12024" width="9.140625" style="1"/>
    <col min="12025" max="12025" width="5.85546875" style="1" customWidth="1"/>
    <col min="12026" max="12026" width="20.7109375" style="1" customWidth="1"/>
    <col min="12027" max="12027" width="23" style="1" customWidth="1"/>
    <col min="12028" max="12028" width="22.85546875" style="1" customWidth="1"/>
    <col min="12029" max="12029" width="17.42578125" style="1" customWidth="1"/>
    <col min="12030" max="12030" width="18.140625" style="1" customWidth="1"/>
    <col min="12031" max="12031" width="19.5703125" style="1" customWidth="1"/>
    <col min="12032" max="12032" width="15.5703125" style="1" customWidth="1"/>
    <col min="12033" max="12033" width="18.28515625" style="1" customWidth="1"/>
    <col min="12034" max="12034" width="17.7109375" style="1" customWidth="1"/>
    <col min="12035" max="12035" width="18.140625" style="1" customWidth="1"/>
    <col min="12036" max="12036" width="17" style="1" customWidth="1"/>
    <col min="12037" max="12037" width="9.140625" style="1" customWidth="1"/>
    <col min="12038" max="12038" width="12" style="1" bestFit="1" customWidth="1"/>
    <col min="12039" max="12039" width="9.140625" style="1" customWidth="1"/>
    <col min="12040" max="12040" width="16.140625" style="1" customWidth="1"/>
    <col min="12041" max="12041" width="14.28515625" style="1" bestFit="1" customWidth="1"/>
    <col min="12042" max="12042" width="14.85546875" style="1" customWidth="1"/>
    <col min="12043" max="12043" width="12" style="1" bestFit="1" customWidth="1"/>
    <col min="12044" max="12280" width="9.140625" style="1"/>
    <col min="12281" max="12281" width="5.85546875" style="1" customWidth="1"/>
    <col min="12282" max="12282" width="20.7109375" style="1" customWidth="1"/>
    <col min="12283" max="12283" width="23" style="1" customWidth="1"/>
    <col min="12284" max="12284" width="22.85546875" style="1" customWidth="1"/>
    <col min="12285" max="12285" width="17.42578125" style="1" customWidth="1"/>
    <col min="12286" max="12286" width="18.140625" style="1" customWidth="1"/>
    <col min="12287" max="12287" width="19.5703125" style="1" customWidth="1"/>
    <col min="12288" max="12288" width="15.5703125" style="1" customWidth="1"/>
    <col min="12289" max="12289" width="18.28515625" style="1" customWidth="1"/>
    <col min="12290" max="12290" width="17.7109375" style="1" customWidth="1"/>
    <col min="12291" max="12291" width="18.140625" style="1" customWidth="1"/>
    <col min="12292" max="12292" width="17" style="1" customWidth="1"/>
    <col min="12293" max="12293" width="9.140625" style="1" customWidth="1"/>
    <col min="12294" max="12294" width="12" style="1" bestFit="1" customWidth="1"/>
    <col min="12295" max="12295" width="9.140625" style="1" customWidth="1"/>
    <col min="12296" max="12296" width="16.140625" style="1" customWidth="1"/>
    <col min="12297" max="12297" width="14.28515625" style="1" bestFit="1" customWidth="1"/>
    <col min="12298" max="12298" width="14.85546875" style="1" customWidth="1"/>
    <col min="12299" max="12299" width="12" style="1" bestFit="1" customWidth="1"/>
    <col min="12300" max="12536" width="9.140625" style="1"/>
    <col min="12537" max="12537" width="5.85546875" style="1" customWidth="1"/>
    <col min="12538" max="12538" width="20.7109375" style="1" customWidth="1"/>
    <col min="12539" max="12539" width="23" style="1" customWidth="1"/>
    <col min="12540" max="12540" width="22.85546875" style="1" customWidth="1"/>
    <col min="12541" max="12541" width="17.42578125" style="1" customWidth="1"/>
    <col min="12542" max="12542" width="18.140625" style="1" customWidth="1"/>
    <col min="12543" max="12543" width="19.5703125" style="1" customWidth="1"/>
    <col min="12544" max="12544" width="15.5703125" style="1" customWidth="1"/>
    <col min="12545" max="12545" width="18.28515625" style="1" customWidth="1"/>
    <col min="12546" max="12546" width="17.7109375" style="1" customWidth="1"/>
    <col min="12547" max="12547" width="18.140625" style="1" customWidth="1"/>
    <col min="12548" max="12548" width="17" style="1" customWidth="1"/>
    <col min="12549" max="12549" width="9.140625" style="1" customWidth="1"/>
    <col min="12550" max="12550" width="12" style="1" bestFit="1" customWidth="1"/>
    <col min="12551" max="12551" width="9.140625" style="1" customWidth="1"/>
    <col min="12552" max="12552" width="16.140625" style="1" customWidth="1"/>
    <col min="12553" max="12553" width="14.28515625" style="1" bestFit="1" customWidth="1"/>
    <col min="12554" max="12554" width="14.85546875" style="1" customWidth="1"/>
    <col min="12555" max="12555" width="12" style="1" bestFit="1" customWidth="1"/>
    <col min="12556" max="12792" width="9.140625" style="1"/>
    <col min="12793" max="12793" width="5.85546875" style="1" customWidth="1"/>
    <col min="12794" max="12794" width="20.7109375" style="1" customWidth="1"/>
    <col min="12795" max="12795" width="23" style="1" customWidth="1"/>
    <col min="12796" max="12796" width="22.85546875" style="1" customWidth="1"/>
    <col min="12797" max="12797" width="17.42578125" style="1" customWidth="1"/>
    <col min="12798" max="12798" width="18.140625" style="1" customWidth="1"/>
    <col min="12799" max="12799" width="19.5703125" style="1" customWidth="1"/>
    <col min="12800" max="12800" width="15.5703125" style="1" customWidth="1"/>
    <col min="12801" max="12801" width="18.28515625" style="1" customWidth="1"/>
    <col min="12802" max="12802" width="17.7109375" style="1" customWidth="1"/>
    <col min="12803" max="12803" width="18.140625" style="1" customWidth="1"/>
    <col min="12804" max="12804" width="17" style="1" customWidth="1"/>
    <col min="12805" max="12805" width="9.140625" style="1" customWidth="1"/>
    <col min="12806" max="12806" width="12" style="1" bestFit="1" customWidth="1"/>
    <col min="12807" max="12807" width="9.140625" style="1" customWidth="1"/>
    <col min="12808" max="12808" width="16.140625" style="1" customWidth="1"/>
    <col min="12809" max="12809" width="14.28515625" style="1" bestFit="1" customWidth="1"/>
    <col min="12810" max="12810" width="14.85546875" style="1" customWidth="1"/>
    <col min="12811" max="12811" width="12" style="1" bestFit="1" customWidth="1"/>
    <col min="12812" max="13048" width="9.140625" style="1"/>
    <col min="13049" max="13049" width="5.85546875" style="1" customWidth="1"/>
    <col min="13050" max="13050" width="20.7109375" style="1" customWidth="1"/>
    <col min="13051" max="13051" width="23" style="1" customWidth="1"/>
    <col min="13052" max="13052" width="22.85546875" style="1" customWidth="1"/>
    <col min="13053" max="13053" width="17.42578125" style="1" customWidth="1"/>
    <col min="13054" max="13054" width="18.140625" style="1" customWidth="1"/>
    <col min="13055" max="13055" width="19.5703125" style="1" customWidth="1"/>
    <col min="13056" max="13056" width="15.5703125" style="1" customWidth="1"/>
    <col min="13057" max="13057" width="18.28515625" style="1" customWidth="1"/>
    <col min="13058" max="13058" width="17.7109375" style="1" customWidth="1"/>
    <col min="13059" max="13059" width="18.140625" style="1" customWidth="1"/>
    <col min="13060" max="13060" width="17" style="1" customWidth="1"/>
    <col min="13061" max="13061" width="9.140625" style="1" customWidth="1"/>
    <col min="13062" max="13062" width="12" style="1" bestFit="1" customWidth="1"/>
    <col min="13063" max="13063" width="9.140625" style="1" customWidth="1"/>
    <col min="13064" max="13064" width="16.140625" style="1" customWidth="1"/>
    <col min="13065" max="13065" width="14.28515625" style="1" bestFit="1" customWidth="1"/>
    <col min="13066" max="13066" width="14.85546875" style="1" customWidth="1"/>
    <col min="13067" max="13067" width="12" style="1" bestFit="1" customWidth="1"/>
    <col min="13068" max="13304" width="9.140625" style="1"/>
    <col min="13305" max="13305" width="5.85546875" style="1" customWidth="1"/>
    <col min="13306" max="13306" width="20.7109375" style="1" customWidth="1"/>
    <col min="13307" max="13307" width="23" style="1" customWidth="1"/>
    <col min="13308" max="13308" width="22.85546875" style="1" customWidth="1"/>
    <col min="13309" max="13309" width="17.42578125" style="1" customWidth="1"/>
    <col min="13310" max="13310" width="18.140625" style="1" customWidth="1"/>
    <col min="13311" max="13311" width="19.5703125" style="1" customWidth="1"/>
    <col min="13312" max="13312" width="15.5703125" style="1" customWidth="1"/>
    <col min="13313" max="13313" width="18.28515625" style="1" customWidth="1"/>
    <col min="13314" max="13314" width="17.7109375" style="1" customWidth="1"/>
    <col min="13315" max="13315" width="18.140625" style="1" customWidth="1"/>
    <col min="13316" max="13316" width="17" style="1" customWidth="1"/>
    <col min="13317" max="13317" width="9.140625" style="1" customWidth="1"/>
    <col min="13318" max="13318" width="12" style="1" bestFit="1" customWidth="1"/>
    <col min="13319" max="13319" width="9.140625" style="1" customWidth="1"/>
    <col min="13320" max="13320" width="16.140625" style="1" customWidth="1"/>
    <col min="13321" max="13321" width="14.28515625" style="1" bestFit="1" customWidth="1"/>
    <col min="13322" max="13322" width="14.85546875" style="1" customWidth="1"/>
    <col min="13323" max="13323" width="12" style="1" bestFit="1" customWidth="1"/>
    <col min="13324" max="13560" width="9.140625" style="1"/>
    <col min="13561" max="13561" width="5.85546875" style="1" customWidth="1"/>
    <col min="13562" max="13562" width="20.7109375" style="1" customWidth="1"/>
    <col min="13563" max="13563" width="23" style="1" customWidth="1"/>
    <col min="13564" max="13564" width="22.85546875" style="1" customWidth="1"/>
    <col min="13565" max="13565" width="17.42578125" style="1" customWidth="1"/>
    <col min="13566" max="13566" width="18.140625" style="1" customWidth="1"/>
    <col min="13567" max="13567" width="19.5703125" style="1" customWidth="1"/>
    <col min="13568" max="13568" width="15.5703125" style="1" customWidth="1"/>
    <col min="13569" max="13569" width="18.28515625" style="1" customWidth="1"/>
    <col min="13570" max="13570" width="17.7109375" style="1" customWidth="1"/>
    <col min="13571" max="13571" width="18.140625" style="1" customWidth="1"/>
    <col min="13572" max="13572" width="17" style="1" customWidth="1"/>
    <col min="13573" max="13573" width="9.140625" style="1" customWidth="1"/>
    <col min="13574" max="13574" width="12" style="1" bestFit="1" customWidth="1"/>
    <col min="13575" max="13575" width="9.140625" style="1" customWidth="1"/>
    <col min="13576" max="13576" width="16.140625" style="1" customWidth="1"/>
    <col min="13577" max="13577" width="14.28515625" style="1" bestFit="1" customWidth="1"/>
    <col min="13578" max="13578" width="14.85546875" style="1" customWidth="1"/>
    <col min="13579" max="13579" width="12" style="1" bestFit="1" customWidth="1"/>
    <col min="13580" max="13816" width="9.140625" style="1"/>
    <col min="13817" max="13817" width="5.85546875" style="1" customWidth="1"/>
    <col min="13818" max="13818" width="20.7109375" style="1" customWidth="1"/>
    <col min="13819" max="13819" width="23" style="1" customWidth="1"/>
    <col min="13820" max="13820" width="22.85546875" style="1" customWidth="1"/>
    <col min="13821" max="13821" width="17.42578125" style="1" customWidth="1"/>
    <col min="13822" max="13822" width="18.140625" style="1" customWidth="1"/>
    <col min="13823" max="13823" width="19.5703125" style="1" customWidth="1"/>
    <col min="13824" max="13824" width="15.5703125" style="1" customWidth="1"/>
    <col min="13825" max="13825" width="18.28515625" style="1" customWidth="1"/>
    <col min="13826" max="13826" width="17.7109375" style="1" customWidth="1"/>
    <col min="13827" max="13827" width="18.140625" style="1" customWidth="1"/>
    <col min="13828" max="13828" width="17" style="1" customWidth="1"/>
    <col min="13829" max="13829" width="9.140625" style="1" customWidth="1"/>
    <col min="13830" max="13830" width="12" style="1" bestFit="1" customWidth="1"/>
    <col min="13831" max="13831" width="9.140625" style="1" customWidth="1"/>
    <col min="13832" max="13832" width="16.140625" style="1" customWidth="1"/>
    <col min="13833" max="13833" width="14.28515625" style="1" bestFit="1" customWidth="1"/>
    <col min="13834" max="13834" width="14.85546875" style="1" customWidth="1"/>
    <col min="13835" max="13835" width="12" style="1" bestFit="1" customWidth="1"/>
    <col min="13836" max="14072" width="9.140625" style="1"/>
    <col min="14073" max="14073" width="5.85546875" style="1" customWidth="1"/>
    <col min="14074" max="14074" width="20.7109375" style="1" customWidth="1"/>
    <col min="14075" max="14075" width="23" style="1" customWidth="1"/>
    <col min="14076" max="14076" width="22.85546875" style="1" customWidth="1"/>
    <col min="14077" max="14077" width="17.42578125" style="1" customWidth="1"/>
    <col min="14078" max="14078" width="18.140625" style="1" customWidth="1"/>
    <col min="14079" max="14079" width="19.5703125" style="1" customWidth="1"/>
    <col min="14080" max="14080" width="15.5703125" style="1" customWidth="1"/>
    <col min="14081" max="14081" width="18.28515625" style="1" customWidth="1"/>
    <col min="14082" max="14082" width="17.7109375" style="1" customWidth="1"/>
    <col min="14083" max="14083" width="18.140625" style="1" customWidth="1"/>
    <col min="14084" max="14084" width="17" style="1" customWidth="1"/>
    <col min="14085" max="14085" width="9.140625" style="1" customWidth="1"/>
    <col min="14086" max="14086" width="12" style="1" bestFit="1" customWidth="1"/>
    <col min="14087" max="14087" width="9.140625" style="1" customWidth="1"/>
    <col min="14088" max="14088" width="16.140625" style="1" customWidth="1"/>
    <col min="14089" max="14089" width="14.28515625" style="1" bestFit="1" customWidth="1"/>
    <col min="14090" max="14090" width="14.85546875" style="1" customWidth="1"/>
    <col min="14091" max="14091" width="12" style="1" bestFit="1" customWidth="1"/>
    <col min="14092" max="14328" width="9.140625" style="1"/>
    <col min="14329" max="14329" width="5.85546875" style="1" customWidth="1"/>
    <col min="14330" max="14330" width="20.7109375" style="1" customWidth="1"/>
    <col min="14331" max="14331" width="23" style="1" customWidth="1"/>
    <col min="14332" max="14332" width="22.85546875" style="1" customWidth="1"/>
    <col min="14333" max="14333" width="17.42578125" style="1" customWidth="1"/>
    <col min="14334" max="14334" width="18.140625" style="1" customWidth="1"/>
    <col min="14335" max="14335" width="19.5703125" style="1" customWidth="1"/>
    <col min="14336" max="14336" width="15.5703125" style="1" customWidth="1"/>
    <col min="14337" max="14337" width="18.28515625" style="1" customWidth="1"/>
    <col min="14338" max="14338" width="17.7109375" style="1" customWidth="1"/>
    <col min="14339" max="14339" width="18.140625" style="1" customWidth="1"/>
    <col min="14340" max="14340" width="17" style="1" customWidth="1"/>
    <col min="14341" max="14341" width="9.140625" style="1" customWidth="1"/>
    <col min="14342" max="14342" width="12" style="1" bestFit="1" customWidth="1"/>
    <col min="14343" max="14343" width="9.140625" style="1" customWidth="1"/>
    <col min="14344" max="14344" width="16.140625" style="1" customWidth="1"/>
    <col min="14345" max="14345" width="14.28515625" style="1" bestFit="1" customWidth="1"/>
    <col min="14346" max="14346" width="14.85546875" style="1" customWidth="1"/>
    <col min="14347" max="14347" width="12" style="1" bestFit="1" customWidth="1"/>
    <col min="14348" max="14584" width="9.140625" style="1"/>
    <col min="14585" max="14585" width="5.85546875" style="1" customWidth="1"/>
    <col min="14586" max="14586" width="20.7109375" style="1" customWidth="1"/>
    <col min="14587" max="14587" width="23" style="1" customWidth="1"/>
    <col min="14588" max="14588" width="22.85546875" style="1" customWidth="1"/>
    <col min="14589" max="14589" width="17.42578125" style="1" customWidth="1"/>
    <col min="14590" max="14590" width="18.140625" style="1" customWidth="1"/>
    <col min="14591" max="14591" width="19.5703125" style="1" customWidth="1"/>
    <col min="14592" max="14592" width="15.5703125" style="1" customWidth="1"/>
    <col min="14593" max="14593" width="18.28515625" style="1" customWidth="1"/>
    <col min="14594" max="14594" width="17.7109375" style="1" customWidth="1"/>
    <col min="14595" max="14595" width="18.140625" style="1" customWidth="1"/>
    <col min="14596" max="14596" width="17" style="1" customWidth="1"/>
    <col min="14597" max="14597" width="9.140625" style="1" customWidth="1"/>
    <col min="14598" max="14598" width="12" style="1" bestFit="1" customWidth="1"/>
    <col min="14599" max="14599" width="9.140625" style="1" customWidth="1"/>
    <col min="14600" max="14600" width="16.140625" style="1" customWidth="1"/>
    <col min="14601" max="14601" width="14.28515625" style="1" bestFit="1" customWidth="1"/>
    <col min="14602" max="14602" width="14.85546875" style="1" customWidth="1"/>
    <col min="14603" max="14603" width="12" style="1" bestFit="1" customWidth="1"/>
    <col min="14604" max="14840" width="9.140625" style="1"/>
    <col min="14841" max="14841" width="5.85546875" style="1" customWidth="1"/>
    <col min="14842" max="14842" width="20.7109375" style="1" customWidth="1"/>
    <col min="14843" max="14843" width="23" style="1" customWidth="1"/>
    <col min="14844" max="14844" width="22.85546875" style="1" customWidth="1"/>
    <col min="14845" max="14845" width="17.42578125" style="1" customWidth="1"/>
    <col min="14846" max="14846" width="18.140625" style="1" customWidth="1"/>
    <col min="14847" max="14847" width="19.5703125" style="1" customWidth="1"/>
    <col min="14848" max="14848" width="15.5703125" style="1" customWidth="1"/>
    <col min="14849" max="14849" width="18.28515625" style="1" customWidth="1"/>
    <col min="14850" max="14850" width="17.7109375" style="1" customWidth="1"/>
    <col min="14851" max="14851" width="18.140625" style="1" customWidth="1"/>
    <col min="14852" max="14852" width="17" style="1" customWidth="1"/>
    <col min="14853" max="14853" width="9.140625" style="1" customWidth="1"/>
    <col min="14854" max="14854" width="12" style="1" bestFit="1" customWidth="1"/>
    <col min="14855" max="14855" width="9.140625" style="1" customWidth="1"/>
    <col min="14856" max="14856" width="16.140625" style="1" customWidth="1"/>
    <col min="14857" max="14857" width="14.28515625" style="1" bestFit="1" customWidth="1"/>
    <col min="14858" max="14858" width="14.85546875" style="1" customWidth="1"/>
    <col min="14859" max="14859" width="12" style="1" bestFit="1" customWidth="1"/>
    <col min="14860" max="15096" width="9.140625" style="1"/>
    <col min="15097" max="15097" width="5.85546875" style="1" customWidth="1"/>
    <col min="15098" max="15098" width="20.7109375" style="1" customWidth="1"/>
    <col min="15099" max="15099" width="23" style="1" customWidth="1"/>
    <col min="15100" max="15100" width="22.85546875" style="1" customWidth="1"/>
    <col min="15101" max="15101" width="17.42578125" style="1" customWidth="1"/>
    <col min="15102" max="15102" width="18.140625" style="1" customWidth="1"/>
    <col min="15103" max="15103" width="19.5703125" style="1" customWidth="1"/>
    <col min="15104" max="15104" width="15.5703125" style="1" customWidth="1"/>
    <col min="15105" max="15105" width="18.28515625" style="1" customWidth="1"/>
    <col min="15106" max="15106" width="17.7109375" style="1" customWidth="1"/>
    <col min="15107" max="15107" width="18.140625" style="1" customWidth="1"/>
    <col min="15108" max="15108" width="17" style="1" customWidth="1"/>
    <col min="15109" max="15109" width="9.140625" style="1" customWidth="1"/>
    <col min="15110" max="15110" width="12" style="1" bestFit="1" customWidth="1"/>
    <col min="15111" max="15111" width="9.140625" style="1" customWidth="1"/>
    <col min="15112" max="15112" width="16.140625" style="1" customWidth="1"/>
    <col min="15113" max="15113" width="14.28515625" style="1" bestFit="1" customWidth="1"/>
    <col min="15114" max="15114" width="14.85546875" style="1" customWidth="1"/>
    <col min="15115" max="15115" width="12" style="1" bestFit="1" customWidth="1"/>
    <col min="15116" max="15352" width="9.140625" style="1"/>
    <col min="15353" max="15353" width="5.85546875" style="1" customWidth="1"/>
    <col min="15354" max="15354" width="20.7109375" style="1" customWidth="1"/>
    <col min="15355" max="15355" width="23" style="1" customWidth="1"/>
    <col min="15356" max="15356" width="22.85546875" style="1" customWidth="1"/>
    <col min="15357" max="15357" width="17.42578125" style="1" customWidth="1"/>
    <col min="15358" max="15358" width="18.140625" style="1" customWidth="1"/>
    <col min="15359" max="15359" width="19.5703125" style="1" customWidth="1"/>
    <col min="15360" max="15360" width="15.5703125" style="1" customWidth="1"/>
    <col min="15361" max="15361" width="18.28515625" style="1" customWidth="1"/>
    <col min="15362" max="15362" width="17.7109375" style="1" customWidth="1"/>
    <col min="15363" max="15363" width="18.140625" style="1" customWidth="1"/>
    <col min="15364" max="15364" width="17" style="1" customWidth="1"/>
    <col min="15365" max="15365" width="9.140625" style="1" customWidth="1"/>
    <col min="15366" max="15366" width="12" style="1" bestFit="1" customWidth="1"/>
    <col min="15367" max="15367" width="9.140625" style="1" customWidth="1"/>
    <col min="15368" max="15368" width="16.140625" style="1" customWidth="1"/>
    <col min="15369" max="15369" width="14.28515625" style="1" bestFit="1" customWidth="1"/>
    <col min="15370" max="15370" width="14.85546875" style="1" customWidth="1"/>
    <col min="15371" max="15371" width="12" style="1" bestFit="1" customWidth="1"/>
    <col min="15372" max="15608" width="9.140625" style="1"/>
    <col min="15609" max="15609" width="5.85546875" style="1" customWidth="1"/>
    <col min="15610" max="15610" width="20.7109375" style="1" customWidth="1"/>
    <col min="15611" max="15611" width="23" style="1" customWidth="1"/>
    <col min="15612" max="15612" width="22.85546875" style="1" customWidth="1"/>
    <col min="15613" max="15613" width="17.42578125" style="1" customWidth="1"/>
    <col min="15614" max="15614" width="18.140625" style="1" customWidth="1"/>
    <col min="15615" max="15615" width="19.5703125" style="1" customWidth="1"/>
    <col min="15616" max="15616" width="15.5703125" style="1" customWidth="1"/>
    <col min="15617" max="15617" width="18.28515625" style="1" customWidth="1"/>
    <col min="15618" max="15618" width="17.7109375" style="1" customWidth="1"/>
    <col min="15619" max="15619" width="18.140625" style="1" customWidth="1"/>
    <col min="15620" max="15620" width="17" style="1" customWidth="1"/>
    <col min="15621" max="15621" width="9.140625" style="1" customWidth="1"/>
    <col min="15622" max="15622" width="12" style="1" bestFit="1" customWidth="1"/>
    <col min="15623" max="15623" width="9.140625" style="1" customWidth="1"/>
    <col min="15624" max="15624" width="16.140625" style="1" customWidth="1"/>
    <col min="15625" max="15625" width="14.28515625" style="1" bestFit="1" customWidth="1"/>
    <col min="15626" max="15626" width="14.85546875" style="1" customWidth="1"/>
    <col min="15627" max="15627" width="12" style="1" bestFit="1" customWidth="1"/>
    <col min="15628" max="15864" width="9.140625" style="1"/>
    <col min="15865" max="15865" width="5.85546875" style="1" customWidth="1"/>
    <col min="15866" max="15866" width="20.7109375" style="1" customWidth="1"/>
    <col min="15867" max="15867" width="23" style="1" customWidth="1"/>
    <col min="15868" max="15868" width="22.85546875" style="1" customWidth="1"/>
    <col min="15869" max="15869" width="17.42578125" style="1" customWidth="1"/>
    <col min="15870" max="15870" width="18.140625" style="1" customWidth="1"/>
    <col min="15871" max="15871" width="19.5703125" style="1" customWidth="1"/>
    <col min="15872" max="15872" width="15.5703125" style="1" customWidth="1"/>
    <col min="15873" max="15873" width="18.28515625" style="1" customWidth="1"/>
    <col min="15874" max="15874" width="17.7109375" style="1" customWidth="1"/>
    <col min="15875" max="15875" width="18.140625" style="1" customWidth="1"/>
    <col min="15876" max="15876" width="17" style="1" customWidth="1"/>
    <col min="15877" max="15877" width="9.140625" style="1" customWidth="1"/>
    <col min="15878" max="15878" width="12" style="1" bestFit="1" customWidth="1"/>
    <col min="15879" max="15879" width="9.140625" style="1" customWidth="1"/>
    <col min="15880" max="15880" width="16.140625" style="1" customWidth="1"/>
    <col min="15881" max="15881" width="14.28515625" style="1" bestFit="1" customWidth="1"/>
    <col min="15882" max="15882" width="14.85546875" style="1" customWidth="1"/>
    <col min="15883" max="15883" width="12" style="1" bestFit="1" customWidth="1"/>
    <col min="15884" max="16120" width="9.140625" style="1"/>
    <col min="16121" max="16121" width="5.85546875" style="1" customWidth="1"/>
    <col min="16122" max="16122" width="20.7109375" style="1" customWidth="1"/>
    <col min="16123" max="16123" width="23" style="1" customWidth="1"/>
    <col min="16124" max="16124" width="22.85546875" style="1" customWidth="1"/>
    <col min="16125" max="16125" width="17.42578125" style="1" customWidth="1"/>
    <col min="16126" max="16126" width="18.140625" style="1" customWidth="1"/>
    <col min="16127" max="16127" width="19.5703125" style="1" customWidth="1"/>
    <col min="16128" max="16128" width="15.5703125" style="1" customWidth="1"/>
    <col min="16129" max="16129" width="18.28515625" style="1" customWidth="1"/>
    <col min="16130" max="16130" width="17.7109375" style="1" customWidth="1"/>
    <col min="16131" max="16131" width="18.140625" style="1" customWidth="1"/>
    <col min="16132" max="16132" width="17" style="1" customWidth="1"/>
    <col min="16133" max="16133" width="9.140625" style="1" customWidth="1"/>
    <col min="16134" max="16134" width="12" style="1" bestFit="1" customWidth="1"/>
    <col min="16135" max="16135" width="9.140625" style="1" customWidth="1"/>
    <col min="16136" max="16136" width="16.140625" style="1" customWidth="1"/>
    <col min="16137" max="16137" width="14.28515625" style="1" bestFit="1" customWidth="1"/>
    <col min="16138" max="16138" width="14.85546875" style="1" customWidth="1"/>
    <col min="16139" max="16139" width="12" style="1" bestFit="1" customWidth="1"/>
    <col min="16140" max="16384" width="9.140625" style="1"/>
  </cols>
  <sheetData>
    <row r="1" spans="1:12" ht="16.5" x14ac:dyDescent="0.25">
      <c r="A1" s="2"/>
      <c r="B1" s="3"/>
      <c r="C1" s="3"/>
      <c r="D1" s="3"/>
      <c r="E1" s="2"/>
      <c r="F1" s="2"/>
      <c r="G1" s="2"/>
      <c r="H1" s="2"/>
      <c r="I1" s="2"/>
      <c r="J1" s="2"/>
      <c r="L1" s="3" t="s">
        <v>0</v>
      </c>
    </row>
    <row r="2" spans="1:12" ht="18.75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6.5" x14ac:dyDescent="0.25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0.25" customHeight="1" x14ac:dyDescent="0.25">
      <c r="A4" s="33" t="s">
        <v>2</v>
      </c>
      <c r="B4" s="33" t="s">
        <v>3</v>
      </c>
      <c r="C4" s="33" t="s">
        <v>4</v>
      </c>
      <c r="D4" s="33" t="s">
        <v>5</v>
      </c>
      <c r="E4" s="33" t="s">
        <v>6</v>
      </c>
      <c r="F4" s="33"/>
      <c r="G4" s="33"/>
      <c r="H4" s="33"/>
      <c r="I4" s="33"/>
      <c r="J4" s="33"/>
      <c r="K4" s="33"/>
      <c r="L4" s="33"/>
    </row>
    <row r="5" spans="1:12" ht="21" customHeight="1" x14ac:dyDescent="0.25">
      <c r="A5" s="33"/>
      <c r="B5" s="33"/>
      <c r="C5" s="33"/>
      <c r="D5" s="33"/>
      <c r="E5" s="33" t="s">
        <v>7</v>
      </c>
      <c r="F5" s="33" t="s">
        <v>8</v>
      </c>
      <c r="G5" s="33"/>
      <c r="H5" s="33"/>
      <c r="I5" s="33"/>
      <c r="J5" s="33"/>
      <c r="K5" s="33"/>
      <c r="L5" s="33"/>
    </row>
    <row r="6" spans="1:12" ht="33" customHeight="1" x14ac:dyDescent="0.25">
      <c r="A6" s="33"/>
      <c r="B6" s="33"/>
      <c r="C6" s="33"/>
      <c r="D6" s="33"/>
      <c r="E6" s="33"/>
      <c r="F6" s="6" t="s">
        <v>9</v>
      </c>
      <c r="G6" s="6" t="s">
        <v>10</v>
      </c>
      <c r="H6" s="6" t="s">
        <v>11</v>
      </c>
      <c r="I6" s="6" t="s">
        <v>12</v>
      </c>
      <c r="J6" s="6" t="s">
        <v>13</v>
      </c>
      <c r="K6" s="6" t="s">
        <v>14</v>
      </c>
      <c r="L6" s="6" t="s">
        <v>15</v>
      </c>
    </row>
    <row r="7" spans="1:12" ht="18.75" customHeight="1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</row>
    <row r="8" spans="1:12" ht="24.75" customHeight="1" x14ac:dyDescent="0.25">
      <c r="A8" s="33" t="s">
        <v>16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</row>
    <row r="9" spans="1:12" ht="24.75" customHeight="1" x14ac:dyDescent="0.25">
      <c r="A9" s="33" t="s">
        <v>17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</row>
    <row r="10" spans="1:12" ht="20.25" customHeight="1" x14ac:dyDescent="0.25">
      <c r="A10" s="33" t="s">
        <v>18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 ht="25.5" customHeight="1" x14ac:dyDescent="0.25">
      <c r="A11" s="28" t="s">
        <v>19</v>
      </c>
      <c r="B11" s="28" t="s">
        <v>20</v>
      </c>
      <c r="C11" s="28" t="s">
        <v>75</v>
      </c>
      <c r="D11" s="8" t="s">
        <v>48</v>
      </c>
      <c r="E11" s="9">
        <f>E12+E13+E14+E15</f>
        <v>1135617.21068</v>
      </c>
      <c r="F11" s="9">
        <f t="shared" ref="F11:L11" si="0">F12+F13+F14+F15</f>
        <v>180615.01068000001</v>
      </c>
      <c r="G11" s="9">
        <f t="shared" si="0"/>
        <v>150552.29999999999</v>
      </c>
      <c r="H11" s="9">
        <f t="shared" si="0"/>
        <v>168579.5</v>
      </c>
      <c r="I11" s="9">
        <f t="shared" si="0"/>
        <v>178380</v>
      </c>
      <c r="J11" s="9">
        <f t="shared" si="0"/>
        <v>152496.79999999999</v>
      </c>
      <c r="K11" s="9">
        <f t="shared" si="0"/>
        <v>152496.79999999999</v>
      </c>
      <c r="L11" s="9">
        <f t="shared" si="0"/>
        <v>152496.79999999999</v>
      </c>
    </row>
    <row r="12" spans="1:12" ht="23.25" customHeight="1" x14ac:dyDescent="0.25">
      <c r="A12" s="28"/>
      <c r="B12" s="28"/>
      <c r="C12" s="28"/>
      <c r="D12" s="10" t="s">
        <v>60</v>
      </c>
      <c r="E12" s="11">
        <f>SUM(F12:L12)</f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</row>
    <row r="13" spans="1:12" ht="30.75" customHeight="1" x14ac:dyDescent="0.25">
      <c r="A13" s="28"/>
      <c r="B13" s="28"/>
      <c r="C13" s="28"/>
      <c r="D13" s="10" t="s">
        <v>95</v>
      </c>
      <c r="E13" s="11">
        <f>SUM(F13:L13)</f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</row>
    <row r="14" spans="1:12" ht="24.75" customHeight="1" x14ac:dyDescent="0.25">
      <c r="A14" s="28"/>
      <c r="B14" s="28"/>
      <c r="C14" s="28"/>
      <c r="D14" s="10" t="s">
        <v>62</v>
      </c>
      <c r="E14" s="11">
        <f>SUM(F14:L14)</f>
        <v>1135617.21068</v>
      </c>
      <c r="F14" s="18">
        <f>178452.04173-3000+5162.96895</f>
        <v>180615.01068000001</v>
      </c>
      <c r="G14" s="11">
        <v>150552.29999999999</v>
      </c>
      <c r="H14" s="11">
        <v>168579.5</v>
      </c>
      <c r="I14" s="11">
        <v>178380</v>
      </c>
      <c r="J14" s="11">
        <v>152496.79999999999</v>
      </c>
      <c r="K14" s="11">
        <v>152496.79999999999</v>
      </c>
      <c r="L14" s="11">
        <v>152496.79999999999</v>
      </c>
    </row>
    <row r="15" spans="1:12" ht="32.25" customHeight="1" x14ac:dyDescent="0.25">
      <c r="A15" s="28"/>
      <c r="B15" s="28"/>
      <c r="C15" s="28"/>
      <c r="D15" s="12" t="s">
        <v>21</v>
      </c>
      <c r="E15" s="13">
        <f>SUM(F15:L15)</f>
        <v>0</v>
      </c>
      <c r="F15" s="13"/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</row>
    <row r="16" spans="1:12" ht="23.25" customHeight="1" x14ac:dyDescent="0.25">
      <c r="A16" s="28"/>
      <c r="B16" s="28"/>
      <c r="C16" s="28" t="s">
        <v>76</v>
      </c>
      <c r="D16" s="8" t="s">
        <v>48</v>
      </c>
      <c r="E16" s="9">
        <f>E17+E18+E19+E20</f>
        <v>15062.2</v>
      </c>
      <c r="F16" s="9">
        <f t="shared" ref="F16:L16" si="1">F17+F18+F19+F20</f>
        <v>15062.2</v>
      </c>
      <c r="G16" s="9">
        <f t="shared" si="1"/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</row>
    <row r="17" spans="1:12" ht="25.5" customHeight="1" x14ac:dyDescent="0.25">
      <c r="A17" s="28"/>
      <c r="B17" s="28"/>
      <c r="C17" s="28"/>
      <c r="D17" s="10" t="s">
        <v>60</v>
      </c>
      <c r="E17" s="11">
        <f>SUM(F17:L17)</f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</row>
    <row r="18" spans="1:12" ht="33" customHeight="1" x14ac:dyDescent="0.25">
      <c r="A18" s="28"/>
      <c r="B18" s="28"/>
      <c r="C18" s="28"/>
      <c r="D18" s="10" t="s">
        <v>95</v>
      </c>
      <c r="E18" s="11">
        <f>SUM(F18:L18)</f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</row>
    <row r="19" spans="1:12" ht="27.75" customHeight="1" x14ac:dyDescent="0.25">
      <c r="A19" s="28"/>
      <c r="B19" s="28"/>
      <c r="C19" s="28"/>
      <c r="D19" s="10" t="s">
        <v>62</v>
      </c>
      <c r="E19" s="11">
        <f>SUM(F19:L19)</f>
        <v>15062.2</v>
      </c>
      <c r="F19" s="18">
        <f>13482.2+1580</f>
        <v>15062.2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</row>
    <row r="20" spans="1:12" ht="38.25" customHeight="1" x14ac:dyDescent="0.25">
      <c r="A20" s="28"/>
      <c r="B20" s="28"/>
      <c r="C20" s="28"/>
      <c r="D20" s="12" t="s">
        <v>21</v>
      </c>
      <c r="E20" s="11">
        <f>SUM(F20:L20)</f>
        <v>0</v>
      </c>
      <c r="F20" s="11"/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</row>
    <row r="21" spans="1:12" ht="24" customHeight="1" x14ac:dyDescent="0.25">
      <c r="A21" s="28"/>
      <c r="B21" s="28"/>
      <c r="C21" s="28" t="s">
        <v>77</v>
      </c>
      <c r="D21" s="8" t="s">
        <v>48</v>
      </c>
      <c r="E21" s="9">
        <f>E22+E23+E24+E25</f>
        <v>18780.93</v>
      </c>
      <c r="F21" s="9">
        <f t="shared" ref="F21:L21" si="2">F22+F23+F24+F25</f>
        <v>3398.73</v>
      </c>
      <c r="G21" s="9">
        <f t="shared" si="2"/>
        <v>6993.4</v>
      </c>
      <c r="H21" s="9">
        <f t="shared" si="2"/>
        <v>4194.3999999999996</v>
      </c>
      <c r="I21" s="9">
        <f t="shared" si="2"/>
        <v>4194.3999999999996</v>
      </c>
      <c r="J21" s="9">
        <f t="shared" si="2"/>
        <v>0</v>
      </c>
      <c r="K21" s="9">
        <f t="shared" si="2"/>
        <v>0</v>
      </c>
      <c r="L21" s="9">
        <f t="shared" si="2"/>
        <v>0</v>
      </c>
    </row>
    <row r="22" spans="1:12" ht="24" customHeight="1" x14ac:dyDescent="0.25">
      <c r="A22" s="28"/>
      <c r="B22" s="28"/>
      <c r="C22" s="28"/>
      <c r="D22" s="10" t="s">
        <v>60</v>
      </c>
      <c r="E22" s="11">
        <f>SUM(F22:L22)</f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</row>
    <row r="23" spans="1:12" ht="31.5" customHeight="1" x14ac:dyDescent="0.25">
      <c r="A23" s="28"/>
      <c r="B23" s="28"/>
      <c r="C23" s="28"/>
      <c r="D23" s="10" t="s">
        <v>95</v>
      </c>
      <c r="E23" s="11">
        <f>SUM(F23:L23)</f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</row>
    <row r="24" spans="1:12" ht="26.25" customHeight="1" x14ac:dyDescent="0.25">
      <c r="A24" s="28"/>
      <c r="B24" s="28"/>
      <c r="C24" s="28"/>
      <c r="D24" s="10" t="s">
        <v>62</v>
      </c>
      <c r="E24" s="11">
        <f>SUM(F24:L24)</f>
        <v>13780.929999999998</v>
      </c>
      <c r="F24" s="11">
        <v>1398.73</v>
      </c>
      <c r="G24" s="11">
        <v>3993.4</v>
      </c>
      <c r="H24" s="11">
        <v>4194.3999999999996</v>
      </c>
      <c r="I24" s="11">
        <v>4194.3999999999996</v>
      </c>
      <c r="J24" s="11">
        <v>0</v>
      </c>
      <c r="K24" s="11">
        <v>0</v>
      </c>
      <c r="L24" s="11">
        <v>0</v>
      </c>
    </row>
    <row r="25" spans="1:12" ht="35.25" customHeight="1" x14ac:dyDescent="0.25">
      <c r="A25" s="28"/>
      <c r="B25" s="28"/>
      <c r="C25" s="28"/>
      <c r="D25" s="12" t="s">
        <v>21</v>
      </c>
      <c r="E25" s="11">
        <f>SUM(F25:L25)</f>
        <v>5000</v>
      </c>
      <c r="F25" s="11">
        <f>5000-3000</f>
        <v>2000</v>
      </c>
      <c r="G25" s="11">
        <v>3000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spans="1:12" ht="23.25" customHeight="1" x14ac:dyDescent="0.25">
      <c r="A26" s="28" t="s">
        <v>22</v>
      </c>
      <c r="B26" s="28" t="s">
        <v>94</v>
      </c>
      <c r="C26" s="28" t="s">
        <v>77</v>
      </c>
      <c r="D26" s="8" t="s">
        <v>48</v>
      </c>
      <c r="E26" s="9">
        <f>E27+E28+E29+E30</f>
        <v>934687.20350000006</v>
      </c>
      <c r="F26" s="9">
        <f t="shared" ref="F26:L26" si="3">F27+F28+F29+F30</f>
        <v>110500.4535</v>
      </c>
      <c r="G26" s="9">
        <f t="shared" si="3"/>
        <v>123704.49</v>
      </c>
      <c r="H26" s="9">
        <f t="shared" si="3"/>
        <v>140470.79999999999</v>
      </c>
      <c r="I26" s="9">
        <f t="shared" si="3"/>
        <v>146613.35999999999</v>
      </c>
      <c r="J26" s="9">
        <f t="shared" si="3"/>
        <v>137799.4</v>
      </c>
      <c r="K26" s="9">
        <f t="shared" si="3"/>
        <v>137799.4</v>
      </c>
      <c r="L26" s="9">
        <f t="shared" si="3"/>
        <v>137799.29999999999</v>
      </c>
    </row>
    <row r="27" spans="1:12" ht="26.25" customHeight="1" x14ac:dyDescent="0.25">
      <c r="A27" s="28"/>
      <c r="B27" s="28"/>
      <c r="C27" s="28"/>
      <c r="D27" s="10" t="s">
        <v>60</v>
      </c>
      <c r="E27" s="11">
        <f>SUM(F27:L27)</f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</row>
    <row r="28" spans="1:12" ht="35.25" customHeight="1" x14ac:dyDescent="0.25">
      <c r="A28" s="28"/>
      <c r="B28" s="28"/>
      <c r="C28" s="28"/>
      <c r="D28" s="10" t="s">
        <v>95</v>
      </c>
      <c r="E28" s="11">
        <f>SUM(F28:L28)</f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</row>
    <row r="29" spans="1:12" ht="24.75" customHeight="1" x14ac:dyDescent="0.25">
      <c r="A29" s="28"/>
      <c r="B29" s="28"/>
      <c r="C29" s="28"/>
      <c r="D29" s="10" t="s">
        <v>62</v>
      </c>
      <c r="E29" s="11">
        <f>SUM(F29:L29)</f>
        <v>934687.20350000006</v>
      </c>
      <c r="F29" s="18">
        <f>110154.1435+346.31</f>
        <v>110500.4535</v>
      </c>
      <c r="G29" s="11">
        <v>123704.49</v>
      </c>
      <c r="H29" s="11">
        <v>140470.79999999999</v>
      </c>
      <c r="I29" s="11">
        <v>146613.35999999999</v>
      </c>
      <c r="J29" s="11">
        <v>137799.4</v>
      </c>
      <c r="K29" s="11">
        <v>137799.4</v>
      </c>
      <c r="L29" s="11">
        <v>137799.29999999999</v>
      </c>
    </row>
    <row r="30" spans="1:12" ht="32.25" customHeight="1" x14ac:dyDescent="0.25">
      <c r="A30" s="28"/>
      <c r="B30" s="28"/>
      <c r="C30" s="28"/>
      <c r="D30" s="12" t="s">
        <v>21</v>
      </c>
      <c r="E30" s="11">
        <f>SUM(F30:L30)</f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</row>
    <row r="31" spans="1:12" ht="22.5" customHeight="1" x14ac:dyDescent="0.25">
      <c r="A31" s="28" t="s">
        <v>23</v>
      </c>
      <c r="B31" s="28" t="s">
        <v>24</v>
      </c>
      <c r="C31" s="28" t="s">
        <v>25</v>
      </c>
      <c r="D31" s="8" t="s">
        <v>48</v>
      </c>
      <c r="E31" s="9">
        <f>E32+E33+E34+E35</f>
        <v>8277.2639600000002</v>
      </c>
      <c r="F31" s="9">
        <f t="shared" ref="F31:L31" si="4">F32+F33+F34+F35</f>
        <v>8277.2639600000002</v>
      </c>
      <c r="G31" s="9">
        <f t="shared" si="4"/>
        <v>0</v>
      </c>
      <c r="H31" s="9">
        <f t="shared" si="4"/>
        <v>0</v>
      </c>
      <c r="I31" s="9">
        <f t="shared" si="4"/>
        <v>0</v>
      </c>
      <c r="J31" s="9">
        <f t="shared" si="4"/>
        <v>0</v>
      </c>
      <c r="K31" s="9">
        <f t="shared" si="4"/>
        <v>0</v>
      </c>
      <c r="L31" s="9">
        <f t="shared" si="4"/>
        <v>0</v>
      </c>
    </row>
    <row r="32" spans="1:12" ht="22.5" customHeight="1" x14ac:dyDescent="0.25">
      <c r="A32" s="28"/>
      <c r="B32" s="28"/>
      <c r="C32" s="28"/>
      <c r="D32" s="10" t="s">
        <v>60</v>
      </c>
      <c r="E32" s="11">
        <f>SUM(F32:L32)</f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</row>
    <row r="33" spans="1:12" ht="35.25" customHeight="1" x14ac:dyDescent="0.25">
      <c r="A33" s="28"/>
      <c r="B33" s="28"/>
      <c r="C33" s="28"/>
      <c r="D33" s="10" t="s">
        <v>95</v>
      </c>
      <c r="E33" s="11">
        <f>SUM(F33:L33)</f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</row>
    <row r="34" spans="1:12" ht="25.5" customHeight="1" x14ac:dyDescent="0.25">
      <c r="A34" s="28"/>
      <c r="B34" s="28"/>
      <c r="C34" s="28"/>
      <c r="D34" s="10" t="s">
        <v>62</v>
      </c>
      <c r="E34" s="11">
        <f>SUM(F34:L34)</f>
        <v>8277.2639600000002</v>
      </c>
      <c r="F34" s="11">
        <v>8277.2639600000002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</row>
    <row r="35" spans="1:12" ht="33" customHeight="1" x14ac:dyDescent="0.25">
      <c r="A35" s="28"/>
      <c r="B35" s="28"/>
      <c r="C35" s="28"/>
      <c r="D35" s="12" t="s">
        <v>21</v>
      </c>
      <c r="E35" s="11">
        <f>SUM(F35:L35)</f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</row>
    <row r="36" spans="1:12" ht="21.75" customHeight="1" x14ac:dyDescent="0.25">
      <c r="A36" s="28"/>
      <c r="B36" s="28"/>
      <c r="C36" s="28" t="s">
        <v>78</v>
      </c>
      <c r="D36" s="8" t="s">
        <v>48</v>
      </c>
      <c r="E36" s="9">
        <f>E37+E38+E39+E40</f>
        <v>71841.195039999991</v>
      </c>
      <c r="F36" s="9">
        <f t="shared" ref="F36:L36" si="5">F37+F38+F39+F40</f>
        <v>2841.1950400000001</v>
      </c>
      <c r="G36" s="9">
        <f t="shared" si="5"/>
        <v>12000</v>
      </c>
      <c r="H36" s="9">
        <f t="shared" si="5"/>
        <v>12000</v>
      </c>
      <c r="I36" s="9">
        <f t="shared" si="5"/>
        <v>12000</v>
      </c>
      <c r="J36" s="9">
        <f t="shared" si="5"/>
        <v>11000</v>
      </c>
      <c r="K36" s="9">
        <f t="shared" si="5"/>
        <v>11000</v>
      </c>
      <c r="L36" s="9">
        <f t="shared" si="5"/>
        <v>11000</v>
      </c>
    </row>
    <row r="37" spans="1:12" ht="25.5" customHeight="1" x14ac:dyDescent="0.25">
      <c r="A37" s="28"/>
      <c r="B37" s="28"/>
      <c r="C37" s="28"/>
      <c r="D37" s="10" t="s">
        <v>60</v>
      </c>
      <c r="E37" s="11">
        <f>SUM(F37:L37)</f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</row>
    <row r="38" spans="1:12" ht="35.25" customHeight="1" x14ac:dyDescent="0.25">
      <c r="A38" s="28"/>
      <c r="B38" s="28"/>
      <c r="C38" s="28"/>
      <c r="D38" s="10" t="s">
        <v>95</v>
      </c>
      <c r="E38" s="11">
        <f>SUM(F38:L38)</f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</row>
    <row r="39" spans="1:12" ht="24.75" customHeight="1" x14ac:dyDescent="0.25">
      <c r="A39" s="28"/>
      <c r="B39" s="28"/>
      <c r="C39" s="28"/>
      <c r="D39" s="10" t="s">
        <v>62</v>
      </c>
      <c r="E39" s="11">
        <f>SUM(F39:L39)</f>
        <v>71841.195039999991</v>
      </c>
      <c r="F39" s="18">
        <f>2722.73504+118.46</f>
        <v>2841.1950400000001</v>
      </c>
      <c r="G39" s="11">
        <v>12000</v>
      </c>
      <c r="H39" s="11">
        <v>12000</v>
      </c>
      <c r="I39" s="11">
        <v>12000</v>
      </c>
      <c r="J39" s="11">
        <v>11000</v>
      </c>
      <c r="K39" s="11">
        <v>11000</v>
      </c>
      <c r="L39" s="11">
        <v>11000</v>
      </c>
    </row>
    <row r="40" spans="1:12" ht="33" customHeight="1" x14ac:dyDescent="0.25">
      <c r="A40" s="28"/>
      <c r="B40" s="28"/>
      <c r="C40" s="28"/>
      <c r="D40" s="12" t="s">
        <v>21</v>
      </c>
      <c r="E40" s="11">
        <f>SUM(F40:L40)</f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</row>
    <row r="41" spans="1:12" ht="32.25" customHeight="1" x14ac:dyDescent="0.25">
      <c r="A41" s="28" t="s">
        <v>26</v>
      </c>
      <c r="B41" s="28" t="s">
        <v>79</v>
      </c>
      <c r="C41" s="28" t="s">
        <v>27</v>
      </c>
      <c r="D41" s="22" t="s">
        <v>48</v>
      </c>
      <c r="E41" s="23">
        <f>E42+E43+E44+E45</f>
        <v>21099.239999999998</v>
      </c>
      <c r="F41" s="23">
        <f t="shared" ref="F41:L41" si="6">F42+F43+F44+F45</f>
        <v>5418.1</v>
      </c>
      <c r="G41" s="23">
        <f t="shared" si="6"/>
        <v>5148.08</v>
      </c>
      <c r="H41" s="23">
        <f t="shared" si="6"/>
        <v>5134.18</v>
      </c>
      <c r="I41" s="23">
        <f t="shared" si="6"/>
        <v>5398.88</v>
      </c>
      <c r="J41" s="23">
        <f t="shared" si="6"/>
        <v>0</v>
      </c>
      <c r="K41" s="23">
        <f t="shared" si="6"/>
        <v>0</v>
      </c>
      <c r="L41" s="23">
        <f t="shared" si="6"/>
        <v>0</v>
      </c>
    </row>
    <row r="42" spans="1:12" ht="32.25" customHeight="1" x14ac:dyDescent="0.25">
      <c r="A42" s="28"/>
      <c r="B42" s="28"/>
      <c r="C42" s="28"/>
      <c r="D42" s="19" t="s">
        <v>60</v>
      </c>
      <c r="E42" s="21">
        <f>SUM(F42:L42)</f>
        <v>15796.3</v>
      </c>
      <c r="F42" s="21">
        <f>3898.2+200</f>
        <v>4098.2</v>
      </c>
      <c r="G42" s="21">
        <v>3820.4</v>
      </c>
      <c r="H42" s="21">
        <v>3806.5</v>
      </c>
      <c r="I42" s="21">
        <v>4071.2</v>
      </c>
      <c r="J42" s="21">
        <v>0</v>
      </c>
      <c r="K42" s="21">
        <v>0</v>
      </c>
      <c r="L42" s="21">
        <v>0</v>
      </c>
    </row>
    <row r="43" spans="1:12" ht="32.25" customHeight="1" x14ac:dyDescent="0.25">
      <c r="A43" s="28"/>
      <c r="B43" s="28"/>
      <c r="C43" s="28"/>
      <c r="D43" s="19" t="s">
        <v>95</v>
      </c>
      <c r="E43" s="21">
        <f>SUM(F43:L43)</f>
        <v>5302.9400000000005</v>
      </c>
      <c r="F43" s="21">
        <v>1319.9</v>
      </c>
      <c r="G43" s="21">
        <v>1327.68</v>
      </c>
      <c r="H43" s="21">
        <v>1327.68</v>
      </c>
      <c r="I43" s="21">
        <v>1327.68</v>
      </c>
      <c r="J43" s="21">
        <v>0</v>
      </c>
      <c r="K43" s="21">
        <v>0</v>
      </c>
      <c r="L43" s="21">
        <v>0</v>
      </c>
    </row>
    <row r="44" spans="1:12" ht="32.25" customHeight="1" x14ac:dyDescent="0.25">
      <c r="A44" s="28"/>
      <c r="B44" s="28"/>
      <c r="C44" s="28"/>
      <c r="D44" s="19" t="s">
        <v>62</v>
      </c>
      <c r="E44" s="21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</row>
    <row r="45" spans="1:12" ht="32.25" customHeight="1" x14ac:dyDescent="0.25">
      <c r="A45" s="28"/>
      <c r="B45" s="28"/>
      <c r="C45" s="28"/>
      <c r="D45" s="20" t="s">
        <v>21</v>
      </c>
      <c r="E45" s="21">
        <f>SUM(F45:L45)</f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</row>
    <row r="46" spans="1:12" ht="32.25" customHeight="1" x14ac:dyDescent="0.25">
      <c r="A46" s="28"/>
      <c r="B46" s="28"/>
      <c r="C46" s="28" t="s">
        <v>28</v>
      </c>
      <c r="D46" s="22" t="s">
        <v>48</v>
      </c>
      <c r="E46" s="23">
        <f>E47+E48+E49+E50</f>
        <v>1164.6770000000001</v>
      </c>
      <c r="F46" s="23">
        <f t="shared" ref="F46:L46" si="7">F47+F48+F49+F50</f>
        <v>297</v>
      </c>
      <c r="G46" s="23">
        <f t="shared" si="7"/>
        <v>289.22699999999998</v>
      </c>
      <c r="H46" s="23">
        <f t="shared" si="7"/>
        <v>289.22500000000002</v>
      </c>
      <c r="I46" s="23">
        <f t="shared" si="7"/>
        <v>289.22500000000002</v>
      </c>
      <c r="J46" s="23">
        <f t="shared" si="7"/>
        <v>0</v>
      </c>
      <c r="K46" s="23">
        <f t="shared" si="7"/>
        <v>0</v>
      </c>
      <c r="L46" s="23">
        <f t="shared" si="7"/>
        <v>0</v>
      </c>
    </row>
    <row r="47" spans="1:12" ht="32.25" customHeight="1" x14ac:dyDescent="0.25">
      <c r="A47" s="28"/>
      <c r="B47" s="28"/>
      <c r="C47" s="28"/>
      <c r="D47" s="19" t="s">
        <v>60</v>
      </c>
      <c r="E47" s="21">
        <f>SUM(F47:L47)</f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</row>
    <row r="48" spans="1:12" ht="32.25" customHeight="1" x14ac:dyDescent="0.25">
      <c r="A48" s="28"/>
      <c r="B48" s="28"/>
      <c r="C48" s="28"/>
      <c r="D48" s="19" t="s">
        <v>95</v>
      </c>
      <c r="E48" s="21">
        <f>SUM(F48:L48)</f>
        <v>1164.6770000000001</v>
      </c>
      <c r="F48" s="21">
        <v>297</v>
      </c>
      <c r="G48" s="21">
        <v>289.22699999999998</v>
      </c>
      <c r="H48" s="21">
        <v>289.22500000000002</v>
      </c>
      <c r="I48" s="21">
        <v>289.22500000000002</v>
      </c>
      <c r="J48" s="21">
        <v>0</v>
      </c>
      <c r="K48" s="21">
        <v>0</v>
      </c>
      <c r="L48" s="21">
        <v>0</v>
      </c>
    </row>
    <row r="49" spans="1:12" ht="32.25" customHeight="1" x14ac:dyDescent="0.25">
      <c r="A49" s="28"/>
      <c r="B49" s="28"/>
      <c r="C49" s="28"/>
      <c r="D49" s="19" t="s">
        <v>62</v>
      </c>
      <c r="E49" s="21">
        <f>SUM(F49:L49)</f>
        <v>0</v>
      </c>
      <c r="F49" s="14"/>
      <c r="G49" s="14"/>
      <c r="H49" s="14"/>
      <c r="I49" s="21">
        <v>0</v>
      </c>
      <c r="J49" s="21">
        <v>0</v>
      </c>
      <c r="K49" s="21">
        <v>0</v>
      </c>
      <c r="L49" s="21">
        <v>0</v>
      </c>
    </row>
    <row r="50" spans="1:12" ht="32.25" customHeight="1" x14ac:dyDescent="0.25">
      <c r="A50" s="28"/>
      <c r="B50" s="28"/>
      <c r="C50" s="28"/>
      <c r="D50" s="20" t="s">
        <v>21</v>
      </c>
      <c r="E50" s="21">
        <f>SUM(F50:L50)</f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</row>
    <row r="51" spans="1:12" ht="32.25" customHeight="1" x14ac:dyDescent="0.25">
      <c r="A51" s="28" t="s">
        <v>29</v>
      </c>
      <c r="B51" s="28" t="s">
        <v>93</v>
      </c>
      <c r="C51" s="28" t="s">
        <v>90</v>
      </c>
      <c r="D51" s="8" t="s">
        <v>48</v>
      </c>
      <c r="E51" s="15">
        <f>E52+E53+E54+E55</f>
        <v>110912.7</v>
      </c>
      <c r="F51" s="9">
        <f>F52+F53+F54+F55</f>
        <v>38229</v>
      </c>
      <c r="G51" s="9">
        <f t="shared" ref="G51:L51" si="8">G52+G53+G54+G55</f>
        <v>72320.2</v>
      </c>
      <c r="H51" s="9">
        <f t="shared" si="8"/>
        <v>177.3</v>
      </c>
      <c r="I51" s="9">
        <f t="shared" si="8"/>
        <v>186.2</v>
      </c>
      <c r="J51" s="9">
        <f t="shared" si="8"/>
        <v>0</v>
      </c>
      <c r="K51" s="9">
        <f t="shared" si="8"/>
        <v>0</v>
      </c>
      <c r="L51" s="9">
        <f t="shared" si="8"/>
        <v>0</v>
      </c>
    </row>
    <row r="52" spans="1:12" ht="32.25" customHeight="1" x14ac:dyDescent="0.25">
      <c r="A52" s="28"/>
      <c r="B52" s="28"/>
      <c r="C52" s="28"/>
      <c r="D52" s="10" t="s">
        <v>60</v>
      </c>
      <c r="E52" s="11">
        <f t="shared" ref="E52:E54" si="9">SUM(F52:L52)</f>
        <v>0</v>
      </c>
      <c r="F52" s="11">
        <f>F57+F62+F67</f>
        <v>0</v>
      </c>
      <c r="G52" s="11">
        <f t="shared" ref="G52:L52" si="10">G57+G62+G67</f>
        <v>0</v>
      </c>
      <c r="H52" s="11">
        <f t="shared" si="10"/>
        <v>0</v>
      </c>
      <c r="I52" s="11">
        <f t="shared" si="10"/>
        <v>0</v>
      </c>
      <c r="J52" s="11">
        <f t="shared" si="10"/>
        <v>0</v>
      </c>
      <c r="K52" s="11">
        <f t="shared" si="10"/>
        <v>0</v>
      </c>
      <c r="L52" s="11">
        <f t="shared" si="10"/>
        <v>0</v>
      </c>
    </row>
    <row r="53" spans="1:12" ht="32.25" customHeight="1" x14ac:dyDescent="0.25">
      <c r="A53" s="28"/>
      <c r="B53" s="28"/>
      <c r="C53" s="28"/>
      <c r="D53" s="10" t="s">
        <v>95</v>
      </c>
      <c r="E53" s="11">
        <f t="shared" si="9"/>
        <v>756.5</v>
      </c>
      <c r="F53" s="11">
        <f t="shared" ref="F53:L55" si="11">F58+F63+F68</f>
        <v>229</v>
      </c>
      <c r="G53" s="11">
        <f t="shared" si="11"/>
        <v>164</v>
      </c>
      <c r="H53" s="11">
        <f t="shared" si="11"/>
        <v>177.3</v>
      </c>
      <c r="I53" s="11">
        <f t="shared" si="11"/>
        <v>186.2</v>
      </c>
      <c r="J53" s="11">
        <f t="shared" si="11"/>
        <v>0</v>
      </c>
      <c r="K53" s="11">
        <f t="shared" si="11"/>
        <v>0</v>
      </c>
      <c r="L53" s="11">
        <f t="shared" si="11"/>
        <v>0</v>
      </c>
    </row>
    <row r="54" spans="1:12" ht="32.25" customHeight="1" x14ac:dyDescent="0.25">
      <c r="A54" s="28"/>
      <c r="B54" s="28"/>
      <c r="C54" s="28"/>
      <c r="D54" s="10" t="s">
        <v>62</v>
      </c>
      <c r="E54" s="11">
        <f t="shared" si="9"/>
        <v>0</v>
      </c>
      <c r="F54" s="11">
        <f t="shared" si="11"/>
        <v>0</v>
      </c>
      <c r="G54" s="11">
        <f t="shared" si="11"/>
        <v>0</v>
      </c>
      <c r="H54" s="11">
        <f t="shared" si="11"/>
        <v>0</v>
      </c>
      <c r="I54" s="11">
        <f t="shared" si="11"/>
        <v>0</v>
      </c>
      <c r="J54" s="11">
        <f t="shared" si="11"/>
        <v>0</v>
      </c>
      <c r="K54" s="11">
        <f t="shared" si="11"/>
        <v>0</v>
      </c>
      <c r="L54" s="11">
        <f t="shared" si="11"/>
        <v>0</v>
      </c>
    </row>
    <row r="55" spans="1:12" ht="32.25" customHeight="1" x14ac:dyDescent="0.25">
      <c r="A55" s="28"/>
      <c r="B55" s="28"/>
      <c r="C55" s="28"/>
      <c r="D55" s="12" t="s">
        <v>21</v>
      </c>
      <c r="E55" s="11">
        <f>SUM(F55:L55)</f>
        <v>110156.2</v>
      </c>
      <c r="F55" s="11">
        <f t="shared" si="11"/>
        <v>38000</v>
      </c>
      <c r="G55" s="11">
        <f t="shared" si="11"/>
        <v>72156.2</v>
      </c>
      <c r="H55" s="11">
        <f t="shared" si="11"/>
        <v>0</v>
      </c>
      <c r="I55" s="11">
        <f t="shared" si="11"/>
        <v>0</v>
      </c>
      <c r="J55" s="11">
        <f t="shared" si="11"/>
        <v>0</v>
      </c>
      <c r="K55" s="11">
        <f t="shared" si="11"/>
        <v>0</v>
      </c>
      <c r="L55" s="11">
        <f t="shared" si="11"/>
        <v>0</v>
      </c>
    </row>
    <row r="56" spans="1:12" ht="32.25" customHeight="1" x14ac:dyDescent="0.25">
      <c r="A56" s="26" t="s">
        <v>88</v>
      </c>
      <c r="B56" s="26" t="s">
        <v>91</v>
      </c>
      <c r="C56" s="28" t="s">
        <v>80</v>
      </c>
      <c r="D56" s="22" t="s">
        <v>48</v>
      </c>
      <c r="E56" s="15">
        <f>E57+E58+E59+E60</f>
        <v>385.2</v>
      </c>
      <c r="F56" s="15">
        <f t="shared" ref="F56:L56" si="12">F57+F58+F59+F60</f>
        <v>229</v>
      </c>
      <c r="G56" s="15">
        <f t="shared" si="12"/>
        <v>156.19999999999999</v>
      </c>
      <c r="H56" s="15">
        <f t="shared" si="12"/>
        <v>0</v>
      </c>
      <c r="I56" s="15">
        <f t="shared" si="12"/>
        <v>0</v>
      </c>
      <c r="J56" s="15">
        <f t="shared" si="12"/>
        <v>0</v>
      </c>
      <c r="K56" s="15">
        <f t="shared" si="12"/>
        <v>0</v>
      </c>
      <c r="L56" s="15">
        <f t="shared" si="12"/>
        <v>0</v>
      </c>
    </row>
    <row r="57" spans="1:12" ht="32.25" customHeight="1" x14ac:dyDescent="0.25">
      <c r="A57" s="26"/>
      <c r="B57" s="26"/>
      <c r="C57" s="28"/>
      <c r="D57" s="19" t="s">
        <v>60</v>
      </c>
      <c r="E57" s="16">
        <f>F57+G57+H57+I57+J57+K57+L57</f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</row>
    <row r="58" spans="1:12" ht="32.25" customHeight="1" x14ac:dyDescent="0.25">
      <c r="A58" s="26"/>
      <c r="B58" s="26"/>
      <c r="C58" s="28"/>
      <c r="D58" s="19" t="s">
        <v>95</v>
      </c>
      <c r="E58" s="16">
        <f>F58+G58+H58+I58+J58+K58+L58</f>
        <v>229</v>
      </c>
      <c r="F58" s="16">
        <v>229</v>
      </c>
      <c r="G58" s="16"/>
      <c r="H58" s="16"/>
      <c r="I58" s="16"/>
      <c r="J58" s="16">
        <v>0</v>
      </c>
      <c r="K58" s="16">
        <v>0</v>
      </c>
      <c r="L58" s="16">
        <v>0</v>
      </c>
    </row>
    <row r="59" spans="1:12" ht="32.25" customHeight="1" x14ac:dyDescent="0.25">
      <c r="A59" s="26"/>
      <c r="B59" s="26"/>
      <c r="C59" s="28"/>
      <c r="D59" s="19" t="s">
        <v>62</v>
      </c>
      <c r="E59" s="16">
        <f>F59+G59+H59+I59+J59+K59+L59</f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</row>
    <row r="60" spans="1:12" ht="32.25" customHeight="1" x14ac:dyDescent="0.25">
      <c r="A60" s="26"/>
      <c r="B60" s="26"/>
      <c r="C60" s="28"/>
      <c r="D60" s="20" t="s">
        <v>21</v>
      </c>
      <c r="E60" s="16">
        <f>F60+G60+H60+I60+J60+K60+L60</f>
        <v>156.19999999999999</v>
      </c>
      <c r="F60" s="16"/>
      <c r="G60" s="16">
        <v>156.19999999999999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</row>
    <row r="61" spans="1:12" ht="32.25" customHeight="1" x14ac:dyDescent="0.25">
      <c r="A61" s="26"/>
      <c r="B61" s="26"/>
      <c r="C61" s="28" t="s">
        <v>81</v>
      </c>
      <c r="D61" s="22" t="s">
        <v>48</v>
      </c>
      <c r="E61" s="15">
        <f>E62+E63+E64+E65</f>
        <v>527.5</v>
      </c>
      <c r="F61" s="15">
        <f t="shared" ref="F61:L61" si="13">F62+F63+F64+F65</f>
        <v>0</v>
      </c>
      <c r="G61" s="15">
        <f t="shared" si="13"/>
        <v>164</v>
      </c>
      <c r="H61" s="15">
        <f t="shared" si="13"/>
        <v>177.3</v>
      </c>
      <c r="I61" s="15">
        <f t="shared" si="13"/>
        <v>186.2</v>
      </c>
      <c r="J61" s="15">
        <f t="shared" si="13"/>
        <v>0</v>
      </c>
      <c r="K61" s="15">
        <f t="shared" si="13"/>
        <v>0</v>
      </c>
      <c r="L61" s="15">
        <f t="shared" si="13"/>
        <v>0</v>
      </c>
    </row>
    <row r="62" spans="1:12" ht="32.25" customHeight="1" x14ac:dyDescent="0.25">
      <c r="A62" s="26"/>
      <c r="B62" s="26"/>
      <c r="C62" s="28"/>
      <c r="D62" s="19" t="s">
        <v>60</v>
      </c>
      <c r="E62" s="16">
        <f>F62+G62+H62+I62+J62+K62+L62</f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</row>
    <row r="63" spans="1:12" ht="32.25" customHeight="1" x14ac:dyDescent="0.25">
      <c r="A63" s="26"/>
      <c r="B63" s="26"/>
      <c r="C63" s="28"/>
      <c r="D63" s="19" t="s">
        <v>95</v>
      </c>
      <c r="E63" s="16">
        <f>F63+G63+H63+I63+J63+K63+L63</f>
        <v>527.5</v>
      </c>
      <c r="F63" s="16">
        <v>0</v>
      </c>
      <c r="G63" s="16">
        <v>164</v>
      </c>
      <c r="H63" s="16">
        <v>177.3</v>
      </c>
      <c r="I63" s="16">
        <v>186.2</v>
      </c>
      <c r="J63" s="16">
        <v>0</v>
      </c>
      <c r="K63" s="16">
        <v>0</v>
      </c>
      <c r="L63" s="16">
        <v>0</v>
      </c>
    </row>
    <row r="64" spans="1:12" ht="32.25" customHeight="1" x14ac:dyDescent="0.25">
      <c r="A64" s="26"/>
      <c r="B64" s="26"/>
      <c r="C64" s="28"/>
      <c r="D64" s="19" t="s">
        <v>62</v>
      </c>
      <c r="E64" s="16">
        <f>F64+G64+H64+I64+J64+K64+L64</f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</row>
    <row r="65" spans="1:12" ht="32.25" customHeight="1" x14ac:dyDescent="0.25">
      <c r="A65" s="26"/>
      <c r="B65" s="26"/>
      <c r="C65" s="28"/>
      <c r="D65" s="20" t="s">
        <v>21</v>
      </c>
      <c r="E65" s="16">
        <f>F65+G65+H65+I65+J65+K65+L65</f>
        <v>0</v>
      </c>
      <c r="F65" s="16"/>
      <c r="G65" s="16"/>
      <c r="H65" s="16">
        <v>0</v>
      </c>
      <c r="I65" s="16">
        <v>0</v>
      </c>
      <c r="J65" s="16">
        <v>0</v>
      </c>
      <c r="K65" s="16">
        <v>0</v>
      </c>
      <c r="L65" s="16">
        <v>0</v>
      </c>
    </row>
    <row r="66" spans="1:12" ht="32.25" customHeight="1" x14ac:dyDescent="0.25">
      <c r="A66" s="26" t="s">
        <v>89</v>
      </c>
      <c r="B66" s="26" t="s">
        <v>92</v>
      </c>
      <c r="C66" s="28" t="s">
        <v>82</v>
      </c>
      <c r="D66" s="22" t="s">
        <v>48</v>
      </c>
      <c r="E66" s="15">
        <f t="shared" ref="E66:L66" si="14">E67+E68+E69+E70</f>
        <v>110000</v>
      </c>
      <c r="F66" s="15">
        <f t="shared" si="14"/>
        <v>38000</v>
      </c>
      <c r="G66" s="15">
        <f t="shared" si="14"/>
        <v>72000</v>
      </c>
      <c r="H66" s="15">
        <f t="shared" si="14"/>
        <v>0</v>
      </c>
      <c r="I66" s="15">
        <f t="shared" si="14"/>
        <v>0</v>
      </c>
      <c r="J66" s="15">
        <f t="shared" si="14"/>
        <v>0</v>
      </c>
      <c r="K66" s="15">
        <f t="shared" si="14"/>
        <v>0</v>
      </c>
      <c r="L66" s="15">
        <f t="shared" si="14"/>
        <v>0</v>
      </c>
    </row>
    <row r="67" spans="1:12" ht="32.25" customHeight="1" x14ac:dyDescent="0.25">
      <c r="A67" s="26"/>
      <c r="B67" s="26"/>
      <c r="C67" s="28"/>
      <c r="D67" s="19" t="s">
        <v>60</v>
      </c>
      <c r="E67" s="16">
        <f>F67+G67+H67+I67+J67+K67+L67</f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</row>
    <row r="68" spans="1:12" ht="32.25" customHeight="1" x14ac:dyDescent="0.25">
      <c r="A68" s="26"/>
      <c r="B68" s="26"/>
      <c r="C68" s="28"/>
      <c r="D68" s="19" t="s">
        <v>95</v>
      </c>
      <c r="E68" s="16">
        <f>F68+G68+H68+I68+J68+K68+L68</f>
        <v>0</v>
      </c>
      <c r="F68" s="16"/>
      <c r="G68" s="16"/>
      <c r="H68" s="16"/>
      <c r="I68" s="16"/>
      <c r="J68" s="16">
        <v>0</v>
      </c>
      <c r="K68" s="16">
        <v>0</v>
      </c>
      <c r="L68" s="16">
        <v>0</v>
      </c>
    </row>
    <row r="69" spans="1:12" ht="32.25" customHeight="1" x14ac:dyDescent="0.25">
      <c r="A69" s="26"/>
      <c r="B69" s="26"/>
      <c r="C69" s="28"/>
      <c r="D69" s="19" t="s">
        <v>62</v>
      </c>
      <c r="E69" s="16">
        <f>F69+G69+H69+I69+J69+K69+L69</f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</row>
    <row r="70" spans="1:12" ht="32.25" customHeight="1" x14ac:dyDescent="0.25">
      <c r="A70" s="26"/>
      <c r="B70" s="26"/>
      <c r="C70" s="28"/>
      <c r="D70" s="20" t="s">
        <v>21</v>
      </c>
      <c r="E70" s="16">
        <f>F70+G70+H70+I70+J70+K70+L70</f>
        <v>110000</v>
      </c>
      <c r="F70" s="16">
        <v>38000</v>
      </c>
      <c r="G70" s="16">
        <v>72000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</row>
    <row r="71" spans="1:12" ht="37.5" customHeight="1" x14ac:dyDescent="0.25">
      <c r="A71" s="28"/>
      <c r="B71" s="28" t="s">
        <v>30</v>
      </c>
      <c r="C71" s="28"/>
      <c r="D71" s="8" t="s">
        <v>48</v>
      </c>
      <c r="E71" s="9">
        <f>E72+E73+E74+E75</f>
        <v>2317442.6201800001</v>
      </c>
      <c r="F71" s="9">
        <f t="shared" ref="F71:L71" si="15">F72+F73+F74+F75</f>
        <v>364638.95318000007</v>
      </c>
      <c r="G71" s="9">
        <f t="shared" si="15"/>
        <v>371007.69699999999</v>
      </c>
      <c r="H71" s="9">
        <f t="shared" si="15"/>
        <v>330845.40499999997</v>
      </c>
      <c r="I71" s="9">
        <f t="shared" si="15"/>
        <v>347062.065</v>
      </c>
      <c r="J71" s="9">
        <f t="shared" si="15"/>
        <v>301296.19999999995</v>
      </c>
      <c r="K71" s="9">
        <f t="shared" si="15"/>
        <v>301296.19999999995</v>
      </c>
      <c r="L71" s="9">
        <f t="shared" si="15"/>
        <v>301296.09999999998</v>
      </c>
    </row>
    <row r="72" spans="1:12" ht="37.5" customHeight="1" x14ac:dyDescent="0.25">
      <c r="A72" s="28"/>
      <c r="B72" s="28"/>
      <c r="C72" s="28"/>
      <c r="D72" s="10" t="s">
        <v>60</v>
      </c>
      <c r="E72" s="11">
        <f>F72+G72+H72+I72+J72+K72+L72</f>
        <v>15796.3</v>
      </c>
      <c r="F72" s="11">
        <f>F12+F17+F22+F27+F32+F42+F47+F37+F52</f>
        <v>4098.2</v>
      </c>
      <c r="G72" s="11">
        <f t="shared" ref="G72:L72" si="16">G12+G17+G22+G27+G32+G42+G47+G37+G52</f>
        <v>3820.4</v>
      </c>
      <c r="H72" s="11">
        <f t="shared" si="16"/>
        <v>3806.5</v>
      </c>
      <c r="I72" s="11">
        <f t="shared" si="16"/>
        <v>4071.2</v>
      </c>
      <c r="J72" s="11">
        <f t="shared" si="16"/>
        <v>0</v>
      </c>
      <c r="K72" s="11">
        <f t="shared" si="16"/>
        <v>0</v>
      </c>
      <c r="L72" s="11">
        <f t="shared" si="16"/>
        <v>0</v>
      </c>
    </row>
    <row r="73" spans="1:12" ht="37.5" customHeight="1" x14ac:dyDescent="0.25">
      <c r="A73" s="28"/>
      <c r="B73" s="28"/>
      <c r="C73" s="28"/>
      <c r="D73" s="10" t="s">
        <v>95</v>
      </c>
      <c r="E73" s="11">
        <f>F73+G73+H73+I73+J73+K73+L73</f>
        <v>7224.1170000000011</v>
      </c>
      <c r="F73" s="11">
        <f>F13+F18+F23+F28+F33+F43+F48+F38+F53</f>
        <v>1845.9</v>
      </c>
      <c r="G73" s="11">
        <f t="shared" ref="F73:L75" si="17">G13+G18+G23+G28+G33+G43+G48+G38+G53</f>
        <v>1780.9070000000002</v>
      </c>
      <c r="H73" s="11">
        <f t="shared" si="17"/>
        <v>1794.2050000000002</v>
      </c>
      <c r="I73" s="11">
        <f t="shared" si="17"/>
        <v>1803.1050000000002</v>
      </c>
      <c r="J73" s="11">
        <f t="shared" si="17"/>
        <v>0</v>
      </c>
      <c r="K73" s="11">
        <f t="shared" si="17"/>
        <v>0</v>
      </c>
      <c r="L73" s="11">
        <f t="shared" si="17"/>
        <v>0</v>
      </c>
    </row>
    <row r="74" spans="1:12" ht="37.5" customHeight="1" x14ac:dyDescent="0.25">
      <c r="A74" s="28"/>
      <c r="B74" s="28"/>
      <c r="C74" s="28"/>
      <c r="D74" s="10" t="s">
        <v>62</v>
      </c>
      <c r="E74" s="11">
        <f>F74+G74+H74+I74+J74+K74+L74</f>
        <v>2179266.00318</v>
      </c>
      <c r="F74" s="11">
        <f>F14+F19+F24+F29+F34+F44+F49+F39+F54</f>
        <v>318694.85318000009</v>
      </c>
      <c r="G74" s="11">
        <f t="shared" si="17"/>
        <v>290250.19</v>
      </c>
      <c r="H74" s="11">
        <f t="shared" si="17"/>
        <v>325244.69999999995</v>
      </c>
      <c r="I74" s="11">
        <f t="shared" si="17"/>
        <v>341187.76</v>
      </c>
      <c r="J74" s="11">
        <f t="shared" si="17"/>
        <v>301296.19999999995</v>
      </c>
      <c r="K74" s="11">
        <f t="shared" si="17"/>
        <v>301296.19999999995</v>
      </c>
      <c r="L74" s="11">
        <f t="shared" si="17"/>
        <v>301296.09999999998</v>
      </c>
    </row>
    <row r="75" spans="1:12" ht="37.5" customHeight="1" x14ac:dyDescent="0.25">
      <c r="A75" s="28"/>
      <c r="B75" s="28"/>
      <c r="C75" s="28"/>
      <c r="D75" s="12" t="s">
        <v>21</v>
      </c>
      <c r="E75" s="11">
        <f>F75+G75+H75+I75+J75+K75+L75</f>
        <v>115156.2</v>
      </c>
      <c r="F75" s="11">
        <f t="shared" si="17"/>
        <v>40000</v>
      </c>
      <c r="G75" s="11">
        <f t="shared" si="17"/>
        <v>75156.2</v>
      </c>
      <c r="H75" s="11">
        <f t="shared" si="17"/>
        <v>0</v>
      </c>
      <c r="I75" s="11">
        <f t="shared" si="17"/>
        <v>0</v>
      </c>
      <c r="J75" s="11">
        <f t="shared" si="17"/>
        <v>0</v>
      </c>
      <c r="K75" s="11">
        <f t="shared" si="17"/>
        <v>0</v>
      </c>
      <c r="L75" s="11">
        <f t="shared" si="17"/>
        <v>0</v>
      </c>
    </row>
    <row r="76" spans="1:12" ht="37.5" customHeight="1" x14ac:dyDescent="0.25">
      <c r="A76" s="30" t="s">
        <v>31</v>
      </c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</row>
    <row r="77" spans="1:12" ht="37.5" customHeight="1" x14ac:dyDescent="0.25">
      <c r="A77" s="28" t="s">
        <v>32</v>
      </c>
      <c r="B77" s="28" t="s">
        <v>33</v>
      </c>
      <c r="C77" s="28" t="s">
        <v>83</v>
      </c>
      <c r="D77" s="8" t="s">
        <v>48</v>
      </c>
      <c r="E77" s="9">
        <f>E78+E79+E80+E81</f>
        <v>306.82905</v>
      </c>
      <c r="F77" s="9">
        <f t="shared" ref="F77:L77" si="18">F78+F79+F80+F81</f>
        <v>306.82905</v>
      </c>
      <c r="G77" s="9">
        <f t="shared" si="18"/>
        <v>0</v>
      </c>
      <c r="H77" s="9">
        <f t="shared" si="18"/>
        <v>0</v>
      </c>
      <c r="I77" s="9">
        <f t="shared" si="18"/>
        <v>0</v>
      </c>
      <c r="J77" s="9">
        <f t="shared" si="18"/>
        <v>0</v>
      </c>
      <c r="K77" s="9">
        <f t="shared" si="18"/>
        <v>0</v>
      </c>
      <c r="L77" s="9">
        <f t="shared" si="18"/>
        <v>0</v>
      </c>
    </row>
    <row r="78" spans="1:12" ht="37.5" customHeight="1" x14ac:dyDescent="0.25">
      <c r="A78" s="28"/>
      <c r="B78" s="28"/>
      <c r="C78" s="28"/>
      <c r="D78" s="10" t="s">
        <v>60</v>
      </c>
      <c r="E78" s="11">
        <f>SUM(F78:L78)</f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</row>
    <row r="79" spans="1:12" ht="37.5" customHeight="1" x14ac:dyDescent="0.25">
      <c r="A79" s="28"/>
      <c r="B79" s="28"/>
      <c r="C79" s="28"/>
      <c r="D79" s="10" t="s">
        <v>95</v>
      </c>
      <c r="E79" s="11">
        <f>SUM(F79:L79)</f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</row>
    <row r="80" spans="1:12" ht="37.5" customHeight="1" x14ac:dyDescent="0.25">
      <c r="A80" s="28"/>
      <c r="B80" s="28"/>
      <c r="C80" s="28"/>
      <c r="D80" s="10" t="s">
        <v>62</v>
      </c>
      <c r="E80" s="11">
        <f>SUM(F80:L80)</f>
        <v>306.82905</v>
      </c>
      <c r="F80" s="11">
        <v>306.82905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</row>
    <row r="81" spans="1:12" ht="37.5" customHeight="1" x14ac:dyDescent="0.25">
      <c r="A81" s="28"/>
      <c r="B81" s="28"/>
      <c r="C81" s="28"/>
      <c r="D81" s="12" t="s">
        <v>21</v>
      </c>
      <c r="E81" s="11">
        <f>SUM(F81:L81)</f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</row>
    <row r="82" spans="1:12" ht="37.5" customHeight="1" x14ac:dyDescent="0.25">
      <c r="A82" s="28"/>
      <c r="B82" s="28"/>
      <c r="C82" s="28" t="s">
        <v>77</v>
      </c>
      <c r="D82" s="8" t="s">
        <v>48</v>
      </c>
      <c r="E82" s="9">
        <f>E83+E84+E85+E86</f>
        <v>23798.887849999999</v>
      </c>
      <c r="F82" s="9">
        <f t="shared" ref="F82:L82" si="19">F83+F84+F85+F86</f>
        <v>1598.8878500000001</v>
      </c>
      <c r="G82" s="9">
        <f t="shared" si="19"/>
        <v>3700</v>
      </c>
      <c r="H82" s="9">
        <f t="shared" si="19"/>
        <v>3700</v>
      </c>
      <c r="I82" s="9">
        <f t="shared" si="19"/>
        <v>3700</v>
      </c>
      <c r="J82" s="9">
        <f t="shared" si="19"/>
        <v>3700</v>
      </c>
      <c r="K82" s="9">
        <f t="shared" si="19"/>
        <v>3700</v>
      </c>
      <c r="L82" s="9">
        <f t="shared" si="19"/>
        <v>3700</v>
      </c>
    </row>
    <row r="83" spans="1:12" ht="37.5" customHeight="1" x14ac:dyDescent="0.25">
      <c r="A83" s="28"/>
      <c r="B83" s="28"/>
      <c r="C83" s="28"/>
      <c r="D83" s="10" t="s">
        <v>60</v>
      </c>
      <c r="E83" s="11">
        <f>SUM(F83:L83)</f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</row>
    <row r="84" spans="1:12" ht="37.5" customHeight="1" x14ac:dyDescent="0.25">
      <c r="A84" s="28"/>
      <c r="B84" s="28"/>
      <c r="C84" s="28"/>
      <c r="D84" s="10" t="s">
        <v>95</v>
      </c>
      <c r="E84" s="11">
        <f>SUM(F84:L84)</f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</row>
    <row r="85" spans="1:12" ht="37.5" customHeight="1" x14ac:dyDescent="0.25">
      <c r="A85" s="28"/>
      <c r="B85" s="28"/>
      <c r="C85" s="28"/>
      <c r="D85" s="10" t="s">
        <v>62</v>
      </c>
      <c r="E85" s="11">
        <f>SUM(F85:L85)</f>
        <v>23798.887849999999</v>
      </c>
      <c r="F85" s="18">
        <v>1598.8878500000001</v>
      </c>
      <c r="G85" s="11">
        <v>3700</v>
      </c>
      <c r="H85" s="11">
        <v>3700</v>
      </c>
      <c r="I85" s="11">
        <v>3700</v>
      </c>
      <c r="J85" s="11">
        <v>3700</v>
      </c>
      <c r="K85" s="11">
        <v>3700</v>
      </c>
      <c r="L85" s="11">
        <v>3700</v>
      </c>
    </row>
    <row r="86" spans="1:12" ht="37.5" customHeight="1" x14ac:dyDescent="0.25">
      <c r="A86" s="28"/>
      <c r="B86" s="28"/>
      <c r="C86" s="28"/>
      <c r="D86" s="12" t="s">
        <v>21</v>
      </c>
      <c r="E86" s="11">
        <f>SUM(F86:L86)</f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</row>
    <row r="87" spans="1:12" ht="37.5" customHeight="1" x14ac:dyDescent="0.25">
      <c r="A87" s="25" t="s">
        <v>34</v>
      </c>
      <c r="B87" s="25"/>
      <c r="C87" s="25"/>
      <c r="D87" s="8" t="s">
        <v>48</v>
      </c>
      <c r="E87" s="9">
        <f>E88+E89+E90+E91</f>
        <v>24105.716899999999</v>
      </c>
      <c r="F87" s="9">
        <f t="shared" ref="F87:L87" si="20">F88+F89+F90+F91</f>
        <v>1905.7169000000001</v>
      </c>
      <c r="G87" s="9">
        <f t="shared" si="20"/>
        <v>3700</v>
      </c>
      <c r="H87" s="9">
        <f t="shared" si="20"/>
        <v>3700</v>
      </c>
      <c r="I87" s="9">
        <f t="shared" si="20"/>
        <v>3700</v>
      </c>
      <c r="J87" s="9">
        <f t="shared" si="20"/>
        <v>3700</v>
      </c>
      <c r="K87" s="9">
        <f t="shared" si="20"/>
        <v>3700</v>
      </c>
      <c r="L87" s="9">
        <f t="shared" si="20"/>
        <v>3700</v>
      </c>
    </row>
    <row r="88" spans="1:12" ht="37.5" customHeight="1" x14ac:dyDescent="0.25">
      <c r="A88" s="25"/>
      <c r="B88" s="25"/>
      <c r="C88" s="25"/>
      <c r="D88" s="10" t="s">
        <v>60</v>
      </c>
      <c r="E88" s="11">
        <f>F88+G88+H88+I88+J88+K88+L88</f>
        <v>0</v>
      </c>
      <c r="F88" s="11">
        <f>F78+F83</f>
        <v>0</v>
      </c>
      <c r="G88" s="11">
        <f t="shared" ref="G88:L91" si="21">G78+G83</f>
        <v>0</v>
      </c>
      <c r="H88" s="11">
        <f t="shared" si="21"/>
        <v>0</v>
      </c>
      <c r="I88" s="11">
        <f t="shared" si="21"/>
        <v>0</v>
      </c>
      <c r="J88" s="11">
        <f t="shared" si="21"/>
        <v>0</v>
      </c>
      <c r="K88" s="11">
        <f t="shared" si="21"/>
        <v>0</v>
      </c>
      <c r="L88" s="11">
        <f t="shared" si="21"/>
        <v>0</v>
      </c>
    </row>
    <row r="89" spans="1:12" ht="37.5" customHeight="1" x14ac:dyDescent="0.25">
      <c r="A89" s="25"/>
      <c r="B89" s="25"/>
      <c r="C89" s="25"/>
      <c r="D89" s="10" t="s">
        <v>95</v>
      </c>
      <c r="E89" s="11">
        <f>F89+G89+H89+I89+J89+K89+L89</f>
        <v>0</v>
      </c>
      <c r="F89" s="11">
        <f>F79+F84</f>
        <v>0</v>
      </c>
      <c r="G89" s="11">
        <f t="shared" si="21"/>
        <v>0</v>
      </c>
      <c r="H89" s="11">
        <f t="shared" si="21"/>
        <v>0</v>
      </c>
      <c r="I89" s="11">
        <f t="shared" si="21"/>
        <v>0</v>
      </c>
      <c r="J89" s="11">
        <f t="shared" si="21"/>
        <v>0</v>
      </c>
      <c r="K89" s="11">
        <f t="shared" si="21"/>
        <v>0</v>
      </c>
      <c r="L89" s="11">
        <f t="shared" si="21"/>
        <v>0</v>
      </c>
    </row>
    <row r="90" spans="1:12" ht="37.5" customHeight="1" x14ac:dyDescent="0.25">
      <c r="A90" s="25"/>
      <c r="B90" s="25"/>
      <c r="C90" s="25"/>
      <c r="D90" s="10" t="s">
        <v>62</v>
      </c>
      <c r="E90" s="11">
        <f>F90+G90+H90+I90+J90+K90+L90</f>
        <v>24105.716899999999</v>
      </c>
      <c r="F90" s="11">
        <f>F80+F85</f>
        <v>1905.7169000000001</v>
      </c>
      <c r="G90" s="11">
        <f t="shared" si="21"/>
        <v>3700</v>
      </c>
      <c r="H90" s="11">
        <f t="shared" si="21"/>
        <v>3700</v>
      </c>
      <c r="I90" s="11">
        <f t="shared" si="21"/>
        <v>3700</v>
      </c>
      <c r="J90" s="11">
        <f t="shared" si="21"/>
        <v>3700</v>
      </c>
      <c r="K90" s="11">
        <f t="shared" si="21"/>
        <v>3700</v>
      </c>
      <c r="L90" s="11">
        <f t="shared" si="21"/>
        <v>3700</v>
      </c>
    </row>
    <row r="91" spans="1:12" ht="37.5" customHeight="1" x14ac:dyDescent="0.25">
      <c r="A91" s="25"/>
      <c r="B91" s="25"/>
      <c r="C91" s="25"/>
      <c r="D91" s="12" t="s">
        <v>21</v>
      </c>
      <c r="E91" s="11">
        <f>F91+G91+H91+I91+J91+K91+L91</f>
        <v>0</v>
      </c>
      <c r="F91" s="11">
        <f>F81+F86</f>
        <v>0</v>
      </c>
      <c r="G91" s="11">
        <f t="shared" si="21"/>
        <v>0</v>
      </c>
      <c r="H91" s="11">
        <f t="shared" si="21"/>
        <v>0</v>
      </c>
      <c r="I91" s="11">
        <f t="shared" si="21"/>
        <v>0</v>
      </c>
      <c r="J91" s="11">
        <f t="shared" si="21"/>
        <v>0</v>
      </c>
      <c r="K91" s="11">
        <f t="shared" si="21"/>
        <v>0</v>
      </c>
      <c r="L91" s="11">
        <f t="shared" si="21"/>
        <v>0</v>
      </c>
    </row>
    <row r="92" spans="1:12" ht="37.5" customHeight="1" x14ac:dyDescent="0.25">
      <c r="A92" s="29" t="s">
        <v>35</v>
      </c>
      <c r="B92" s="29"/>
      <c r="C92" s="29"/>
      <c r="D92" s="8" t="s">
        <v>48</v>
      </c>
      <c r="E92" s="9">
        <f>E93+E94+E95+E96</f>
        <v>2341548.33708</v>
      </c>
      <c r="F92" s="9">
        <f t="shared" ref="F92:L92" si="22">F93+F94+F95+F96</f>
        <v>366544.67008000007</v>
      </c>
      <c r="G92" s="9">
        <f t="shared" si="22"/>
        <v>374707.69699999999</v>
      </c>
      <c r="H92" s="9">
        <f t="shared" si="22"/>
        <v>334545.40499999997</v>
      </c>
      <c r="I92" s="9">
        <f t="shared" si="22"/>
        <v>350762.065</v>
      </c>
      <c r="J92" s="9">
        <f t="shared" si="22"/>
        <v>304996.19999999995</v>
      </c>
      <c r="K92" s="9">
        <f t="shared" si="22"/>
        <v>304996.19999999995</v>
      </c>
      <c r="L92" s="9">
        <f t="shared" si="22"/>
        <v>304996.09999999998</v>
      </c>
    </row>
    <row r="93" spans="1:12" ht="37.5" customHeight="1" x14ac:dyDescent="0.25">
      <c r="A93" s="29"/>
      <c r="B93" s="29"/>
      <c r="C93" s="29"/>
      <c r="D93" s="10" t="s">
        <v>60</v>
      </c>
      <c r="E93" s="11">
        <f>F93+G93+H93+I93+J93+K93+L93</f>
        <v>15796.3</v>
      </c>
      <c r="F93" s="11">
        <f>F72+F88</f>
        <v>4098.2</v>
      </c>
      <c r="G93" s="11">
        <f t="shared" ref="G93:L96" si="23">G72+G88</f>
        <v>3820.4</v>
      </c>
      <c r="H93" s="11">
        <f t="shared" si="23"/>
        <v>3806.5</v>
      </c>
      <c r="I93" s="11">
        <f t="shared" si="23"/>
        <v>4071.2</v>
      </c>
      <c r="J93" s="11">
        <f t="shared" si="23"/>
        <v>0</v>
      </c>
      <c r="K93" s="11">
        <f t="shared" si="23"/>
        <v>0</v>
      </c>
      <c r="L93" s="11">
        <f t="shared" si="23"/>
        <v>0</v>
      </c>
    </row>
    <row r="94" spans="1:12" ht="37.5" customHeight="1" x14ac:dyDescent="0.25">
      <c r="A94" s="29"/>
      <c r="B94" s="29"/>
      <c r="C94" s="29"/>
      <c r="D94" s="10" t="s">
        <v>95</v>
      </c>
      <c r="E94" s="11">
        <f>F94+G94+H94+I94+J94+K94+L94</f>
        <v>7224.1170000000011</v>
      </c>
      <c r="F94" s="11">
        <f>F73+F89</f>
        <v>1845.9</v>
      </c>
      <c r="G94" s="11">
        <f t="shared" si="23"/>
        <v>1780.9070000000002</v>
      </c>
      <c r="H94" s="11">
        <f t="shared" si="23"/>
        <v>1794.2050000000002</v>
      </c>
      <c r="I94" s="11">
        <f t="shared" si="23"/>
        <v>1803.1050000000002</v>
      </c>
      <c r="J94" s="11">
        <f t="shared" si="23"/>
        <v>0</v>
      </c>
      <c r="K94" s="11">
        <f t="shared" si="23"/>
        <v>0</v>
      </c>
      <c r="L94" s="11">
        <f t="shared" si="23"/>
        <v>0</v>
      </c>
    </row>
    <row r="95" spans="1:12" ht="37.5" customHeight="1" x14ac:dyDescent="0.25">
      <c r="A95" s="29"/>
      <c r="B95" s="29"/>
      <c r="C95" s="29"/>
      <c r="D95" s="10" t="s">
        <v>62</v>
      </c>
      <c r="E95" s="11">
        <f>F95+G95+H95+I95+J95+K95+L95</f>
        <v>2203371.7200799999</v>
      </c>
      <c r="F95" s="11">
        <f>F74+F90</f>
        <v>320600.57008000009</v>
      </c>
      <c r="G95" s="11">
        <f t="shared" si="23"/>
        <v>293950.19</v>
      </c>
      <c r="H95" s="11">
        <f t="shared" si="23"/>
        <v>328944.69999999995</v>
      </c>
      <c r="I95" s="11">
        <f t="shared" si="23"/>
        <v>344887.76</v>
      </c>
      <c r="J95" s="11">
        <f t="shared" si="23"/>
        <v>304996.19999999995</v>
      </c>
      <c r="K95" s="11">
        <f t="shared" si="23"/>
        <v>304996.19999999995</v>
      </c>
      <c r="L95" s="11">
        <f t="shared" si="23"/>
        <v>304996.09999999998</v>
      </c>
    </row>
    <row r="96" spans="1:12" ht="37.5" customHeight="1" x14ac:dyDescent="0.25">
      <c r="A96" s="29"/>
      <c r="B96" s="29"/>
      <c r="C96" s="29"/>
      <c r="D96" s="12" t="s">
        <v>21</v>
      </c>
      <c r="E96" s="11">
        <f>F96+G96+H96+I96+J96+K96+L96</f>
        <v>115156.2</v>
      </c>
      <c r="F96" s="11">
        <f>F75+F91</f>
        <v>40000</v>
      </c>
      <c r="G96" s="11">
        <f t="shared" si="23"/>
        <v>75156.2</v>
      </c>
      <c r="H96" s="11">
        <f t="shared" si="23"/>
        <v>0</v>
      </c>
      <c r="I96" s="11">
        <f t="shared" si="23"/>
        <v>0</v>
      </c>
      <c r="J96" s="11">
        <f t="shared" si="23"/>
        <v>0</v>
      </c>
      <c r="K96" s="11">
        <f t="shared" si="23"/>
        <v>0</v>
      </c>
      <c r="L96" s="11">
        <f t="shared" si="23"/>
        <v>0</v>
      </c>
    </row>
    <row r="97" spans="1:13" ht="27" customHeight="1" x14ac:dyDescent="0.25">
      <c r="A97" s="30" t="s">
        <v>36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</row>
    <row r="98" spans="1:13" s="5" customFormat="1" ht="27" customHeight="1" x14ac:dyDescent="0.25">
      <c r="A98" s="30" t="s">
        <v>37</v>
      </c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1"/>
    </row>
    <row r="99" spans="1:13" s="5" customFormat="1" ht="24" customHeight="1" x14ac:dyDescent="0.25">
      <c r="A99" s="30" t="s">
        <v>38</v>
      </c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1"/>
    </row>
    <row r="100" spans="1:13" ht="30.75" customHeight="1" x14ac:dyDescent="0.25">
      <c r="A100" s="28" t="s">
        <v>39</v>
      </c>
      <c r="B100" s="28" t="s">
        <v>40</v>
      </c>
      <c r="C100" s="28" t="s">
        <v>41</v>
      </c>
      <c r="D100" s="8" t="s">
        <v>48</v>
      </c>
      <c r="E100" s="9">
        <f>E101+E102+E103+E104</f>
        <v>1840</v>
      </c>
      <c r="F100" s="9">
        <f t="shared" ref="F100:L100" si="24">F101+F102+F103+F104</f>
        <v>100</v>
      </c>
      <c r="G100" s="9">
        <f t="shared" si="24"/>
        <v>110</v>
      </c>
      <c r="H100" s="9">
        <f t="shared" si="24"/>
        <v>435</v>
      </c>
      <c r="I100" s="9">
        <f t="shared" si="24"/>
        <v>270</v>
      </c>
      <c r="J100" s="9">
        <f t="shared" si="24"/>
        <v>220</v>
      </c>
      <c r="K100" s="9">
        <f t="shared" si="24"/>
        <v>435</v>
      </c>
      <c r="L100" s="9">
        <f t="shared" si="24"/>
        <v>270</v>
      </c>
    </row>
    <row r="101" spans="1:13" ht="25.5" customHeight="1" x14ac:dyDescent="0.25">
      <c r="A101" s="28"/>
      <c r="B101" s="28"/>
      <c r="C101" s="28"/>
      <c r="D101" s="10" t="s">
        <v>60</v>
      </c>
      <c r="E101" s="11">
        <f>F101+G101+H101+I101+J101+K101+L101</f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</row>
    <row r="102" spans="1:13" ht="33.75" customHeight="1" x14ac:dyDescent="0.25">
      <c r="A102" s="28"/>
      <c r="B102" s="28"/>
      <c r="C102" s="28"/>
      <c r="D102" s="10" t="s">
        <v>95</v>
      </c>
      <c r="E102" s="11">
        <f>F102+G102+H102+I102+J102+K102+L102</f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</row>
    <row r="103" spans="1:13" ht="30.75" customHeight="1" x14ac:dyDescent="0.25">
      <c r="A103" s="28"/>
      <c r="B103" s="28"/>
      <c r="C103" s="28"/>
      <c r="D103" s="10" t="s">
        <v>62</v>
      </c>
      <c r="E103" s="11">
        <f>F103+G103+H103+I103+J103+K103+L103</f>
        <v>1840</v>
      </c>
      <c r="F103" s="11">
        <v>100</v>
      </c>
      <c r="G103" s="11">
        <v>110</v>
      </c>
      <c r="H103" s="11">
        <v>435</v>
      </c>
      <c r="I103" s="11">
        <v>270</v>
      </c>
      <c r="J103" s="11">
        <v>220</v>
      </c>
      <c r="K103" s="11">
        <v>435</v>
      </c>
      <c r="L103" s="11">
        <v>270</v>
      </c>
    </row>
    <row r="104" spans="1:13" ht="30.75" customHeight="1" x14ac:dyDescent="0.25">
      <c r="A104" s="28"/>
      <c r="B104" s="28"/>
      <c r="C104" s="28"/>
      <c r="D104" s="12" t="s">
        <v>21</v>
      </c>
      <c r="E104" s="11">
        <f>F104+G104+H104+I104+J104+K104+L104</f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</row>
    <row r="105" spans="1:13" ht="30.75" customHeight="1" x14ac:dyDescent="0.25">
      <c r="A105" s="28"/>
      <c r="B105" s="28"/>
      <c r="C105" s="28" t="s">
        <v>42</v>
      </c>
      <c r="D105" s="8" t="s">
        <v>48</v>
      </c>
      <c r="E105" s="9">
        <f>E106+E107+E108+E109</f>
        <v>120</v>
      </c>
      <c r="F105" s="9">
        <f t="shared" ref="F105:L105" si="25">F106+F107+F108+F109</f>
        <v>0</v>
      </c>
      <c r="G105" s="9">
        <f t="shared" si="25"/>
        <v>0</v>
      </c>
      <c r="H105" s="9">
        <f t="shared" si="25"/>
        <v>0</v>
      </c>
      <c r="I105" s="9">
        <f t="shared" si="25"/>
        <v>0</v>
      </c>
      <c r="J105" s="9">
        <f t="shared" si="25"/>
        <v>40</v>
      </c>
      <c r="K105" s="9">
        <f t="shared" si="25"/>
        <v>40</v>
      </c>
      <c r="L105" s="9">
        <f t="shared" si="25"/>
        <v>40</v>
      </c>
    </row>
    <row r="106" spans="1:13" ht="25.5" customHeight="1" x14ac:dyDescent="0.25">
      <c r="A106" s="28"/>
      <c r="B106" s="28"/>
      <c r="C106" s="28"/>
      <c r="D106" s="10" t="s">
        <v>60</v>
      </c>
      <c r="E106" s="11">
        <f>F106+G106+H106+I106+J106+K106+L106</f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</row>
    <row r="107" spans="1:13" ht="35.25" customHeight="1" x14ac:dyDescent="0.25">
      <c r="A107" s="28"/>
      <c r="B107" s="28"/>
      <c r="C107" s="28"/>
      <c r="D107" s="10" t="s">
        <v>95</v>
      </c>
      <c r="E107" s="11">
        <f>F107+G107+H107+I107+J107+K107+L107</f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</row>
    <row r="108" spans="1:13" ht="30.75" customHeight="1" x14ac:dyDescent="0.25">
      <c r="A108" s="28"/>
      <c r="B108" s="28"/>
      <c r="C108" s="28"/>
      <c r="D108" s="10" t="s">
        <v>62</v>
      </c>
      <c r="E108" s="11">
        <f>F108+G108+H108+I108+J108+K108+L108</f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</row>
    <row r="109" spans="1:13" ht="30.75" customHeight="1" x14ac:dyDescent="0.25">
      <c r="A109" s="28"/>
      <c r="B109" s="28"/>
      <c r="C109" s="28"/>
      <c r="D109" s="12" t="s">
        <v>21</v>
      </c>
      <c r="E109" s="11">
        <f>F109+G109+H109+I109+J109+K109+L109</f>
        <v>120</v>
      </c>
      <c r="F109" s="11">
        <v>0</v>
      </c>
      <c r="G109" s="11">
        <v>0</v>
      </c>
      <c r="H109" s="11"/>
      <c r="I109" s="11"/>
      <c r="J109" s="11">
        <v>40</v>
      </c>
      <c r="K109" s="11">
        <v>40</v>
      </c>
      <c r="L109" s="11">
        <v>40</v>
      </c>
    </row>
    <row r="110" spans="1:13" ht="30.75" customHeight="1" x14ac:dyDescent="0.25">
      <c r="A110" s="28"/>
      <c r="B110" s="28"/>
      <c r="C110" s="28" t="s">
        <v>28</v>
      </c>
      <c r="D110" s="8" t="s">
        <v>48</v>
      </c>
      <c r="E110" s="9">
        <f>E111+E112+E113+E114</f>
        <v>1060</v>
      </c>
      <c r="F110" s="9">
        <f t="shared" ref="F110:L110" si="26">F111+F112+F113+F114</f>
        <v>90</v>
      </c>
      <c r="G110" s="9">
        <f t="shared" si="26"/>
        <v>110</v>
      </c>
      <c r="H110" s="9">
        <f t="shared" si="26"/>
        <v>110</v>
      </c>
      <c r="I110" s="9">
        <f t="shared" si="26"/>
        <v>110</v>
      </c>
      <c r="J110" s="9">
        <f t="shared" si="26"/>
        <v>120</v>
      </c>
      <c r="K110" s="9">
        <f t="shared" si="26"/>
        <v>120</v>
      </c>
      <c r="L110" s="9">
        <f t="shared" si="26"/>
        <v>400</v>
      </c>
    </row>
    <row r="111" spans="1:13" ht="27.75" customHeight="1" x14ac:dyDescent="0.25">
      <c r="A111" s="28"/>
      <c r="B111" s="28"/>
      <c r="C111" s="28"/>
      <c r="D111" s="10" t="s">
        <v>60</v>
      </c>
      <c r="E111" s="11">
        <f>F111+G111+H111+I111+J111+K111+L111</f>
        <v>0</v>
      </c>
      <c r="F111" s="11">
        <f>F47</f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</row>
    <row r="112" spans="1:13" ht="36" customHeight="1" x14ac:dyDescent="0.25">
      <c r="A112" s="28"/>
      <c r="B112" s="28"/>
      <c r="C112" s="28"/>
      <c r="D112" s="10" t="s">
        <v>95</v>
      </c>
      <c r="E112" s="11">
        <f>F112+G112+H112+I112+J112+K112+L112</f>
        <v>0</v>
      </c>
      <c r="F112" s="11">
        <v>0</v>
      </c>
      <c r="G112" s="11">
        <v>0</v>
      </c>
      <c r="H112" s="11">
        <v>0</v>
      </c>
      <c r="I112" s="11"/>
      <c r="J112" s="11">
        <f>J48</f>
        <v>0</v>
      </c>
      <c r="K112" s="11">
        <f>K48</f>
        <v>0</v>
      </c>
      <c r="L112" s="11">
        <f>L48</f>
        <v>0</v>
      </c>
    </row>
    <row r="113" spans="1:12" ht="30.75" customHeight="1" x14ac:dyDescent="0.25">
      <c r="A113" s="28"/>
      <c r="B113" s="28"/>
      <c r="C113" s="28"/>
      <c r="D113" s="10" t="s">
        <v>62</v>
      </c>
      <c r="E113" s="11">
        <f>F113+G113+H113+I113+J113+K113+L113</f>
        <v>1060</v>
      </c>
      <c r="F113" s="11">
        <v>90</v>
      </c>
      <c r="G113" s="11">
        <v>110</v>
      </c>
      <c r="H113" s="11">
        <v>110</v>
      </c>
      <c r="I113" s="11">
        <v>110</v>
      </c>
      <c r="J113" s="11">
        <v>120</v>
      </c>
      <c r="K113" s="11">
        <v>120</v>
      </c>
      <c r="L113" s="11">
        <v>400</v>
      </c>
    </row>
    <row r="114" spans="1:12" ht="30.75" customHeight="1" x14ac:dyDescent="0.25">
      <c r="A114" s="28"/>
      <c r="B114" s="28"/>
      <c r="C114" s="28"/>
      <c r="D114" s="12" t="s">
        <v>21</v>
      </c>
      <c r="E114" s="11">
        <f>F114+G114+H114+I114+J114+K114+L114</f>
        <v>0</v>
      </c>
      <c r="F114" s="11">
        <f>F50</f>
        <v>0</v>
      </c>
      <c r="G114" s="11">
        <v>0</v>
      </c>
      <c r="H114" s="11">
        <v>0</v>
      </c>
      <c r="I114" s="11"/>
      <c r="J114" s="11"/>
      <c r="K114" s="11"/>
      <c r="L114" s="11"/>
    </row>
    <row r="115" spans="1:12" ht="30.75" customHeight="1" x14ac:dyDescent="0.25">
      <c r="A115" s="28" t="s">
        <v>39</v>
      </c>
      <c r="B115" s="28" t="s">
        <v>40</v>
      </c>
      <c r="C115" s="28" t="s">
        <v>43</v>
      </c>
      <c r="D115" s="22" t="s">
        <v>48</v>
      </c>
      <c r="E115" s="23">
        <f>E116+E117+E118+E119</f>
        <v>1435</v>
      </c>
      <c r="F115" s="23">
        <f t="shared" ref="F115:L115" si="27">F116+F117+F118+F119</f>
        <v>205</v>
      </c>
      <c r="G115" s="23">
        <f t="shared" si="27"/>
        <v>205</v>
      </c>
      <c r="H115" s="23">
        <f t="shared" si="27"/>
        <v>205</v>
      </c>
      <c r="I115" s="23">
        <f t="shared" si="27"/>
        <v>205</v>
      </c>
      <c r="J115" s="23">
        <f t="shared" si="27"/>
        <v>205</v>
      </c>
      <c r="K115" s="23">
        <f t="shared" si="27"/>
        <v>205</v>
      </c>
      <c r="L115" s="23">
        <f t="shared" si="27"/>
        <v>205</v>
      </c>
    </row>
    <row r="116" spans="1:12" ht="26.25" customHeight="1" x14ac:dyDescent="0.25">
      <c r="A116" s="28"/>
      <c r="B116" s="28"/>
      <c r="C116" s="28"/>
      <c r="D116" s="19" t="s">
        <v>60</v>
      </c>
      <c r="E116" s="21">
        <f>F116+G116+H116+I116+J116+K116+L116</f>
        <v>0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</row>
    <row r="117" spans="1:12" ht="33" customHeight="1" x14ac:dyDescent="0.25">
      <c r="A117" s="28"/>
      <c r="B117" s="28"/>
      <c r="C117" s="28"/>
      <c r="D117" s="19" t="s">
        <v>95</v>
      </c>
      <c r="E117" s="21">
        <f>F117+G117+H117+I117+J117+K117+L117</f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</row>
    <row r="118" spans="1:12" ht="30.75" customHeight="1" x14ac:dyDescent="0.25">
      <c r="A118" s="28"/>
      <c r="B118" s="28"/>
      <c r="C118" s="28"/>
      <c r="D118" s="19" t="s">
        <v>62</v>
      </c>
      <c r="E118" s="21">
        <f>F118+G118+H118+I118+J118+K118+L118</f>
        <v>1435</v>
      </c>
      <c r="F118" s="21">
        <v>205</v>
      </c>
      <c r="G118" s="21">
        <v>205</v>
      </c>
      <c r="H118" s="21">
        <v>205</v>
      </c>
      <c r="I118" s="21">
        <v>205</v>
      </c>
      <c r="J118" s="21">
        <v>205</v>
      </c>
      <c r="K118" s="21">
        <v>205</v>
      </c>
      <c r="L118" s="21">
        <v>205</v>
      </c>
    </row>
    <row r="119" spans="1:12" ht="30.75" customHeight="1" x14ac:dyDescent="0.25">
      <c r="A119" s="28"/>
      <c r="B119" s="28"/>
      <c r="C119" s="28"/>
      <c r="D119" s="20" t="s">
        <v>21</v>
      </c>
      <c r="E119" s="21">
        <f>F119+G119+H119+I119+J119+K119+L119</f>
        <v>0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</row>
    <row r="120" spans="1:12" ht="30.75" customHeight="1" x14ac:dyDescent="0.25">
      <c r="A120" s="28"/>
      <c r="B120" s="28"/>
      <c r="C120" s="28" t="s">
        <v>44</v>
      </c>
      <c r="D120" s="22" t="s">
        <v>48</v>
      </c>
      <c r="E120" s="23">
        <f>E121+E122+E123+E124</f>
        <v>300</v>
      </c>
      <c r="F120" s="23">
        <f t="shared" ref="F120:L120" si="28">F121+F122+F123+F124</f>
        <v>0</v>
      </c>
      <c r="G120" s="23">
        <f t="shared" si="28"/>
        <v>0</v>
      </c>
      <c r="H120" s="23">
        <f t="shared" si="28"/>
        <v>60</v>
      </c>
      <c r="I120" s="23">
        <f t="shared" si="28"/>
        <v>60</v>
      </c>
      <c r="J120" s="23">
        <f t="shared" si="28"/>
        <v>60</v>
      </c>
      <c r="K120" s="23">
        <f t="shared" si="28"/>
        <v>60</v>
      </c>
      <c r="L120" s="23">
        <f t="shared" si="28"/>
        <v>60</v>
      </c>
    </row>
    <row r="121" spans="1:12" ht="25.5" customHeight="1" x14ac:dyDescent="0.25">
      <c r="A121" s="28"/>
      <c r="B121" s="28"/>
      <c r="C121" s="28"/>
      <c r="D121" s="19" t="s">
        <v>60</v>
      </c>
      <c r="E121" s="21">
        <f>F121+G121+H121+I121+J121+K121+L121</f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</row>
    <row r="122" spans="1:12" ht="33.75" customHeight="1" x14ac:dyDescent="0.25">
      <c r="A122" s="28"/>
      <c r="B122" s="28"/>
      <c r="C122" s="28"/>
      <c r="D122" s="19" t="s">
        <v>95</v>
      </c>
      <c r="E122" s="21">
        <f>F122+G122+H122+I122+J122+K122+L122</f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</row>
    <row r="123" spans="1:12" ht="30.75" customHeight="1" x14ac:dyDescent="0.25">
      <c r="A123" s="28"/>
      <c r="B123" s="28"/>
      <c r="C123" s="28"/>
      <c r="D123" s="19" t="s">
        <v>62</v>
      </c>
      <c r="E123" s="21">
        <f>F123+G123+H123+I123+J123+K123+L123</f>
        <v>0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</row>
    <row r="124" spans="1:12" ht="30.75" customHeight="1" x14ac:dyDescent="0.25">
      <c r="A124" s="28"/>
      <c r="B124" s="28"/>
      <c r="C124" s="28"/>
      <c r="D124" s="20" t="s">
        <v>21</v>
      </c>
      <c r="E124" s="21">
        <f>F124+G124+H124+I124+J124+K124+L124</f>
        <v>300</v>
      </c>
      <c r="F124" s="21">
        <v>0</v>
      </c>
      <c r="G124" s="21">
        <v>0</v>
      </c>
      <c r="H124" s="21">
        <v>60</v>
      </c>
      <c r="I124" s="21">
        <v>60</v>
      </c>
      <c r="J124" s="21">
        <v>60</v>
      </c>
      <c r="K124" s="21">
        <v>60</v>
      </c>
      <c r="L124" s="21">
        <v>60</v>
      </c>
    </row>
    <row r="125" spans="1:12" ht="28.5" customHeight="1" x14ac:dyDescent="0.25">
      <c r="A125" s="28" t="s">
        <v>45</v>
      </c>
      <c r="B125" s="28" t="s">
        <v>46</v>
      </c>
      <c r="C125" s="28" t="s">
        <v>84</v>
      </c>
      <c r="D125" s="22" t="s">
        <v>48</v>
      </c>
      <c r="E125" s="23">
        <f>E126+E127+E128+E129</f>
        <v>420</v>
      </c>
      <c r="F125" s="23">
        <f t="shared" ref="F125:L125" si="29">F126+F127+F128+F129</f>
        <v>60</v>
      </c>
      <c r="G125" s="23">
        <f t="shared" si="29"/>
        <v>60</v>
      </c>
      <c r="H125" s="23">
        <f t="shared" si="29"/>
        <v>60</v>
      </c>
      <c r="I125" s="23">
        <f t="shared" si="29"/>
        <v>60</v>
      </c>
      <c r="J125" s="23">
        <f t="shared" si="29"/>
        <v>60</v>
      </c>
      <c r="K125" s="23">
        <f t="shared" si="29"/>
        <v>60</v>
      </c>
      <c r="L125" s="23">
        <f t="shared" si="29"/>
        <v>60</v>
      </c>
    </row>
    <row r="126" spans="1:12" ht="25.5" customHeight="1" x14ac:dyDescent="0.25">
      <c r="A126" s="28"/>
      <c r="B126" s="28"/>
      <c r="C126" s="28"/>
      <c r="D126" s="19" t="s">
        <v>60</v>
      </c>
      <c r="E126" s="21">
        <f>F126+G126+H126+I126+J126+K126+L126</f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</row>
    <row r="127" spans="1:12" ht="30.75" customHeight="1" x14ac:dyDescent="0.25">
      <c r="A127" s="28"/>
      <c r="B127" s="28"/>
      <c r="C127" s="28"/>
      <c r="D127" s="19" t="s">
        <v>95</v>
      </c>
      <c r="E127" s="21">
        <f>F127+G127+H127+I127+J127+K127+L127</f>
        <v>0</v>
      </c>
      <c r="F127" s="21">
        <f>F102+F107+F112+F117+F122</f>
        <v>0</v>
      </c>
      <c r="G127" s="21">
        <f t="shared" ref="G127:L127" si="30">G102+G107+G112+G117+G122</f>
        <v>0</v>
      </c>
      <c r="H127" s="21">
        <f t="shared" si="30"/>
        <v>0</v>
      </c>
      <c r="I127" s="21">
        <f t="shared" si="30"/>
        <v>0</v>
      </c>
      <c r="J127" s="21">
        <f t="shared" si="30"/>
        <v>0</v>
      </c>
      <c r="K127" s="21">
        <f t="shared" si="30"/>
        <v>0</v>
      </c>
      <c r="L127" s="21">
        <f t="shared" si="30"/>
        <v>0</v>
      </c>
    </row>
    <row r="128" spans="1:12" ht="30.75" customHeight="1" x14ac:dyDescent="0.25">
      <c r="A128" s="28"/>
      <c r="B128" s="28"/>
      <c r="C128" s="28"/>
      <c r="D128" s="19" t="s">
        <v>62</v>
      </c>
      <c r="E128" s="21">
        <f>F128+G128+H128+I128+J128+K128+L128</f>
        <v>420</v>
      </c>
      <c r="F128" s="21">
        <v>60</v>
      </c>
      <c r="G128" s="21">
        <v>60</v>
      </c>
      <c r="H128" s="21">
        <v>60</v>
      </c>
      <c r="I128" s="21">
        <v>60</v>
      </c>
      <c r="J128" s="21">
        <v>60</v>
      </c>
      <c r="K128" s="21">
        <v>60</v>
      </c>
      <c r="L128" s="21">
        <v>60</v>
      </c>
    </row>
    <row r="129" spans="1:12" ht="30.75" customHeight="1" x14ac:dyDescent="0.25">
      <c r="A129" s="28"/>
      <c r="B129" s="28"/>
      <c r="C129" s="28"/>
      <c r="D129" s="20" t="s">
        <v>21</v>
      </c>
      <c r="E129" s="21">
        <f>F129+G129+H129+I129+J129+K129+L129</f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</row>
    <row r="130" spans="1:12" ht="26.25" customHeight="1" x14ac:dyDescent="0.25">
      <c r="A130" s="25" t="s">
        <v>47</v>
      </c>
      <c r="B130" s="25"/>
      <c r="C130" s="25"/>
      <c r="D130" s="8" t="s">
        <v>48</v>
      </c>
      <c r="E130" s="9">
        <f>E131+E132+E133+E134</f>
        <v>5175</v>
      </c>
      <c r="F130" s="9">
        <f t="shared" ref="F130:L130" si="31">F131+F132+F133+F134</f>
        <v>455</v>
      </c>
      <c r="G130" s="9">
        <f t="shared" si="31"/>
        <v>485</v>
      </c>
      <c r="H130" s="9">
        <f t="shared" si="31"/>
        <v>870</v>
      </c>
      <c r="I130" s="9">
        <f t="shared" si="31"/>
        <v>705</v>
      </c>
      <c r="J130" s="9">
        <f t="shared" si="31"/>
        <v>705</v>
      </c>
      <c r="K130" s="9">
        <f t="shared" si="31"/>
        <v>920</v>
      </c>
      <c r="L130" s="9">
        <f t="shared" si="31"/>
        <v>1035</v>
      </c>
    </row>
    <row r="131" spans="1:12" ht="25.5" customHeight="1" x14ac:dyDescent="0.25">
      <c r="A131" s="25"/>
      <c r="B131" s="25"/>
      <c r="C131" s="25"/>
      <c r="D131" s="10" t="s">
        <v>60</v>
      </c>
      <c r="E131" s="11">
        <f>F131+G131+H131+I131+J131+K131+L131</f>
        <v>0</v>
      </c>
      <c r="F131" s="11">
        <f>F101+F106+F111+F116+F121+F126</f>
        <v>0</v>
      </c>
      <c r="G131" s="11">
        <f t="shared" ref="G131:L131" si="32">G101+G106+G111+G116+G121+G126</f>
        <v>0</v>
      </c>
      <c r="H131" s="11">
        <f t="shared" si="32"/>
        <v>0</v>
      </c>
      <c r="I131" s="11">
        <f t="shared" si="32"/>
        <v>0</v>
      </c>
      <c r="J131" s="11">
        <f t="shared" si="32"/>
        <v>0</v>
      </c>
      <c r="K131" s="11">
        <f t="shared" si="32"/>
        <v>0</v>
      </c>
      <c r="L131" s="11">
        <f t="shared" si="32"/>
        <v>0</v>
      </c>
    </row>
    <row r="132" spans="1:12" ht="33" customHeight="1" x14ac:dyDescent="0.25">
      <c r="A132" s="25"/>
      <c r="B132" s="25"/>
      <c r="C132" s="25"/>
      <c r="D132" s="10" t="s">
        <v>95</v>
      </c>
      <c r="E132" s="11">
        <f>F132+G132+H132+I132+J132+K132+L132</f>
        <v>0</v>
      </c>
      <c r="F132" s="11">
        <f>F102+F107+F112+F117+F127+F122</f>
        <v>0</v>
      </c>
      <c r="G132" s="11">
        <f t="shared" ref="G132:L132" si="33">G102+G107+G112+G117+G127+G122</f>
        <v>0</v>
      </c>
      <c r="H132" s="11">
        <f t="shared" si="33"/>
        <v>0</v>
      </c>
      <c r="I132" s="11">
        <f t="shared" si="33"/>
        <v>0</v>
      </c>
      <c r="J132" s="11">
        <f t="shared" si="33"/>
        <v>0</v>
      </c>
      <c r="K132" s="11">
        <f t="shared" si="33"/>
        <v>0</v>
      </c>
      <c r="L132" s="11">
        <f t="shared" si="33"/>
        <v>0</v>
      </c>
    </row>
    <row r="133" spans="1:12" ht="24" customHeight="1" x14ac:dyDescent="0.25">
      <c r="A133" s="25"/>
      <c r="B133" s="25"/>
      <c r="C133" s="25"/>
      <c r="D133" s="10" t="s">
        <v>62</v>
      </c>
      <c r="E133" s="11">
        <f>F133+G133+H133+I133+J133+K133+L133</f>
        <v>4755</v>
      </c>
      <c r="F133" s="11">
        <f>F103+F108+F113+F118+F123+F128</f>
        <v>455</v>
      </c>
      <c r="G133" s="11">
        <f t="shared" ref="G133:L134" si="34">G103+G108+G113+G118+G123+G128</f>
        <v>485</v>
      </c>
      <c r="H133" s="11">
        <f t="shared" si="34"/>
        <v>810</v>
      </c>
      <c r="I133" s="11">
        <f t="shared" si="34"/>
        <v>645</v>
      </c>
      <c r="J133" s="11">
        <f t="shared" si="34"/>
        <v>605</v>
      </c>
      <c r="K133" s="11">
        <f t="shared" si="34"/>
        <v>820</v>
      </c>
      <c r="L133" s="11">
        <f t="shared" si="34"/>
        <v>935</v>
      </c>
    </row>
    <row r="134" spans="1:12" ht="38.25" customHeight="1" x14ac:dyDescent="0.25">
      <c r="A134" s="25"/>
      <c r="B134" s="25"/>
      <c r="C134" s="25"/>
      <c r="D134" s="12" t="s">
        <v>21</v>
      </c>
      <c r="E134" s="11">
        <f>F134+G134+H134+I134+J134+K134+L134</f>
        <v>420</v>
      </c>
      <c r="F134" s="11">
        <f>F104+F109+F114+F119+F124+F129</f>
        <v>0</v>
      </c>
      <c r="G134" s="11">
        <f t="shared" si="34"/>
        <v>0</v>
      </c>
      <c r="H134" s="11">
        <f>H104+H109+H114+H119+H124+H129</f>
        <v>60</v>
      </c>
      <c r="I134" s="11">
        <f t="shared" si="34"/>
        <v>60</v>
      </c>
      <c r="J134" s="11">
        <f t="shared" si="34"/>
        <v>100</v>
      </c>
      <c r="K134" s="11">
        <f t="shared" si="34"/>
        <v>100</v>
      </c>
      <c r="L134" s="11">
        <f t="shared" si="34"/>
        <v>100</v>
      </c>
    </row>
    <row r="135" spans="1:12" ht="26.25" customHeight="1" x14ac:dyDescent="0.25">
      <c r="A135" s="30" t="s">
        <v>49</v>
      </c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</row>
    <row r="136" spans="1:12" ht="27.75" customHeight="1" x14ac:dyDescent="0.25">
      <c r="A136" s="27" t="s">
        <v>50</v>
      </c>
      <c r="B136" s="28" t="s">
        <v>51</v>
      </c>
      <c r="C136" s="28" t="s">
        <v>41</v>
      </c>
      <c r="D136" s="8" t="s">
        <v>48</v>
      </c>
      <c r="E136" s="9">
        <f>E137+E138+E139+E140</f>
        <v>250</v>
      </c>
      <c r="F136" s="9">
        <f t="shared" ref="F136:L136" si="35">F137+F138+F139+F140</f>
        <v>20</v>
      </c>
      <c r="G136" s="9">
        <f t="shared" si="35"/>
        <v>30</v>
      </c>
      <c r="H136" s="9">
        <f t="shared" si="35"/>
        <v>40</v>
      </c>
      <c r="I136" s="9">
        <f t="shared" si="35"/>
        <v>40</v>
      </c>
      <c r="J136" s="9">
        <f t="shared" si="35"/>
        <v>40</v>
      </c>
      <c r="K136" s="9">
        <f t="shared" si="35"/>
        <v>40</v>
      </c>
      <c r="L136" s="9">
        <f t="shared" si="35"/>
        <v>40</v>
      </c>
    </row>
    <row r="137" spans="1:12" ht="21.75" customHeight="1" x14ac:dyDescent="0.25">
      <c r="A137" s="27"/>
      <c r="B137" s="28"/>
      <c r="C137" s="28"/>
      <c r="D137" s="10" t="s">
        <v>60</v>
      </c>
      <c r="E137" s="11">
        <f>F137+G137+H137+I137+J137+K137+L137</f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</row>
    <row r="138" spans="1:12" ht="33" customHeight="1" x14ac:dyDescent="0.25">
      <c r="A138" s="27"/>
      <c r="B138" s="28"/>
      <c r="C138" s="28"/>
      <c r="D138" s="10" t="s">
        <v>95</v>
      </c>
      <c r="E138" s="11">
        <f>F138+G138+H138+I138+J138+K138+L138</f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</row>
    <row r="139" spans="1:12" ht="24.75" customHeight="1" x14ac:dyDescent="0.25">
      <c r="A139" s="27"/>
      <c r="B139" s="28"/>
      <c r="C139" s="28"/>
      <c r="D139" s="10" t="s">
        <v>62</v>
      </c>
      <c r="E139" s="11">
        <f>F139+G139+H139+I139+J139+K139+L139</f>
        <v>250</v>
      </c>
      <c r="F139" s="11">
        <v>20</v>
      </c>
      <c r="G139" s="11">
        <v>30</v>
      </c>
      <c r="H139" s="11">
        <v>40</v>
      </c>
      <c r="I139" s="11">
        <v>40</v>
      </c>
      <c r="J139" s="11">
        <v>40</v>
      </c>
      <c r="K139" s="11">
        <v>40</v>
      </c>
      <c r="L139" s="11">
        <v>40</v>
      </c>
    </row>
    <row r="140" spans="1:12" ht="33" customHeight="1" x14ac:dyDescent="0.25">
      <c r="A140" s="27"/>
      <c r="B140" s="28"/>
      <c r="C140" s="28"/>
      <c r="D140" s="12" t="s">
        <v>21</v>
      </c>
      <c r="E140" s="11">
        <f>F140+G140+H140+I140+J140+K140+L140</f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</row>
    <row r="141" spans="1:12" ht="27.75" customHeight="1" x14ac:dyDescent="0.25">
      <c r="A141" s="25" t="s">
        <v>52</v>
      </c>
      <c r="B141" s="25"/>
      <c r="C141" s="25"/>
      <c r="D141" s="8" t="s">
        <v>48</v>
      </c>
      <c r="E141" s="9">
        <f>E142+E143+E144+E145</f>
        <v>250</v>
      </c>
      <c r="F141" s="9">
        <f t="shared" ref="F141:L141" si="36">F142+F143+F144+F145</f>
        <v>20</v>
      </c>
      <c r="G141" s="9">
        <f t="shared" si="36"/>
        <v>30</v>
      </c>
      <c r="H141" s="9">
        <f t="shared" si="36"/>
        <v>40</v>
      </c>
      <c r="I141" s="9">
        <f t="shared" si="36"/>
        <v>40</v>
      </c>
      <c r="J141" s="9">
        <f t="shared" si="36"/>
        <v>40</v>
      </c>
      <c r="K141" s="9">
        <f t="shared" si="36"/>
        <v>40</v>
      </c>
      <c r="L141" s="9">
        <f t="shared" si="36"/>
        <v>40</v>
      </c>
    </row>
    <row r="142" spans="1:12" ht="26.25" customHeight="1" x14ac:dyDescent="0.25">
      <c r="A142" s="25"/>
      <c r="B142" s="25"/>
      <c r="C142" s="25"/>
      <c r="D142" s="10" t="s">
        <v>60</v>
      </c>
      <c r="E142" s="11">
        <f>SUM(F142:L142)</f>
        <v>0</v>
      </c>
      <c r="F142" s="11">
        <f>F137</f>
        <v>0</v>
      </c>
      <c r="G142" s="11">
        <f t="shared" ref="G142:L145" si="37">G137</f>
        <v>0</v>
      </c>
      <c r="H142" s="11">
        <f t="shared" si="37"/>
        <v>0</v>
      </c>
      <c r="I142" s="11">
        <f t="shared" si="37"/>
        <v>0</v>
      </c>
      <c r="J142" s="11">
        <f t="shared" si="37"/>
        <v>0</v>
      </c>
      <c r="K142" s="11">
        <f t="shared" si="37"/>
        <v>0</v>
      </c>
      <c r="L142" s="11">
        <f t="shared" si="37"/>
        <v>0</v>
      </c>
    </row>
    <row r="143" spans="1:12" ht="33" customHeight="1" x14ac:dyDescent="0.25">
      <c r="A143" s="25"/>
      <c r="B143" s="25"/>
      <c r="C143" s="25"/>
      <c r="D143" s="10" t="s">
        <v>95</v>
      </c>
      <c r="E143" s="11">
        <f>SUM(F143:L143)</f>
        <v>0</v>
      </c>
      <c r="F143" s="11">
        <f>F138</f>
        <v>0</v>
      </c>
      <c r="G143" s="11">
        <f t="shared" si="37"/>
        <v>0</v>
      </c>
      <c r="H143" s="11">
        <f t="shared" si="37"/>
        <v>0</v>
      </c>
      <c r="I143" s="11">
        <f t="shared" si="37"/>
        <v>0</v>
      </c>
      <c r="J143" s="11">
        <f t="shared" si="37"/>
        <v>0</v>
      </c>
      <c r="K143" s="11">
        <f t="shared" si="37"/>
        <v>0</v>
      </c>
      <c r="L143" s="11">
        <f t="shared" si="37"/>
        <v>0</v>
      </c>
    </row>
    <row r="144" spans="1:12" ht="32.25" customHeight="1" x14ac:dyDescent="0.25">
      <c r="A144" s="25"/>
      <c r="B144" s="25"/>
      <c r="C144" s="25"/>
      <c r="D144" s="10" t="s">
        <v>62</v>
      </c>
      <c r="E144" s="11">
        <f>SUM(F144:L144)</f>
        <v>250</v>
      </c>
      <c r="F144" s="11">
        <f>F139</f>
        <v>20</v>
      </c>
      <c r="G144" s="11">
        <f t="shared" si="37"/>
        <v>30</v>
      </c>
      <c r="H144" s="11">
        <f t="shared" si="37"/>
        <v>40</v>
      </c>
      <c r="I144" s="11">
        <f t="shared" si="37"/>
        <v>40</v>
      </c>
      <c r="J144" s="11">
        <f t="shared" si="37"/>
        <v>40</v>
      </c>
      <c r="K144" s="11">
        <f t="shared" si="37"/>
        <v>40</v>
      </c>
      <c r="L144" s="11">
        <f t="shared" si="37"/>
        <v>40</v>
      </c>
    </row>
    <row r="145" spans="1:12" ht="33" customHeight="1" x14ac:dyDescent="0.25">
      <c r="A145" s="25"/>
      <c r="B145" s="25"/>
      <c r="C145" s="25"/>
      <c r="D145" s="12" t="s">
        <v>21</v>
      </c>
      <c r="E145" s="11">
        <f>SUM(F145:L145)</f>
        <v>0</v>
      </c>
      <c r="F145" s="11">
        <f>F140</f>
        <v>0</v>
      </c>
      <c r="G145" s="11">
        <f t="shared" si="37"/>
        <v>0</v>
      </c>
      <c r="H145" s="11">
        <f t="shared" si="37"/>
        <v>0</v>
      </c>
      <c r="I145" s="11">
        <f t="shared" si="37"/>
        <v>0</v>
      </c>
      <c r="J145" s="11">
        <f t="shared" si="37"/>
        <v>0</v>
      </c>
      <c r="K145" s="11">
        <f t="shared" si="37"/>
        <v>0</v>
      </c>
      <c r="L145" s="11">
        <f t="shared" si="37"/>
        <v>0</v>
      </c>
    </row>
    <row r="146" spans="1:12" ht="23.25" customHeight="1" x14ac:dyDescent="0.25">
      <c r="A146" s="30" t="s">
        <v>53</v>
      </c>
      <c r="B146" s="30"/>
      <c r="C146" s="30"/>
      <c r="D146" s="8" t="s">
        <v>48</v>
      </c>
      <c r="E146" s="9">
        <f>E147+E148+E149+E150</f>
        <v>5425</v>
      </c>
      <c r="F146" s="9">
        <f t="shared" ref="F146:L146" si="38">F147+F148+F149+F150</f>
        <v>475</v>
      </c>
      <c r="G146" s="9">
        <f t="shared" si="38"/>
        <v>515</v>
      </c>
      <c r="H146" s="9">
        <f t="shared" si="38"/>
        <v>910</v>
      </c>
      <c r="I146" s="9">
        <f t="shared" si="38"/>
        <v>745</v>
      </c>
      <c r="J146" s="9">
        <f t="shared" si="38"/>
        <v>745</v>
      </c>
      <c r="K146" s="9">
        <f t="shared" si="38"/>
        <v>960</v>
      </c>
      <c r="L146" s="9">
        <f t="shared" si="38"/>
        <v>1075</v>
      </c>
    </row>
    <row r="147" spans="1:12" ht="22.5" customHeight="1" x14ac:dyDescent="0.25">
      <c r="A147" s="30"/>
      <c r="B147" s="30"/>
      <c r="C147" s="30"/>
      <c r="D147" s="10" t="s">
        <v>60</v>
      </c>
      <c r="E147" s="11">
        <f>SUM(F147:L147)</f>
        <v>0</v>
      </c>
      <c r="F147" s="11">
        <f>F142+F131</f>
        <v>0</v>
      </c>
      <c r="G147" s="11">
        <f t="shared" ref="G147:L147" si="39">G142+G131</f>
        <v>0</v>
      </c>
      <c r="H147" s="11">
        <f t="shared" si="39"/>
        <v>0</v>
      </c>
      <c r="I147" s="11">
        <f t="shared" si="39"/>
        <v>0</v>
      </c>
      <c r="J147" s="11">
        <f t="shared" si="39"/>
        <v>0</v>
      </c>
      <c r="K147" s="11">
        <f t="shared" si="39"/>
        <v>0</v>
      </c>
      <c r="L147" s="11">
        <f t="shared" si="39"/>
        <v>0</v>
      </c>
    </row>
    <row r="148" spans="1:12" ht="33" customHeight="1" x14ac:dyDescent="0.25">
      <c r="A148" s="30"/>
      <c r="B148" s="30"/>
      <c r="C148" s="30"/>
      <c r="D148" s="10" t="s">
        <v>95</v>
      </c>
      <c r="E148" s="11">
        <f>SUM(F148:L148)</f>
        <v>0</v>
      </c>
      <c r="F148" s="11">
        <f>F132+F143</f>
        <v>0</v>
      </c>
      <c r="G148" s="11">
        <f t="shared" ref="G148:L150" si="40">G132+G143</f>
        <v>0</v>
      </c>
      <c r="H148" s="11">
        <f t="shared" si="40"/>
        <v>0</v>
      </c>
      <c r="I148" s="11">
        <f t="shared" si="40"/>
        <v>0</v>
      </c>
      <c r="J148" s="11">
        <f t="shared" si="40"/>
        <v>0</v>
      </c>
      <c r="K148" s="11">
        <f t="shared" si="40"/>
        <v>0</v>
      </c>
      <c r="L148" s="11">
        <f t="shared" si="40"/>
        <v>0</v>
      </c>
    </row>
    <row r="149" spans="1:12" ht="23.25" customHeight="1" x14ac:dyDescent="0.25">
      <c r="A149" s="30"/>
      <c r="B149" s="30"/>
      <c r="C149" s="30"/>
      <c r="D149" s="10" t="s">
        <v>62</v>
      </c>
      <c r="E149" s="11">
        <f>SUM(F149:L149)</f>
        <v>5005</v>
      </c>
      <c r="F149" s="11">
        <f>F133+F144</f>
        <v>475</v>
      </c>
      <c r="G149" s="11">
        <f t="shared" si="40"/>
        <v>515</v>
      </c>
      <c r="H149" s="11">
        <f t="shared" si="40"/>
        <v>850</v>
      </c>
      <c r="I149" s="11">
        <f>I133+I144</f>
        <v>685</v>
      </c>
      <c r="J149" s="11">
        <f t="shared" si="40"/>
        <v>645</v>
      </c>
      <c r="K149" s="11">
        <f t="shared" si="40"/>
        <v>860</v>
      </c>
      <c r="L149" s="11">
        <f t="shared" si="40"/>
        <v>975</v>
      </c>
    </row>
    <row r="150" spans="1:12" ht="33" customHeight="1" x14ac:dyDescent="0.25">
      <c r="A150" s="30"/>
      <c r="B150" s="30"/>
      <c r="C150" s="30"/>
      <c r="D150" s="12" t="s">
        <v>21</v>
      </c>
      <c r="E150" s="11">
        <f>SUM(F150:L150)</f>
        <v>420</v>
      </c>
      <c r="F150" s="11">
        <f>F134+F145</f>
        <v>0</v>
      </c>
      <c r="G150" s="11">
        <f t="shared" si="40"/>
        <v>0</v>
      </c>
      <c r="H150" s="11">
        <f t="shared" si="40"/>
        <v>60</v>
      </c>
      <c r="I150" s="11">
        <f t="shared" si="40"/>
        <v>60</v>
      </c>
      <c r="J150" s="11">
        <f t="shared" si="40"/>
        <v>100</v>
      </c>
      <c r="K150" s="11">
        <f t="shared" si="40"/>
        <v>100</v>
      </c>
      <c r="L150" s="11">
        <f t="shared" si="40"/>
        <v>100</v>
      </c>
    </row>
    <row r="151" spans="1:12" ht="26.25" customHeight="1" x14ac:dyDescent="0.25">
      <c r="A151" s="30" t="s">
        <v>54</v>
      </c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</row>
    <row r="152" spans="1:12" ht="27.75" customHeight="1" x14ac:dyDescent="0.25">
      <c r="A152" s="30" t="s">
        <v>55</v>
      </c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</row>
    <row r="153" spans="1:12" ht="40.5" customHeight="1" x14ac:dyDescent="0.25">
      <c r="A153" s="30" t="s">
        <v>56</v>
      </c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</row>
    <row r="154" spans="1:12" ht="25.5" customHeight="1" x14ac:dyDescent="0.25">
      <c r="A154" s="27" t="s">
        <v>57</v>
      </c>
      <c r="B154" s="28" t="s">
        <v>58</v>
      </c>
      <c r="C154" s="28" t="s">
        <v>59</v>
      </c>
      <c r="D154" s="17" t="s">
        <v>48</v>
      </c>
      <c r="E154" s="9">
        <f>E155+E156+E157+E158</f>
        <v>428382.90463999996</v>
      </c>
      <c r="F154" s="9">
        <f>F155+F156+F157+F158</f>
        <v>67801.054640000002</v>
      </c>
      <c r="G154" s="9">
        <f t="shared" ref="G154:L154" si="41">G155+G156+G157+G158</f>
        <v>59395.83</v>
      </c>
      <c r="H154" s="9">
        <f t="shared" si="41"/>
        <v>65192.61</v>
      </c>
      <c r="I154" s="9">
        <f t="shared" si="41"/>
        <v>67268.009999999995</v>
      </c>
      <c r="J154" s="9">
        <f t="shared" si="41"/>
        <v>56241.8</v>
      </c>
      <c r="K154" s="9">
        <f t="shared" si="41"/>
        <v>56241.8</v>
      </c>
      <c r="L154" s="9">
        <f t="shared" si="41"/>
        <v>56241.8</v>
      </c>
    </row>
    <row r="155" spans="1:12" ht="25.5" customHeight="1" x14ac:dyDescent="0.25">
      <c r="A155" s="27"/>
      <c r="B155" s="28"/>
      <c r="C155" s="28"/>
      <c r="D155" s="12" t="s">
        <v>60</v>
      </c>
      <c r="E155" s="11">
        <f>F155+G155+H155+I155+J155+K155+L155</f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</row>
    <row r="156" spans="1:12" ht="36" customHeight="1" x14ac:dyDescent="0.25">
      <c r="A156" s="27"/>
      <c r="B156" s="28"/>
      <c r="C156" s="28"/>
      <c r="D156" s="12" t="s">
        <v>61</v>
      </c>
      <c r="E156" s="11">
        <f>F156+G156+H156+I156+J156+K156+L156</f>
        <v>22425.8</v>
      </c>
      <c r="F156" s="18">
        <v>22425.8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</row>
    <row r="157" spans="1:12" ht="23.25" customHeight="1" x14ac:dyDescent="0.25">
      <c r="A157" s="27"/>
      <c r="B157" s="28"/>
      <c r="C157" s="28"/>
      <c r="D157" s="12" t="s">
        <v>62</v>
      </c>
      <c r="E157" s="11">
        <f>F157+G157+H157+I157+J157+K157+L157</f>
        <v>405957.10463999998</v>
      </c>
      <c r="F157" s="18">
        <v>45375.254639999999</v>
      </c>
      <c r="G157" s="11">
        <v>59395.83</v>
      </c>
      <c r="H157" s="11">
        <v>65192.61</v>
      </c>
      <c r="I157" s="11">
        <v>67268.009999999995</v>
      </c>
      <c r="J157" s="11">
        <v>56241.8</v>
      </c>
      <c r="K157" s="11">
        <v>56241.8</v>
      </c>
      <c r="L157" s="11">
        <v>56241.8</v>
      </c>
    </row>
    <row r="158" spans="1:12" ht="30.75" customHeight="1" x14ac:dyDescent="0.25">
      <c r="A158" s="27"/>
      <c r="B158" s="28"/>
      <c r="C158" s="28"/>
      <c r="D158" s="12" t="s">
        <v>63</v>
      </c>
      <c r="E158" s="11">
        <f>F158+G158+H158+I158+J158+K158+L158</f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</row>
    <row r="159" spans="1:12" ht="25.5" customHeight="1" x14ac:dyDescent="0.25">
      <c r="A159" s="25" t="s">
        <v>64</v>
      </c>
      <c r="B159" s="25"/>
      <c r="C159" s="25"/>
      <c r="D159" s="17" t="s">
        <v>48</v>
      </c>
      <c r="E159" s="9">
        <f>E160+E161+E162+E163</f>
        <v>428382.90463999996</v>
      </c>
      <c r="F159" s="9">
        <f t="shared" ref="F159:L159" si="42">F160+F161+F162+F163</f>
        <v>67801.054640000002</v>
      </c>
      <c r="G159" s="9">
        <f t="shared" si="42"/>
        <v>59395.83</v>
      </c>
      <c r="H159" s="9">
        <f t="shared" si="42"/>
        <v>65192.61</v>
      </c>
      <c r="I159" s="9">
        <f t="shared" si="42"/>
        <v>67268.009999999995</v>
      </c>
      <c r="J159" s="9">
        <f t="shared" si="42"/>
        <v>56241.8</v>
      </c>
      <c r="K159" s="9">
        <f t="shared" si="42"/>
        <v>56241.8</v>
      </c>
      <c r="L159" s="9">
        <f t="shared" si="42"/>
        <v>56241.8</v>
      </c>
    </row>
    <row r="160" spans="1:12" ht="24" customHeight="1" x14ac:dyDescent="0.25">
      <c r="A160" s="25"/>
      <c r="B160" s="25"/>
      <c r="C160" s="25"/>
      <c r="D160" s="12" t="s">
        <v>60</v>
      </c>
      <c r="E160" s="11">
        <f>F160+G160+H160+I160+J160+K160+L160</f>
        <v>0</v>
      </c>
      <c r="F160" s="11">
        <f>F155</f>
        <v>0</v>
      </c>
      <c r="G160" s="11">
        <f t="shared" ref="G160:L163" si="43">G155</f>
        <v>0</v>
      </c>
      <c r="H160" s="11">
        <f t="shared" si="43"/>
        <v>0</v>
      </c>
      <c r="I160" s="11">
        <f t="shared" si="43"/>
        <v>0</v>
      </c>
      <c r="J160" s="11">
        <f t="shared" si="43"/>
        <v>0</v>
      </c>
      <c r="K160" s="11">
        <f t="shared" si="43"/>
        <v>0</v>
      </c>
      <c r="L160" s="11">
        <f t="shared" si="43"/>
        <v>0</v>
      </c>
    </row>
    <row r="161" spans="1:12" ht="36" customHeight="1" x14ac:dyDescent="0.25">
      <c r="A161" s="25"/>
      <c r="B161" s="25"/>
      <c r="C161" s="25"/>
      <c r="D161" s="12" t="s">
        <v>61</v>
      </c>
      <c r="E161" s="11">
        <f>F161+G161+H161+I161+J161+K161+L161</f>
        <v>22425.8</v>
      </c>
      <c r="F161" s="11">
        <f>F156</f>
        <v>22425.8</v>
      </c>
      <c r="G161" s="11">
        <f t="shared" si="43"/>
        <v>0</v>
      </c>
      <c r="H161" s="11">
        <f t="shared" si="43"/>
        <v>0</v>
      </c>
      <c r="I161" s="11">
        <f t="shared" si="43"/>
        <v>0</v>
      </c>
      <c r="J161" s="11">
        <f t="shared" si="43"/>
        <v>0</v>
      </c>
      <c r="K161" s="11">
        <f t="shared" si="43"/>
        <v>0</v>
      </c>
      <c r="L161" s="11">
        <f t="shared" si="43"/>
        <v>0</v>
      </c>
    </row>
    <row r="162" spans="1:12" ht="25.5" customHeight="1" x14ac:dyDescent="0.25">
      <c r="A162" s="25"/>
      <c r="B162" s="25"/>
      <c r="C162" s="25"/>
      <c r="D162" s="12" t="s">
        <v>62</v>
      </c>
      <c r="E162" s="11">
        <f>F162+G162+H162+I162+J162+K162+L162</f>
        <v>405957.10463999998</v>
      </c>
      <c r="F162" s="11">
        <f>F157</f>
        <v>45375.254639999999</v>
      </c>
      <c r="G162" s="11">
        <f t="shared" si="43"/>
        <v>59395.83</v>
      </c>
      <c r="H162" s="11">
        <f t="shared" si="43"/>
        <v>65192.61</v>
      </c>
      <c r="I162" s="11">
        <f t="shared" si="43"/>
        <v>67268.009999999995</v>
      </c>
      <c r="J162" s="11">
        <f t="shared" si="43"/>
        <v>56241.8</v>
      </c>
      <c r="K162" s="11">
        <f t="shared" si="43"/>
        <v>56241.8</v>
      </c>
      <c r="L162" s="11">
        <f t="shared" si="43"/>
        <v>56241.8</v>
      </c>
    </row>
    <row r="163" spans="1:12" ht="36" customHeight="1" x14ac:dyDescent="0.25">
      <c r="A163" s="25"/>
      <c r="B163" s="25"/>
      <c r="C163" s="25"/>
      <c r="D163" s="12" t="s">
        <v>63</v>
      </c>
      <c r="E163" s="11">
        <f>F163+G163+H163+I163+J163+K163+L163</f>
        <v>0</v>
      </c>
      <c r="F163" s="11">
        <f>F158</f>
        <v>0</v>
      </c>
      <c r="G163" s="11">
        <f t="shared" si="43"/>
        <v>0</v>
      </c>
      <c r="H163" s="11">
        <f t="shared" si="43"/>
        <v>0</v>
      </c>
      <c r="I163" s="11">
        <f t="shared" si="43"/>
        <v>0</v>
      </c>
      <c r="J163" s="11">
        <f t="shared" si="43"/>
        <v>0</v>
      </c>
      <c r="K163" s="11">
        <f t="shared" si="43"/>
        <v>0</v>
      </c>
      <c r="L163" s="11">
        <f t="shared" si="43"/>
        <v>0</v>
      </c>
    </row>
    <row r="164" spans="1:12" ht="28.5" customHeight="1" x14ac:dyDescent="0.25">
      <c r="A164" s="29" t="s">
        <v>65</v>
      </c>
      <c r="B164" s="29"/>
      <c r="C164" s="29"/>
      <c r="D164" s="8" t="s">
        <v>48</v>
      </c>
      <c r="E164" s="9">
        <f>E165+E166+E167+E168</f>
        <v>428382.90463999996</v>
      </c>
      <c r="F164" s="9">
        <f t="shared" ref="F164:L164" si="44">F165+F166+F167+F168</f>
        <v>67801.054640000002</v>
      </c>
      <c r="G164" s="9">
        <f t="shared" si="44"/>
        <v>59395.83</v>
      </c>
      <c r="H164" s="9">
        <f t="shared" si="44"/>
        <v>65192.61</v>
      </c>
      <c r="I164" s="9">
        <f t="shared" si="44"/>
        <v>67268.009999999995</v>
      </c>
      <c r="J164" s="9">
        <f t="shared" si="44"/>
        <v>56241.8</v>
      </c>
      <c r="K164" s="9">
        <f t="shared" si="44"/>
        <v>56241.8</v>
      </c>
      <c r="L164" s="9">
        <f t="shared" si="44"/>
        <v>56241.8</v>
      </c>
    </row>
    <row r="165" spans="1:12" ht="25.5" customHeight="1" x14ac:dyDescent="0.25">
      <c r="A165" s="29"/>
      <c r="B165" s="29"/>
      <c r="C165" s="29"/>
      <c r="D165" s="10" t="s">
        <v>60</v>
      </c>
      <c r="E165" s="11">
        <f>F165+G165+H165+I165+J165+K165+L165</f>
        <v>0</v>
      </c>
      <c r="F165" s="11">
        <f>F160</f>
        <v>0</v>
      </c>
      <c r="G165" s="11">
        <f t="shared" ref="G165:L168" si="45">G160</f>
        <v>0</v>
      </c>
      <c r="H165" s="11">
        <f t="shared" si="45"/>
        <v>0</v>
      </c>
      <c r="I165" s="11">
        <f t="shared" si="45"/>
        <v>0</v>
      </c>
      <c r="J165" s="11">
        <f t="shared" si="45"/>
        <v>0</v>
      </c>
      <c r="K165" s="11">
        <f t="shared" si="45"/>
        <v>0</v>
      </c>
      <c r="L165" s="11">
        <f t="shared" si="45"/>
        <v>0</v>
      </c>
    </row>
    <row r="166" spans="1:12" ht="33" customHeight="1" x14ac:dyDescent="0.25">
      <c r="A166" s="29"/>
      <c r="B166" s="29"/>
      <c r="C166" s="29"/>
      <c r="D166" s="10" t="s">
        <v>61</v>
      </c>
      <c r="E166" s="11">
        <f>F166+G166+H166+I166+J166+K166+L166</f>
        <v>22425.8</v>
      </c>
      <c r="F166" s="11">
        <f>F161</f>
        <v>22425.8</v>
      </c>
      <c r="G166" s="11">
        <f t="shared" si="45"/>
        <v>0</v>
      </c>
      <c r="H166" s="11">
        <f t="shared" si="45"/>
        <v>0</v>
      </c>
      <c r="I166" s="11">
        <f t="shared" si="45"/>
        <v>0</v>
      </c>
      <c r="J166" s="11">
        <f t="shared" si="45"/>
        <v>0</v>
      </c>
      <c r="K166" s="11">
        <f t="shared" si="45"/>
        <v>0</v>
      </c>
      <c r="L166" s="11">
        <f t="shared" si="45"/>
        <v>0</v>
      </c>
    </row>
    <row r="167" spans="1:12" ht="28.5" customHeight="1" x14ac:dyDescent="0.25">
      <c r="A167" s="29"/>
      <c r="B167" s="29"/>
      <c r="C167" s="29"/>
      <c r="D167" s="10" t="s">
        <v>62</v>
      </c>
      <c r="E167" s="11">
        <f>F167+G167+H167+I167+J167+K167+L167</f>
        <v>405957.10463999998</v>
      </c>
      <c r="F167" s="11">
        <f>F162</f>
        <v>45375.254639999999</v>
      </c>
      <c r="G167" s="11">
        <f t="shared" si="45"/>
        <v>59395.83</v>
      </c>
      <c r="H167" s="11">
        <f t="shared" si="45"/>
        <v>65192.61</v>
      </c>
      <c r="I167" s="11">
        <f t="shared" si="45"/>
        <v>67268.009999999995</v>
      </c>
      <c r="J167" s="11">
        <f t="shared" si="45"/>
        <v>56241.8</v>
      </c>
      <c r="K167" s="11">
        <f t="shared" si="45"/>
        <v>56241.8</v>
      </c>
      <c r="L167" s="11">
        <f t="shared" si="45"/>
        <v>56241.8</v>
      </c>
    </row>
    <row r="168" spans="1:12" ht="34.5" customHeight="1" x14ac:dyDescent="0.25">
      <c r="A168" s="29"/>
      <c r="B168" s="29"/>
      <c r="C168" s="29"/>
      <c r="D168" s="10" t="s">
        <v>63</v>
      </c>
      <c r="E168" s="11">
        <f>F168+G168+H168+I168+J168+K168+L168</f>
        <v>0</v>
      </c>
      <c r="F168" s="11">
        <f>F163</f>
        <v>0</v>
      </c>
      <c r="G168" s="11">
        <f t="shared" si="45"/>
        <v>0</v>
      </c>
      <c r="H168" s="11">
        <f t="shared" si="45"/>
        <v>0</v>
      </c>
      <c r="I168" s="11">
        <f t="shared" si="45"/>
        <v>0</v>
      </c>
      <c r="J168" s="11">
        <f t="shared" si="45"/>
        <v>0</v>
      </c>
      <c r="K168" s="11">
        <f t="shared" si="45"/>
        <v>0</v>
      </c>
      <c r="L168" s="11">
        <f t="shared" si="45"/>
        <v>0</v>
      </c>
    </row>
    <row r="169" spans="1:12" ht="28.5" customHeight="1" x14ac:dyDescent="0.25">
      <c r="A169" s="29" t="s">
        <v>66</v>
      </c>
      <c r="B169" s="29"/>
      <c r="C169" s="29"/>
      <c r="D169" s="8" t="s">
        <v>48</v>
      </c>
      <c r="E169" s="9">
        <f>E170+E171+E172+E173</f>
        <v>2775356.2417200003</v>
      </c>
      <c r="F169" s="9">
        <f t="shared" ref="F169:L169" si="46">F170+F171+F172+F173</f>
        <v>434820.72472000011</v>
      </c>
      <c r="G169" s="9">
        <f t="shared" si="46"/>
        <v>434618.52700000006</v>
      </c>
      <c r="H169" s="9">
        <f t="shared" si="46"/>
        <v>400648.01499999996</v>
      </c>
      <c r="I169" s="9">
        <f t="shared" si="46"/>
        <v>418775.07500000001</v>
      </c>
      <c r="J169" s="9">
        <f t="shared" si="46"/>
        <v>361982.99999999994</v>
      </c>
      <c r="K169" s="9">
        <f t="shared" si="46"/>
        <v>362197.99999999994</v>
      </c>
      <c r="L169" s="9">
        <f t="shared" si="46"/>
        <v>362312.89999999997</v>
      </c>
    </row>
    <row r="170" spans="1:12" ht="28.5" customHeight="1" x14ac:dyDescent="0.25">
      <c r="A170" s="29"/>
      <c r="B170" s="29"/>
      <c r="C170" s="29"/>
      <c r="D170" s="10" t="s">
        <v>60</v>
      </c>
      <c r="E170" s="11">
        <f>F170+G170+H170+I170+J170+K170+L170</f>
        <v>15796.3</v>
      </c>
      <c r="F170" s="11">
        <f>F93+F147+F165</f>
        <v>4098.2</v>
      </c>
      <c r="G170" s="11">
        <f t="shared" ref="G170:L170" si="47">G93+G147+G165</f>
        <v>3820.4</v>
      </c>
      <c r="H170" s="11">
        <f t="shared" si="47"/>
        <v>3806.5</v>
      </c>
      <c r="I170" s="11">
        <f t="shared" si="47"/>
        <v>4071.2</v>
      </c>
      <c r="J170" s="11">
        <f t="shared" si="47"/>
        <v>0</v>
      </c>
      <c r="K170" s="11">
        <f t="shared" si="47"/>
        <v>0</v>
      </c>
      <c r="L170" s="11">
        <f t="shared" si="47"/>
        <v>0</v>
      </c>
    </row>
    <row r="171" spans="1:12" ht="35.25" customHeight="1" x14ac:dyDescent="0.25">
      <c r="A171" s="29"/>
      <c r="B171" s="29"/>
      <c r="C171" s="29"/>
      <c r="D171" s="10" t="s">
        <v>61</v>
      </c>
      <c r="E171" s="11">
        <f>F171+G171+H171+I171+J171+K171+L171</f>
        <v>29649.917000000001</v>
      </c>
      <c r="F171" s="11">
        <f>F166+F148+F94</f>
        <v>24271.7</v>
      </c>
      <c r="G171" s="11">
        <f t="shared" ref="G171:L171" si="48">G166+G148+G94</f>
        <v>1780.9070000000002</v>
      </c>
      <c r="H171" s="11">
        <f t="shared" si="48"/>
        <v>1794.2050000000002</v>
      </c>
      <c r="I171" s="11">
        <f t="shared" si="48"/>
        <v>1803.1050000000002</v>
      </c>
      <c r="J171" s="11">
        <f t="shared" si="48"/>
        <v>0</v>
      </c>
      <c r="K171" s="11">
        <f t="shared" si="48"/>
        <v>0</v>
      </c>
      <c r="L171" s="11">
        <f t="shared" si="48"/>
        <v>0</v>
      </c>
    </row>
    <row r="172" spans="1:12" ht="28.5" customHeight="1" x14ac:dyDescent="0.25">
      <c r="A172" s="29"/>
      <c r="B172" s="29"/>
      <c r="C172" s="29"/>
      <c r="D172" s="10" t="s">
        <v>62</v>
      </c>
      <c r="E172" s="11">
        <f>F172+G172+H172+I172+J172+K172+L172</f>
        <v>2614333.8247199999</v>
      </c>
      <c r="F172" s="11">
        <f>F95+F149+F167</f>
        <v>366450.82472000009</v>
      </c>
      <c r="G172" s="11">
        <f t="shared" ref="G172:L173" si="49">G95+G149+G167</f>
        <v>353861.02</v>
      </c>
      <c r="H172" s="11">
        <f t="shared" si="49"/>
        <v>394987.30999999994</v>
      </c>
      <c r="I172" s="11">
        <f t="shared" si="49"/>
        <v>412840.77</v>
      </c>
      <c r="J172" s="11">
        <f t="shared" si="49"/>
        <v>361882.99999999994</v>
      </c>
      <c r="K172" s="11">
        <f t="shared" si="49"/>
        <v>362097.99999999994</v>
      </c>
      <c r="L172" s="11">
        <f t="shared" si="49"/>
        <v>362212.89999999997</v>
      </c>
    </row>
    <row r="173" spans="1:12" ht="38.25" customHeight="1" x14ac:dyDescent="0.25">
      <c r="A173" s="29"/>
      <c r="B173" s="29"/>
      <c r="C173" s="29"/>
      <c r="D173" s="10" t="s">
        <v>63</v>
      </c>
      <c r="E173" s="11">
        <f>F173+G173+H173+I173+J173+K173+L173</f>
        <v>115576.2</v>
      </c>
      <c r="F173" s="11">
        <f>F96+F150+F168</f>
        <v>40000</v>
      </c>
      <c r="G173" s="11">
        <f t="shared" si="49"/>
        <v>75156.2</v>
      </c>
      <c r="H173" s="11">
        <f t="shared" si="49"/>
        <v>60</v>
      </c>
      <c r="I173" s="11">
        <f t="shared" si="49"/>
        <v>60</v>
      </c>
      <c r="J173" s="11">
        <f t="shared" si="49"/>
        <v>100</v>
      </c>
      <c r="K173" s="11">
        <f t="shared" si="49"/>
        <v>100</v>
      </c>
      <c r="L173" s="11">
        <f t="shared" si="49"/>
        <v>100</v>
      </c>
    </row>
    <row r="174" spans="1:12" ht="21.75" customHeight="1" x14ac:dyDescent="0.25">
      <c r="A174" s="28" t="s">
        <v>8</v>
      </c>
      <c r="B174" s="28"/>
      <c r="C174" s="28"/>
      <c r="D174" s="10"/>
      <c r="E174" s="11"/>
      <c r="F174" s="11"/>
      <c r="G174" s="11"/>
      <c r="H174" s="11"/>
      <c r="I174" s="11"/>
      <c r="J174" s="11"/>
      <c r="K174" s="11"/>
      <c r="L174" s="11"/>
    </row>
    <row r="175" spans="1:12" ht="28.5" customHeight="1" x14ac:dyDescent="0.25">
      <c r="A175" s="31" t="s">
        <v>67</v>
      </c>
      <c r="B175" s="31"/>
      <c r="C175" s="31"/>
      <c r="D175" s="8" t="s">
        <v>48</v>
      </c>
      <c r="E175" s="9">
        <f>E176+E177+E178+E179</f>
        <v>110000</v>
      </c>
      <c r="F175" s="9">
        <f t="shared" ref="F175:L175" si="50">F176+F177+F178+F179</f>
        <v>38000</v>
      </c>
      <c r="G175" s="9">
        <f t="shared" si="50"/>
        <v>72000</v>
      </c>
      <c r="H175" s="9">
        <f>H176+H177+H178+H179</f>
        <v>0</v>
      </c>
      <c r="I175" s="9">
        <f t="shared" si="50"/>
        <v>0</v>
      </c>
      <c r="J175" s="9">
        <f t="shared" si="50"/>
        <v>0</v>
      </c>
      <c r="K175" s="9">
        <f t="shared" si="50"/>
        <v>0</v>
      </c>
      <c r="L175" s="9">
        <f t="shared" si="50"/>
        <v>0</v>
      </c>
    </row>
    <row r="176" spans="1:12" ht="26.25" customHeight="1" x14ac:dyDescent="0.25">
      <c r="A176" s="31"/>
      <c r="B176" s="31"/>
      <c r="C176" s="31"/>
      <c r="D176" s="10" t="s">
        <v>60</v>
      </c>
      <c r="E176" s="11">
        <f>F176+G176+H176+I176+J176+K176+L176</f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</row>
    <row r="177" spans="1:12" ht="33.75" customHeight="1" x14ac:dyDescent="0.25">
      <c r="A177" s="31"/>
      <c r="B177" s="31"/>
      <c r="C177" s="31"/>
      <c r="D177" s="10" t="s">
        <v>61</v>
      </c>
      <c r="E177" s="11">
        <f>F177+G177+H177+I177+J177+K177+L177</f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</row>
    <row r="178" spans="1:12" ht="28.5" customHeight="1" x14ac:dyDescent="0.25">
      <c r="A178" s="31"/>
      <c r="B178" s="31"/>
      <c r="C178" s="31"/>
      <c r="D178" s="10" t="s">
        <v>62</v>
      </c>
      <c r="E178" s="11">
        <f>F178+G178+H178+I178+J178+K178+L178</f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</row>
    <row r="179" spans="1:12" ht="40.5" customHeight="1" x14ac:dyDescent="0.25">
      <c r="A179" s="31"/>
      <c r="B179" s="31"/>
      <c r="C179" s="31"/>
      <c r="D179" s="10" t="s">
        <v>63</v>
      </c>
      <c r="E179" s="11">
        <f>F179+G179+H179+I179+J179+K179+L179</f>
        <v>110000</v>
      </c>
      <c r="F179" s="11">
        <f>F70</f>
        <v>38000</v>
      </c>
      <c r="G179" s="11">
        <f t="shared" ref="G179:L179" si="51">G70</f>
        <v>72000</v>
      </c>
      <c r="H179" s="11">
        <f t="shared" si="51"/>
        <v>0</v>
      </c>
      <c r="I179" s="11">
        <f t="shared" si="51"/>
        <v>0</v>
      </c>
      <c r="J179" s="11">
        <f t="shared" si="51"/>
        <v>0</v>
      </c>
      <c r="K179" s="11">
        <f t="shared" si="51"/>
        <v>0</v>
      </c>
      <c r="L179" s="11">
        <f t="shared" si="51"/>
        <v>0</v>
      </c>
    </row>
    <row r="180" spans="1:12" ht="28.5" customHeight="1" x14ac:dyDescent="0.25">
      <c r="A180" s="32" t="s">
        <v>68</v>
      </c>
      <c r="B180" s="32"/>
      <c r="C180" s="32"/>
      <c r="D180" s="8" t="s">
        <v>48</v>
      </c>
      <c r="E180" s="9">
        <f>E181+E182+E183+E184</f>
        <v>2665356.2417200003</v>
      </c>
      <c r="F180" s="9">
        <f t="shared" ref="F180:L180" si="52">F181+F182+F183+F184</f>
        <v>396820.72472000011</v>
      </c>
      <c r="G180" s="9">
        <f t="shared" si="52"/>
        <v>362618.52700000006</v>
      </c>
      <c r="H180" s="9">
        <f t="shared" si="52"/>
        <v>400648.01499999996</v>
      </c>
      <c r="I180" s="9">
        <f t="shared" si="52"/>
        <v>418775.07500000001</v>
      </c>
      <c r="J180" s="9">
        <f t="shared" si="52"/>
        <v>361982.99999999994</v>
      </c>
      <c r="K180" s="9">
        <f t="shared" si="52"/>
        <v>362197.99999999994</v>
      </c>
      <c r="L180" s="9">
        <f t="shared" si="52"/>
        <v>362312.89999999997</v>
      </c>
    </row>
    <row r="181" spans="1:12" ht="28.5" customHeight="1" x14ac:dyDescent="0.25">
      <c r="A181" s="32"/>
      <c r="B181" s="32"/>
      <c r="C181" s="32"/>
      <c r="D181" s="10" t="s">
        <v>60</v>
      </c>
      <c r="E181" s="11">
        <f>F181+G181+H181+I181+J181+K181+L181</f>
        <v>15796.3</v>
      </c>
      <c r="F181" s="11">
        <f>F170</f>
        <v>4098.2</v>
      </c>
      <c r="G181" s="11">
        <f t="shared" ref="G181:L183" si="53">G170</f>
        <v>3820.4</v>
      </c>
      <c r="H181" s="11">
        <f t="shared" si="53"/>
        <v>3806.5</v>
      </c>
      <c r="I181" s="11">
        <f t="shared" si="53"/>
        <v>4071.2</v>
      </c>
      <c r="J181" s="11">
        <f t="shared" si="53"/>
        <v>0</v>
      </c>
      <c r="K181" s="11">
        <f t="shared" si="53"/>
        <v>0</v>
      </c>
      <c r="L181" s="11">
        <f t="shared" si="53"/>
        <v>0</v>
      </c>
    </row>
    <row r="182" spans="1:12" ht="35.25" customHeight="1" x14ac:dyDescent="0.25">
      <c r="A182" s="32"/>
      <c r="B182" s="32"/>
      <c r="C182" s="32"/>
      <c r="D182" s="10" t="s">
        <v>61</v>
      </c>
      <c r="E182" s="11">
        <f>F182+G182+H182+I182+J182+K182+L182</f>
        <v>29649.917000000001</v>
      </c>
      <c r="F182" s="11">
        <f>F171</f>
        <v>24271.7</v>
      </c>
      <c r="G182" s="11">
        <f t="shared" si="53"/>
        <v>1780.9070000000002</v>
      </c>
      <c r="H182" s="11">
        <f t="shared" si="53"/>
        <v>1794.2050000000002</v>
      </c>
      <c r="I182" s="11">
        <f t="shared" si="53"/>
        <v>1803.1050000000002</v>
      </c>
      <c r="J182" s="11">
        <f t="shared" si="53"/>
        <v>0</v>
      </c>
      <c r="K182" s="11">
        <f t="shared" si="53"/>
        <v>0</v>
      </c>
      <c r="L182" s="11">
        <f t="shared" si="53"/>
        <v>0</v>
      </c>
    </row>
    <row r="183" spans="1:12" ht="28.5" customHeight="1" x14ac:dyDescent="0.25">
      <c r="A183" s="32"/>
      <c r="B183" s="32"/>
      <c r="C183" s="32"/>
      <c r="D183" s="10" t="s">
        <v>62</v>
      </c>
      <c r="E183" s="11">
        <f>F183+G183+H183+I183+J183+K183+L183</f>
        <v>2614333.8247199999</v>
      </c>
      <c r="F183" s="11">
        <f>F172</f>
        <v>366450.82472000009</v>
      </c>
      <c r="G183" s="11">
        <f t="shared" si="53"/>
        <v>353861.02</v>
      </c>
      <c r="H183" s="11">
        <f t="shared" si="53"/>
        <v>394987.30999999994</v>
      </c>
      <c r="I183" s="11">
        <f t="shared" si="53"/>
        <v>412840.77</v>
      </c>
      <c r="J183" s="11">
        <f t="shared" si="53"/>
        <v>361882.99999999994</v>
      </c>
      <c r="K183" s="11">
        <f t="shared" si="53"/>
        <v>362097.99999999994</v>
      </c>
      <c r="L183" s="11">
        <f t="shared" si="53"/>
        <v>362212.89999999997</v>
      </c>
    </row>
    <row r="184" spans="1:12" ht="36" customHeight="1" x14ac:dyDescent="0.25">
      <c r="A184" s="32"/>
      <c r="B184" s="32"/>
      <c r="C184" s="32"/>
      <c r="D184" s="10" t="s">
        <v>63</v>
      </c>
      <c r="E184" s="11">
        <f>F184+G184+H184+I184+J184+K184+L184</f>
        <v>5576.1999999999971</v>
      </c>
      <c r="F184" s="11">
        <f>F173-F179</f>
        <v>2000</v>
      </c>
      <c r="G184" s="11">
        <f t="shared" ref="G184:L184" si="54">G173-G179</f>
        <v>3156.1999999999971</v>
      </c>
      <c r="H184" s="11">
        <f t="shared" si="54"/>
        <v>60</v>
      </c>
      <c r="I184" s="11">
        <f t="shared" si="54"/>
        <v>60</v>
      </c>
      <c r="J184" s="11">
        <f t="shared" si="54"/>
        <v>100</v>
      </c>
      <c r="K184" s="11">
        <f t="shared" si="54"/>
        <v>100</v>
      </c>
      <c r="L184" s="11">
        <f t="shared" si="54"/>
        <v>100</v>
      </c>
    </row>
    <row r="185" spans="1:12" ht="18.75" customHeight="1" x14ac:dyDescent="0.25">
      <c r="A185" s="28" t="s">
        <v>8</v>
      </c>
      <c r="B185" s="28"/>
      <c r="C185" s="28"/>
      <c r="D185" s="10"/>
      <c r="E185" s="11"/>
      <c r="F185" s="11"/>
      <c r="G185" s="11"/>
      <c r="H185" s="11"/>
      <c r="I185" s="11"/>
      <c r="J185" s="11"/>
      <c r="K185" s="11"/>
      <c r="L185" s="11"/>
    </row>
    <row r="186" spans="1:12" ht="29.25" customHeight="1" x14ac:dyDescent="0.25">
      <c r="A186" s="24" t="s">
        <v>69</v>
      </c>
      <c r="B186" s="25" t="s">
        <v>41</v>
      </c>
      <c r="C186" s="25"/>
      <c r="D186" s="8" t="s">
        <v>48</v>
      </c>
      <c r="E186" s="9">
        <f>E187+E188+E189+E190</f>
        <v>1168195.7436900001</v>
      </c>
      <c r="F186" s="9">
        <f t="shared" ref="F186:L186" si="55">F187+F188+F189+F190</f>
        <v>195026.20369000002</v>
      </c>
      <c r="G186" s="9">
        <f t="shared" si="55"/>
        <v>156056.57999999999</v>
      </c>
      <c r="H186" s="9">
        <f t="shared" si="55"/>
        <v>174248.68</v>
      </c>
      <c r="I186" s="9">
        <f t="shared" si="55"/>
        <v>184148.88</v>
      </c>
      <c r="J186" s="9">
        <f t="shared" si="55"/>
        <v>152816.79999999999</v>
      </c>
      <c r="K186" s="9">
        <f t="shared" si="55"/>
        <v>153031.79999999999</v>
      </c>
      <c r="L186" s="9">
        <f t="shared" si="55"/>
        <v>152866.79999999999</v>
      </c>
    </row>
    <row r="187" spans="1:12" ht="29.25" customHeight="1" x14ac:dyDescent="0.25">
      <c r="A187" s="24"/>
      <c r="B187" s="25"/>
      <c r="C187" s="25"/>
      <c r="D187" s="10" t="s">
        <v>60</v>
      </c>
      <c r="E187" s="11">
        <f>F187+G187+H187+I187+J187+K187+L187</f>
        <v>15796.3</v>
      </c>
      <c r="F187" s="11">
        <f t="shared" ref="F187:L190" si="56">F12+F32+F42+F57+F78+F126+F137+F101</f>
        <v>4098.2</v>
      </c>
      <c r="G187" s="11">
        <f t="shared" si="56"/>
        <v>3820.4</v>
      </c>
      <c r="H187" s="11">
        <f t="shared" si="56"/>
        <v>3806.5</v>
      </c>
      <c r="I187" s="11">
        <f t="shared" si="56"/>
        <v>4071.2</v>
      </c>
      <c r="J187" s="11">
        <f t="shared" si="56"/>
        <v>0</v>
      </c>
      <c r="K187" s="11">
        <f t="shared" si="56"/>
        <v>0</v>
      </c>
      <c r="L187" s="11">
        <f t="shared" si="56"/>
        <v>0</v>
      </c>
    </row>
    <row r="188" spans="1:12" ht="37.5" customHeight="1" x14ac:dyDescent="0.25">
      <c r="A188" s="24"/>
      <c r="B188" s="25"/>
      <c r="C188" s="25"/>
      <c r="D188" s="10" t="s">
        <v>61</v>
      </c>
      <c r="E188" s="11">
        <f>F188+G188+H188+I188+J188+K188+L188</f>
        <v>5531.9400000000005</v>
      </c>
      <c r="F188" s="11">
        <f t="shared" si="56"/>
        <v>1548.9</v>
      </c>
      <c r="G188" s="11">
        <f t="shared" si="56"/>
        <v>1327.68</v>
      </c>
      <c r="H188" s="11">
        <f t="shared" si="56"/>
        <v>1327.68</v>
      </c>
      <c r="I188" s="11">
        <f t="shared" si="56"/>
        <v>1327.68</v>
      </c>
      <c r="J188" s="11">
        <f t="shared" si="56"/>
        <v>0</v>
      </c>
      <c r="K188" s="11">
        <f t="shared" si="56"/>
        <v>0</v>
      </c>
      <c r="L188" s="11">
        <f t="shared" si="56"/>
        <v>0</v>
      </c>
    </row>
    <row r="189" spans="1:12" ht="29.25" customHeight="1" x14ac:dyDescent="0.25">
      <c r="A189" s="24"/>
      <c r="B189" s="25"/>
      <c r="C189" s="25"/>
      <c r="D189" s="10" t="s">
        <v>62</v>
      </c>
      <c r="E189" s="11">
        <f>F189+G189+H189+I189+J189+K189+L189</f>
        <v>1146711.3036900002</v>
      </c>
      <c r="F189" s="11">
        <f t="shared" si="56"/>
        <v>189379.10369000002</v>
      </c>
      <c r="G189" s="11">
        <f t="shared" si="56"/>
        <v>150752.29999999999</v>
      </c>
      <c r="H189" s="11">
        <f t="shared" si="56"/>
        <v>169114.5</v>
      </c>
      <c r="I189" s="11">
        <f t="shared" si="56"/>
        <v>178750</v>
      </c>
      <c r="J189" s="11">
        <f t="shared" si="56"/>
        <v>152816.79999999999</v>
      </c>
      <c r="K189" s="11">
        <f t="shared" si="56"/>
        <v>153031.79999999999</v>
      </c>
      <c r="L189" s="11">
        <f t="shared" si="56"/>
        <v>152866.79999999999</v>
      </c>
    </row>
    <row r="190" spans="1:12" ht="38.25" customHeight="1" x14ac:dyDescent="0.25">
      <c r="A190" s="24"/>
      <c r="B190" s="25"/>
      <c r="C190" s="25"/>
      <c r="D190" s="10" t="s">
        <v>63</v>
      </c>
      <c r="E190" s="11">
        <f>F190+G190+H190+I190+J190+K190+L190</f>
        <v>156.19999999999999</v>
      </c>
      <c r="F190" s="11">
        <f t="shared" si="56"/>
        <v>0</v>
      </c>
      <c r="G190" s="11">
        <f t="shared" si="56"/>
        <v>156.19999999999999</v>
      </c>
      <c r="H190" s="11">
        <f t="shared" si="56"/>
        <v>0</v>
      </c>
      <c r="I190" s="11">
        <f t="shared" si="56"/>
        <v>0</v>
      </c>
      <c r="J190" s="11">
        <f t="shared" si="56"/>
        <v>0</v>
      </c>
      <c r="K190" s="11">
        <f t="shared" si="56"/>
        <v>0</v>
      </c>
      <c r="L190" s="11">
        <f t="shared" si="56"/>
        <v>0</v>
      </c>
    </row>
    <row r="191" spans="1:12" ht="30" customHeight="1" x14ac:dyDescent="0.25">
      <c r="A191" s="24" t="s">
        <v>70</v>
      </c>
      <c r="B191" s="25" t="s">
        <v>77</v>
      </c>
      <c r="C191" s="25"/>
      <c r="D191" s="8" t="s">
        <v>48</v>
      </c>
      <c r="E191" s="9">
        <f>E192+E193+E194+E195</f>
        <v>1049635.71639</v>
      </c>
      <c r="F191" s="9">
        <f t="shared" ref="F191:L191" si="57">F192+F193+F194+F195</f>
        <v>118339.26639</v>
      </c>
      <c r="G191" s="9">
        <f t="shared" si="57"/>
        <v>146561.89000000001</v>
      </c>
      <c r="H191" s="9">
        <f t="shared" si="57"/>
        <v>160542.49999999997</v>
      </c>
      <c r="I191" s="9">
        <f t="shared" si="57"/>
        <v>166693.96</v>
      </c>
      <c r="J191" s="9">
        <f t="shared" si="57"/>
        <v>152499.4</v>
      </c>
      <c r="K191" s="9">
        <f t="shared" si="57"/>
        <v>152499.4</v>
      </c>
      <c r="L191" s="9">
        <f t="shared" si="57"/>
        <v>152499.29999999999</v>
      </c>
    </row>
    <row r="192" spans="1:12" ht="24.75" customHeight="1" x14ac:dyDescent="0.25">
      <c r="A192" s="24"/>
      <c r="B192" s="25"/>
      <c r="C192" s="25"/>
      <c r="D192" s="10" t="s">
        <v>60</v>
      </c>
      <c r="E192" s="11">
        <f>F192+G192+H192+I192+J192+K192+L192</f>
        <v>0</v>
      </c>
      <c r="F192" s="11">
        <f t="shared" ref="F192:L195" si="58">F22+F27+F37+F62+F83</f>
        <v>0</v>
      </c>
      <c r="G192" s="11">
        <f t="shared" si="58"/>
        <v>0</v>
      </c>
      <c r="H192" s="11">
        <f t="shared" si="58"/>
        <v>0</v>
      </c>
      <c r="I192" s="11">
        <f t="shared" si="58"/>
        <v>0</v>
      </c>
      <c r="J192" s="11">
        <f t="shared" si="58"/>
        <v>0</v>
      </c>
      <c r="K192" s="11">
        <f t="shared" si="58"/>
        <v>0</v>
      </c>
      <c r="L192" s="11">
        <f t="shared" si="58"/>
        <v>0</v>
      </c>
    </row>
    <row r="193" spans="1:12" ht="38.25" customHeight="1" x14ac:dyDescent="0.25">
      <c r="A193" s="24"/>
      <c r="B193" s="25"/>
      <c r="C193" s="25"/>
      <c r="D193" s="10" t="s">
        <v>61</v>
      </c>
      <c r="E193" s="11">
        <f>F193+G193+H193+I193+J193+K193+L193</f>
        <v>527.5</v>
      </c>
      <c r="F193" s="11">
        <f t="shared" si="58"/>
        <v>0</v>
      </c>
      <c r="G193" s="11">
        <f t="shared" si="58"/>
        <v>164</v>
      </c>
      <c r="H193" s="11">
        <f t="shared" si="58"/>
        <v>177.3</v>
      </c>
      <c r="I193" s="11">
        <f t="shared" si="58"/>
        <v>186.2</v>
      </c>
      <c r="J193" s="11">
        <f t="shared" si="58"/>
        <v>0</v>
      </c>
      <c r="K193" s="11">
        <f t="shared" si="58"/>
        <v>0</v>
      </c>
      <c r="L193" s="11">
        <f t="shared" si="58"/>
        <v>0</v>
      </c>
    </row>
    <row r="194" spans="1:12" ht="24.75" customHeight="1" x14ac:dyDescent="0.25">
      <c r="A194" s="24"/>
      <c r="B194" s="25"/>
      <c r="C194" s="25"/>
      <c r="D194" s="10" t="s">
        <v>62</v>
      </c>
      <c r="E194" s="11">
        <f>F194+G194+H194+I194+J194+K194+L194</f>
        <v>1044108.21639</v>
      </c>
      <c r="F194" s="11">
        <f t="shared" si="58"/>
        <v>116339.26639</v>
      </c>
      <c r="G194" s="11">
        <f t="shared" si="58"/>
        <v>143397.89000000001</v>
      </c>
      <c r="H194" s="11">
        <f t="shared" si="58"/>
        <v>160365.19999999998</v>
      </c>
      <c r="I194" s="11">
        <f t="shared" si="58"/>
        <v>166507.75999999998</v>
      </c>
      <c r="J194" s="11">
        <f t="shared" si="58"/>
        <v>152499.4</v>
      </c>
      <c r="K194" s="11">
        <f t="shared" si="58"/>
        <v>152499.4</v>
      </c>
      <c r="L194" s="11">
        <f t="shared" si="58"/>
        <v>152499.29999999999</v>
      </c>
    </row>
    <row r="195" spans="1:12" ht="40.5" customHeight="1" x14ac:dyDescent="0.25">
      <c r="A195" s="24"/>
      <c r="B195" s="25"/>
      <c r="C195" s="25"/>
      <c r="D195" s="10" t="s">
        <v>63</v>
      </c>
      <c r="E195" s="11">
        <f>F195+G195+H195+I195+J195+K195+L195</f>
        <v>5000</v>
      </c>
      <c r="F195" s="11">
        <f t="shared" si="58"/>
        <v>2000</v>
      </c>
      <c r="G195" s="11">
        <f t="shared" si="58"/>
        <v>3000</v>
      </c>
      <c r="H195" s="21">
        <f t="shared" si="58"/>
        <v>0</v>
      </c>
      <c r="I195" s="21">
        <f t="shared" si="58"/>
        <v>0</v>
      </c>
      <c r="J195" s="21">
        <f t="shared" si="58"/>
        <v>0</v>
      </c>
      <c r="K195" s="21">
        <f t="shared" si="58"/>
        <v>0</v>
      </c>
      <c r="L195" s="21">
        <f t="shared" si="58"/>
        <v>0</v>
      </c>
    </row>
    <row r="196" spans="1:12" ht="32.25" customHeight="1" x14ac:dyDescent="0.25">
      <c r="A196" s="24" t="s">
        <v>71</v>
      </c>
      <c r="B196" s="25" t="s">
        <v>42</v>
      </c>
      <c r="C196" s="25"/>
      <c r="D196" s="8" t="s">
        <v>48</v>
      </c>
      <c r="E196" s="9">
        <f>E197+E198+E199+E200</f>
        <v>110120</v>
      </c>
      <c r="F196" s="9">
        <f t="shared" ref="F196:L196" si="59">F197+F198+F199+F200</f>
        <v>38000</v>
      </c>
      <c r="G196" s="9">
        <f t="shared" si="59"/>
        <v>72000</v>
      </c>
      <c r="H196" s="9">
        <f t="shared" si="59"/>
        <v>0</v>
      </c>
      <c r="I196" s="9">
        <f t="shared" si="59"/>
        <v>0</v>
      </c>
      <c r="J196" s="9">
        <f t="shared" si="59"/>
        <v>40</v>
      </c>
      <c r="K196" s="9">
        <f t="shared" si="59"/>
        <v>40</v>
      </c>
      <c r="L196" s="9">
        <f t="shared" si="59"/>
        <v>40</v>
      </c>
    </row>
    <row r="197" spans="1:12" ht="26.25" customHeight="1" x14ac:dyDescent="0.25">
      <c r="A197" s="24"/>
      <c r="B197" s="25"/>
      <c r="C197" s="25"/>
      <c r="D197" s="10" t="s">
        <v>60</v>
      </c>
      <c r="E197" s="11">
        <f>F197+G197+H197+I197+J197+K197+L197</f>
        <v>0</v>
      </c>
      <c r="F197" s="11">
        <f>F67+F106</f>
        <v>0</v>
      </c>
      <c r="G197" s="11">
        <f t="shared" ref="G197:L197" si="60">G67+G106</f>
        <v>0</v>
      </c>
      <c r="H197" s="11">
        <f t="shared" si="60"/>
        <v>0</v>
      </c>
      <c r="I197" s="11">
        <f t="shared" si="60"/>
        <v>0</v>
      </c>
      <c r="J197" s="11">
        <f t="shared" si="60"/>
        <v>0</v>
      </c>
      <c r="K197" s="11">
        <f t="shared" si="60"/>
        <v>0</v>
      </c>
      <c r="L197" s="11">
        <f t="shared" si="60"/>
        <v>0</v>
      </c>
    </row>
    <row r="198" spans="1:12" ht="39" customHeight="1" x14ac:dyDescent="0.25">
      <c r="A198" s="24"/>
      <c r="B198" s="25"/>
      <c r="C198" s="25"/>
      <c r="D198" s="10" t="s">
        <v>61</v>
      </c>
      <c r="E198" s="11">
        <f>F198+G198+H198+I198+J198+K198+L198</f>
        <v>0</v>
      </c>
      <c r="F198" s="11">
        <f t="shared" ref="F198:L200" si="61">F68+F107</f>
        <v>0</v>
      </c>
      <c r="G198" s="11">
        <f t="shared" si="61"/>
        <v>0</v>
      </c>
      <c r="H198" s="11">
        <f t="shared" si="61"/>
        <v>0</v>
      </c>
      <c r="I198" s="11">
        <f t="shared" si="61"/>
        <v>0</v>
      </c>
      <c r="J198" s="11">
        <f t="shared" si="61"/>
        <v>0</v>
      </c>
      <c r="K198" s="11">
        <f t="shared" si="61"/>
        <v>0</v>
      </c>
      <c r="L198" s="11">
        <f t="shared" si="61"/>
        <v>0</v>
      </c>
    </row>
    <row r="199" spans="1:12" ht="30.75" customHeight="1" x14ac:dyDescent="0.25">
      <c r="A199" s="24"/>
      <c r="B199" s="25"/>
      <c r="C199" s="25"/>
      <c r="D199" s="10" t="s">
        <v>62</v>
      </c>
      <c r="E199" s="11">
        <f>F199+G199+H199+I199+J199+K199+L199</f>
        <v>0</v>
      </c>
      <c r="F199" s="11">
        <f t="shared" si="61"/>
        <v>0</v>
      </c>
      <c r="G199" s="11">
        <f t="shared" si="61"/>
        <v>0</v>
      </c>
      <c r="H199" s="11">
        <f t="shared" si="61"/>
        <v>0</v>
      </c>
      <c r="I199" s="11">
        <f t="shared" si="61"/>
        <v>0</v>
      </c>
      <c r="J199" s="11">
        <f t="shared" si="61"/>
        <v>0</v>
      </c>
      <c r="K199" s="11">
        <f t="shared" si="61"/>
        <v>0</v>
      </c>
      <c r="L199" s="11">
        <f t="shared" si="61"/>
        <v>0</v>
      </c>
    </row>
    <row r="200" spans="1:12" ht="39.75" customHeight="1" x14ac:dyDescent="0.25">
      <c r="A200" s="24"/>
      <c r="B200" s="25"/>
      <c r="C200" s="25"/>
      <c r="D200" s="10" t="s">
        <v>63</v>
      </c>
      <c r="E200" s="11">
        <f>F200+G200+H200+I200+J200+K200+L200</f>
        <v>110120</v>
      </c>
      <c r="F200" s="11">
        <f t="shared" si="61"/>
        <v>38000</v>
      </c>
      <c r="G200" s="11">
        <f t="shared" si="61"/>
        <v>72000</v>
      </c>
      <c r="H200" s="11">
        <f t="shared" si="61"/>
        <v>0</v>
      </c>
      <c r="I200" s="11">
        <f t="shared" si="61"/>
        <v>0</v>
      </c>
      <c r="J200" s="11">
        <f t="shared" si="61"/>
        <v>40</v>
      </c>
      <c r="K200" s="11">
        <f t="shared" si="61"/>
        <v>40</v>
      </c>
      <c r="L200" s="11">
        <f t="shared" si="61"/>
        <v>40</v>
      </c>
    </row>
    <row r="201" spans="1:12" ht="27.75" customHeight="1" x14ac:dyDescent="0.25">
      <c r="A201" s="24" t="s">
        <v>72</v>
      </c>
      <c r="B201" s="25" t="s">
        <v>28</v>
      </c>
      <c r="C201" s="25"/>
      <c r="D201" s="8" t="s">
        <v>48</v>
      </c>
      <c r="E201" s="9">
        <f>E202+E203+E204+E205</f>
        <v>2224.6770000000001</v>
      </c>
      <c r="F201" s="9">
        <f t="shared" ref="F201:L201" si="62">F202+F203+F204+F205</f>
        <v>387</v>
      </c>
      <c r="G201" s="9">
        <f t="shared" si="62"/>
        <v>399.22699999999998</v>
      </c>
      <c r="H201" s="9">
        <f t="shared" si="62"/>
        <v>399.22500000000002</v>
      </c>
      <c r="I201" s="9">
        <f t="shared" si="62"/>
        <v>399.22500000000002</v>
      </c>
      <c r="J201" s="9">
        <f t="shared" si="62"/>
        <v>120</v>
      </c>
      <c r="K201" s="9">
        <f t="shared" si="62"/>
        <v>120</v>
      </c>
      <c r="L201" s="9">
        <f t="shared" si="62"/>
        <v>400</v>
      </c>
    </row>
    <row r="202" spans="1:12" ht="25.5" customHeight="1" x14ac:dyDescent="0.25">
      <c r="A202" s="24"/>
      <c r="B202" s="25"/>
      <c r="C202" s="25"/>
      <c r="D202" s="10" t="s">
        <v>60</v>
      </c>
      <c r="E202" s="11">
        <f>F202+G202+H202+I202+J202+K202+L202</f>
        <v>0</v>
      </c>
      <c r="F202" s="11">
        <f t="shared" ref="F202:L205" si="63">F47+F111</f>
        <v>0</v>
      </c>
      <c r="G202" s="11">
        <f t="shared" si="63"/>
        <v>0</v>
      </c>
      <c r="H202" s="11">
        <f t="shared" si="63"/>
        <v>0</v>
      </c>
      <c r="I202" s="11">
        <f t="shared" si="63"/>
        <v>0</v>
      </c>
      <c r="J202" s="11">
        <f t="shared" si="63"/>
        <v>0</v>
      </c>
      <c r="K202" s="11">
        <f t="shared" si="63"/>
        <v>0</v>
      </c>
      <c r="L202" s="11">
        <f t="shared" si="63"/>
        <v>0</v>
      </c>
    </row>
    <row r="203" spans="1:12" ht="39" customHeight="1" x14ac:dyDescent="0.25">
      <c r="A203" s="24"/>
      <c r="B203" s="25"/>
      <c r="C203" s="25"/>
      <c r="D203" s="10" t="s">
        <v>61</v>
      </c>
      <c r="E203" s="11">
        <f>F203+G203+H203+I203+J203+K203+L203</f>
        <v>1164.6770000000001</v>
      </c>
      <c r="F203" s="11">
        <f t="shared" si="63"/>
        <v>297</v>
      </c>
      <c r="G203" s="11">
        <f t="shared" si="63"/>
        <v>289.22699999999998</v>
      </c>
      <c r="H203" s="11">
        <f t="shared" si="63"/>
        <v>289.22500000000002</v>
      </c>
      <c r="I203" s="11">
        <f t="shared" si="63"/>
        <v>289.22500000000002</v>
      </c>
      <c r="J203" s="11">
        <f t="shared" si="63"/>
        <v>0</v>
      </c>
      <c r="K203" s="11">
        <f t="shared" si="63"/>
        <v>0</v>
      </c>
      <c r="L203" s="11">
        <f t="shared" si="63"/>
        <v>0</v>
      </c>
    </row>
    <row r="204" spans="1:12" ht="30.75" customHeight="1" x14ac:dyDescent="0.25">
      <c r="A204" s="24"/>
      <c r="B204" s="25"/>
      <c r="C204" s="25"/>
      <c r="D204" s="10" t="s">
        <v>62</v>
      </c>
      <c r="E204" s="11">
        <f>F204+G204+H204+I204+J204+K204+L204</f>
        <v>1060</v>
      </c>
      <c r="F204" s="11">
        <f t="shared" si="63"/>
        <v>90</v>
      </c>
      <c r="G204" s="11">
        <f t="shared" si="63"/>
        <v>110</v>
      </c>
      <c r="H204" s="11">
        <f t="shared" si="63"/>
        <v>110</v>
      </c>
      <c r="I204" s="11">
        <f t="shared" si="63"/>
        <v>110</v>
      </c>
      <c r="J204" s="11">
        <f t="shared" si="63"/>
        <v>120</v>
      </c>
      <c r="K204" s="11">
        <f t="shared" si="63"/>
        <v>120</v>
      </c>
      <c r="L204" s="11">
        <f t="shared" si="63"/>
        <v>400</v>
      </c>
    </row>
    <row r="205" spans="1:12" ht="38.25" customHeight="1" x14ac:dyDescent="0.25">
      <c r="A205" s="24"/>
      <c r="B205" s="25"/>
      <c r="C205" s="25"/>
      <c r="D205" s="10" t="s">
        <v>63</v>
      </c>
      <c r="E205" s="11">
        <f>F205+G205+H205+I205+J205+K205+L205</f>
        <v>0</v>
      </c>
      <c r="F205" s="11">
        <f t="shared" si="63"/>
        <v>0</v>
      </c>
      <c r="G205" s="11">
        <f t="shared" si="63"/>
        <v>0</v>
      </c>
      <c r="H205" s="11">
        <f t="shared" si="63"/>
        <v>0</v>
      </c>
      <c r="I205" s="11">
        <f t="shared" si="63"/>
        <v>0</v>
      </c>
      <c r="J205" s="11">
        <f t="shared" si="63"/>
        <v>0</v>
      </c>
      <c r="K205" s="11">
        <f t="shared" si="63"/>
        <v>0</v>
      </c>
      <c r="L205" s="11">
        <f t="shared" si="63"/>
        <v>0</v>
      </c>
    </row>
    <row r="206" spans="1:12" ht="31.5" customHeight="1" x14ac:dyDescent="0.25">
      <c r="A206" s="24" t="s">
        <v>73</v>
      </c>
      <c r="B206" s="25" t="s">
        <v>43</v>
      </c>
      <c r="C206" s="25"/>
      <c r="D206" s="8" t="s">
        <v>48</v>
      </c>
      <c r="E206" s="9">
        <f>E207+E208+E209+E210</f>
        <v>1435</v>
      </c>
      <c r="F206" s="9">
        <f t="shared" ref="F206:L206" si="64">F207+F208+F209+F210</f>
        <v>205</v>
      </c>
      <c r="G206" s="9">
        <f t="shared" si="64"/>
        <v>205</v>
      </c>
      <c r="H206" s="9">
        <f t="shared" si="64"/>
        <v>205</v>
      </c>
      <c r="I206" s="9">
        <f t="shared" si="64"/>
        <v>205</v>
      </c>
      <c r="J206" s="9">
        <f t="shared" si="64"/>
        <v>205</v>
      </c>
      <c r="K206" s="9">
        <f t="shared" si="64"/>
        <v>205</v>
      </c>
      <c r="L206" s="9">
        <f t="shared" si="64"/>
        <v>205</v>
      </c>
    </row>
    <row r="207" spans="1:12" ht="26.25" customHeight="1" x14ac:dyDescent="0.25">
      <c r="A207" s="24"/>
      <c r="B207" s="25"/>
      <c r="C207" s="25"/>
      <c r="D207" s="10" t="s">
        <v>60</v>
      </c>
      <c r="E207" s="11">
        <f>F207+G207+H207+I207+J207+K207+L207</f>
        <v>0</v>
      </c>
      <c r="F207" s="11">
        <f>F116</f>
        <v>0</v>
      </c>
      <c r="G207" s="11">
        <f t="shared" ref="G207:L207" si="65">G116</f>
        <v>0</v>
      </c>
      <c r="H207" s="11">
        <f t="shared" si="65"/>
        <v>0</v>
      </c>
      <c r="I207" s="11">
        <f t="shared" si="65"/>
        <v>0</v>
      </c>
      <c r="J207" s="11">
        <f t="shared" si="65"/>
        <v>0</v>
      </c>
      <c r="K207" s="11">
        <f t="shared" si="65"/>
        <v>0</v>
      </c>
      <c r="L207" s="11">
        <f t="shared" si="65"/>
        <v>0</v>
      </c>
    </row>
    <row r="208" spans="1:12" ht="41.25" customHeight="1" x14ac:dyDescent="0.25">
      <c r="A208" s="24"/>
      <c r="B208" s="25"/>
      <c r="C208" s="25"/>
      <c r="D208" s="10" t="s">
        <v>61</v>
      </c>
      <c r="E208" s="11">
        <f>F208+G208+H208+I208+J208+K208+L208</f>
        <v>0</v>
      </c>
      <c r="F208" s="11">
        <f t="shared" ref="F208:L210" si="66">F117</f>
        <v>0</v>
      </c>
      <c r="G208" s="11">
        <f t="shared" si="66"/>
        <v>0</v>
      </c>
      <c r="H208" s="11">
        <f t="shared" si="66"/>
        <v>0</v>
      </c>
      <c r="I208" s="11">
        <f t="shared" si="66"/>
        <v>0</v>
      </c>
      <c r="J208" s="11">
        <f t="shared" si="66"/>
        <v>0</v>
      </c>
      <c r="K208" s="11">
        <f t="shared" si="66"/>
        <v>0</v>
      </c>
      <c r="L208" s="11">
        <f t="shared" si="66"/>
        <v>0</v>
      </c>
    </row>
    <row r="209" spans="1:12" ht="28.5" customHeight="1" x14ac:dyDescent="0.25">
      <c r="A209" s="24"/>
      <c r="B209" s="25"/>
      <c r="C209" s="25"/>
      <c r="D209" s="10" t="s">
        <v>62</v>
      </c>
      <c r="E209" s="11">
        <f>F209+G209+H209+I209+J209+K209+L209</f>
        <v>1435</v>
      </c>
      <c r="F209" s="11">
        <f t="shared" si="66"/>
        <v>205</v>
      </c>
      <c r="G209" s="11">
        <f t="shared" si="66"/>
        <v>205</v>
      </c>
      <c r="H209" s="11">
        <f t="shared" si="66"/>
        <v>205</v>
      </c>
      <c r="I209" s="11">
        <f t="shared" si="66"/>
        <v>205</v>
      </c>
      <c r="J209" s="11">
        <f t="shared" si="66"/>
        <v>205</v>
      </c>
      <c r="K209" s="11">
        <f t="shared" si="66"/>
        <v>205</v>
      </c>
      <c r="L209" s="11">
        <f t="shared" si="66"/>
        <v>205</v>
      </c>
    </row>
    <row r="210" spans="1:12" ht="41.25" customHeight="1" x14ac:dyDescent="0.25">
      <c r="A210" s="24"/>
      <c r="B210" s="25"/>
      <c r="C210" s="25"/>
      <c r="D210" s="10" t="s">
        <v>63</v>
      </c>
      <c r="E210" s="11">
        <f>F210+G210+H210+I210+J210+K210+L210</f>
        <v>0</v>
      </c>
      <c r="F210" s="11">
        <f t="shared" si="66"/>
        <v>0</v>
      </c>
      <c r="G210" s="11">
        <f t="shared" si="66"/>
        <v>0</v>
      </c>
      <c r="H210" s="11">
        <f t="shared" si="66"/>
        <v>0</v>
      </c>
      <c r="I210" s="11">
        <f t="shared" si="66"/>
        <v>0</v>
      </c>
      <c r="J210" s="11">
        <f t="shared" si="66"/>
        <v>0</v>
      </c>
      <c r="K210" s="11">
        <f t="shared" si="66"/>
        <v>0</v>
      </c>
      <c r="L210" s="11">
        <f t="shared" si="66"/>
        <v>0</v>
      </c>
    </row>
    <row r="211" spans="1:12" ht="28.5" customHeight="1" x14ac:dyDescent="0.25">
      <c r="A211" s="24" t="s">
        <v>74</v>
      </c>
      <c r="B211" s="25" t="s">
        <v>44</v>
      </c>
      <c r="C211" s="25"/>
      <c r="D211" s="8" t="s">
        <v>48</v>
      </c>
      <c r="E211" s="9">
        <f>E212+E213+E214+E215</f>
        <v>300</v>
      </c>
      <c r="F211" s="9">
        <f t="shared" ref="F211:L211" si="67">F212+F213+F214+F215</f>
        <v>0</v>
      </c>
      <c r="G211" s="9">
        <f t="shared" si="67"/>
        <v>0</v>
      </c>
      <c r="H211" s="9">
        <f t="shared" si="67"/>
        <v>60</v>
      </c>
      <c r="I211" s="9">
        <f t="shared" si="67"/>
        <v>60</v>
      </c>
      <c r="J211" s="9">
        <f t="shared" si="67"/>
        <v>60</v>
      </c>
      <c r="K211" s="9">
        <f t="shared" si="67"/>
        <v>60</v>
      </c>
      <c r="L211" s="9">
        <f t="shared" si="67"/>
        <v>60</v>
      </c>
    </row>
    <row r="212" spans="1:12" ht="27.75" customHeight="1" x14ac:dyDescent="0.25">
      <c r="A212" s="24"/>
      <c r="B212" s="25"/>
      <c r="C212" s="25"/>
      <c r="D212" s="10" t="s">
        <v>60</v>
      </c>
      <c r="E212" s="11">
        <f>F212+G212+H212+I212+J212+K212+L212</f>
        <v>0</v>
      </c>
      <c r="F212" s="11">
        <f>F121</f>
        <v>0</v>
      </c>
      <c r="G212" s="11">
        <f t="shared" ref="G212:L212" si="68">G121</f>
        <v>0</v>
      </c>
      <c r="H212" s="11">
        <f t="shared" si="68"/>
        <v>0</v>
      </c>
      <c r="I212" s="11">
        <f t="shared" si="68"/>
        <v>0</v>
      </c>
      <c r="J212" s="11">
        <f t="shared" si="68"/>
        <v>0</v>
      </c>
      <c r="K212" s="11">
        <f t="shared" si="68"/>
        <v>0</v>
      </c>
      <c r="L212" s="11">
        <f t="shared" si="68"/>
        <v>0</v>
      </c>
    </row>
    <row r="213" spans="1:12" ht="38.25" customHeight="1" x14ac:dyDescent="0.25">
      <c r="A213" s="24"/>
      <c r="B213" s="25"/>
      <c r="C213" s="25"/>
      <c r="D213" s="10" t="s">
        <v>61</v>
      </c>
      <c r="E213" s="11">
        <f>F213+G213+H213+I213+J213+K213+L213</f>
        <v>0</v>
      </c>
      <c r="F213" s="11">
        <f t="shared" ref="F213:L215" si="69">F122</f>
        <v>0</v>
      </c>
      <c r="G213" s="11">
        <f t="shared" si="69"/>
        <v>0</v>
      </c>
      <c r="H213" s="11">
        <f t="shared" si="69"/>
        <v>0</v>
      </c>
      <c r="I213" s="11">
        <f t="shared" si="69"/>
        <v>0</v>
      </c>
      <c r="J213" s="11">
        <f t="shared" si="69"/>
        <v>0</v>
      </c>
      <c r="K213" s="11">
        <f t="shared" si="69"/>
        <v>0</v>
      </c>
      <c r="L213" s="11">
        <f t="shared" si="69"/>
        <v>0</v>
      </c>
    </row>
    <row r="214" spans="1:12" ht="28.5" customHeight="1" x14ac:dyDescent="0.25">
      <c r="A214" s="24"/>
      <c r="B214" s="25"/>
      <c r="C214" s="25"/>
      <c r="D214" s="10" t="s">
        <v>62</v>
      </c>
      <c r="E214" s="11">
        <f>F214+G214+H214+I214+J214+K214+L214</f>
        <v>0</v>
      </c>
      <c r="F214" s="11">
        <f t="shared" si="69"/>
        <v>0</v>
      </c>
      <c r="G214" s="11">
        <f t="shared" si="69"/>
        <v>0</v>
      </c>
      <c r="H214" s="11">
        <f t="shared" si="69"/>
        <v>0</v>
      </c>
      <c r="I214" s="11">
        <f t="shared" si="69"/>
        <v>0</v>
      </c>
      <c r="J214" s="11">
        <f t="shared" si="69"/>
        <v>0</v>
      </c>
      <c r="K214" s="11">
        <f t="shared" si="69"/>
        <v>0</v>
      </c>
      <c r="L214" s="11">
        <f t="shared" si="69"/>
        <v>0</v>
      </c>
    </row>
    <row r="215" spans="1:12" ht="40.5" customHeight="1" x14ac:dyDescent="0.25">
      <c r="A215" s="24"/>
      <c r="B215" s="25"/>
      <c r="C215" s="25"/>
      <c r="D215" s="10" t="s">
        <v>63</v>
      </c>
      <c r="E215" s="11">
        <f>F215+G215+H215+I215+J215+K215+L215</f>
        <v>300</v>
      </c>
      <c r="F215" s="11">
        <f t="shared" si="69"/>
        <v>0</v>
      </c>
      <c r="G215" s="11">
        <f t="shared" si="69"/>
        <v>0</v>
      </c>
      <c r="H215" s="11">
        <f t="shared" si="69"/>
        <v>60</v>
      </c>
      <c r="I215" s="11">
        <f t="shared" si="69"/>
        <v>60</v>
      </c>
      <c r="J215" s="11">
        <f t="shared" si="69"/>
        <v>60</v>
      </c>
      <c r="K215" s="11">
        <f t="shared" si="69"/>
        <v>60</v>
      </c>
      <c r="L215" s="11">
        <f t="shared" si="69"/>
        <v>60</v>
      </c>
    </row>
    <row r="216" spans="1:12" ht="28.5" customHeight="1" x14ac:dyDescent="0.25">
      <c r="A216" s="24" t="s">
        <v>85</v>
      </c>
      <c r="B216" s="25" t="s">
        <v>59</v>
      </c>
      <c r="C216" s="25"/>
      <c r="D216" s="8" t="s">
        <v>48</v>
      </c>
      <c r="E216" s="9">
        <f>E217+E218+E219+E220</f>
        <v>428382.90463999996</v>
      </c>
      <c r="F216" s="9">
        <f t="shared" ref="F216:L216" si="70">F217+F218+F219+F220</f>
        <v>67801.054640000002</v>
      </c>
      <c r="G216" s="9">
        <f t="shared" si="70"/>
        <v>59395.83</v>
      </c>
      <c r="H216" s="9">
        <f t="shared" si="70"/>
        <v>65192.61</v>
      </c>
      <c r="I216" s="9">
        <f t="shared" si="70"/>
        <v>67268.009999999995</v>
      </c>
      <c r="J216" s="9">
        <f t="shared" si="70"/>
        <v>56241.8</v>
      </c>
      <c r="K216" s="9">
        <f t="shared" si="70"/>
        <v>56241.8</v>
      </c>
      <c r="L216" s="9">
        <f t="shared" si="70"/>
        <v>56241.8</v>
      </c>
    </row>
    <row r="217" spans="1:12" ht="31.5" customHeight="1" x14ac:dyDescent="0.25">
      <c r="A217" s="24"/>
      <c r="B217" s="25"/>
      <c r="C217" s="25"/>
      <c r="D217" s="10" t="s">
        <v>60</v>
      </c>
      <c r="E217" s="11">
        <f>F217+G217+H217+I217+J217+K217+L217</f>
        <v>0</v>
      </c>
      <c r="F217" s="11">
        <f>F155</f>
        <v>0</v>
      </c>
      <c r="G217" s="11">
        <f t="shared" ref="G217:L217" si="71">G155</f>
        <v>0</v>
      </c>
      <c r="H217" s="11">
        <f t="shared" si="71"/>
        <v>0</v>
      </c>
      <c r="I217" s="11">
        <f t="shared" si="71"/>
        <v>0</v>
      </c>
      <c r="J217" s="11">
        <f t="shared" si="71"/>
        <v>0</v>
      </c>
      <c r="K217" s="11">
        <f t="shared" si="71"/>
        <v>0</v>
      </c>
      <c r="L217" s="11">
        <f t="shared" si="71"/>
        <v>0</v>
      </c>
    </row>
    <row r="218" spans="1:12" ht="37.5" customHeight="1" x14ac:dyDescent="0.25">
      <c r="A218" s="24"/>
      <c r="B218" s="25"/>
      <c r="C218" s="25"/>
      <c r="D218" s="10" t="s">
        <v>61</v>
      </c>
      <c r="E218" s="11">
        <f>F218+G218+H218+I218+J218+K218+L218</f>
        <v>22425.8</v>
      </c>
      <c r="F218" s="11">
        <f t="shared" ref="F218:L220" si="72">F156</f>
        <v>22425.8</v>
      </c>
      <c r="G218" s="11">
        <f t="shared" si="72"/>
        <v>0</v>
      </c>
      <c r="H218" s="11">
        <f t="shared" si="72"/>
        <v>0</v>
      </c>
      <c r="I218" s="11">
        <f t="shared" si="72"/>
        <v>0</v>
      </c>
      <c r="J218" s="11">
        <f t="shared" si="72"/>
        <v>0</v>
      </c>
      <c r="K218" s="11">
        <f t="shared" si="72"/>
        <v>0</v>
      </c>
      <c r="L218" s="11">
        <f t="shared" si="72"/>
        <v>0</v>
      </c>
    </row>
    <row r="219" spans="1:12" ht="28.5" customHeight="1" x14ac:dyDescent="0.25">
      <c r="A219" s="24"/>
      <c r="B219" s="25"/>
      <c r="C219" s="25"/>
      <c r="D219" s="10" t="s">
        <v>62</v>
      </c>
      <c r="E219" s="11">
        <f>F219+G219+H219+I219+J219+K219+L219</f>
        <v>405957.10463999998</v>
      </c>
      <c r="F219" s="11">
        <f t="shared" si="72"/>
        <v>45375.254639999999</v>
      </c>
      <c r="G219" s="11">
        <f t="shared" si="72"/>
        <v>59395.83</v>
      </c>
      <c r="H219" s="11">
        <f t="shared" si="72"/>
        <v>65192.61</v>
      </c>
      <c r="I219" s="11">
        <f t="shared" si="72"/>
        <v>67268.009999999995</v>
      </c>
      <c r="J219" s="11">
        <f t="shared" si="72"/>
        <v>56241.8</v>
      </c>
      <c r="K219" s="11">
        <f t="shared" si="72"/>
        <v>56241.8</v>
      </c>
      <c r="L219" s="11">
        <f t="shared" si="72"/>
        <v>56241.8</v>
      </c>
    </row>
    <row r="220" spans="1:12" ht="36" customHeight="1" x14ac:dyDescent="0.25">
      <c r="A220" s="24"/>
      <c r="B220" s="25"/>
      <c r="C220" s="25"/>
      <c r="D220" s="10" t="s">
        <v>63</v>
      </c>
      <c r="E220" s="11">
        <f>F220+G220+H220+I220+J220+K220+L220</f>
        <v>0</v>
      </c>
      <c r="F220" s="11">
        <f t="shared" si="72"/>
        <v>0</v>
      </c>
      <c r="G220" s="11">
        <f t="shared" si="72"/>
        <v>0</v>
      </c>
      <c r="H220" s="11">
        <f t="shared" si="72"/>
        <v>0</v>
      </c>
      <c r="I220" s="11">
        <f t="shared" si="72"/>
        <v>0</v>
      </c>
      <c r="J220" s="11">
        <f t="shared" si="72"/>
        <v>0</v>
      </c>
      <c r="K220" s="11">
        <f t="shared" si="72"/>
        <v>0</v>
      </c>
      <c r="L220" s="11">
        <f t="shared" si="72"/>
        <v>0</v>
      </c>
    </row>
    <row r="221" spans="1:12" ht="25.5" customHeight="1" x14ac:dyDescent="0.25">
      <c r="A221" s="24" t="s">
        <v>86</v>
      </c>
      <c r="B221" s="25" t="s">
        <v>87</v>
      </c>
      <c r="C221" s="25"/>
      <c r="D221" s="8" t="s">
        <v>48</v>
      </c>
      <c r="E221" s="9">
        <f>E222+E223+E224+E225</f>
        <v>15062.2</v>
      </c>
      <c r="F221" s="9">
        <f t="shared" ref="F221:L221" si="73">F222+F223+F224+F225</f>
        <v>15062.2</v>
      </c>
      <c r="G221" s="9">
        <f t="shared" si="73"/>
        <v>0</v>
      </c>
      <c r="H221" s="9">
        <f t="shared" si="73"/>
        <v>0</v>
      </c>
      <c r="I221" s="9">
        <f t="shared" si="73"/>
        <v>0</v>
      </c>
      <c r="J221" s="9">
        <f t="shared" si="73"/>
        <v>0</v>
      </c>
      <c r="K221" s="9">
        <f t="shared" si="73"/>
        <v>0</v>
      </c>
      <c r="L221" s="9">
        <f t="shared" si="73"/>
        <v>0</v>
      </c>
    </row>
    <row r="222" spans="1:12" ht="28.5" customHeight="1" x14ac:dyDescent="0.25">
      <c r="A222" s="24"/>
      <c r="B222" s="25"/>
      <c r="C222" s="25"/>
      <c r="D222" s="10" t="s">
        <v>60</v>
      </c>
      <c r="E222" s="11">
        <f>F222+G222+H222+I222+J222+K222+L222</f>
        <v>0</v>
      </c>
      <c r="F222" s="11">
        <f t="shared" ref="F222:L225" si="74">F17</f>
        <v>0</v>
      </c>
      <c r="G222" s="11">
        <f t="shared" si="74"/>
        <v>0</v>
      </c>
      <c r="H222" s="11">
        <f t="shared" si="74"/>
        <v>0</v>
      </c>
      <c r="I222" s="11">
        <f t="shared" si="74"/>
        <v>0</v>
      </c>
      <c r="J222" s="11">
        <f t="shared" si="74"/>
        <v>0</v>
      </c>
      <c r="K222" s="11">
        <f t="shared" si="74"/>
        <v>0</v>
      </c>
      <c r="L222" s="11">
        <f t="shared" si="74"/>
        <v>0</v>
      </c>
    </row>
    <row r="223" spans="1:12" ht="34.5" customHeight="1" x14ac:dyDescent="0.25">
      <c r="A223" s="24"/>
      <c r="B223" s="25"/>
      <c r="C223" s="25"/>
      <c r="D223" s="10" t="s">
        <v>61</v>
      </c>
      <c r="E223" s="11">
        <f>F223+G223+H223+I223+J223+K223+L223</f>
        <v>0</v>
      </c>
      <c r="F223" s="11">
        <f t="shared" si="74"/>
        <v>0</v>
      </c>
      <c r="G223" s="11">
        <f t="shared" si="74"/>
        <v>0</v>
      </c>
      <c r="H223" s="11">
        <f t="shared" si="74"/>
        <v>0</v>
      </c>
      <c r="I223" s="11">
        <f t="shared" si="74"/>
        <v>0</v>
      </c>
      <c r="J223" s="11">
        <f t="shared" si="74"/>
        <v>0</v>
      </c>
      <c r="K223" s="11">
        <f t="shared" si="74"/>
        <v>0</v>
      </c>
      <c r="L223" s="11">
        <f t="shared" si="74"/>
        <v>0</v>
      </c>
    </row>
    <row r="224" spans="1:12" ht="28.5" customHeight="1" x14ac:dyDescent="0.25">
      <c r="A224" s="24"/>
      <c r="B224" s="25"/>
      <c r="C224" s="25"/>
      <c r="D224" s="10" t="s">
        <v>62</v>
      </c>
      <c r="E224" s="11">
        <f>F224+G224+H224+I224+J224+K224+L224</f>
        <v>15062.2</v>
      </c>
      <c r="F224" s="11">
        <f t="shared" si="74"/>
        <v>15062.2</v>
      </c>
      <c r="G224" s="11">
        <f t="shared" si="74"/>
        <v>0</v>
      </c>
      <c r="H224" s="11">
        <f t="shared" si="74"/>
        <v>0</v>
      </c>
      <c r="I224" s="11">
        <f t="shared" si="74"/>
        <v>0</v>
      </c>
      <c r="J224" s="11">
        <f t="shared" si="74"/>
        <v>0</v>
      </c>
      <c r="K224" s="11">
        <f t="shared" si="74"/>
        <v>0</v>
      </c>
      <c r="L224" s="11">
        <f t="shared" si="74"/>
        <v>0</v>
      </c>
    </row>
    <row r="225" spans="1:12" ht="37.5" customHeight="1" x14ac:dyDescent="0.25">
      <c r="A225" s="24"/>
      <c r="B225" s="25"/>
      <c r="C225" s="25"/>
      <c r="D225" s="10" t="s">
        <v>63</v>
      </c>
      <c r="E225" s="11">
        <f>F225+G225+H225+I225+J225+K225+L225</f>
        <v>0</v>
      </c>
      <c r="F225" s="11">
        <f t="shared" si="74"/>
        <v>0</v>
      </c>
      <c r="G225" s="11">
        <f t="shared" si="74"/>
        <v>0</v>
      </c>
      <c r="H225" s="11">
        <f t="shared" si="74"/>
        <v>0</v>
      </c>
      <c r="I225" s="11">
        <f t="shared" si="74"/>
        <v>0</v>
      </c>
      <c r="J225" s="11">
        <f t="shared" si="74"/>
        <v>0</v>
      </c>
      <c r="K225" s="11">
        <f t="shared" si="74"/>
        <v>0</v>
      </c>
      <c r="L225" s="11">
        <f t="shared" si="74"/>
        <v>0</v>
      </c>
    </row>
  </sheetData>
  <mergeCells count="97">
    <mergeCell ref="A2:L2"/>
    <mergeCell ref="A4:A6"/>
    <mergeCell ref="B4:B6"/>
    <mergeCell ref="C4:C6"/>
    <mergeCell ref="D4:D6"/>
    <mergeCell ref="E4:L4"/>
    <mergeCell ref="E5:E6"/>
    <mergeCell ref="F5:L5"/>
    <mergeCell ref="A8:L8"/>
    <mergeCell ref="A9:L9"/>
    <mergeCell ref="A10:L10"/>
    <mergeCell ref="A11:A25"/>
    <mergeCell ref="B11:B25"/>
    <mergeCell ref="C11:C15"/>
    <mergeCell ref="C16:C20"/>
    <mergeCell ref="C21:C25"/>
    <mergeCell ref="A26:A30"/>
    <mergeCell ref="B26:B30"/>
    <mergeCell ref="C26:C30"/>
    <mergeCell ref="A31:A40"/>
    <mergeCell ref="B31:B40"/>
    <mergeCell ref="C31:C35"/>
    <mergeCell ref="C36:C40"/>
    <mergeCell ref="C61:C65"/>
    <mergeCell ref="A51:A55"/>
    <mergeCell ref="B51:B55"/>
    <mergeCell ref="A56:A65"/>
    <mergeCell ref="B56:B65"/>
    <mergeCell ref="A41:A50"/>
    <mergeCell ref="C41:C45"/>
    <mergeCell ref="C46:C50"/>
    <mergeCell ref="C51:C55"/>
    <mergeCell ref="C56:C60"/>
    <mergeCell ref="B41:B50"/>
    <mergeCell ref="C66:C70"/>
    <mergeCell ref="A71:A75"/>
    <mergeCell ref="B71:C75"/>
    <mergeCell ref="A76:L76"/>
    <mergeCell ref="A77:A86"/>
    <mergeCell ref="B77:B86"/>
    <mergeCell ref="C82:C86"/>
    <mergeCell ref="A66:A70"/>
    <mergeCell ref="A87:C91"/>
    <mergeCell ref="C100:C104"/>
    <mergeCell ref="C105:C109"/>
    <mergeCell ref="C110:C114"/>
    <mergeCell ref="C77:C81"/>
    <mergeCell ref="B100:B114"/>
    <mergeCell ref="A100:A114"/>
    <mergeCell ref="A130:C134"/>
    <mergeCell ref="A135:L135"/>
    <mergeCell ref="A136:A140"/>
    <mergeCell ref="B136:B140"/>
    <mergeCell ref="C136:C140"/>
    <mergeCell ref="C115:C119"/>
    <mergeCell ref="C120:C124"/>
    <mergeCell ref="A125:A129"/>
    <mergeCell ref="B125:B129"/>
    <mergeCell ref="C125:C129"/>
    <mergeCell ref="A115:A124"/>
    <mergeCell ref="B115:B124"/>
    <mergeCell ref="A141:C145"/>
    <mergeCell ref="A191:A195"/>
    <mergeCell ref="B191:C195"/>
    <mergeCell ref="A159:C163"/>
    <mergeCell ref="A164:C168"/>
    <mergeCell ref="A175:C179"/>
    <mergeCell ref="A186:A190"/>
    <mergeCell ref="B186:C190"/>
    <mergeCell ref="A146:C150"/>
    <mergeCell ref="A151:L151"/>
    <mergeCell ref="A152:L152"/>
    <mergeCell ref="A153:L153"/>
    <mergeCell ref="A180:C184"/>
    <mergeCell ref="A185:C185"/>
    <mergeCell ref="A196:A200"/>
    <mergeCell ref="B196:C200"/>
    <mergeCell ref="A201:A205"/>
    <mergeCell ref="B201:C205"/>
    <mergeCell ref="A206:A210"/>
    <mergeCell ref="B206:C210"/>
    <mergeCell ref="A221:A225"/>
    <mergeCell ref="B221:C225"/>
    <mergeCell ref="B66:B70"/>
    <mergeCell ref="A154:A158"/>
    <mergeCell ref="B154:B158"/>
    <mergeCell ref="C154:C158"/>
    <mergeCell ref="A169:C173"/>
    <mergeCell ref="A174:C174"/>
    <mergeCell ref="A92:C96"/>
    <mergeCell ref="A97:L97"/>
    <mergeCell ref="A98:L98"/>
    <mergeCell ref="A99:L99"/>
    <mergeCell ref="A211:A215"/>
    <mergeCell ref="B211:C215"/>
    <mergeCell ref="A216:A220"/>
    <mergeCell ref="B216:C220"/>
  </mergeCells>
  <pageMargins left="0" right="0" top="0" bottom="0" header="0" footer="0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проект программы табл 2</vt:lpstr>
      <vt:lpstr>Лист3</vt:lpstr>
      <vt:lpstr>Лист4</vt:lpstr>
      <vt:lpstr>Лист5</vt:lpstr>
      <vt:lpstr>'проект программы табл 2'!Заголовки_для_печати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Лукашева Лариса Александровна</cp:lastModifiedBy>
  <cp:lastPrinted>2014-12-17T05:23:51Z</cp:lastPrinted>
  <dcterms:created xsi:type="dcterms:W3CDTF">2014-11-19T13:57:33Z</dcterms:created>
  <dcterms:modified xsi:type="dcterms:W3CDTF">2014-12-29T06:33:20Z</dcterms:modified>
</cp:coreProperties>
</file>