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изменение на 15.10.2014" sheetId="4" r:id="rId1"/>
  </sheets>
  <definedNames>
    <definedName name="_xlnm._FilterDatabase" localSheetId="0" hidden="1">'изменение на 15.10.2014'!$A$6:$M$175</definedName>
    <definedName name="_xlnm.Print_Titles" localSheetId="0">'изменение на 15.10.2014'!$4:$6</definedName>
  </definedNames>
  <calcPr calcId="144525"/>
</workbook>
</file>

<file path=xl/calcChain.xml><?xml version="1.0" encoding="utf-8"?>
<calcChain xmlns="http://schemas.openxmlformats.org/spreadsheetml/2006/main">
  <c r="G155" i="4" l="1"/>
  <c r="H155" i="4"/>
  <c r="I155" i="4"/>
  <c r="J155" i="4"/>
  <c r="K155" i="4"/>
  <c r="L155" i="4"/>
  <c r="F155" i="4"/>
  <c r="F179" i="4"/>
  <c r="F169" i="4"/>
  <c r="F163" i="4"/>
  <c r="E163" i="4"/>
  <c r="F138" i="4"/>
  <c r="G138" i="4"/>
  <c r="H138" i="4"/>
  <c r="I138" i="4"/>
  <c r="J138" i="4"/>
  <c r="K138" i="4"/>
  <c r="L138" i="4"/>
  <c r="G146" i="4"/>
  <c r="H146" i="4"/>
  <c r="I146" i="4"/>
  <c r="J146" i="4"/>
  <c r="K146" i="4"/>
  <c r="L146" i="4"/>
  <c r="G147" i="4"/>
  <c r="H147" i="4"/>
  <c r="I147" i="4"/>
  <c r="J147" i="4"/>
  <c r="K147" i="4"/>
  <c r="L147" i="4"/>
  <c r="G148" i="4"/>
  <c r="H148" i="4"/>
  <c r="I148" i="4"/>
  <c r="J148" i="4"/>
  <c r="K148" i="4"/>
  <c r="L148" i="4"/>
  <c r="G149" i="4"/>
  <c r="H149" i="4"/>
  <c r="I149" i="4"/>
  <c r="J149" i="4"/>
  <c r="K149" i="4"/>
  <c r="L149" i="4"/>
  <c r="F147" i="4"/>
  <c r="F148" i="4"/>
  <c r="F149" i="4"/>
  <c r="F146" i="4"/>
  <c r="G145" i="4"/>
  <c r="H145" i="4"/>
  <c r="I145" i="4"/>
  <c r="J145" i="4"/>
  <c r="K145" i="4"/>
  <c r="L145" i="4"/>
  <c r="F140" i="4"/>
  <c r="G140" i="4"/>
  <c r="H140" i="4"/>
  <c r="I140" i="4"/>
  <c r="J140" i="4"/>
  <c r="K140" i="4"/>
  <c r="L140" i="4"/>
  <c r="G144" i="4"/>
  <c r="H144" i="4"/>
  <c r="I144" i="4"/>
  <c r="J144" i="4"/>
  <c r="K144" i="4"/>
  <c r="L144" i="4"/>
  <c r="F144" i="4"/>
  <c r="E144" i="4" s="1"/>
  <c r="E140" i="4" s="1"/>
  <c r="E149" i="4"/>
  <c r="E148" i="4"/>
  <c r="E147" i="4"/>
  <c r="E143" i="4"/>
  <c r="E142" i="4"/>
  <c r="E141" i="4"/>
  <c r="G160" i="4"/>
  <c r="H160" i="4"/>
  <c r="I160" i="4"/>
  <c r="J160" i="4"/>
  <c r="K160" i="4"/>
  <c r="L160" i="4"/>
  <c r="F160" i="4"/>
  <c r="E160" i="4" s="1"/>
  <c r="E40" i="4"/>
  <c r="E39" i="4"/>
  <c r="E38" i="4"/>
  <c r="E37" i="4"/>
  <c r="L36" i="4"/>
  <c r="K36" i="4"/>
  <c r="J36" i="4"/>
  <c r="I36" i="4"/>
  <c r="H36" i="4"/>
  <c r="G36" i="4"/>
  <c r="F36" i="4"/>
  <c r="E36" i="4"/>
  <c r="F42" i="4"/>
  <c r="G42" i="4"/>
  <c r="H42" i="4"/>
  <c r="I42" i="4"/>
  <c r="J42" i="4"/>
  <c r="K42" i="4"/>
  <c r="L42" i="4"/>
  <c r="F43" i="4"/>
  <c r="G43" i="4"/>
  <c r="H43" i="4"/>
  <c r="I43" i="4"/>
  <c r="J43" i="4"/>
  <c r="K43" i="4"/>
  <c r="L43" i="4"/>
  <c r="F145" i="4" l="1"/>
  <c r="E146" i="4"/>
  <c r="E145" i="4" s="1"/>
  <c r="E42" i="4"/>
  <c r="F14" i="4"/>
  <c r="P19" i="4" l="1"/>
  <c r="L180" i="4" l="1"/>
  <c r="K180" i="4"/>
  <c r="J180" i="4"/>
  <c r="I180" i="4"/>
  <c r="H180" i="4"/>
  <c r="G180" i="4"/>
  <c r="L179" i="4"/>
  <c r="K179" i="4"/>
  <c r="J179" i="4"/>
  <c r="I179" i="4"/>
  <c r="H179" i="4"/>
  <c r="G179" i="4"/>
  <c r="L178" i="4"/>
  <c r="K178" i="4"/>
  <c r="J178" i="4"/>
  <c r="I178" i="4"/>
  <c r="H178" i="4"/>
  <c r="H176" i="4" s="1"/>
  <c r="G178" i="4"/>
  <c r="F178" i="4"/>
  <c r="E178" i="4" s="1"/>
  <c r="L177" i="4"/>
  <c r="K177" i="4"/>
  <c r="K176" i="4" s="1"/>
  <c r="J177" i="4"/>
  <c r="I177" i="4"/>
  <c r="I176" i="4" s="1"/>
  <c r="H177" i="4"/>
  <c r="G177" i="4"/>
  <c r="G176" i="4" s="1"/>
  <c r="F177" i="4"/>
  <c r="E177" i="4"/>
  <c r="L175" i="4"/>
  <c r="K175" i="4"/>
  <c r="J175" i="4"/>
  <c r="I175" i="4"/>
  <c r="H175" i="4"/>
  <c r="G175" i="4"/>
  <c r="F175" i="4"/>
  <c r="L174" i="4"/>
  <c r="K174" i="4"/>
  <c r="J174" i="4"/>
  <c r="I174" i="4"/>
  <c r="H174" i="4"/>
  <c r="G174" i="4"/>
  <c r="F174" i="4"/>
  <c r="L173" i="4"/>
  <c r="K173" i="4"/>
  <c r="J173" i="4"/>
  <c r="I173" i="4"/>
  <c r="H173" i="4"/>
  <c r="G173" i="4"/>
  <c r="F173" i="4"/>
  <c r="L172" i="4"/>
  <c r="K172" i="4"/>
  <c r="J172" i="4"/>
  <c r="I172" i="4"/>
  <c r="H172" i="4"/>
  <c r="G172" i="4"/>
  <c r="F172" i="4"/>
  <c r="L170" i="4"/>
  <c r="K170" i="4"/>
  <c r="J170" i="4"/>
  <c r="I170" i="4"/>
  <c r="H170" i="4"/>
  <c r="G170" i="4"/>
  <c r="F170" i="4"/>
  <c r="L169" i="4"/>
  <c r="K169" i="4"/>
  <c r="J169" i="4"/>
  <c r="I169" i="4"/>
  <c r="H169" i="4"/>
  <c r="G169" i="4"/>
  <c r="E169" i="4"/>
  <c r="L168" i="4"/>
  <c r="K168" i="4"/>
  <c r="K166" i="4" s="1"/>
  <c r="J168" i="4"/>
  <c r="I168" i="4"/>
  <c r="I166" i="4" s="1"/>
  <c r="H168" i="4"/>
  <c r="G168" i="4"/>
  <c r="G166" i="4" s="1"/>
  <c r="F168" i="4"/>
  <c r="L167" i="4"/>
  <c r="L166" i="4" s="1"/>
  <c r="K167" i="4"/>
  <c r="J167" i="4"/>
  <c r="J166" i="4" s="1"/>
  <c r="I167" i="4"/>
  <c r="H167" i="4"/>
  <c r="H166" i="4" s="1"/>
  <c r="G167" i="4"/>
  <c r="F167" i="4"/>
  <c r="E167" i="4" s="1"/>
  <c r="L165" i="4"/>
  <c r="K165" i="4"/>
  <c r="J165" i="4"/>
  <c r="I165" i="4"/>
  <c r="H165" i="4"/>
  <c r="G165" i="4"/>
  <c r="H164" i="4"/>
  <c r="G164" i="4"/>
  <c r="F164" i="4"/>
  <c r="H163" i="4"/>
  <c r="G163" i="4"/>
  <c r="L162" i="4"/>
  <c r="K162" i="4"/>
  <c r="J162" i="4"/>
  <c r="I162" i="4"/>
  <c r="H162" i="4"/>
  <c r="G162" i="4"/>
  <c r="G161" i="4" s="1"/>
  <c r="L159" i="4"/>
  <c r="K159" i="4"/>
  <c r="J159" i="4"/>
  <c r="I159" i="4"/>
  <c r="H159" i="4"/>
  <c r="G159" i="4"/>
  <c r="F159" i="4"/>
  <c r="E159" i="4" s="1"/>
  <c r="L158" i="4"/>
  <c r="K158" i="4"/>
  <c r="K156" i="4" s="1"/>
  <c r="J158" i="4"/>
  <c r="I158" i="4"/>
  <c r="I156" i="4" s="1"/>
  <c r="H158" i="4"/>
  <c r="G158" i="4"/>
  <c r="G156" i="4" s="1"/>
  <c r="F158" i="4"/>
  <c r="L157" i="4"/>
  <c r="L156" i="4" s="1"/>
  <c r="K157" i="4"/>
  <c r="J157" i="4"/>
  <c r="J156" i="4" s="1"/>
  <c r="I157" i="4"/>
  <c r="H157" i="4"/>
  <c r="H156" i="4" s="1"/>
  <c r="G157" i="4"/>
  <c r="F157" i="4"/>
  <c r="E157" i="4" s="1"/>
  <c r="L154" i="4"/>
  <c r="K154" i="4"/>
  <c r="J154" i="4"/>
  <c r="I154" i="4"/>
  <c r="H154" i="4"/>
  <c r="G154" i="4"/>
  <c r="L153" i="4"/>
  <c r="K153" i="4"/>
  <c r="J153" i="4"/>
  <c r="I153" i="4"/>
  <c r="H153" i="4"/>
  <c r="G153" i="4"/>
  <c r="F153" i="4"/>
  <c r="L152" i="4"/>
  <c r="L151" i="4" s="1"/>
  <c r="K152" i="4"/>
  <c r="J152" i="4"/>
  <c r="J151" i="4" s="1"/>
  <c r="I152" i="4"/>
  <c r="H152" i="4"/>
  <c r="H151" i="4" s="1"/>
  <c r="G152" i="4"/>
  <c r="F152" i="4"/>
  <c r="L132" i="4"/>
  <c r="K132" i="4"/>
  <c r="J132" i="4"/>
  <c r="I132" i="4"/>
  <c r="G132" i="4"/>
  <c r="E130" i="4"/>
  <c r="L129" i="4"/>
  <c r="K129" i="4"/>
  <c r="J129" i="4"/>
  <c r="I129" i="4"/>
  <c r="G129" i="4"/>
  <c r="H127" i="4"/>
  <c r="H132" i="4" s="1"/>
  <c r="H129" i="4" s="1"/>
  <c r="F126" i="4"/>
  <c r="F131" i="4" s="1"/>
  <c r="E125" i="4"/>
  <c r="L124" i="4"/>
  <c r="K124" i="4"/>
  <c r="J124" i="4"/>
  <c r="I124" i="4"/>
  <c r="G124" i="4"/>
  <c r="F123" i="4"/>
  <c r="F180" i="4" s="1"/>
  <c r="F122" i="4"/>
  <c r="E121" i="4"/>
  <c r="E120" i="4"/>
  <c r="L119" i="4"/>
  <c r="K119" i="4"/>
  <c r="J119" i="4"/>
  <c r="I119" i="4"/>
  <c r="H119" i="4"/>
  <c r="G119" i="4"/>
  <c r="H113" i="4"/>
  <c r="G113" i="4"/>
  <c r="F113" i="4"/>
  <c r="E110" i="4"/>
  <c r="E109" i="4"/>
  <c r="E108" i="4"/>
  <c r="E107" i="4"/>
  <c r="E105" i="4"/>
  <c r="E104" i="4"/>
  <c r="E103" i="4"/>
  <c r="E102" i="4"/>
  <c r="L99" i="4"/>
  <c r="L115" i="4" s="1"/>
  <c r="K99" i="4"/>
  <c r="K115" i="4" s="1"/>
  <c r="J99" i="4"/>
  <c r="J115" i="4" s="1"/>
  <c r="I99" i="4"/>
  <c r="I115" i="4" s="1"/>
  <c r="H99" i="4"/>
  <c r="H115" i="4" s="1"/>
  <c r="G99" i="4"/>
  <c r="G115" i="4" s="1"/>
  <c r="H98" i="4"/>
  <c r="H114" i="4" s="1"/>
  <c r="G98" i="4"/>
  <c r="G114" i="4" s="1"/>
  <c r="F98" i="4"/>
  <c r="F114" i="4" s="1"/>
  <c r="L96" i="4"/>
  <c r="L112" i="4" s="1"/>
  <c r="K96" i="4"/>
  <c r="K112" i="4" s="1"/>
  <c r="J96" i="4"/>
  <c r="J112" i="4" s="1"/>
  <c r="I96" i="4"/>
  <c r="I112" i="4" s="1"/>
  <c r="H96" i="4"/>
  <c r="H112" i="4" s="1"/>
  <c r="G96" i="4"/>
  <c r="G112" i="4" s="1"/>
  <c r="E94" i="4"/>
  <c r="E93" i="4"/>
  <c r="E92" i="4"/>
  <c r="E91" i="4"/>
  <c r="L90" i="4"/>
  <c r="K90" i="4"/>
  <c r="J90" i="4"/>
  <c r="I90" i="4"/>
  <c r="H90" i="4"/>
  <c r="G90" i="4"/>
  <c r="F90" i="4"/>
  <c r="E89" i="4"/>
  <c r="E88" i="4"/>
  <c r="E87" i="4"/>
  <c r="E86" i="4"/>
  <c r="L85" i="4"/>
  <c r="K85" i="4"/>
  <c r="J85" i="4"/>
  <c r="I85" i="4"/>
  <c r="H85" i="4"/>
  <c r="G85" i="4"/>
  <c r="F85" i="4"/>
  <c r="E84" i="4"/>
  <c r="E83" i="4"/>
  <c r="E82" i="4"/>
  <c r="E81" i="4"/>
  <c r="L80" i="4"/>
  <c r="K80" i="4"/>
  <c r="J80" i="4"/>
  <c r="I80" i="4"/>
  <c r="H80" i="4"/>
  <c r="G80" i="4"/>
  <c r="F80" i="4"/>
  <c r="F79" i="4"/>
  <c r="F165" i="4" s="1"/>
  <c r="L78" i="4"/>
  <c r="L164" i="4" s="1"/>
  <c r="K78" i="4"/>
  <c r="K98" i="4" s="1"/>
  <c r="K114" i="4" s="1"/>
  <c r="J78" i="4"/>
  <c r="J164" i="4" s="1"/>
  <c r="I78" i="4"/>
  <c r="I98" i="4" s="1"/>
  <c r="L77" i="4"/>
  <c r="L163" i="4" s="1"/>
  <c r="L161" i="4" s="1"/>
  <c r="K77" i="4"/>
  <c r="K97" i="4" s="1"/>
  <c r="J77" i="4"/>
  <c r="J163" i="4" s="1"/>
  <c r="J161" i="4" s="1"/>
  <c r="I77" i="4"/>
  <c r="I97" i="4" s="1"/>
  <c r="F76" i="4"/>
  <c r="F162" i="4" s="1"/>
  <c r="H75" i="4"/>
  <c r="G75" i="4"/>
  <c r="E74" i="4"/>
  <c r="E73" i="4"/>
  <c r="E72" i="4"/>
  <c r="E71" i="4"/>
  <c r="L70" i="4"/>
  <c r="K70" i="4"/>
  <c r="J70" i="4"/>
  <c r="I70" i="4"/>
  <c r="H70" i="4"/>
  <c r="G70" i="4"/>
  <c r="F70" i="4"/>
  <c r="E69" i="4"/>
  <c r="E68" i="4"/>
  <c r="E67" i="4"/>
  <c r="E66" i="4"/>
  <c r="L65" i="4"/>
  <c r="K65" i="4"/>
  <c r="J65" i="4"/>
  <c r="I65" i="4"/>
  <c r="H65" i="4"/>
  <c r="G65" i="4"/>
  <c r="F65" i="4"/>
  <c r="L56" i="4"/>
  <c r="K56" i="4"/>
  <c r="J56" i="4"/>
  <c r="I56" i="4"/>
  <c r="H56" i="4"/>
  <c r="G56" i="4"/>
  <c r="F56" i="4"/>
  <c r="L55" i="4"/>
  <c r="K55" i="4"/>
  <c r="J55" i="4"/>
  <c r="I55" i="4"/>
  <c r="H55" i="4"/>
  <c r="G55" i="4"/>
  <c r="F55" i="4"/>
  <c r="L54" i="4"/>
  <c r="K54" i="4"/>
  <c r="K52" i="4" s="1"/>
  <c r="J54" i="4"/>
  <c r="I54" i="4"/>
  <c r="H54" i="4"/>
  <c r="G54" i="4"/>
  <c r="F54" i="4"/>
  <c r="L53" i="4"/>
  <c r="K53" i="4"/>
  <c r="J53" i="4"/>
  <c r="I53" i="4"/>
  <c r="H53" i="4"/>
  <c r="G53" i="4"/>
  <c r="F53" i="4"/>
  <c r="E50" i="4"/>
  <c r="L47" i="4"/>
  <c r="K47" i="4"/>
  <c r="J47" i="4"/>
  <c r="I47" i="4"/>
  <c r="H47" i="4"/>
  <c r="G47" i="4"/>
  <c r="F47" i="4"/>
  <c r="E47" i="4"/>
  <c r="L45" i="4"/>
  <c r="K45" i="4"/>
  <c r="K61" i="4" s="1"/>
  <c r="J45" i="4"/>
  <c r="I45" i="4"/>
  <c r="I61" i="4" s="1"/>
  <c r="H45" i="4"/>
  <c r="G45" i="4"/>
  <c r="G61" i="4" s="1"/>
  <c r="F45" i="4"/>
  <c r="L44" i="4"/>
  <c r="L60" i="4" s="1"/>
  <c r="K44" i="4"/>
  <c r="K60" i="4" s="1"/>
  <c r="J44" i="4"/>
  <c r="J60" i="4" s="1"/>
  <c r="I44" i="4"/>
  <c r="I60" i="4" s="1"/>
  <c r="H44" i="4"/>
  <c r="H60" i="4" s="1"/>
  <c r="G44" i="4"/>
  <c r="G60" i="4" s="1"/>
  <c r="E35" i="4"/>
  <c r="E34" i="4"/>
  <c r="E33" i="4"/>
  <c r="E32" i="4"/>
  <c r="L31" i="4"/>
  <c r="K31" i="4"/>
  <c r="J31" i="4"/>
  <c r="I31" i="4"/>
  <c r="H31" i="4"/>
  <c r="G31" i="4"/>
  <c r="F31" i="4"/>
  <c r="E30" i="4"/>
  <c r="E29" i="4"/>
  <c r="E28" i="4"/>
  <c r="E27" i="4"/>
  <c r="L26" i="4"/>
  <c r="K26" i="4"/>
  <c r="J26" i="4"/>
  <c r="I26" i="4"/>
  <c r="H26" i="4"/>
  <c r="G26" i="4"/>
  <c r="F26" i="4"/>
  <c r="E25" i="4"/>
  <c r="E24" i="4"/>
  <c r="E23" i="4"/>
  <c r="E22" i="4"/>
  <c r="L21" i="4"/>
  <c r="K21" i="4"/>
  <c r="J21" i="4"/>
  <c r="I21" i="4"/>
  <c r="H21" i="4"/>
  <c r="G21" i="4"/>
  <c r="F21" i="4"/>
  <c r="E20" i="4"/>
  <c r="F19" i="4"/>
  <c r="E18" i="4"/>
  <c r="E17" i="4"/>
  <c r="L16" i="4"/>
  <c r="K16" i="4"/>
  <c r="J16" i="4"/>
  <c r="I16" i="4"/>
  <c r="H16" i="4"/>
  <c r="G16" i="4"/>
  <c r="E15" i="4"/>
  <c r="E13" i="4"/>
  <c r="E12" i="4"/>
  <c r="L11" i="4"/>
  <c r="K11" i="4"/>
  <c r="J11" i="4"/>
  <c r="I11" i="4"/>
  <c r="H11" i="4"/>
  <c r="G11" i="4"/>
  <c r="F11" i="4"/>
  <c r="E19" i="4" l="1"/>
  <c r="F44" i="4"/>
  <c r="H41" i="4"/>
  <c r="J41" i="4"/>
  <c r="L41" i="4"/>
  <c r="G59" i="4"/>
  <c r="G136" i="4" s="1"/>
  <c r="I59" i="4"/>
  <c r="K59" i="4"/>
  <c r="K137" i="4"/>
  <c r="G52" i="4"/>
  <c r="I52" i="4"/>
  <c r="F119" i="4"/>
  <c r="E180" i="4"/>
  <c r="H124" i="4"/>
  <c r="J176" i="4"/>
  <c r="F156" i="4"/>
  <c r="E158" i="4"/>
  <c r="E155" i="4"/>
  <c r="L176" i="4"/>
  <c r="F154" i="4"/>
  <c r="F151" i="4" s="1"/>
  <c r="F16" i="4"/>
  <c r="G58" i="4"/>
  <c r="G57" i="4" s="1"/>
  <c r="I58" i="4"/>
  <c r="K58" i="4"/>
  <c r="K57" i="4" s="1"/>
  <c r="F59" i="4"/>
  <c r="H59" i="4"/>
  <c r="H136" i="4" s="1"/>
  <c r="J59" i="4"/>
  <c r="L59" i="4"/>
  <c r="H137" i="4"/>
  <c r="E53" i="4"/>
  <c r="H52" i="4"/>
  <c r="J52" i="4"/>
  <c r="L52" i="4"/>
  <c r="E55" i="4"/>
  <c r="E65" i="4"/>
  <c r="J75" i="4"/>
  <c r="E165" i="4"/>
  <c r="H95" i="4"/>
  <c r="H111" i="4" s="1"/>
  <c r="G151" i="4"/>
  <c r="I151" i="4"/>
  <c r="K151" i="4"/>
  <c r="E153" i="4"/>
  <c r="F166" i="4"/>
  <c r="E168" i="4"/>
  <c r="E170" i="4"/>
  <c r="E173" i="4"/>
  <c r="E175" i="4"/>
  <c r="E166" i="4"/>
  <c r="E172" i="4"/>
  <c r="E174" i="4"/>
  <c r="E16" i="4"/>
  <c r="E21" i="4"/>
  <c r="E31" i="4"/>
  <c r="F52" i="4"/>
  <c r="E90" i="4"/>
  <c r="E85" i="4"/>
  <c r="H161" i="4"/>
  <c r="E54" i="4"/>
  <c r="E56" i="4"/>
  <c r="E70" i="4"/>
  <c r="E80" i="4"/>
  <c r="E26" i="4"/>
  <c r="G41" i="4"/>
  <c r="I41" i="4"/>
  <c r="K41" i="4"/>
  <c r="F58" i="4"/>
  <c r="H58" i="4"/>
  <c r="J58" i="4"/>
  <c r="J135" i="4" s="1"/>
  <c r="L58" i="4"/>
  <c r="G137" i="4"/>
  <c r="F61" i="4"/>
  <c r="H61" i="4"/>
  <c r="J61" i="4"/>
  <c r="L61" i="4"/>
  <c r="F75" i="4"/>
  <c r="L75" i="4"/>
  <c r="E79" i="4"/>
  <c r="G95" i="4"/>
  <c r="G111" i="4" s="1"/>
  <c r="E122" i="4"/>
  <c r="E123" i="4"/>
  <c r="E152" i="4"/>
  <c r="I75" i="4"/>
  <c r="K75" i="4"/>
  <c r="G135" i="4"/>
  <c r="I135" i="4"/>
  <c r="K135" i="4"/>
  <c r="F136" i="4"/>
  <c r="H135" i="4"/>
  <c r="L135" i="4"/>
  <c r="E154" i="4"/>
  <c r="E151" i="4" s="1"/>
  <c r="E44" i="4"/>
  <c r="F161" i="4"/>
  <c r="E162" i="4"/>
  <c r="F176" i="4"/>
  <c r="E179" i="4"/>
  <c r="E131" i="4"/>
  <c r="E14" i="4"/>
  <c r="E11" i="4" s="1"/>
  <c r="E43" i="4"/>
  <c r="E45" i="4"/>
  <c r="I113" i="4"/>
  <c r="I95" i="4"/>
  <c r="I111" i="4" s="1"/>
  <c r="K113" i="4"/>
  <c r="K136" i="4" s="1"/>
  <c r="K95" i="4"/>
  <c r="K111" i="4" s="1"/>
  <c r="I114" i="4"/>
  <c r="I137" i="4" s="1"/>
  <c r="J97" i="4"/>
  <c r="L97" i="4"/>
  <c r="J98" i="4"/>
  <c r="J114" i="4" s="1"/>
  <c r="J137" i="4" s="1"/>
  <c r="L98" i="4"/>
  <c r="L114" i="4" s="1"/>
  <c r="L137" i="4" s="1"/>
  <c r="F99" i="4"/>
  <c r="E126" i="4"/>
  <c r="F128" i="4"/>
  <c r="I163" i="4"/>
  <c r="K163" i="4"/>
  <c r="I164" i="4"/>
  <c r="K164" i="4"/>
  <c r="E76" i="4"/>
  <c r="E78" i="4"/>
  <c r="F96" i="4"/>
  <c r="F127" i="4"/>
  <c r="I57" i="4" l="1"/>
  <c r="E176" i="4"/>
  <c r="E41" i="4"/>
  <c r="E59" i="4"/>
  <c r="E156" i="4"/>
  <c r="J57" i="4"/>
  <c r="G134" i="4"/>
  <c r="E52" i="4"/>
  <c r="E58" i="4"/>
  <c r="E61" i="4"/>
  <c r="L57" i="4"/>
  <c r="H57" i="4"/>
  <c r="H134" i="4" s="1"/>
  <c r="E119" i="4"/>
  <c r="E75" i="4"/>
  <c r="E164" i="4"/>
  <c r="F95" i="4"/>
  <c r="F111" i="4" s="1"/>
  <c r="F112" i="4"/>
  <c r="E96" i="4"/>
  <c r="I161" i="4"/>
  <c r="L95" i="4"/>
  <c r="L111" i="4" s="1"/>
  <c r="L113" i="4"/>
  <c r="L136" i="4" s="1"/>
  <c r="E98" i="4"/>
  <c r="I136" i="4"/>
  <c r="E161" i="4"/>
  <c r="F60" i="4"/>
  <c r="F41" i="4"/>
  <c r="K134" i="4"/>
  <c r="I134" i="4"/>
  <c r="F132" i="4"/>
  <c r="E127" i="4"/>
  <c r="F124" i="4"/>
  <c r="K161" i="4"/>
  <c r="F133" i="4"/>
  <c r="E133" i="4" s="1"/>
  <c r="E128" i="4"/>
  <c r="E99" i="4"/>
  <c r="F115" i="4"/>
  <c r="J95" i="4"/>
  <c r="J111" i="4" s="1"/>
  <c r="J134" i="4" s="1"/>
  <c r="J113" i="4"/>
  <c r="J136" i="4" s="1"/>
  <c r="E114" i="4"/>
  <c r="E97" i="4"/>
  <c r="L134" i="4" l="1"/>
  <c r="E136" i="4"/>
  <c r="E124" i="4"/>
  <c r="E115" i="4"/>
  <c r="E138" i="4"/>
  <c r="F137" i="4"/>
  <c r="E137" i="4" s="1"/>
  <c r="E60" i="4"/>
  <c r="E57" i="4" s="1"/>
  <c r="F57" i="4"/>
  <c r="F134" i="4" s="1"/>
  <c r="E113" i="4"/>
  <c r="E112" i="4"/>
  <c r="F135" i="4"/>
  <c r="E135" i="4" s="1"/>
  <c r="E132" i="4"/>
  <c r="E129" i="4" s="1"/>
  <c r="F129" i="4"/>
  <c r="E95" i="4"/>
  <c r="E111" i="4" s="1"/>
  <c r="E134" i="4" l="1"/>
</calcChain>
</file>

<file path=xl/sharedStrings.xml><?xml version="1.0" encoding="utf-8"?>
<sst xmlns="http://schemas.openxmlformats.org/spreadsheetml/2006/main" count="249" uniqueCount="90">
  <si>
    <t>Таблица № 2</t>
  </si>
  <si>
    <t>Перечень программных мероприятий</t>
  </si>
  <si>
    <t>№ п/п</t>
  </si>
  <si>
    <t>Мероприятия муниципальной программы</t>
  </si>
  <si>
    <t>Ответственный исполнитель / соисполнитель</t>
  </si>
  <si>
    <t>Источники финансирования</t>
  </si>
  <si>
    <t>Финансовые затраты на реализацию  (тыс. рублей)</t>
  </si>
  <si>
    <t>всего</t>
  </si>
  <si>
    <t>в том числе:</t>
  </si>
  <si>
    <t>2014
 год</t>
  </si>
  <si>
    <t>2015
 год</t>
  </si>
  <si>
    <t>2016
год</t>
  </si>
  <si>
    <t>2017
 год</t>
  </si>
  <si>
    <t>2018
 год</t>
  </si>
  <si>
    <t>2019
 год</t>
  </si>
  <si>
    <t>2020 
год</t>
  </si>
  <si>
    <t>Подпрограмма 1 «Обеспечение исполнения полномочий администрации Нефтеюганского района»</t>
  </si>
  <si>
    <t>Цель: 1.  Создание условий для обеспечения исполнения муниципальных функций</t>
  </si>
  <si>
    <t>Задача 1. Обеспечение деятельности администрации Нефтеюганского района</t>
  </si>
  <si>
    <t>1.1.</t>
  </si>
  <si>
    <t>Обеспечение выполнения полномочий и функций администрации Нефтеюганского района</t>
  </si>
  <si>
    <t>Администрация Нефтеюганского района (управление по учету и отчетности),
Департамент строительства и жилищно-коммунального комплекса</t>
  </si>
  <si>
    <t>федеральный бюджет</t>
  </si>
  <si>
    <t>бюджет автономного  округа</t>
  </si>
  <si>
    <t>местный бюджет</t>
  </si>
  <si>
    <t>Иные  внебюджетные  источники</t>
  </si>
  <si>
    <t>1.2.</t>
  </si>
  <si>
    <t>Развитие материально – технической базы администрации Нефтеюганского района</t>
  </si>
  <si>
    <t>Администрация Нефтеюганского района (МКУ "Управление по делам администрации  Нефтеюганского района")</t>
  </si>
  <si>
    <t>1.3.</t>
  </si>
  <si>
    <t>Дополнительное пенсионное обеспечение за выслугу лет</t>
  </si>
  <si>
    <t>Администрация Нефтеюганского района (управление по учету и отчетности)</t>
  </si>
  <si>
    <t>иные  внебюджетные  источники</t>
  </si>
  <si>
    <t>1.4.</t>
  </si>
  <si>
    <t>Осуществление полномочий в сфере госудпрственной регистрации актов гражданского состояния</t>
  </si>
  <si>
    <t>Администрация Нефтеюганского района (ОЗАГс)</t>
  </si>
  <si>
    <t xml:space="preserve">Департамент финансов Нефтеюганского района </t>
  </si>
  <si>
    <t>1.5.</t>
  </si>
  <si>
    <t>Итого по задаче 1</t>
  </si>
  <si>
    <t>Задача 2. Создание условий для  рационального  использования  земель и различных  форм  хозяйствования в границах  муниципального  образования Нефтеюганский район.</t>
  </si>
  <si>
    <t>2.1.</t>
  </si>
  <si>
    <t>Проведение работ по формированию земельных участков</t>
  </si>
  <si>
    <t>Администрация Нефтеюганского района (департамент градостроительства)</t>
  </si>
  <si>
    <t>Итого по задаче 2</t>
  </si>
  <si>
    <t>Всего по подпрограмме 1</t>
  </si>
  <si>
    <t>Подпрограмма 2 Развитие муниципальной службы в муниципальном образовании Нефтеюганский района на 2014-2020 годы</t>
  </si>
  <si>
    <t>Цель: 2.  Обеспечение муниципального образования высококвалифицированными кадрами и  повышение престижа муниципальной  службы</t>
  </si>
  <si>
    <t>Задача 3. Повышение профессиональной компетентности муниципальных служащих</t>
  </si>
  <si>
    <t>3.1.</t>
  </si>
  <si>
    <t>Повышение квалификации муниципальных служащих: 
- без отрыва от производства;
- с отрывом от производства;
- дистанционно с приминением  современных  образовательных  технологий</t>
  </si>
  <si>
    <t>Администрация Нефтеюганского района</t>
  </si>
  <si>
    <t xml:space="preserve">Департамент  имущественных отношений Нефтеюганского района </t>
  </si>
  <si>
    <t>Департамент образования и молодежной политики</t>
  </si>
  <si>
    <t xml:space="preserve">Департамент культуры и спорта  Нефтеюганского района </t>
  </si>
  <si>
    <t>3.2.</t>
  </si>
  <si>
    <t>Подготовка и размещение информации о  деятельности  органов местного  самоуправления Нефтеюганского района в местных  печатных и электронных  СМИ</t>
  </si>
  <si>
    <t>Администрация Нефтеюганского района (управление по информационной  политике)</t>
  </si>
  <si>
    <t xml:space="preserve">местный бюджет </t>
  </si>
  <si>
    <t>Итого по задаче 3</t>
  </si>
  <si>
    <t>Всего</t>
  </si>
  <si>
    <r>
      <t>и</t>
    </r>
    <r>
      <rPr>
        <sz val="12"/>
        <rFont val="Times New Roman"/>
        <family val="1"/>
        <charset val="204"/>
      </rPr>
      <t>ные  внебюджетные  источники</t>
    </r>
  </si>
  <si>
    <t>Задача 4. Повышение профессионального уровня лиц, включенных  в резерв управленческих кадров</t>
  </si>
  <si>
    <t>4.1.</t>
  </si>
  <si>
    <t>Повышение квалификации</t>
  </si>
  <si>
    <t>Итого по задаче 4</t>
  </si>
  <si>
    <t>Всего по подпрограмме 2</t>
  </si>
  <si>
    <t>Подпрограмма 3. Предоставление государственных и муниципальных услуг</t>
  </si>
  <si>
    <t>Цель: 3.  Повышение уровня удовлетворенности населения качеством предоставления государственных и муниципальных услуг.</t>
  </si>
  <si>
    <t>Задача 5.  Обеспечение предоставления государственных и муниципальных услуг  в электронном виде с использованием  многофункционального центра предоставления  государственных и муниципальных услуг  Нефтеюганского района, универсальных электронных карт".</t>
  </si>
  <si>
    <t>5.1.</t>
  </si>
  <si>
    <t>Обеспечение деятельности  Муниципального Учреждения «Многофункциональный центр предоставления муниципальных и государственных услуг» Нефтеюганского района</t>
  </si>
  <si>
    <t>МУ «Многофункциональный центр предоставления муниципальных и государственных услуг» Нефтеюганского района</t>
  </si>
  <si>
    <t>Федеральный бюджет</t>
  </si>
  <si>
    <t>Бюджет автономного округа</t>
  </si>
  <si>
    <t>Местный бюджет</t>
  </si>
  <si>
    <t>Иные внебюджетные источники</t>
  </si>
  <si>
    <t>Итого по задаче 5</t>
  </si>
  <si>
    <t>Всего по подпрограмме 3</t>
  </si>
  <si>
    <t>Всего по муниципальной программе</t>
  </si>
  <si>
    <t>1.</t>
  </si>
  <si>
    <t xml:space="preserve">Администрация Нефтеюганского района </t>
  </si>
  <si>
    <t>2.</t>
  </si>
  <si>
    <t>3.</t>
  </si>
  <si>
    <t>4.</t>
  </si>
  <si>
    <t>5.</t>
  </si>
  <si>
    <t>6.</t>
  </si>
  <si>
    <t>Осуществление полномочий  по хранению, комплектованию архивных документов, относящихся к государственной собственности автономного округа и приобретение объекта недвижимости нежилого назначения на территории г.Нефтеюганска для размещения отдела по делам архивов администрации Нефтеюганского района</t>
  </si>
  <si>
    <t xml:space="preserve">Администрация Нефтеюганского района (Архив),
Департамент имущественных отношений Нефтеюганского района </t>
  </si>
  <si>
    <t>Инвестиции в объекты муниципальной и муниципальной собственности</t>
  </si>
  <si>
    <t>Прочие 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</si>
</sst>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6" x14ac:knownFonts="1">
    <font>
      <sz val="11"/>
      <color theme="1"/>
      <name val="Calibri"/>
      <family val="2"/>
      <scheme val="minor"/>
    </font>
    <font>
      <sz val="13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Calibri"/>
      <family val="2"/>
    </font>
    <font>
      <sz val="12"/>
      <name val="Courier New"/>
      <family val="3"/>
      <charset val="204"/>
    </font>
    <font>
      <sz val="16"/>
      <color theme="1"/>
      <name val="Calibri"/>
      <family val="2"/>
      <scheme val="minor"/>
    </font>
    <font>
      <sz val="16"/>
      <color theme="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2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43" fontId="0" fillId="2" borderId="0" xfId="0" applyNumberFormat="1" applyFill="1" applyBorder="1"/>
    <xf numFmtId="43" fontId="1" fillId="2" borderId="0" xfId="0" applyNumberFormat="1" applyFont="1" applyFill="1" applyBorder="1" applyAlignment="1">
      <alignment vertical="center"/>
    </xf>
    <xf numFmtId="43" fontId="0" fillId="0" borderId="0" xfId="0" applyNumberFormat="1"/>
    <xf numFmtId="43" fontId="1" fillId="0" borderId="0" xfId="0" applyNumberFormat="1" applyFont="1" applyAlignment="1">
      <alignment vertical="center"/>
    </xf>
    <xf numFmtId="43" fontId="1" fillId="2" borderId="0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3" fontId="8" fillId="0" borderId="0" xfId="0" applyNumberFormat="1" applyFont="1"/>
    <xf numFmtId="43" fontId="6" fillId="3" borderId="1" xfId="0" applyNumberFormat="1" applyFont="1" applyFill="1" applyBorder="1" applyAlignment="1">
      <alignment horizontal="center" vertical="center" wrapText="1"/>
    </xf>
    <xf numFmtId="43" fontId="5" fillId="3" borderId="1" xfId="0" applyNumberFormat="1" applyFont="1" applyFill="1" applyBorder="1" applyAlignment="1">
      <alignment horizontal="center" vertical="center" wrapText="1"/>
    </xf>
    <xf numFmtId="43" fontId="10" fillId="0" borderId="0" xfId="0" applyNumberFormat="1" applyFont="1"/>
    <xf numFmtId="43" fontId="3" fillId="2" borderId="1" xfId="0" applyNumberFormat="1" applyFont="1" applyFill="1" applyBorder="1" applyAlignment="1">
      <alignment horizontal="center" vertical="center" wrapText="1"/>
    </xf>
    <xf numFmtId="43" fontId="11" fillId="0" borderId="0" xfId="0" applyNumberFormat="1" applyFont="1"/>
    <xf numFmtId="2" fontId="11" fillId="0" borderId="0" xfId="0" applyNumberFormat="1" applyFont="1"/>
    <xf numFmtId="43" fontId="5" fillId="3" borderId="1" xfId="0" applyNumberFormat="1" applyFont="1" applyFill="1" applyBorder="1" applyAlignment="1">
      <alignment horizontal="center" vertical="center" wrapText="1"/>
    </xf>
    <xf numFmtId="43" fontId="6" fillId="3" borderId="1" xfId="0" applyNumberFormat="1" applyFont="1" applyFill="1" applyBorder="1" applyAlignment="1">
      <alignment horizontal="left" vertical="center" wrapText="1"/>
    </xf>
    <xf numFmtId="43" fontId="5" fillId="3" borderId="1" xfId="0" applyNumberFormat="1" applyFont="1" applyFill="1" applyBorder="1" applyAlignment="1">
      <alignment horizontal="left" vertical="center" wrapText="1"/>
    </xf>
    <xf numFmtId="43" fontId="5" fillId="3" borderId="1" xfId="0" applyNumberFormat="1" applyFont="1" applyFill="1" applyBorder="1" applyAlignment="1">
      <alignment vertical="center" wrapText="1"/>
    </xf>
    <xf numFmtId="43" fontId="7" fillId="3" borderId="1" xfId="0" applyNumberFormat="1" applyFont="1" applyFill="1" applyBorder="1" applyAlignment="1">
      <alignment horizontal="center" vertical="center" wrapText="1"/>
    </xf>
    <xf numFmtId="43" fontId="6" fillId="3" borderId="1" xfId="0" applyNumberFormat="1" applyFont="1" applyFill="1" applyBorder="1" applyAlignment="1">
      <alignment horizontal="center" vertical="center" wrapText="1"/>
    </xf>
    <xf numFmtId="43" fontId="6" fillId="3" borderId="1" xfId="0" applyNumberFormat="1" applyFont="1" applyFill="1" applyBorder="1" applyAlignment="1">
      <alignment horizontal="left" vertical="center" wrapText="1"/>
    </xf>
    <xf numFmtId="43" fontId="6" fillId="3" borderId="1" xfId="0" applyNumberFormat="1" applyFont="1" applyFill="1" applyBorder="1" applyAlignment="1">
      <alignment vertical="center" wrapText="1"/>
    </xf>
    <xf numFmtId="43" fontId="9" fillId="3" borderId="1" xfId="0" applyNumberFormat="1" applyFont="1" applyFill="1" applyBorder="1" applyAlignment="1">
      <alignment vertical="center" wrapText="1"/>
    </xf>
    <xf numFmtId="43" fontId="5" fillId="3" borderId="1" xfId="0" applyNumberFormat="1" applyFont="1" applyFill="1" applyBorder="1" applyAlignment="1">
      <alignment horizontal="left" vertical="center" wrapText="1"/>
    </xf>
    <xf numFmtId="43" fontId="6" fillId="3" borderId="1" xfId="0" applyNumberFormat="1" applyFont="1" applyFill="1" applyBorder="1" applyAlignment="1">
      <alignment horizontal="left" vertical="center" wrapText="1"/>
    </xf>
    <xf numFmtId="43" fontId="5" fillId="3" borderId="1" xfId="0" applyNumberFormat="1" applyFont="1" applyFill="1" applyBorder="1" applyAlignment="1">
      <alignment horizontal="center" vertical="center" wrapText="1"/>
    </xf>
    <xf numFmtId="43" fontId="6" fillId="3" borderId="1" xfId="0" applyNumberFormat="1" applyFont="1" applyFill="1" applyBorder="1" applyAlignment="1">
      <alignment horizontal="center" vertical="center" wrapText="1"/>
    </xf>
    <xf numFmtId="43" fontId="5" fillId="3" borderId="1" xfId="0" applyNumberFormat="1" applyFont="1" applyFill="1" applyBorder="1" applyAlignment="1">
      <alignment vertical="center" wrapText="1"/>
    </xf>
    <xf numFmtId="43" fontId="12" fillId="0" borderId="1" xfId="0" applyNumberFormat="1" applyFont="1" applyBorder="1" applyAlignment="1">
      <alignment horizontal="center" vertical="center" wrapText="1"/>
    </xf>
    <xf numFmtId="43" fontId="15" fillId="0" borderId="0" xfId="0" applyNumberFormat="1" applyFont="1"/>
    <xf numFmtId="43" fontId="13" fillId="3" borderId="1" xfId="0" applyNumberFormat="1" applyFont="1" applyFill="1" applyBorder="1" applyAlignment="1">
      <alignment horizontal="center" vertical="center" wrapText="1"/>
    </xf>
    <xf numFmtId="43" fontId="5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center" vertical="center" wrapText="1"/>
    </xf>
    <xf numFmtId="43" fontId="2" fillId="2" borderId="0" xfId="0" applyNumberFormat="1" applyFont="1" applyFill="1" applyBorder="1" applyAlignment="1">
      <alignment horizontal="center" vertical="center"/>
    </xf>
    <xf numFmtId="43" fontId="3" fillId="2" borderId="1" xfId="0" applyNumberFormat="1" applyFont="1" applyFill="1" applyBorder="1" applyAlignment="1">
      <alignment horizontal="center" vertical="center" wrapText="1"/>
    </xf>
    <xf numFmtId="43" fontId="5" fillId="3" borderId="1" xfId="0" applyNumberFormat="1" applyFont="1" applyFill="1" applyBorder="1" applyAlignment="1">
      <alignment horizontal="left" vertical="center" wrapText="1"/>
    </xf>
    <xf numFmtId="43" fontId="5" fillId="3" borderId="1" xfId="0" applyNumberFormat="1" applyFont="1" applyFill="1" applyBorder="1" applyAlignment="1">
      <alignment vertical="center" wrapText="1"/>
    </xf>
    <xf numFmtId="43" fontId="6" fillId="3" borderId="1" xfId="0" applyNumberFormat="1" applyFont="1" applyFill="1" applyBorder="1" applyAlignment="1">
      <alignment horizontal="center" vertical="center" wrapText="1"/>
    </xf>
    <xf numFmtId="43" fontId="6" fillId="3" borderId="1" xfId="0" applyNumberFormat="1" applyFont="1" applyFill="1" applyBorder="1" applyAlignment="1">
      <alignment horizontal="left" vertical="center" wrapText="1"/>
    </xf>
    <xf numFmtId="43" fontId="5" fillId="3" borderId="1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U180"/>
  <sheetViews>
    <sheetView tabSelected="1" topLeftCell="A90" zoomScale="70" zoomScaleNormal="70" workbookViewId="0">
      <selection activeCell="E104" sqref="E104"/>
    </sheetView>
  </sheetViews>
  <sheetFormatPr defaultRowHeight="15" x14ac:dyDescent="0.25"/>
  <cols>
    <col min="1" max="1" width="6.42578125" style="3" customWidth="1"/>
    <col min="2" max="2" width="32.42578125" style="3" customWidth="1"/>
    <col min="3" max="3" width="18.5703125" style="3" customWidth="1"/>
    <col min="4" max="4" width="19.5703125" style="3" customWidth="1"/>
    <col min="5" max="5" width="17.42578125" style="3" customWidth="1"/>
    <col min="6" max="6" width="18.140625" style="3" customWidth="1"/>
    <col min="7" max="7" width="17.5703125" style="3" customWidth="1"/>
    <col min="8" max="8" width="16.42578125" style="3" customWidth="1"/>
    <col min="9" max="9" width="18.28515625" style="3" customWidth="1"/>
    <col min="10" max="10" width="17.7109375" style="3" customWidth="1"/>
    <col min="11" max="11" width="18.140625" style="3" customWidth="1"/>
    <col min="12" max="12" width="17" style="3" customWidth="1"/>
    <col min="13" max="13" width="9.140625" style="3" customWidth="1"/>
    <col min="14" max="14" width="12" style="3" bestFit="1" customWidth="1"/>
    <col min="15" max="15" width="9.140625" style="3" customWidth="1"/>
    <col min="16" max="16" width="37.42578125" style="3" customWidth="1"/>
    <col min="17" max="17" width="14.28515625" style="3" bestFit="1" customWidth="1"/>
    <col min="18" max="18" width="14.85546875" style="3" customWidth="1"/>
    <col min="19" max="19" width="12" style="3" bestFit="1" customWidth="1"/>
    <col min="20" max="256" width="9.140625" style="3"/>
    <col min="257" max="257" width="5.85546875" style="3" customWidth="1"/>
    <col min="258" max="258" width="20.7109375" style="3" customWidth="1"/>
    <col min="259" max="259" width="23" style="3" customWidth="1"/>
    <col min="260" max="260" width="22.85546875" style="3" customWidth="1"/>
    <col min="261" max="261" width="17.42578125" style="3" customWidth="1"/>
    <col min="262" max="262" width="18.140625" style="3" customWidth="1"/>
    <col min="263" max="263" width="19.5703125" style="3" customWidth="1"/>
    <col min="264" max="264" width="15.5703125" style="3" customWidth="1"/>
    <col min="265" max="265" width="18.28515625" style="3" customWidth="1"/>
    <col min="266" max="266" width="17.7109375" style="3" customWidth="1"/>
    <col min="267" max="267" width="18.140625" style="3" customWidth="1"/>
    <col min="268" max="268" width="17" style="3" customWidth="1"/>
    <col min="269" max="269" width="9.140625" style="3" customWidth="1"/>
    <col min="270" max="270" width="12" style="3" bestFit="1" customWidth="1"/>
    <col min="271" max="271" width="9.140625" style="3" customWidth="1"/>
    <col min="272" max="272" width="16.140625" style="3" customWidth="1"/>
    <col min="273" max="273" width="14.28515625" style="3" bestFit="1" customWidth="1"/>
    <col min="274" max="274" width="14.85546875" style="3" customWidth="1"/>
    <col min="275" max="275" width="12" style="3" bestFit="1" customWidth="1"/>
    <col min="276" max="512" width="9.140625" style="3"/>
    <col min="513" max="513" width="5.85546875" style="3" customWidth="1"/>
    <col min="514" max="514" width="20.7109375" style="3" customWidth="1"/>
    <col min="515" max="515" width="23" style="3" customWidth="1"/>
    <col min="516" max="516" width="22.85546875" style="3" customWidth="1"/>
    <col min="517" max="517" width="17.42578125" style="3" customWidth="1"/>
    <col min="518" max="518" width="18.140625" style="3" customWidth="1"/>
    <col min="519" max="519" width="19.5703125" style="3" customWidth="1"/>
    <col min="520" max="520" width="15.5703125" style="3" customWidth="1"/>
    <col min="521" max="521" width="18.28515625" style="3" customWidth="1"/>
    <col min="522" max="522" width="17.7109375" style="3" customWidth="1"/>
    <col min="523" max="523" width="18.140625" style="3" customWidth="1"/>
    <col min="524" max="524" width="17" style="3" customWidth="1"/>
    <col min="525" max="525" width="9.140625" style="3" customWidth="1"/>
    <col min="526" max="526" width="12" style="3" bestFit="1" customWidth="1"/>
    <col min="527" max="527" width="9.140625" style="3" customWidth="1"/>
    <col min="528" max="528" width="16.140625" style="3" customWidth="1"/>
    <col min="529" max="529" width="14.28515625" style="3" bestFit="1" customWidth="1"/>
    <col min="530" max="530" width="14.85546875" style="3" customWidth="1"/>
    <col min="531" max="531" width="12" style="3" bestFit="1" customWidth="1"/>
    <col min="532" max="768" width="9.140625" style="3"/>
    <col min="769" max="769" width="5.85546875" style="3" customWidth="1"/>
    <col min="770" max="770" width="20.7109375" style="3" customWidth="1"/>
    <col min="771" max="771" width="23" style="3" customWidth="1"/>
    <col min="772" max="772" width="22.85546875" style="3" customWidth="1"/>
    <col min="773" max="773" width="17.42578125" style="3" customWidth="1"/>
    <col min="774" max="774" width="18.140625" style="3" customWidth="1"/>
    <col min="775" max="775" width="19.5703125" style="3" customWidth="1"/>
    <col min="776" max="776" width="15.5703125" style="3" customWidth="1"/>
    <col min="777" max="777" width="18.28515625" style="3" customWidth="1"/>
    <col min="778" max="778" width="17.7109375" style="3" customWidth="1"/>
    <col min="779" max="779" width="18.140625" style="3" customWidth="1"/>
    <col min="780" max="780" width="17" style="3" customWidth="1"/>
    <col min="781" max="781" width="9.140625" style="3" customWidth="1"/>
    <col min="782" max="782" width="12" style="3" bestFit="1" customWidth="1"/>
    <col min="783" max="783" width="9.140625" style="3" customWidth="1"/>
    <col min="784" max="784" width="16.140625" style="3" customWidth="1"/>
    <col min="785" max="785" width="14.28515625" style="3" bestFit="1" customWidth="1"/>
    <col min="786" max="786" width="14.85546875" style="3" customWidth="1"/>
    <col min="787" max="787" width="12" style="3" bestFit="1" customWidth="1"/>
    <col min="788" max="1024" width="9.140625" style="3"/>
    <col min="1025" max="1025" width="5.85546875" style="3" customWidth="1"/>
    <col min="1026" max="1026" width="20.7109375" style="3" customWidth="1"/>
    <col min="1027" max="1027" width="23" style="3" customWidth="1"/>
    <col min="1028" max="1028" width="22.85546875" style="3" customWidth="1"/>
    <col min="1029" max="1029" width="17.42578125" style="3" customWidth="1"/>
    <col min="1030" max="1030" width="18.140625" style="3" customWidth="1"/>
    <col min="1031" max="1031" width="19.5703125" style="3" customWidth="1"/>
    <col min="1032" max="1032" width="15.5703125" style="3" customWidth="1"/>
    <col min="1033" max="1033" width="18.28515625" style="3" customWidth="1"/>
    <col min="1034" max="1034" width="17.7109375" style="3" customWidth="1"/>
    <col min="1035" max="1035" width="18.140625" style="3" customWidth="1"/>
    <col min="1036" max="1036" width="17" style="3" customWidth="1"/>
    <col min="1037" max="1037" width="9.140625" style="3" customWidth="1"/>
    <col min="1038" max="1038" width="12" style="3" bestFit="1" customWidth="1"/>
    <col min="1039" max="1039" width="9.140625" style="3" customWidth="1"/>
    <col min="1040" max="1040" width="16.140625" style="3" customWidth="1"/>
    <col min="1041" max="1041" width="14.28515625" style="3" bestFit="1" customWidth="1"/>
    <col min="1042" max="1042" width="14.85546875" style="3" customWidth="1"/>
    <col min="1043" max="1043" width="12" style="3" bestFit="1" customWidth="1"/>
    <col min="1044" max="1280" width="9.140625" style="3"/>
    <col min="1281" max="1281" width="5.85546875" style="3" customWidth="1"/>
    <col min="1282" max="1282" width="20.7109375" style="3" customWidth="1"/>
    <col min="1283" max="1283" width="23" style="3" customWidth="1"/>
    <col min="1284" max="1284" width="22.85546875" style="3" customWidth="1"/>
    <col min="1285" max="1285" width="17.42578125" style="3" customWidth="1"/>
    <col min="1286" max="1286" width="18.140625" style="3" customWidth="1"/>
    <col min="1287" max="1287" width="19.5703125" style="3" customWidth="1"/>
    <col min="1288" max="1288" width="15.5703125" style="3" customWidth="1"/>
    <col min="1289" max="1289" width="18.28515625" style="3" customWidth="1"/>
    <col min="1290" max="1290" width="17.7109375" style="3" customWidth="1"/>
    <col min="1291" max="1291" width="18.140625" style="3" customWidth="1"/>
    <col min="1292" max="1292" width="17" style="3" customWidth="1"/>
    <col min="1293" max="1293" width="9.140625" style="3" customWidth="1"/>
    <col min="1294" max="1294" width="12" style="3" bestFit="1" customWidth="1"/>
    <col min="1295" max="1295" width="9.140625" style="3" customWidth="1"/>
    <col min="1296" max="1296" width="16.140625" style="3" customWidth="1"/>
    <col min="1297" max="1297" width="14.28515625" style="3" bestFit="1" customWidth="1"/>
    <col min="1298" max="1298" width="14.85546875" style="3" customWidth="1"/>
    <col min="1299" max="1299" width="12" style="3" bestFit="1" customWidth="1"/>
    <col min="1300" max="1536" width="9.140625" style="3"/>
    <col min="1537" max="1537" width="5.85546875" style="3" customWidth="1"/>
    <col min="1538" max="1538" width="20.7109375" style="3" customWidth="1"/>
    <col min="1539" max="1539" width="23" style="3" customWidth="1"/>
    <col min="1540" max="1540" width="22.85546875" style="3" customWidth="1"/>
    <col min="1541" max="1541" width="17.42578125" style="3" customWidth="1"/>
    <col min="1542" max="1542" width="18.140625" style="3" customWidth="1"/>
    <col min="1543" max="1543" width="19.5703125" style="3" customWidth="1"/>
    <col min="1544" max="1544" width="15.5703125" style="3" customWidth="1"/>
    <col min="1545" max="1545" width="18.28515625" style="3" customWidth="1"/>
    <col min="1546" max="1546" width="17.7109375" style="3" customWidth="1"/>
    <col min="1547" max="1547" width="18.140625" style="3" customWidth="1"/>
    <col min="1548" max="1548" width="17" style="3" customWidth="1"/>
    <col min="1549" max="1549" width="9.140625" style="3" customWidth="1"/>
    <col min="1550" max="1550" width="12" style="3" bestFit="1" customWidth="1"/>
    <col min="1551" max="1551" width="9.140625" style="3" customWidth="1"/>
    <col min="1552" max="1552" width="16.140625" style="3" customWidth="1"/>
    <col min="1553" max="1553" width="14.28515625" style="3" bestFit="1" customWidth="1"/>
    <col min="1554" max="1554" width="14.85546875" style="3" customWidth="1"/>
    <col min="1555" max="1555" width="12" style="3" bestFit="1" customWidth="1"/>
    <col min="1556" max="1792" width="9.140625" style="3"/>
    <col min="1793" max="1793" width="5.85546875" style="3" customWidth="1"/>
    <col min="1794" max="1794" width="20.7109375" style="3" customWidth="1"/>
    <col min="1795" max="1795" width="23" style="3" customWidth="1"/>
    <col min="1796" max="1796" width="22.85546875" style="3" customWidth="1"/>
    <col min="1797" max="1797" width="17.42578125" style="3" customWidth="1"/>
    <col min="1798" max="1798" width="18.140625" style="3" customWidth="1"/>
    <col min="1799" max="1799" width="19.5703125" style="3" customWidth="1"/>
    <col min="1800" max="1800" width="15.5703125" style="3" customWidth="1"/>
    <col min="1801" max="1801" width="18.28515625" style="3" customWidth="1"/>
    <col min="1802" max="1802" width="17.7109375" style="3" customWidth="1"/>
    <col min="1803" max="1803" width="18.140625" style="3" customWidth="1"/>
    <col min="1804" max="1804" width="17" style="3" customWidth="1"/>
    <col min="1805" max="1805" width="9.140625" style="3" customWidth="1"/>
    <col min="1806" max="1806" width="12" style="3" bestFit="1" customWidth="1"/>
    <col min="1807" max="1807" width="9.140625" style="3" customWidth="1"/>
    <col min="1808" max="1808" width="16.140625" style="3" customWidth="1"/>
    <col min="1809" max="1809" width="14.28515625" style="3" bestFit="1" customWidth="1"/>
    <col min="1810" max="1810" width="14.85546875" style="3" customWidth="1"/>
    <col min="1811" max="1811" width="12" style="3" bestFit="1" customWidth="1"/>
    <col min="1812" max="2048" width="9.140625" style="3"/>
    <col min="2049" max="2049" width="5.85546875" style="3" customWidth="1"/>
    <col min="2050" max="2050" width="20.7109375" style="3" customWidth="1"/>
    <col min="2051" max="2051" width="23" style="3" customWidth="1"/>
    <col min="2052" max="2052" width="22.85546875" style="3" customWidth="1"/>
    <col min="2053" max="2053" width="17.42578125" style="3" customWidth="1"/>
    <col min="2054" max="2054" width="18.140625" style="3" customWidth="1"/>
    <col min="2055" max="2055" width="19.5703125" style="3" customWidth="1"/>
    <col min="2056" max="2056" width="15.5703125" style="3" customWidth="1"/>
    <col min="2057" max="2057" width="18.28515625" style="3" customWidth="1"/>
    <col min="2058" max="2058" width="17.7109375" style="3" customWidth="1"/>
    <col min="2059" max="2059" width="18.140625" style="3" customWidth="1"/>
    <col min="2060" max="2060" width="17" style="3" customWidth="1"/>
    <col min="2061" max="2061" width="9.140625" style="3" customWidth="1"/>
    <col min="2062" max="2062" width="12" style="3" bestFit="1" customWidth="1"/>
    <col min="2063" max="2063" width="9.140625" style="3" customWidth="1"/>
    <col min="2064" max="2064" width="16.140625" style="3" customWidth="1"/>
    <col min="2065" max="2065" width="14.28515625" style="3" bestFit="1" customWidth="1"/>
    <col min="2066" max="2066" width="14.85546875" style="3" customWidth="1"/>
    <col min="2067" max="2067" width="12" style="3" bestFit="1" customWidth="1"/>
    <col min="2068" max="2304" width="9.140625" style="3"/>
    <col min="2305" max="2305" width="5.85546875" style="3" customWidth="1"/>
    <col min="2306" max="2306" width="20.7109375" style="3" customWidth="1"/>
    <col min="2307" max="2307" width="23" style="3" customWidth="1"/>
    <col min="2308" max="2308" width="22.85546875" style="3" customWidth="1"/>
    <col min="2309" max="2309" width="17.42578125" style="3" customWidth="1"/>
    <col min="2310" max="2310" width="18.140625" style="3" customWidth="1"/>
    <col min="2311" max="2311" width="19.5703125" style="3" customWidth="1"/>
    <col min="2312" max="2312" width="15.5703125" style="3" customWidth="1"/>
    <col min="2313" max="2313" width="18.28515625" style="3" customWidth="1"/>
    <col min="2314" max="2314" width="17.7109375" style="3" customWidth="1"/>
    <col min="2315" max="2315" width="18.140625" style="3" customWidth="1"/>
    <col min="2316" max="2316" width="17" style="3" customWidth="1"/>
    <col min="2317" max="2317" width="9.140625" style="3" customWidth="1"/>
    <col min="2318" max="2318" width="12" style="3" bestFit="1" customWidth="1"/>
    <col min="2319" max="2319" width="9.140625" style="3" customWidth="1"/>
    <col min="2320" max="2320" width="16.140625" style="3" customWidth="1"/>
    <col min="2321" max="2321" width="14.28515625" style="3" bestFit="1" customWidth="1"/>
    <col min="2322" max="2322" width="14.85546875" style="3" customWidth="1"/>
    <col min="2323" max="2323" width="12" style="3" bestFit="1" customWidth="1"/>
    <col min="2324" max="2560" width="9.140625" style="3"/>
    <col min="2561" max="2561" width="5.85546875" style="3" customWidth="1"/>
    <col min="2562" max="2562" width="20.7109375" style="3" customWidth="1"/>
    <col min="2563" max="2563" width="23" style="3" customWidth="1"/>
    <col min="2564" max="2564" width="22.85546875" style="3" customWidth="1"/>
    <col min="2565" max="2565" width="17.42578125" style="3" customWidth="1"/>
    <col min="2566" max="2566" width="18.140625" style="3" customWidth="1"/>
    <col min="2567" max="2567" width="19.5703125" style="3" customWidth="1"/>
    <col min="2568" max="2568" width="15.5703125" style="3" customWidth="1"/>
    <col min="2569" max="2569" width="18.28515625" style="3" customWidth="1"/>
    <col min="2570" max="2570" width="17.7109375" style="3" customWidth="1"/>
    <col min="2571" max="2571" width="18.140625" style="3" customWidth="1"/>
    <col min="2572" max="2572" width="17" style="3" customWidth="1"/>
    <col min="2573" max="2573" width="9.140625" style="3" customWidth="1"/>
    <col min="2574" max="2574" width="12" style="3" bestFit="1" customWidth="1"/>
    <col min="2575" max="2575" width="9.140625" style="3" customWidth="1"/>
    <col min="2576" max="2576" width="16.140625" style="3" customWidth="1"/>
    <col min="2577" max="2577" width="14.28515625" style="3" bestFit="1" customWidth="1"/>
    <col min="2578" max="2578" width="14.85546875" style="3" customWidth="1"/>
    <col min="2579" max="2579" width="12" style="3" bestFit="1" customWidth="1"/>
    <col min="2580" max="2816" width="9.140625" style="3"/>
    <col min="2817" max="2817" width="5.85546875" style="3" customWidth="1"/>
    <col min="2818" max="2818" width="20.7109375" style="3" customWidth="1"/>
    <col min="2819" max="2819" width="23" style="3" customWidth="1"/>
    <col min="2820" max="2820" width="22.85546875" style="3" customWidth="1"/>
    <col min="2821" max="2821" width="17.42578125" style="3" customWidth="1"/>
    <col min="2822" max="2822" width="18.140625" style="3" customWidth="1"/>
    <col min="2823" max="2823" width="19.5703125" style="3" customWidth="1"/>
    <col min="2824" max="2824" width="15.5703125" style="3" customWidth="1"/>
    <col min="2825" max="2825" width="18.28515625" style="3" customWidth="1"/>
    <col min="2826" max="2826" width="17.7109375" style="3" customWidth="1"/>
    <col min="2827" max="2827" width="18.140625" style="3" customWidth="1"/>
    <col min="2828" max="2828" width="17" style="3" customWidth="1"/>
    <col min="2829" max="2829" width="9.140625" style="3" customWidth="1"/>
    <col min="2830" max="2830" width="12" style="3" bestFit="1" customWidth="1"/>
    <col min="2831" max="2831" width="9.140625" style="3" customWidth="1"/>
    <col min="2832" max="2832" width="16.140625" style="3" customWidth="1"/>
    <col min="2833" max="2833" width="14.28515625" style="3" bestFit="1" customWidth="1"/>
    <col min="2834" max="2834" width="14.85546875" style="3" customWidth="1"/>
    <col min="2835" max="2835" width="12" style="3" bestFit="1" customWidth="1"/>
    <col min="2836" max="3072" width="9.140625" style="3"/>
    <col min="3073" max="3073" width="5.85546875" style="3" customWidth="1"/>
    <col min="3074" max="3074" width="20.7109375" style="3" customWidth="1"/>
    <col min="3075" max="3075" width="23" style="3" customWidth="1"/>
    <col min="3076" max="3076" width="22.85546875" style="3" customWidth="1"/>
    <col min="3077" max="3077" width="17.42578125" style="3" customWidth="1"/>
    <col min="3078" max="3078" width="18.140625" style="3" customWidth="1"/>
    <col min="3079" max="3079" width="19.5703125" style="3" customWidth="1"/>
    <col min="3080" max="3080" width="15.5703125" style="3" customWidth="1"/>
    <col min="3081" max="3081" width="18.28515625" style="3" customWidth="1"/>
    <col min="3082" max="3082" width="17.7109375" style="3" customWidth="1"/>
    <col min="3083" max="3083" width="18.140625" style="3" customWidth="1"/>
    <col min="3084" max="3084" width="17" style="3" customWidth="1"/>
    <col min="3085" max="3085" width="9.140625" style="3" customWidth="1"/>
    <col min="3086" max="3086" width="12" style="3" bestFit="1" customWidth="1"/>
    <col min="3087" max="3087" width="9.140625" style="3" customWidth="1"/>
    <col min="3088" max="3088" width="16.140625" style="3" customWidth="1"/>
    <col min="3089" max="3089" width="14.28515625" style="3" bestFit="1" customWidth="1"/>
    <col min="3090" max="3090" width="14.85546875" style="3" customWidth="1"/>
    <col min="3091" max="3091" width="12" style="3" bestFit="1" customWidth="1"/>
    <col min="3092" max="3328" width="9.140625" style="3"/>
    <col min="3329" max="3329" width="5.85546875" style="3" customWidth="1"/>
    <col min="3330" max="3330" width="20.7109375" style="3" customWidth="1"/>
    <col min="3331" max="3331" width="23" style="3" customWidth="1"/>
    <col min="3332" max="3332" width="22.85546875" style="3" customWidth="1"/>
    <col min="3333" max="3333" width="17.42578125" style="3" customWidth="1"/>
    <col min="3334" max="3334" width="18.140625" style="3" customWidth="1"/>
    <col min="3335" max="3335" width="19.5703125" style="3" customWidth="1"/>
    <col min="3336" max="3336" width="15.5703125" style="3" customWidth="1"/>
    <col min="3337" max="3337" width="18.28515625" style="3" customWidth="1"/>
    <col min="3338" max="3338" width="17.7109375" style="3" customWidth="1"/>
    <col min="3339" max="3339" width="18.140625" style="3" customWidth="1"/>
    <col min="3340" max="3340" width="17" style="3" customWidth="1"/>
    <col min="3341" max="3341" width="9.140625" style="3" customWidth="1"/>
    <col min="3342" max="3342" width="12" style="3" bestFit="1" customWidth="1"/>
    <col min="3343" max="3343" width="9.140625" style="3" customWidth="1"/>
    <col min="3344" max="3344" width="16.140625" style="3" customWidth="1"/>
    <col min="3345" max="3345" width="14.28515625" style="3" bestFit="1" customWidth="1"/>
    <col min="3346" max="3346" width="14.85546875" style="3" customWidth="1"/>
    <col min="3347" max="3347" width="12" style="3" bestFit="1" customWidth="1"/>
    <col min="3348" max="3584" width="9.140625" style="3"/>
    <col min="3585" max="3585" width="5.85546875" style="3" customWidth="1"/>
    <col min="3586" max="3586" width="20.7109375" style="3" customWidth="1"/>
    <col min="3587" max="3587" width="23" style="3" customWidth="1"/>
    <col min="3588" max="3588" width="22.85546875" style="3" customWidth="1"/>
    <col min="3589" max="3589" width="17.42578125" style="3" customWidth="1"/>
    <col min="3590" max="3590" width="18.140625" style="3" customWidth="1"/>
    <col min="3591" max="3591" width="19.5703125" style="3" customWidth="1"/>
    <col min="3592" max="3592" width="15.5703125" style="3" customWidth="1"/>
    <col min="3593" max="3593" width="18.28515625" style="3" customWidth="1"/>
    <col min="3594" max="3594" width="17.7109375" style="3" customWidth="1"/>
    <col min="3595" max="3595" width="18.140625" style="3" customWidth="1"/>
    <col min="3596" max="3596" width="17" style="3" customWidth="1"/>
    <col min="3597" max="3597" width="9.140625" style="3" customWidth="1"/>
    <col min="3598" max="3598" width="12" style="3" bestFit="1" customWidth="1"/>
    <col min="3599" max="3599" width="9.140625" style="3" customWidth="1"/>
    <col min="3600" max="3600" width="16.140625" style="3" customWidth="1"/>
    <col min="3601" max="3601" width="14.28515625" style="3" bestFit="1" customWidth="1"/>
    <col min="3602" max="3602" width="14.85546875" style="3" customWidth="1"/>
    <col min="3603" max="3603" width="12" style="3" bestFit="1" customWidth="1"/>
    <col min="3604" max="3840" width="9.140625" style="3"/>
    <col min="3841" max="3841" width="5.85546875" style="3" customWidth="1"/>
    <col min="3842" max="3842" width="20.7109375" style="3" customWidth="1"/>
    <col min="3843" max="3843" width="23" style="3" customWidth="1"/>
    <col min="3844" max="3844" width="22.85546875" style="3" customWidth="1"/>
    <col min="3845" max="3845" width="17.42578125" style="3" customWidth="1"/>
    <col min="3846" max="3846" width="18.140625" style="3" customWidth="1"/>
    <col min="3847" max="3847" width="19.5703125" style="3" customWidth="1"/>
    <col min="3848" max="3848" width="15.5703125" style="3" customWidth="1"/>
    <col min="3849" max="3849" width="18.28515625" style="3" customWidth="1"/>
    <col min="3850" max="3850" width="17.7109375" style="3" customWidth="1"/>
    <col min="3851" max="3851" width="18.140625" style="3" customWidth="1"/>
    <col min="3852" max="3852" width="17" style="3" customWidth="1"/>
    <col min="3853" max="3853" width="9.140625" style="3" customWidth="1"/>
    <col min="3854" max="3854" width="12" style="3" bestFit="1" customWidth="1"/>
    <col min="3855" max="3855" width="9.140625" style="3" customWidth="1"/>
    <col min="3856" max="3856" width="16.140625" style="3" customWidth="1"/>
    <col min="3857" max="3857" width="14.28515625" style="3" bestFit="1" customWidth="1"/>
    <col min="3858" max="3858" width="14.85546875" style="3" customWidth="1"/>
    <col min="3859" max="3859" width="12" style="3" bestFit="1" customWidth="1"/>
    <col min="3860" max="4096" width="9.140625" style="3"/>
    <col min="4097" max="4097" width="5.85546875" style="3" customWidth="1"/>
    <col min="4098" max="4098" width="20.7109375" style="3" customWidth="1"/>
    <col min="4099" max="4099" width="23" style="3" customWidth="1"/>
    <col min="4100" max="4100" width="22.85546875" style="3" customWidth="1"/>
    <col min="4101" max="4101" width="17.42578125" style="3" customWidth="1"/>
    <col min="4102" max="4102" width="18.140625" style="3" customWidth="1"/>
    <col min="4103" max="4103" width="19.5703125" style="3" customWidth="1"/>
    <col min="4104" max="4104" width="15.5703125" style="3" customWidth="1"/>
    <col min="4105" max="4105" width="18.28515625" style="3" customWidth="1"/>
    <col min="4106" max="4106" width="17.7109375" style="3" customWidth="1"/>
    <col min="4107" max="4107" width="18.140625" style="3" customWidth="1"/>
    <col min="4108" max="4108" width="17" style="3" customWidth="1"/>
    <col min="4109" max="4109" width="9.140625" style="3" customWidth="1"/>
    <col min="4110" max="4110" width="12" style="3" bestFit="1" customWidth="1"/>
    <col min="4111" max="4111" width="9.140625" style="3" customWidth="1"/>
    <col min="4112" max="4112" width="16.140625" style="3" customWidth="1"/>
    <col min="4113" max="4113" width="14.28515625" style="3" bestFit="1" customWidth="1"/>
    <col min="4114" max="4114" width="14.85546875" style="3" customWidth="1"/>
    <col min="4115" max="4115" width="12" style="3" bestFit="1" customWidth="1"/>
    <col min="4116" max="4352" width="9.140625" style="3"/>
    <col min="4353" max="4353" width="5.85546875" style="3" customWidth="1"/>
    <col min="4354" max="4354" width="20.7109375" style="3" customWidth="1"/>
    <col min="4355" max="4355" width="23" style="3" customWidth="1"/>
    <col min="4356" max="4356" width="22.85546875" style="3" customWidth="1"/>
    <col min="4357" max="4357" width="17.42578125" style="3" customWidth="1"/>
    <col min="4358" max="4358" width="18.140625" style="3" customWidth="1"/>
    <col min="4359" max="4359" width="19.5703125" style="3" customWidth="1"/>
    <col min="4360" max="4360" width="15.5703125" style="3" customWidth="1"/>
    <col min="4361" max="4361" width="18.28515625" style="3" customWidth="1"/>
    <col min="4362" max="4362" width="17.7109375" style="3" customWidth="1"/>
    <col min="4363" max="4363" width="18.140625" style="3" customWidth="1"/>
    <col min="4364" max="4364" width="17" style="3" customWidth="1"/>
    <col min="4365" max="4365" width="9.140625" style="3" customWidth="1"/>
    <col min="4366" max="4366" width="12" style="3" bestFit="1" customWidth="1"/>
    <col min="4367" max="4367" width="9.140625" style="3" customWidth="1"/>
    <col min="4368" max="4368" width="16.140625" style="3" customWidth="1"/>
    <col min="4369" max="4369" width="14.28515625" style="3" bestFit="1" customWidth="1"/>
    <col min="4370" max="4370" width="14.85546875" style="3" customWidth="1"/>
    <col min="4371" max="4371" width="12" style="3" bestFit="1" customWidth="1"/>
    <col min="4372" max="4608" width="9.140625" style="3"/>
    <col min="4609" max="4609" width="5.85546875" style="3" customWidth="1"/>
    <col min="4610" max="4610" width="20.7109375" style="3" customWidth="1"/>
    <col min="4611" max="4611" width="23" style="3" customWidth="1"/>
    <col min="4612" max="4612" width="22.85546875" style="3" customWidth="1"/>
    <col min="4613" max="4613" width="17.42578125" style="3" customWidth="1"/>
    <col min="4614" max="4614" width="18.140625" style="3" customWidth="1"/>
    <col min="4615" max="4615" width="19.5703125" style="3" customWidth="1"/>
    <col min="4616" max="4616" width="15.5703125" style="3" customWidth="1"/>
    <col min="4617" max="4617" width="18.28515625" style="3" customWidth="1"/>
    <col min="4618" max="4618" width="17.7109375" style="3" customWidth="1"/>
    <col min="4619" max="4619" width="18.140625" style="3" customWidth="1"/>
    <col min="4620" max="4620" width="17" style="3" customWidth="1"/>
    <col min="4621" max="4621" width="9.140625" style="3" customWidth="1"/>
    <col min="4622" max="4622" width="12" style="3" bestFit="1" customWidth="1"/>
    <col min="4623" max="4623" width="9.140625" style="3" customWidth="1"/>
    <col min="4624" max="4624" width="16.140625" style="3" customWidth="1"/>
    <col min="4625" max="4625" width="14.28515625" style="3" bestFit="1" customWidth="1"/>
    <col min="4626" max="4626" width="14.85546875" style="3" customWidth="1"/>
    <col min="4627" max="4627" width="12" style="3" bestFit="1" customWidth="1"/>
    <col min="4628" max="4864" width="9.140625" style="3"/>
    <col min="4865" max="4865" width="5.85546875" style="3" customWidth="1"/>
    <col min="4866" max="4866" width="20.7109375" style="3" customWidth="1"/>
    <col min="4867" max="4867" width="23" style="3" customWidth="1"/>
    <col min="4868" max="4868" width="22.85546875" style="3" customWidth="1"/>
    <col min="4869" max="4869" width="17.42578125" style="3" customWidth="1"/>
    <col min="4870" max="4870" width="18.140625" style="3" customWidth="1"/>
    <col min="4871" max="4871" width="19.5703125" style="3" customWidth="1"/>
    <col min="4872" max="4872" width="15.5703125" style="3" customWidth="1"/>
    <col min="4873" max="4873" width="18.28515625" style="3" customWidth="1"/>
    <col min="4874" max="4874" width="17.7109375" style="3" customWidth="1"/>
    <col min="4875" max="4875" width="18.140625" style="3" customWidth="1"/>
    <col min="4876" max="4876" width="17" style="3" customWidth="1"/>
    <col min="4877" max="4877" width="9.140625" style="3" customWidth="1"/>
    <col min="4878" max="4878" width="12" style="3" bestFit="1" customWidth="1"/>
    <col min="4879" max="4879" width="9.140625" style="3" customWidth="1"/>
    <col min="4880" max="4880" width="16.140625" style="3" customWidth="1"/>
    <col min="4881" max="4881" width="14.28515625" style="3" bestFit="1" customWidth="1"/>
    <col min="4882" max="4882" width="14.85546875" style="3" customWidth="1"/>
    <col min="4883" max="4883" width="12" style="3" bestFit="1" customWidth="1"/>
    <col min="4884" max="5120" width="9.140625" style="3"/>
    <col min="5121" max="5121" width="5.85546875" style="3" customWidth="1"/>
    <col min="5122" max="5122" width="20.7109375" style="3" customWidth="1"/>
    <col min="5123" max="5123" width="23" style="3" customWidth="1"/>
    <col min="5124" max="5124" width="22.85546875" style="3" customWidth="1"/>
    <col min="5125" max="5125" width="17.42578125" style="3" customWidth="1"/>
    <col min="5126" max="5126" width="18.140625" style="3" customWidth="1"/>
    <col min="5127" max="5127" width="19.5703125" style="3" customWidth="1"/>
    <col min="5128" max="5128" width="15.5703125" style="3" customWidth="1"/>
    <col min="5129" max="5129" width="18.28515625" style="3" customWidth="1"/>
    <col min="5130" max="5130" width="17.7109375" style="3" customWidth="1"/>
    <col min="5131" max="5131" width="18.140625" style="3" customWidth="1"/>
    <col min="5132" max="5132" width="17" style="3" customWidth="1"/>
    <col min="5133" max="5133" width="9.140625" style="3" customWidth="1"/>
    <col min="5134" max="5134" width="12" style="3" bestFit="1" customWidth="1"/>
    <col min="5135" max="5135" width="9.140625" style="3" customWidth="1"/>
    <col min="5136" max="5136" width="16.140625" style="3" customWidth="1"/>
    <col min="5137" max="5137" width="14.28515625" style="3" bestFit="1" customWidth="1"/>
    <col min="5138" max="5138" width="14.85546875" style="3" customWidth="1"/>
    <col min="5139" max="5139" width="12" style="3" bestFit="1" customWidth="1"/>
    <col min="5140" max="5376" width="9.140625" style="3"/>
    <col min="5377" max="5377" width="5.85546875" style="3" customWidth="1"/>
    <col min="5378" max="5378" width="20.7109375" style="3" customWidth="1"/>
    <col min="5379" max="5379" width="23" style="3" customWidth="1"/>
    <col min="5380" max="5380" width="22.85546875" style="3" customWidth="1"/>
    <col min="5381" max="5381" width="17.42578125" style="3" customWidth="1"/>
    <col min="5382" max="5382" width="18.140625" style="3" customWidth="1"/>
    <col min="5383" max="5383" width="19.5703125" style="3" customWidth="1"/>
    <col min="5384" max="5384" width="15.5703125" style="3" customWidth="1"/>
    <col min="5385" max="5385" width="18.28515625" style="3" customWidth="1"/>
    <col min="5386" max="5386" width="17.7109375" style="3" customWidth="1"/>
    <col min="5387" max="5387" width="18.140625" style="3" customWidth="1"/>
    <col min="5388" max="5388" width="17" style="3" customWidth="1"/>
    <col min="5389" max="5389" width="9.140625" style="3" customWidth="1"/>
    <col min="5390" max="5390" width="12" style="3" bestFit="1" customWidth="1"/>
    <col min="5391" max="5391" width="9.140625" style="3" customWidth="1"/>
    <col min="5392" max="5392" width="16.140625" style="3" customWidth="1"/>
    <col min="5393" max="5393" width="14.28515625" style="3" bestFit="1" customWidth="1"/>
    <col min="5394" max="5394" width="14.85546875" style="3" customWidth="1"/>
    <col min="5395" max="5395" width="12" style="3" bestFit="1" customWidth="1"/>
    <col min="5396" max="5632" width="9.140625" style="3"/>
    <col min="5633" max="5633" width="5.85546875" style="3" customWidth="1"/>
    <col min="5634" max="5634" width="20.7109375" style="3" customWidth="1"/>
    <col min="5635" max="5635" width="23" style="3" customWidth="1"/>
    <col min="5636" max="5636" width="22.85546875" style="3" customWidth="1"/>
    <col min="5637" max="5637" width="17.42578125" style="3" customWidth="1"/>
    <col min="5638" max="5638" width="18.140625" style="3" customWidth="1"/>
    <col min="5639" max="5639" width="19.5703125" style="3" customWidth="1"/>
    <col min="5640" max="5640" width="15.5703125" style="3" customWidth="1"/>
    <col min="5641" max="5641" width="18.28515625" style="3" customWidth="1"/>
    <col min="5642" max="5642" width="17.7109375" style="3" customWidth="1"/>
    <col min="5643" max="5643" width="18.140625" style="3" customWidth="1"/>
    <col min="5644" max="5644" width="17" style="3" customWidth="1"/>
    <col min="5645" max="5645" width="9.140625" style="3" customWidth="1"/>
    <col min="5646" max="5646" width="12" style="3" bestFit="1" customWidth="1"/>
    <col min="5647" max="5647" width="9.140625" style="3" customWidth="1"/>
    <col min="5648" max="5648" width="16.140625" style="3" customWidth="1"/>
    <col min="5649" max="5649" width="14.28515625" style="3" bestFit="1" customWidth="1"/>
    <col min="5650" max="5650" width="14.85546875" style="3" customWidth="1"/>
    <col min="5651" max="5651" width="12" style="3" bestFit="1" customWidth="1"/>
    <col min="5652" max="5888" width="9.140625" style="3"/>
    <col min="5889" max="5889" width="5.85546875" style="3" customWidth="1"/>
    <col min="5890" max="5890" width="20.7109375" style="3" customWidth="1"/>
    <col min="5891" max="5891" width="23" style="3" customWidth="1"/>
    <col min="5892" max="5892" width="22.85546875" style="3" customWidth="1"/>
    <col min="5893" max="5893" width="17.42578125" style="3" customWidth="1"/>
    <col min="5894" max="5894" width="18.140625" style="3" customWidth="1"/>
    <col min="5895" max="5895" width="19.5703125" style="3" customWidth="1"/>
    <col min="5896" max="5896" width="15.5703125" style="3" customWidth="1"/>
    <col min="5897" max="5897" width="18.28515625" style="3" customWidth="1"/>
    <col min="5898" max="5898" width="17.7109375" style="3" customWidth="1"/>
    <col min="5899" max="5899" width="18.140625" style="3" customWidth="1"/>
    <col min="5900" max="5900" width="17" style="3" customWidth="1"/>
    <col min="5901" max="5901" width="9.140625" style="3" customWidth="1"/>
    <col min="5902" max="5902" width="12" style="3" bestFit="1" customWidth="1"/>
    <col min="5903" max="5903" width="9.140625" style="3" customWidth="1"/>
    <col min="5904" max="5904" width="16.140625" style="3" customWidth="1"/>
    <col min="5905" max="5905" width="14.28515625" style="3" bestFit="1" customWidth="1"/>
    <col min="5906" max="5906" width="14.85546875" style="3" customWidth="1"/>
    <col min="5907" max="5907" width="12" style="3" bestFit="1" customWidth="1"/>
    <col min="5908" max="6144" width="9.140625" style="3"/>
    <col min="6145" max="6145" width="5.85546875" style="3" customWidth="1"/>
    <col min="6146" max="6146" width="20.7109375" style="3" customWidth="1"/>
    <col min="6147" max="6147" width="23" style="3" customWidth="1"/>
    <col min="6148" max="6148" width="22.85546875" style="3" customWidth="1"/>
    <col min="6149" max="6149" width="17.42578125" style="3" customWidth="1"/>
    <col min="6150" max="6150" width="18.140625" style="3" customWidth="1"/>
    <col min="6151" max="6151" width="19.5703125" style="3" customWidth="1"/>
    <col min="6152" max="6152" width="15.5703125" style="3" customWidth="1"/>
    <col min="6153" max="6153" width="18.28515625" style="3" customWidth="1"/>
    <col min="6154" max="6154" width="17.7109375" style="3" customWidth="1"/>
    <col min="6155" max="6155" width="18.140625" style="3" customWidth="1"/>
    <col min="6156" max="6156" width="17" style="3" customWidth="1"/>
    <col min="6157" max="6157" width="9.140625" style="3" customWidth="1"/>
    <col min="6158" max="6158" width="12" style="3" bestFit="1" customWidth="1"/>
    <col min="6159" max="6159" width="9.140625" style="3" customWidth="1"/>
    <col min="6160" max="6160" width="16.140625" style="3" customWidth="1"/>
    <col min="6161" max="6161" width="14.28515625" style="3" bestFit="1" customWidth="1"/>
    <col min="6162" max="6162" width="14.85546875" style="3" customWidth="1"/>
    <col min="6163" max="6163" width="12" style="3" bestFit="1" customWidth="1"/>
    <col min="6164" max="6400" width="9.140625" style="3"/>
    <col min="6401" max="6401" width="5.85546875" style="3" customWidth="1"/>
    <col min="6402" max="6402" width="20.7109375" style="3" customWidth="1"/>
    <col min="6403" max="6403" width="23" style="3" customWidth="1"/>
    <col min="6404" max="6404" width="22.85546875" style="3" customWidth="1"/>
    <col min="6405" max="6405" width="17.42578125" style="3" customWidth="1"/>
    <col min="6406" max="6406" width="18.140625" style="3" customWidth="1"/>
    <col min="6407" max="6407" width="19.5703125" style="3" customWidth="1"/>
    <col min="6408" max="6408" width="15.5703125" style="3" customWidth="1"/>
    <col min="6409" max="6409" width="18.28515625" style="3" customWidth="1"/>
    <col min="6410" max="6410" width="17.7109375" style="3" customWidth="1"/>
    <col min="6411" max="6411" width="18.140625" style="3" customWidth="1"/>
    <col min="6412" max="6412" width="17" style="3" customWidth="1"/>
    <col min="6413" max="6413" width="9.140625" style="3" customWidth="1"/>
    <col min="6414" max="6414" width="12" style="3" bestFit="1" customWidth="1"/>
    <col min="6415" max="6415" width="9.140625" style="3" customWidth="1"/>
    <col min="6416" max="6416" width="16.140625" style="3" customWidth="1"/>
    <col min="6417" max="6417" width="14.28515625" style="3" bestFit="1" customWidth="1"/>
    <col min="6418" max="6418" width="14.85546875" style="3" customWidth="1"/>
    <col min="6419" max="6419" width="12" style="3" bestFit="1" customWidth="1"/>
    <col min="6420" max="6656" width="9.140625" style="3"/>
    <col min="6657" max="6657" width="5.85546875" style="3" customWidth="1"/>
    <col min="6658" max="6658" width="20.7109375" style="3" customWidth="1"/>
    <col min="6659" max="6659" width="23" style="3" customWidth="1"/>
    <col min="6660" max="6660" width="22.85546875" style="3" customWidth="1"/>
    <col min="6661" max="6661" width="17.42578125" style="3" customWidth="1"/>
    <col min="6662" max="6662" width="18.140625" style="3" customWidth="1"/>
    <col min="6663" max="6663" width="19.5703125" style="3" customWidth="1"/>
    <col min="6664" max="6664" width="15.5703125" style="3" customWidth="1"/>
    <col min="6665" max="6665" width="18.28515625" style="3" customWidth="1"/>
    <col min="6666" max="6666" width="17.7109375" style="3" customWidth="1"/>
    <col min="6667" max="6667" width="18.140625" style="3" customWidth="1"/>
    <col min="6668" max="6668" width="17" style="3" customWidth="1"/>
    <col min="6669" max="6669" width="9.140625" style="3" customWidth="1"/>
    <col min="6670" max="6670" width="12" style="3" bestFit="1" customWidth="1"/>
    <col min="6671" max="6671" width="9.140625" style="3" customWidth="1"/>
    <col min="6672" max="6672" width="16.140625" style="3" customWidth="1"/>
    <col min="6673" max="6673" width="14.28515625" style="3" bestFit="1" customWidth="1"/>
    <col min="6674" max="6674" width="14.85546875" style="3" customWidth="1"/>
    <col min="6675" max="6675" width="12" style="3" bestFit="1" customWidth="1"/>
    <col min="6676" max="6912" width="9.140625" style="3"/>
    <col min="6913" max="6913" width="5.85546875" style="3" customWidth="1"/>
    <col min="6914" max="6914" width="20.7109375" style="3" customWidth="1"/>
    <col min="6915" max="6915" width="23" style="3" customWidth="1"/>
    <col min="6916" max="6916" width="22.85546875" style="3" customWidth="1"/>
    <col min="6917" max="6917" width="17.42578125" style="3" customWidth="1"/>
    <col min="6918" max="6918" width="18.140625" style="3" customWidth="1"/>
    <col min="6919" max="6919" width="19.5703125" style="3" customWidth="1"/>
    <col min="6920" max="6920" width="15.5703125" style="3" customWidth="1"/>
    <col min="6921" max="6921" width="18.28515625" style="3" customWidth="1"/>
    <col min="6922" max="6922" width="17.7109375" style="3" customWidth="1"/>
    <col min="6923" max="6923" width="18.140625" style="3" customWidth="1"/>
    <col min="6924" max="6924" width="17" style="3" customWidth="1"/>
    <col min="6925" max="6925" width="9.140625" style="3" customWidth="1"/>
    <col min="6926" max="6926" width="12" style="3" bestFit="1" customWidth="1"/>
    <col min="6927" max="6927" width="9.140625" style="3" customWidth="1"/>
    <col min="6928" max="6928" width="16.140625" style="3" customWidth="1"/>
    <col min="6929" max="6929" width="14.28515625" style="3" bestFit="1" customWidth="1"/>
    <col min="6930" max="6930" width="14.85546875" style="3" customWidth="1"/>
    <col min="6931" max="6931" width="12" style="3" bestFit="1" customWidth="1"/>
    <col min="6932" max="7168" width="9.140625" style="3"/>
    <col min="7169" max="7169" width="5.85546875" style="3" customWidth="1"/>
    <col min="7170" max="7170" width="20.7109375" style="3" customWidth="1"/>
    <col min="7171" max="7171" width="23" style="3" customWidth="1"/>
    <col min="7172" max="7172" width="22.85546875" style="3" customWidth="1"/>
    <col min="7173" max="7173" width="17.42578125" style="3" customWidth="1"/>
    <col min="7174" max="7174" width="18.140625" style="3" customWidth="1"/>
    <col min="7175" max="7175" width="19.5703125" style="3" customWidth="1"/>
    <col min="7176" max="7176" width="15.5703125" style="3" customWidth="1"/>
    <col min="7177" max="7177" width="18.28515625" style="3" customWidth="1"/>
    <col min="7178" max="7178" width="17.7109375" style="3" customWidth="1"/>
    <col min="7179" max="7179" width="18.140625" style="3" customWidth="1"/>
    <col min="7180" max="7180" width="17" style="3" customWidth="1"/>
    <col min="7181" max="7181" width="9.140625" style="3" customWidth="1"/>
    <col min="7182" max="7182" width="12" style="3" bestFit="1" customWidth="1"/>
    <col min="7183" max="7183" width="9.140625" style="3" customWidth="1"/>
    <col min="7184" max="7184" width="16.140625" style="3" customWidth="1"/>
    <col min="7185" max="7185" width="14.28515625" style="3" bestFit="1" customWidth="1"/>
    <col min="7186" max="7186" width="14.85546875" style="3" customWidth="1"/>
    <col min="7187" max="7187" width="12" style="3" bestFit="1" customWidth="1"/>
    <col min="7188" max="7424" width="9.140625" style="3"/>
    <col min="7425" max="7425" width="5.85546875" style="3" customWidth="1"/>
    <col min="7426" max="7426" width="20.7109375" style="3" customWidth="1"/>
    <col min="7427" max="7427" width="23" style="3" customWidth="1"/>
    <col min="7428" max="7428" width="22.85546875" style="3" customWidth="1"/>
    <col min="7429" max="7429" width="17.42578125" style="3" customWidth="1"/>
    <col min="7430" max="7430" width="18.140625" style="3" customWidth="1"/>
    <col min="7431" max="7431" width="19.5703125" style="3" customWidth="1"/>
    <col min="7432" max="7432" width="15.5703125" style="3" customWidth="1"/>
    <col min="7433" max="7433" width="18.28515625" style="3" customWidth="1"/>
    <col min="7434" max="7434" width="17.7109375" style="3" customWidth="1"/>
    <col min="7435" max="7435" width="18.140625" style="3" customWidth="1"/>
    <col min="7436" max="7436" width="17" style="3" customWidth="1"/>
    <col min="7437" max="7437" width="9.140625" style="3" customWidth="1"/>
    <col min="7438" max="7438" width="12" style="3" bestFit="1" customWidth="1"/>
    <col min="7439" max="7439" width="9.140625" style="3" customWidth="1"/>
    <col min="7440" max="7440" width="16.140625" style="3" customWidth="1"/>
    <col min="7441" max="7441" width="14.28515625" style="3" bestFit="1" customWidth="1"/>
    <col min="7442" max="7442" width="14.85546875" style="3" customWidth="1"/>
    <col min="7443" max="7443" width="12" style="3" bestFit="1" customWidth="1"/>
    <col min="7444" max="7680" width="9.140625" style="3"/>
    <col min="7681" max="7681" width="5.85546875" style="3" customWidth="1"/>
    <col min="7682" max="7682" width="20.7109375" style="3" customWidth="1"/>
    <col min="7683" max="7683" width="23" style="3" customWidth="1"/>
    <col min="7684" max="7684" width="22.85546875" style="3" customWidth="1"/>
    <col min="7685" max="7685" width="17.42578125" style="3" customWidth="1"/>
    <col min="7686" max="7686" width="18.140625" style="3" customWidth="1"/>
    <col min="7687" max="7687" width="19.5703125" style="3" customWidth="1"/>
    <col min="7688" max="7688" width="15.5703125" style="3" customWidth="1"/>
    <col min="7689" max="7689" width="18.28515625" style="3" customWidth="1"/>
    <col min="7690" max="7690" width="17.7109375" style="3" customWidth="1"/>
    <col min="7691" max="7691" width="18.140625" style="3" customWidth="1"/>
    <col min="7692" max="7692" width="17" style="3" customWidth="1"/>
    <col min="7693" max="7693" width="9.140625" style="3" customWidth="1"/>
    <col min="7694" max="7694" width="12" style="3" bestFit="1" customWidth="1"/>
    <col min="7695" max="7695" width="9.140625" style="3" customWidth="1"/>
    <col min="7696" max="7696" width="16.140625" style="3" customWidth="1"/>
    <col min="7697" max="7697" width="14.28515625" style="3" bestFit="1" customWidth="1"/>
    <col min="7698" max="7698" width="14.85546875" style="3" customWidth="1"/>
    <col min="7699" max="7699" width="12" style="3" bestFit="1" customWidth="1"/>
    <col min="7700" max="7936" width="9.140625" style="3"/>
    <col min="7937" max="7937" width="5.85546875" style="3" customWidth="1"/>
    <col min="7938" max="7938" width="20.7109375" style="3" customWidth="1"/>
    <col min="7939" max="7939" width="23" style="3" customWidth="1"/>
    <col min="7940" max="7940" width="22.85546875" style="3" customWidth="1"/>
    <col min="7941" max="7941" width="17.42578125" style="3" customWidth="1"/>
    <col min="7942" max="7942" width="18.140625" style="3" customWidth="1"/>
    <col min="7943" max="7943" width="19.5703125" style="3" customWidth="1"/>
    <col min="7944" max="7944" width="15.5703125" style="3" customWidth="1"/>
    <col min="7945" max="7945" width="18.28515625" style="3" customWidth="1"/>
    <col min="7946" max="7946" width="17.7109375" style="3" customWidth="1"/>
    <col min="7947" max="7947" width="18.140625" style="3" customWidth="1"/>
    <col min="7948" max="7948" width="17" style="3" customWidth="1"/>
    <col min="7949" max="7949" width="9.140625" style="3" customWidth="1"/>
    <col min="7950" max="7950" width="12" style="3" bestFit="1" customWidth="1"/>
    <col min="7951" max="7951" width="9.140625" style="3" customWidth="1"/>
    <col min="7952" max="7952" width="16.140625" style="3" customWidth="1"/>
    <col min="7953" max="7953" width="14.28515625" style="3" bestFit="1" customWidth="1"/>
    <col min="7954" max="7954" width="14.85546875" style="3" customWidth="1"/>
    <col min="7955" max="7955" width="12" style="3" bestFit="1" customWidth="1"/>
    <col min="7956" max="8192" width="9.140625" style="3"/>
    <col min="8193" max="8193" width="5.85546875" style="3" customWidth="1"/>
    <col min="8194" max="8194" width="20.7109375" style="3" customWidth="1"/>
    <col min="8195" max="8195" width="23" style="3" customWidth="1"/>
    <col min="8196" max="8196" width="22.85546875" style="3" customWidth="1"/>
    <col min="8197" max="8197" width="17.42578125" style="3" customWidth="1"/>
    <col min="8198" max="8198" width="18.140625" style="3" customWidth="1"/>
    <col min="8199" max="8199" width="19.5703125" style="3" customWidth="1"/>
    <col min="8200" max="8200" width="15.5703125" style="3" customWidth="1"/>
    <col min="8201" max="8201" width="18.28515625" style="3" customWidth="1"/>
    <col min="8202" max="8202" width="17.7109375" style="3" customWidth="1"/>
    <col min="8203" max="8203" width="18.140625" style="3" customWidth="1"/>
    <col min="8204" max="8204" width="17" style="3" customWidth="1"/>
    <col min="8205" max="8205" width="9.140625" style="3" customWidth="1"/>
    <col min="8206" max="8206" width="12" style="3" bestFit="1" customWidth="1"/>
    <col min="8207" max="8207" width="9.140625" style="3" customWidth="1"/>
    <col min="8208" max="8208" width="16.140625" style="3" customWidth="1"/>
    <col min="8209" max="8209" width="14.28515625" style="3" bestFit="1" customWidth="1"/>
    <col min="8210" max="8210" width="14.85546875" style="3" customWidth="1"/>
    <col min="8211" max="8211" width="12" style="3" bestFit="1" customWidth="1"/>
    <col min="8212" max="8448" width="9.140625" style="3"/>
    <col min="8449" max="8449" width="5.85546875" style="3" customWidth="1"/>
    <col min="8450" max="8450" width="20.7109375" style="3" customWidth="1"/>
    <col min="8451" max="8451" width="23" style="3" customWidth="1"/>
    <col min="8452" max="8452" width="22.85546875" style="3" customWidth="1"/>
    <col min="8453" max="8453" width="17.42578125" style="3" customWidth="1"/>
    <col min="8454" max="8454" width="18.140625" style="3" customWidth="1"/>
    <col min="8455" max="8455" width="19.5703125" style="3" customWidth="1"/>
    <col min="8456" max="8456" width="15.5703125" style="3" customWidth="1"/>
    <col min="8457" max="8457" width="18.28515625" style="3" customWidth="1"/>
    <col min="8458" max="8458" width="17.7109375" style="3" customWidth="1"/>
    <col min="8459" max="8459" width="18.140625" style="3" customWidth="1"/>
    <col min="8460" max="8460" width="17" style="3" customWidth="1"/>
    <col min="8461" max="8461" width="9.140625" style="3" customWidth="1"/>
    <col min="8462" max="8462" width="12" style="3" bestFit="1" customWidth="1"/>
    <col min="8463" max="8463" width="9.140625" style="3" customWidth="1"/>
    <col min="8464" max="8464" width="16.140625" style="3" customWidth="1"/>
    <col min="8465" max="8465" width="14.28515625" style="3" bestFit="1" customWidth="1"/>
    <col min="8466" max="8466" width="14.85546875" style="3" customWidth="1"/>
    <col min="8467" max="8467" width="12" style="3" bestFit="1" customWidth="1"/>
    <col min="8468" max="8704" width="9.140625" style="3"/>
    <col min="8705" max="8705" width="5.85546875" style="3" customWidth="1"/>
    <col min="8706" max="8706" width="20.7109375" style="3" customWidth="1"/>
    <col min="8707" max="8707" width="23" style="3" customWidth="1"/>
    <col min="8708" max="8708" width="22.85546875" style="3" customWidth="1"/>
    <col min="8709" max="8709" width="17.42578125" style="3" customWidth="1"/>
    <col min="8710" max="8710" width="18.140625" style="3" customWidth="1"/>
    <col min="8711" max="8711" width="19.5703125" style="3" customWidth="1"/>
    <col min="8712" max="8712" width="15.5703125" style="3" customWidth="1"/>
    <col min="8713" max="8713" width="18.28515625" style="3" customWidth="1"/>
    <col min="8714" max="8714" width="17.7109375" style="3" customWidth="1"/>
    <col min="8715" max="8715" width="18.140625" style="3" customWidth="1"/>
    <col min="8716" max="8716" width="17" style="3" customWidth="1"/>
    <col min="8717" max="8717" width="9.140625" style="3" customWidth="1"/>
    <col min="8718" max="8718" width="12" style="3" bestFit="1" customWidth="1"/>
    <col min="8719" max="8719" width="9.140625" style="3" customWidth="1"/>
    <col min="8720" max="8720" width="16.140625" style="3" customWidth="1"/>
    <col min="8721" max="8721" width="14.28515625" style="3" bestFit="1" customWidth="1"/>
    <col min="8722" max="8722" width="14.85546875" style="3" customWidth="1"/>
    <col min="8723" max="8723" width="12" style="3" bestFit="1" customWidth="1"/>
    <col min="8724" max="8960" width="9.140625" style="3"/>
    <col min="8961" max="8961" width="5.85546875" style="3" customWidth="1"/>
    <col min="8962" max="8962" width="20.7109375" style="3" customWidth="1"/>
    <col min="8963" max="8963" width="23" style="3" customWidth="1"/>
    <col min="8964" max="8964" width="22.85546875" style="3" customWidth="1"/>
    <col min="8965" max="8965" width="17.42578125" style="3" customWidth="1"/>
    <col min="8966" max="8966" width="18.140625" style="3" customWidth="1"/>
    <col min="8967" max="8967" width="19.5703125" style="3" customWidth="1"/>
    <col min="8968" max="8968" width="15.5703125" style="3" customWidth="1"/>
    <col min="8969" max="8969" width="18.28515625" style="3" customWidth="1"/>
    <col min="8970" max="8970" width="17.7109375" style="3" customWidth="1"/>
    <col min="8971" max="8971" width="18.140625" style="3" customWidth="1"/>
    <col min="8972" max="8972" width="17" style="3" customWidth="1"/>
    <col min="8973" max="8973" width="9.140625" style="3" customWidth="1"/>
    <col min="8974" max="8974" width="12" style="3" bestFit="1" customWidth="1"/>
    <col min="8975" max="8975" width="9.140625" style="3" customWidth="1"/>
    <col min="8976" max="8976" width="16.140625" style="3" customWidth="1"/>
    <col min="8977" max="8977" width="14.28515625" style="3" bestFit="1" customWidth="1"/>
    <col min="8978" max="8978" width="14.85546875" style="3" customWidth="1"/>
    <col min="8979" max="8979" width="12" style="3" bestFit="1" customWidth="1"/>
    <col min="8980" max="9216" width="9.140625" style="3"/>
    <col min="9217" max="9217" width="5.85546875" style="3" customWidth="1"/>
    <col min="9218" max="9218" width="20.7109375" style="3" customWidth="1"/>
    <col min="9219" max="9219" width="23" style="3" customWidth="1"/>
    <col min="9220" max="9220" width="22.85546875" style="3" customWidth="1"/>
    <col min="9221" max="9221" width="17.42578125" style="3" customWidth="1"/>
    <col min="9222" max="9222" width="18.140625" style="3" customWidth="1"/>
    <col min="9223" max="9223" width="19.5703125" style="3" customWidth="1"/>
    <col min="9224" max="9224" width="15.5703125" style="3" customWidth="1"/>
    <col min="9225" max="9225" width="18.28515625" style="3" customWidth="1"/>
    <col min="9226" max="9226" width="17.7109375" style="3" customWidth="1"/>
    <col min="9227" max="9227" width="18.140625" style="3" customWidth="1"/>
    <col min="9228" max="9228" width="17" style="3" customWidth="1"/>
    <col min="9229" max="9229" width="9.140625" style="3" customWidth="1"/>
    <col min="9230" max="9230" width="12" style="3" bestFit="1" customWidth="1"/>
    <col min="9231" max="9231" width="9.140625" style="3" customWidth="1"/>
    <col min="9232" max="9232" width="16.140625" style="3" customWidth="1"/>
    <col min="9233" max="9233" width="14.28515625" style="3" bestFit="1" customWidth="1"/>
    <col min="9234" max="9234" width="14.85546875" style="3" customWidth="1"/>
    <col min="9235" max="9235" width="12" style="3" bestFit="1" customWidth="1"/>
    <col min="9236" max="9472" width="9.140625" style="3"/>
    <col min="9473" max="9473" width="5.85546875" style="3" customWidth="1"/>
    <col min="9474" max="9474" width="20.7109375" style="3" customWidth="1"/>
    <col min="9475" max="9475" width="23" style="3" customWidth="1"/>
    <col min="9476" max="9476" width="22.85546875" style="3" customWidth="1"/>
    <col min="9477" max="9477" width="17.42578125" style="3" customWidth="1"/>
    <col min="9478" max="9478" width="18.140625" style="3" customWidth="1"/>
    <col min="9479" max="9479" width="19.5703125" style="3" customWidth="1"/>
    <col min="9480" max="9480" width="15.5703125" style="3" customWidth="1"/>
    <col min="9481" max="9481" width="18.28515625" style="3" customWidth="1"/>
    <col min="9482" max="9482" width="17.7109375" style="3" customWidth="1"/>
    <col min="9483" max="9483" width="18.140625" style="3" customWidth="1"/>
    <col min="9484" max="9484" width="17" style="3" customWidth="1"/>
    <col min="9485" max="9485" width="9.140625" style="3" customWidth="1"/>
    <col min="9486" max="9486" width="12" style="3" bestFit="1" customWidth="1"/>
    <col min="9487" max="9487" width="9.140625" style="3" customWidth="1"/>
    <col min="9488" max="9488" width="16.140625" style="3" customWidth="1"/>
    <col min="9489" max="9489" width="14.28515625" style="3" bestFit="1" customWidth="1"/>
    <col min="9490" max="9490" width="14.85546875" style="3" customWidth="1"/>
    <col min="9491" max="9491" width="12" style="3" bestFit="1" customWidth="1"/>
    <col min="9492" max="9728" width="9.140625" style="3"/>
    <col min="9729" max="9729" width="5.85546875" style="3" customWidth="1"/>
    <col min="9730" max="9730" width="20.7109375" style="3" customWidth="1"/>
    <col min="9731" max="9731" width="23" style="3" customWidth="1"/>
    <col min="9732" max="9732" width="22.85546875" style="3" customWidth="1"/>
    <col min="9733" max="9733" width="17.42578125" style="3" customWidth="1"/>
    <col min="9734" max="9734" width="18.140625" style="3" customWidth="1"/>
    <col min="9735" max="9735" width="19.5703125" style="3" customWidth="1"/>
    <col min="9736" max="9736" width="15.5703125" style="3" customWidth="1"/>
    <col min="9737" max="9737" width="18.28515625" style="3" customWidth="1"/>
    <col min="9738" max="9738" width="17.7109375" style="3" customWidth="1"/>
    <col min="9739" max="9739" width="18.140625" style="3" customWidth="1"/>
    <col min="9740" max="9740" width="17" style="3" customWidth="1"/>
    <col min="9741" max="9741" width="9.140625" style="3" customWidth="1"/>
    <col min="9742" max="9742" width="12" style="3" bestFit="1" customWidth="1"/>
    <col min="9743" max="9743" width="9.140625" style="3" customWidth="1"/>
    <col min="9744" max="9744" width="16.140625" style="3" customWidth="1"/>
    <col min="9745" max="9745" width="14.28515625" style="3" bestFit="1" customWidth="1"/>
    <col min="9746" max="9746" width="14.85546875" style="3" customWidth="1"/>
    <col min="9747" max="9747" width="12" style="3" bestFit="1" customWidth="1"/>
    <col min="9748" max="9984" width="9.140625" style="3"/>
    <col min="9985" max="9985" width="5.85546875" style="3" customWidth="1"/>
    <col min="9986" max="9986" width="20.7109375" style="3" customWidth="1"/>
    <col min="9987" max="9987" width="23" style="3" customWidth="1"/>
    <col min="9988" max="9988" width="22.85546875" style="3" customWidth="1"/>
    <col min="9989" max="9989" width="17.42578125" style="3" customWidth="1"/>
    <col min="9990" max="9990" width="18.140625" style="3" customWidth="1"/>
    <col min="9991" max="9991" width="19.5703125" style="3" customWidth="1"/>
    <col min="9992" max="9992" width="15.5703125" style="3" customWidth="1"/>
    <col min="9993" max="9993" width="18.28515625" style="3" customWidth="1"/>
    <col min="9994" max="9994" width="17.7109375" style="3" customWidth="1"/>
    <col min="9995" max="9995" width="18.140625" style="3" customWidth="1"/>
    <col min="9996" max="9996" width="17" style="3" customWidth="1"/>
    <col min="9997" max="9997" width="9.140625" style="3" customWidth="1"/>
    <col min="9998" max="9998" width="12" style="3" bestFit="1" customWidth="1"/>
    <col min="9999" max="9999" width="9.140625" style="3" customWidth="1"/>
    <col min="10000" max="10000" width="16.140625" style="3" customWidth="1"/>
    <col min="10001" max="10001" width="14.28515625" style="3" bestFit="1" customWidth="1"/>
    <col min="10002" max="10002" width="14.85546875" style="3" customWidth="1"/>
    <col min="10003" max="10003" width="12" style="3" bestFit="1" customWidth="1"/>
    <col min="10004" max="10240" width="9.140625" style="3"/>
    <col min="10241" max="10241" width="5.85546875" style="3" customWidth="1"/>
    <col min="10242" max="10242" width="20.7109375" style="3" customWidth="1"/>
    <col min="10243" max="10243" width="23" style="3" customWidth="1"/>
    <col min="10244" max="10244" width="22.85546875" style="3" customWidth="1"/>
    <col min="10245" max="10245" width="17.42578125" style="3" customWidth="1"/>
    <col min="10246" max="10246" width="18.140625" style="3" customWidth="1"/>
    <col min="10247" max="10247" width="19.5703125" style="3" customWidth="1"/>
    <col min="10248" max="10248" width="15.5703125" style="3" customWidth="1"/>
    <col min="10249" max="10249" width="18.28515625" style="3" customWidth="1"/>
    <col min="10250" max="10250" width="17.7109375" style="3" customWidth="1"/>
    <col min="10251" max="10251" width="18.140625" style="3" customWidth="1"/>
    <col min="10252" max="10252" width="17" style="3" customWidth="1"/>
    <col min="10253" max="10253" width="9.140625" style="3" customWidth="1"/>
    <col min="10254" max="10254" width="12" style="3" bestFit="1" customWidth="1"/>
    <col min="10255" max="10255" width="9.140625" style="3" customWidth="1"/>
    <col min="10256" max="10256" width="16.140625" style="3" customWidth="1"/>
    <col min="10257" max="10257" width="14.28515625" style="3" bestFit="1" customWidth="1"/>
    <col min="10258" max="10258" width="14.85546875" style="3" customWidth="1"/>
    <col min="10259" max="10259" width="12" style="3" bestFit="1" customWidth="1"/>
    <col min="10260" max="10496" width="9.140625" style="3"/>
    <col min="10497" max="10497" width="5.85546875" style="3" customWidth="1"/>
    <col min="10498" max="10498" width="20.7109375" style="3" customWidth="1"/>
    <col min="10499" max="10499" width="23" style="3" customWidth="1"/>
    <col min="10500" max="10500" width="22.85546875" style="3" customWidth="1"/>
    <col min="10501" max="10501" width="17.42578125" style="3" customWidth="1"/>
    <col min="10502" max="10502" width="18.140625" style="3" customWidth="1"/>
    <col min="10503" max="10503" width="19.5703125" style="3" customWidth="1"/>
    <col min="10504" max="10504" width="15.5703125" style="3" customWidth="1"/>
    <col min="10505" max="10505" width="18.28515625" style="3" customWidth="1"/>
    <col min="10506" max="10506" width="17.7109375" style="3" customWidth="1"/>
    <col min="10507" max="10507" width="18.140625" style="3" customWidth="1"/>
    <col min="10508" max="10508" width="17" style="3" customWidth="1"/>
    <col min="10509" max="10509" width="9.140625" style="3" customWidth="1"/>
    <col min="10510" max="10510" width="12" style="3" bestFit="1" customWidth="1"/>
    <col min="10511" max="10511" width="9.140625" style="3" customWidth="1"/>
    <col min="10512" max="10512" width="16.140625" style="3" customWidth="1"/>
    <col min="10513" max="10513" width="14.28515625" style="3" bestFit="1" customWidth="1"/>
    <col min="10514" max="10514" width="14.85546875" style="3" customWidth="1"/>
    <col min="10515" max="10515" width="12" style="3" bestFit="1" customWidth="1"/>
    <col min="10516" max="10752" width="9.140625" style="3"/>
    <col min="10753" max="10753" width="5.85546875" style="3" customWidth="1"/>
    <col min="10754" max="10754" width="20.7109375" style="3" customWidth="1"/>
    <col min="10755" max="10755" width="23" style="3" customWidth="1"/>
    <col min="10756" max="10756" width="22.85546875" style="3" customWidth="1"/>
    <col min="10757" max="10757" width="17.42578125" style="3" customWidth="1"/>
    <col min="10758" max="10758" width="18.140625" style="3" customWidth="1"/>
    <col min="10759" max="10759" width="19.5703125" style="3" customWidth="1"/>
    <col min="10760" max="10760" width="15.5703125" style="3" customWidth="1"/>
    <col min="10761" max="10761" width="18.28515625" style="3" customWidth="1"/>
    <col min="10762" max="10762" width="17.7109375" style="3" customWidth="1"/>
    <col min="10763" max="10763" width="18.140625" style="3" customWidth="1"/>
    <col min="10764" max="10764" width="17" style="3" customWidth="1"/>
    <col min="10765" max="10765" width="9.140625" style="3" customWidth="1"/>
    <col min="10766" max="10766" width="12" style="3" bestFit="1" customWidth="1"/>
    <col min="10767" max="10767" width="9.140625" style="3" customWidth="1"/>
    <col min="10768" max="10768" width="16.140625" style="3" customWidth="1"/>
    <col min="10769" max="10769" width="14.28515625" style="3" bestFit="1" customWidth="1"/>
    <col min="10770" max="10770" width="14.85546875" style="3" customWidth="1"/>
    <col min="10771" max="10771" width="12" style="3" bestFit="1" customWidth="1"/>
    <col min="10772" max="11008" width="9.140625" style="3"/>
    <col min="11009" max="11009" width="5.85546875" style="3" customWidth="1"/>
    <col min="11010" max="11010" width="20.7109375" style="3" customWidth="1"/>
    <col min="11011" max="11011" width="23" style="3" customWidth="1"/>
    <col min="11012" max="11012" width="22.85546875" style="3" customWidth="1"/>
    <col min="11013" max="11013" width="17.42578125" style="3" customWidth="1"/>
    <col min="11014" max="11014" width="18.140625" style="3" customWidth="1"/>
    <col min="11015" max="11015" width="19.5703125" style="3" customWidth="1"/>
    <col min="11016" max="11016" width="15.5703125" style="3" customWidth="1"/>
    <col min="11017" max="11017" width="18.28515625" style="3" customWidth="1"/>
    <col min="11018" max="11018" width="17.7109375" style="3" customWidth="1"/>
    <col min="11019" max="11019" width="18.140625" style="3" customWidth="1"/>
    <col min="11020" max="11020" width="17" style="3" customWidth="1"/>
    <col min="11021" max="11021" width="9.140625" style="3" customWidth="1"/>
    <col min="11022" max="11022" width="12" style="3" bestFit="1" customWidth="1"/>
    <col min="11023" max="11023" width="9.140625" style="3" customWidth="1"/>
    <col min="11024" max="11024" width="16.140625" style="3" customWidth="1"/>
    <col min="11025" max="11025" width="14.28515625" style="3" bestFit="1" customWidth="1"/>
    <col min="11026" max="11026" width="14.85546875" style="3" customWidth="1"/>
    <col min="11027" max="11027" width="12" style="3" bestFit="1" customWidth="1"/>
    <col min="11028" max="11264" width="9.140625" style="3"/>
    <col min="11265" max="11265" width="5.85546875" style="3" customWidth="1"/>
    <col min="11266" max="11266" width="20.7109375" style="3" customWidth="1"/>
    <col min="11267" max="11267" width="23" style="3" customWidth="1"/>
    <col min="11268" max="11268" width="22.85546875" style="3" customWidth="1"/>
    <col min="11269" max="11269" width="17.42578125" style="3" customWidth="1"/>
    <col min="11270" max="11270" width="18.140625" style="3" customWidth="1"/>
    <col min="11271" max="11271" width="19.5703125" style="3" customWidth="1"/>
    <col min="11272" max="11272" width="15.5703125" style="3" customWidth="1"/>
    <col min="11273" max="11273" width="18.28515625" style="3" customWidth="1"/>
    <col min="11274" max="11274" width="17.7109375" style="3" customWidth="1"/>
    <col min="11275" max="11275" width="18.140625" style="3" customWidth="1"/>
    <col min="11276" max="11276" width="17" style="3" customWidth="1"/>
    <col min="11277" max="11277" width="9.140625" style="3" customWidth="1"/>
    <col min="11278" max="11278" width="12" style="3" bestFit="1" customWidth="1"/>
    <col min="11279" max="11279" width="9.140625" style="3" customWidth="1"/>
    <col min="11280" max="11280" width="16.140625" style="3" customWidth="1"/>
    <col min="11281" max="11281" width="14.28515625" style="3" bestFit="1" customWidth="1"/>
    <col min="11282" max="11282" width="14.85546875" style="3" customWidth="1"/>
    <col min="11283" max="11283" width="12" style="3" bestFit="1" customWidth="1"/>
    <col min="11284" max="11520" width="9.140625" style="3"/>
    <col min="11521" max="11521" width="5.85546875" style="3" customWidth="1"/>
    <col min="11522" max="11522" width="20.7109375" style="3" customWidth="1"/>
    <col min="11523" max="11523" width="23" style="3" customWidth="1"/>
    <col min="11524" max="11524" width="22.85546875" style="3" customWidth="1"/>
    <col min="11525" max="11525" width="17.42578125" style="3" customWidth="1"/>
    <col min="11526" max="11526" width="18.140625" style="3" customWidth="1"/>
    <col min="11527" max="11527" width="19.5703125" style="3" customWidth="1"/>
    <col min="11528" max="11528" width="15.5703125" style="3" customWidth="1"/>
    <col min="11529" max="11529" width="18.28515625" style="3" customWidth="1"/>
    <col min="11530" max="11530" width="17.7109375" style="3" customWidth="1"/>
    <col min="11531" max="11531" width="18.140625" style="3" customWidth="1"/>
    <col min="11532" max="11532" width="17" style="3" customWidth="1"/>
    <col min="11533" max="11533" width="9.140625" style="3" customWidth="1"/>
    <col min="11534" max="11534" width="12" style="3" bestFit="1" customWidth="1"/>
    <col min="11535" max="11535" width="9.140625" style="3" customWidth="1"/>
    <col min="11536" max="11536" width="16.140625" style="3" customWidth="1"/>
    <col min="11537" max="11537" width="14.28515625" style="3" bestFit="1" customWidth="1"/>
    <col min="11538" max="11538" width="14.85546875" style="3" customWidth="1"/>
    <col min="11539" max="11539" width="12" style="3" bestFit="1" customWidth="1"/>
    <col min="11540" max="11776" width="9.140625" style="3"/>
    <col min="11777" max="11777" width="5.85546875" style="3" customWidth="1"/>
    <col min="11778" max="11778" width="20.7109375" style="3" customWidth="1"/>
    <col min="11779" max="11779" width="23" style="3" customWidth="1"/>
    <col min="11780" max="11780" width="22.85546875" style="3" customWidth="1"/>
    <col min="11781" max="11781" width="17.42578125" style="3" customWidth="1"/>
    <col min="11782" max="11782" width="18.140625" style="3" customWidth="1"/>
    <col min="11783" max="11783" width="19.5703125" style="3" customWidth="1"/>
    <col min="11784" max="11784" width="15.5703125" style="3" customWidth="1"/>
    <col min="11785" max="11785" width="18.28515625" style="3" customWidth="1"/>
    <col min="11786" max="11786" width="17.7109375" style="3" customWidth="1"/>
    <col min="11787" max="11787" width="18.140625" style="3" customWidth="1"/>
    <col min="11788" max="11788" width="17" style="3" customWidth="1"/>
    <col min="11789" max="11789" width="9.140625" style="3" customWidth="1"/>
    <col min="11790" max="11790" width="12" style="3" bestFit="1" customWidth="1"/>
    <col min="11791" max="11791" width="9.140625" style="3" customWidth="1"/>
    <col min="11792" max="11792" width="16.140625" style="3" customWidth="1"/>
    <col min="11793" max="11793" width="14.28515625" style="3" bestFit="1" customWidth="1"/>
    <col min="11794" max="11794" width="14.85546875" style="3" customWidth="1"/>
    <col min="11795" max="11795" width="12" style="3" bestFit="1" customWidth="1"/>
    <col min="11796" max="12032" width="9.140625" style="3"/>
    <col min="12033" max="12033" width="5.85546875" style="3" customWidth="1"/>
    <col min="12034" max="12034" width="20.7109375" style="3" customWidth="1"/>
    <col min="12035" max="12035" width="23" style="3" customWidth="1"/>
    <col min="12036" max="12036" width="22.85546875" style="3" customWidth="1"/>
    <col min="12037" max="12037" width="17.42578125" style="3" customWidth="1"/>
    <col min="12038" max="12038" width="18.140625" style="3" customWidth="1"/>
    <col min="12039" max="12039" width="19.5703125" style="3" customWidth="1"/>
    <col min="12040" max="12040" width="15.5703125" style="3" customWidth="1"/>
    <col min="12041" max="12041" width="18.28515625" style="3" customWidth="1"/>
    <col min="12042" max="12042" width="17.7109375" style="3" customWidth="1"/>
    <col min="12043" max="12043" width="18.140625" style="3" customWidth="1"/>
    <col min="12044" max="12044" width="17" style="3" customWidth="1"/>
    <col min="12045" max="12045" width="9.140625" style="3" customWidth="1"/>
    <col min="12046" max="12046" width="12" style="3" bestFit="1" customWidth="1"/>
    <col min="12047" max="12047" width="9.140625" style="3" customWidth="1"/>
    <col min="12048" max="12048" width="16.140625" style="3" customWidth="1"/>
    <col min="12049" max="12049" width="14.28515625" style="3" bestFit="1" customWidth="1"/>
    <col min="12050" max="12050" width="14.85546875" style="3" customWidth="1"/>
    <col min="12051" max="12051" width="12" style="3" bestFit="1" customWidth="1"/>
    <col min="12052" max="12288" width="9.140625" style="3"/>
    <col min="12289" max="12289" width="5.85546875" style="3" customWidth="1"/>
    <col min="12290" max="12290" width="20.7109375" style="3" customWidth="1"/>
    <col min="12291" max="12291" width="23" style="3" customWidth="1"/>
    <col min="12292" max="12292" width="22.85546875" style="3" customWidth="1"/>
    <col min="12293" max="12293" width="17.42578125" style="3" customWidth="1"/>
    <col min="12294" max="12294" width="18.140625" style="3" customWidth="1"/>
    <col min="12295" max="12295" width="19.5703125" style="3" customWidth="1"/>
    <col min="12296" max="12296" width="15.5703125" style="3" customWidth="1"/>
    <col min="12297" max="12297" width="18.28515625" style="3" customWidth="1"/>
    <col min="12298" max="12298" width="17.7109375" style="3" customWidth="1"/>
    <col min="12299" max="12299" width="18.140625" style="3" customWidth="1"/>
    <col min="12300" max="12300" width="17" style="3" customWidth="1"/>
    <col min="12301" max="12301" width="9.140625" style="3" customWidth="1"/>
    <col min="12302" max="12302" width="12" style="3" bestFit="1" customWidth="1"/>
    <col min="12303" max="12303" width="9.140625" style="3" customWidth="1"/>
    <col min="12304" max="12304" width="16.140625" style="3" customWidth="1"/>
    <col min="12305" max="12305" width="14.28515625" style="3" bestFit="1" customWidth="1"/>
    <col min="12306" max="12306" width="14.85546875" style="3" customWidth="1"/>
    <col min="12307" max="12307" width="12" style="3" bestFit="1" customWidth="1"/>
    <col min="12308" max="12544" width="9.140625" style="3"/>
    <col min="12545" max="12545" width="5.85546875" style="3" customWidth="1"/>
    <col min="12546" max="12546" width="20.7109375" style="3" customWidth="1"/>
    <col min="12547" max="12547" width="23" style="3" customWidth="1"/>
    <col min="12548" max="12548" width="22.85546875" style="3" customWidth="1"/>
    <col min="12549" max="12549" width="17.42578125" style="3" customWidth="1"/>
    <col min="12550" max="12550" width="18.140625" style="3" customWidth="1"/>
    <col min="12551" max="12551" width="19.5703125" style="3" customWidth="1"/>
    <col min="12552" max="12552" width="15.5703125" style="3" customWidth="1"/>
    <col min="12553" max="12553" width="18.28515625" style="3" customWidth="1"/>
    <col min="12554" max="12554" width="17.7109375" style="3" customWidth="1"/>
    <col min="12555" max="12555" width="18.140625" style="3" customWidth="1"/>
    <col min="12556" max="12556" width="17" style="3" customWidth="1"/>
    <col min="12557" max="12557" width="9.140625" style="3" customWidth="1"/>
    <col min="12558" max="12558" width="12" style="3" bestFit="1" customWidth="1"/>
    <col min="12559" max="12559" width="9.140625" style="3" customWidth="1"/>
    <col min="12560" max="12560" width="16.140625" style="3" customWidth="1"/>
    <col min="12561" max="12561" width="14.28515625" style="3" bestFit="1" customWidth="1"/>
    <col min="12562" max="12562" width="14.85546875" style="3" customWidth="1"/>
    <col min="12563" max="12563" width="12" style="3" bestFit="1" customWidth="1"/>
    <col min="12564" max="12800" width="9.140625" style="3"/>
    <col min="12801" max="12801" width="5.85546875" style="3" customWidth="1"/>
    <col min="12802" max="12802" width="20.7109375" style="3" customWidth="1"/>
    <col min="12803" max="12803" width="23" style="3" customWidth="1"/>
    <col min="12804" max="12804" width="22.85546875" style="3" customWidth="1"/>
    <col min="12805" max="12805" width="17.42578125" style="3" customWidth="1"/>
    <col min="12806" max="12806" width="18.140625" style="3" customWidth="1"/>
    <col min="12807" max="12807" width="19.5703125" style="3" customWidth="1"/>
    <col min="12808" max="12808" width="15.5703125" style="3" customWidth="1"/>
    <col min="12809" max="12809" width="18.28515625" style="3" customWidth="1"/>
    <col min="12810" max="12810" width="17.7109375" style="3" customWidth="1"/>
    <col min="12811" max="12811" width="18.140625" style="3" customWidth="1"/>
    <col min="12812" max="12812" width="17" style="3" customWidth="1"/>
    <col min="12813" max="12813" width="9.140625" style="3" customWidth="1"/>
    <col min="12814" max="12814" width="12" style="3" bestFit="1" customWidth="1"/>
    <col min="12815" max="12815" width="9.140625" style="3" customWidth="1"/>
    <col min="12816" max="12816" width="16.140625" style="3" customWidth="1"/>
    <col min="12817" max="12817" width="14.28515625" style="3" bestFit="1" customWidth="1"/>
    <col min="12818" max="12818" width="14.85546875" style="3" customWidth="1"/>
    <col min="12819" max="12819" width="12" style="3" bestFit="1" customWidth="1"/>
    <col min="12820" max="13056" width="9.140625" style="3"/>
    <col min="13057" max="13057" width="5.85546875" style="3" customWidth="1"/>
    <col min="13058" max="13058" width="20.7109375" style="3" customWidth="1"/>
    <col min="13059" max="13059" width="23" style="3" customWidth="1"/>
    <col min="13060" max="13060" width="22.85546875" style="3" customWidth="1"/>
    <col min="13061" max="13061" width="17.42578125" style="3" customWidth="1"/>
    <col min="13062" max="13062" width="18.140625" style="3" customWidth="1"/>
    <col min="13063" max="13063" width="19.5703125" style="3" customWidth="1"/>
    <col min="13064" max="13064" width="15.5703125" style="3" customWidth="1"/>
    <col min="13065" max="13065" width="18.28515625" style="3" customWidth="1"/>
    <col min="13066" max="13066" width="17.7109375" style="3" customWidth="1"/>
    <col min="13067" max="13067" width="18.140625" style="3" customWidth="1"/>
    <col min="13068" max="13068" width="17" style="3" customWidth="1"/>
    <col min="13069" max="13069" width="9.140625" style="3" customWidth="1"/>
    <col min="13070" max="13070" width="12" style="3" bestFit="1" customWidth="1"/>
    <col min="13071" max="13071" width="9.140625" style="3" customWidth="1"/>
    <col min="13072" max="13072" width="16.140625" style="3" customWidth="1"/>
    <col min="13073" max="13073" width="14.28515625" style="3" bestFit="1" customWidth="1"/>
    <col min="13074" max="13074" width="14.85546875" style="3" customWidth="1"/>
    <col min="13075" max="13075" width="12" style="3" bestFit="1" customWidth="1"/>
    <col min="13076" max="13312" width="9.140625" style="3"/>
    <col min="13313" max="13313" width="5.85546875" style="3" customWidth="1"/>
    <col min="13314" max="13314" width="20.7109375" style="3" customWidth="1"/>
    <col min="13315" max="13315" width="23" style="3" customWidth="1"/>
    <col min="13316" max="13316" width="22.85546875" style="3" customWidth="1"/>
    <col min="13317" max="13317" width="17.42578125" style="3" customWidth="1"/>
    <col min="13318" max="13318" width="18.140625" style="3" customWidth="1"/>
    <col min="13319" max="13319" width="19.5703125" style="3" customWidth="1"/>
    <col min="13320" max="13320" width="15.5703125" style="3" customWidth="1"/>
    <col min="13321" max="13321" width="18.28515625" style="3" customWidth="1"/>
    <col min="13322" max="13322" width="17.7109375" style="3" customWidth="1"/>
    <col min="13323" max="13323" width="18.140625" style="3" customWidth="1"/>
    <col min="13324" max="13324" width="17" style="3" customWidth="1"/>
    <col min="13325" max="13325" width="9.140625" style="3" customWidth="1"/>
    <col min="13326" max="13326" width="12" style="3" bestFit="1" customWidth="1"/>
    <col min="13327" max="13327" width="9.140625" style="3" customWidth="1"/>
    <col min="13328" max="13328" width="16.140625" style="3" customWidth="1"/>
    <col min="13329" max="13329" width="14.28515625" style="3" bestFit="1" customWidth="1"/>
    <col min="13330" max="13330" width="14.85546875" style="3" customWidth="1"/>
    <col min="13331" max="13331" width="12" style="3" bestFit="1" customWidth="1"/>
    <col min="13332" max="13568" width="9.140625" style="3"/>
    <col min="13569" max="13569" width="5.85546875" style="3" customWidth="1"/>
    <col min="13570" max="13570" width="20.7109375" style="3" customWidth="1"/>
    <col min="13571" max="13571" width="23" style="3" customWidth="1"/>
    <col min="13572" max="13572" width="22.85546875" style="3" customWidth="1"/>
    <col min="13573" max="13573" width="17.42578125" style="3" customWidth="1"/>
    <col min="13574" max="13574" width="18.140625" style="3" customWidth="1"/>
    <col min="13575" max="13575" width="19.5703125" style="3" customWidth="1"/>
    <col min="13576" max="13576" width="15.5703125" style="3" customWidth="1"/>
    <col min="13577" max="13577" width="18.28515625" style="3" customWidth="1"/>
    <col min="13578" max="13578" width="17.7109375" style="3" customWidth="1"/>
    <col min="13579" max="13579" width="18.140625" style="3" customWidth="1"/>
    <col min="13580" max="13580" width="17" style="3" customWidth="1"/>
    <col min="13581" max="13581" width="9.140625" style="3" customWidth="1"/>
    <col min="13582" max="13582" width="12" style="3" bestFit="1" customWidth="1"/>
    <col min="13583" max="13583" width="9.140625" style="3" customWidth="1"/>
    <col min="13584" max="13584" width="16.140625" style="3" customWidth="1"/>
    <col min="13585" max="13585" width="14.28515625" style="3" bestFit="1" customWidth="1"/>
    <col min="13586" max="13586" width="14.85546875" style="3" customWidth="1"/>
    <col min="13587" max="13587" width="12" style="3" bestFit="1" customWidth="1"/>
    <col min="13588" max="13824" width="9.140625" style="3"/>
    <col min="13825" max="13825" width="5.85546875" style="3" customWidth="1"/>
    <col min="13826" max="13826" width="20.7109375" style="3" customWidth="1"/>
    <col min="13827" max="13827" width="23" style="3" customWidth="1"/>
    <col min="13828" max="13828" width="22.85546875" style="3" customWidth="1"/>
    <col min="13829" max="13829" width="17.42578125" style="3" customWidth="1"/>
    <col min="13830" max="13830" width="18.140625" style="3" customWidth="1"/>
    <col min="13831" max="13831" width="19.5703125" style="3" customWidth="1"/>
    <col min="13832" max="13832" width="15.5703125" style="3" customWidth="1"/>
    <col min="13833" max="13833" width="18.28515625" style="3" customWidth="1"/>
    <col min="13834" max="13834" width="17.7109375" style="3" customWidth="1"/>
    <col min="13835" max="13835" width="18.140625" style="3" customWidth="1"/>
    <col min="13836" max="13836" width="17" style="3" customWidth="1"/>
    <col min="13837" max="13837" width="9.140625" style="3" customWidth="1"/>
    <col min="13838" max="13838" width="12" style="3" bestFit="1" customWidth="1"/>
    <col min="13839" max="13839" width="9.140625" style="3" customWidth="1"/>
    <col min="13840" max="13840" width="16.140625" style="3" customWidth="1"/>
    <col min="13841" max="13841" width="14.28515625" style="3" bestFit="1" customWidth="1"/>
    <col min="13842" max="13842" width="14.85546875" style="3" customWidth="1"/>
    <col min="13843" max="13843" width="12" style="3" bestFit="1" customWidth="1"/>
    <col min="13844" max="14080" width="9.140625" style="3"/>
    <col min="14081" max="14081" width="5.85546875" style="3" customWidth="1"/>
    <col min="14082" max="14082" width="20.7109375" style="3" customWidth="1"/>
    <col min="14083" max="14083" width="23" style="3" customWidth="1"/>
    <col min="14084" max="14084" width="22.85546875" style="3" customWidth="1"/>
    <col min="14085" max="14085" width="17.42578125" style="3" customWidth="1"/>
    <col min="14086" max="14086" width="18.140625" style="3" customWidth="1"/>
    <col min="14087" max="14087" width="19.5703125" style="3" customWidth="1"/>
    <col min="14088" max="14088" width="15.5703125" style="3" customWidth="1"/>
    <col min="14089" max="14089" width="18.28515625" style="3" customWidth="1"/>
    <col min="14090" max="14090" width="17.7109375" style="3" customWidth="1"/>
    <col min="14091" max="14091" width="18.140625" style="3" customWidth="1"/>
    <col min="14092" max="14092" width="17" style="3" customWidth="1"/>
    <col min="14093" max="14093" width="9.140625" style="3" customWidth="1"/>
    <col min="14094" max="14094" width="12" style="3" bestFit="1" customWidth="1"/>
    <col min="14095" max="14095" width="9.140625" style="3" customWidth="1"/>
    <col min="14096" max="14096" width="16.140625" style="3" customWidth="1"/>
    <col min="14097" max="14097" width="14.28515625" style="3" bestFit="1" customWidth="1"/>
    <col min="14098" max="14098" width="14.85546875" style="3" customWidth="1"/>
    <col min="14099" max="14099" width="12" style="3" bestFit="1" customWidth="1"/>
    <col min="14100" max="14336" width="9.140625" style="3"/>
    <col min="14337" max="14337" width="5.85546875" style="3" customWidth="1"/>
    <col min="14338" max="14338" width="20.7109375" style="3" customWidth="1"/>
    <col min="14339" max="14339" width="23" style="3" customWidth="1"/>
    <col min="14340" max="14340" width="22.85546875" style="3" customWidth="1"/>
    <col min="14341" max="14341" width="17.42578125" style="3" customWidth="1"/>
    <col min="14342" max="14342" width="18.140625" style="3" customWidth="1"/>
    <col min="14343" max="14343" width="19.5703125" style="3" customWidth="1"/>
    <col min="14344" max="14344" width="15.5703125" style="3" customWidth="1"/>
    <col min="14345" max="14345" width="18.28515625" style="3" customWidth="1"/>
    <col min="14346" max="14346" width="17.7109375" style="3" customWidth="1"/>
    <col min="14347" max="14347" width="18.140625" style="3" customWidth="1"/>
    <col min="14348" max="14348" width="17" style="3" customWidth="1"/>
    <col min="14349" max="14349" width="9.140625" style="3" customWidth="1"/>
    <col min="14350" max="14350" width="12" style="3" bestFit="1" customWidth="1"/>
    <col min="14351" max="14351" width="9.140625" style="3" customWidth="1"/>
    <col min="14352" max="14352" width="16.140625" style="3" customWidth="1"/>
    <col min="14353" max="14353" width="14.28515625" style="3" bestFit="1" customWidth="1"/>
    <col min="14354" max="14354" width="14.85546875" style="3" customWidth="1"/>
    <col min="14355" max="14355" width="12" style="3" bestFit="1" customWidth="1"/>
    <col min="14356" max="14592" width="9.140625" style="3"/>
    <col min="14593" max="14593" width="5.85546875" style="3" customWidth="1"/>
    <col min="14594" max="14594" width="20.7109375" style="3" customWidth="1"/>
    <col min="14595" max="14595" width="23" style="3" customWidth="1"/>
    <col min="14596" max="14596" width="22.85546875" style="3" customWidth="1"/>
    <col min="14597" max="14597" width="17.42578125" style="3" customWidth="1"/>
    <col min="14598" max="14598" width="18.140625" style="3" customWidth="1"/>
    <col min="14599" max="14599" width="19.5703125" style="3" customWidth="1"/>
    <col min="14600" max="14600" width="15.5703125" style="3" customWidth="1"/>
    <col min="14601" max="14601" width="18.28515625" style="3" customWidth="1"/>
    <col min="14602" max="14602" width="17.7109375" style="3" customWidth="1"/>
    <col min="14603" max="14603" width="18.140625" style="3" customWidth="1"/>
    <col min="14604" max="14604" width="17" style="3" customWidth="1"/>
    <col min="14605" max="14605" width="9.140625" style="3" customWidth="1"/>
    <col min="14606" max="14606" width="12" style="3" bestFit="1" customWidth="1"/>
    <col min="14607" max="14607" width="9.140625" style="3" customWidth="1"/>
    <col min="14608" max="14608" width="16.140625" style="3" customWidth="1"/>
    <col min="14609" max="14609" width="14.28515625" style="3" bestFit="1" customWidth="1"/>
    <col min="14610" max="14610" width="14.85546875" style="3" customWidth="1"/>
    <col min="14611" max="14611" width="12" style="3" bestFit="1" customWidth="1"/>
    <col min="14612" max="14848" width="9.140625" style="3"/>
    <col min="14849" max="14849" width="5.85546875" style="3" customWidth="1"/>
    <col min="14850" max="14850" width="20.7109375" style="3" customWidth="1"/>
    <col min="14851" max="14851" width="23" style="3" customWidth="1"/>
    <col min="14852" max="14852" width="22.85546875" style="3" customWidth="1"/>
    <col min="14853" max="14853" width="17.42578125" style="3" customWidth="1"/>
    <col min="14854" max="14854" width="18.140625" style="3" customWidth="1"/>
    <col min="14855" max="14855" width="19.5703125" style="3" customWidth="1"/>
    <col min="14856" max="14856" width="15.5703125" style="3" customWidth="1"/>
    <col min="14857" max="14857" width="18.28515625" style="3" customWidth="1"/>
    <col min="14858" max="14858" width="17.7109375" style="3" customWidth="1"/>
    <col min="14859" max="14859" width="18.140625" style="3" customWidth="1"/>
    <col min="14860" max="14860" width="17" style="3" customWidth="1"/>
    <col min="14861" max="14861" width="9.140625" style="3" customWidth="1"/>
    <col min="14862" max="14862" width="12" style="3" bestFit="1" customWidth="1"/>
    <col min="14863" max="14863" width="9.140625" style="3" customWidth="1"/>
    <col min="14864" max="14864" width="16.140625" style="3" customWidth="1"/>
    <col min="14865" max="14865" width="14.28515625" style="3" bestFit="1" customWidth="1"/>
    <col min="14866" max="14866" width="14.85546875" style="3" customWidth="1"/>
    <col min="14867" max="14867" width="12" style="3" bestFit="1" customWidth="1"/>
    <col min="14868" max="15104" width="9.140625" style="3"/>
    <col min="15105" max="15105" width="5.85546875" style="3" customWidth="1"/>
    <col min="15106" max="15106" width="20.7109375" style="3" customWidth="1"/>
    <col min="15107" max="15107" width="23" style="3" customWidth="1"/>
    <col min="15108" max="15108" width="22.85546875" style="3" customWidth="1"/>
    <col min="15109" max="15109" width="17.42578125" style="3" customWidth="1"/>
    <col min="15110" max="15110" width="18.140625" style="3" customWidth="1"/>
    <col min="15111" max="15111" width="19.5703125" style="3" customWidth="1"/>
    <col min="15112" max="15112" width="15.5703125" style="3" customWidth="1"/>
    <col min="15113" max="15113" width="18.28515625" style="3" customWidth="1"/>
    <col min="15114" max="15114" width="17.7109375" style="3" customWidth="1"/>
    <col min="15115" max="15115" width="18.140625" style="3" customWidth="1"/>
    <col min="15116" max="15116" width="17" style="3" customWidth="1"/>
    <col min="15117" max="15117" width="9.140625" style="3" customWidth="1"/>
    <col min="15118" max="15118" width="12" style="3" bestFit="1" customWidth="1"/>
    <col min="15119" max="15119" width="9.140625" style="3" customWidth="1"/>
    <col min="15120" max="15120" width="16.140625" style="3" customWidth="1"/>
    <col min="15121" max="15121" width="14.28515625" style="3" bestFit="1" customWidth="1"/>
    <col min="15122" max="15122" width="14.85546875" style="3" customWidth="1"/>
    <col min="15123" max="15123" width="12" style="3" bestFit="1" customWidth="1"/>
    <col min="15124" max="15360" width="9.140625" style="3"/>
    <col min="15361" max="15361" width="5.85546875" style="3" customWidth="1"/>
    <col min="15362" max="15362" width="20.7109375" style="3" customWidth="1"/>
    <col min="15363" max="15363" width="23" style="3" customWidth="1"/>
    <col min="15364" max="15364" width="22.85546875" style="3" customWidth="1"/>
    <col min="15365" max="15365" width="17.42578125" style="3" customWidth="1"/>
    <col min="15366" max="15366" width="18.140625" style="3" customWidth="1"/>
    <col min="15367" max="15367" width="19.5703125" style="3" customWidth="1"/>
    <col min="15368" max="15368" width="15.5703125" style="3" customWidth="1"/>
    <col min="15369" max="15369" width="18.28515625" style="3" customWidth="1"/>
    <col min="15370" max="15370" width="17.7109375" style="3" customWidth="1"/>
    <col min="15371" max="15371" width="18.140625" style="3" customWidth="1"/>
    <col min="15372" max="15372" width="17" style="3" customWidth="1"/>
    <col min="15373" max="15373" width="9.140625" style="3" customWidth="1"/>
    <col min="15374" max="15374" width="12" style="3" bestFit="1" customWidth="1"/>
    <col min="15375" max="15375" width="9.140625" style="3" customWidth="1"/>
    <col min="15376" max="15376" width="16.140625" style="3" customWidth="1"/>
    <col min="15377" max="15377" width="14.28515625" style="3" bestFit="1" customWidth="1"/>
    <col min="15378" max="15378" width="14.85546875" style="3" customWidth="1"/>
    <col min="15379" max="15379" width="12" style="3" bestFit="1" customWidth="1"/>
    <col min="15380" max="15616" width="9.140625" style="3"/>
    <col min="15617" max="15617" width="5.85546875" style="3" customWidth="1"/>
    <col min="15618" max="15618" width="20.7109375" style="3" customWidth="1"/>
    <col min="15619" max="15619" width="23" style="3" customWidth="1"/>
    <col min="15620" max="15620" width="22.85546875" style="3" customWidth="1"/>
    <col min="15621" max="15621" width="17.42578125" style="3" customWidth="1"/>
    <col min="15622" max="15622" width="18.140625" style="3" customWidth="1"/>
    <col min="15623" max="15623" width="19.5703125" style="3" customWidth="1"/>
    <col min="15624" max="15624" width="15.5703125" style="3" customWidth="1"/>
    <col min="15625" max="15625" width="18.28515625" style="3" customWidth="1"/>
    <col min="15626" max="15626" width="17.7109375" style="3" customWidth="1"/>
    <col min="15627" max="15627" width="18.140625" style="3" customWidth="1"/>
    <col min="15628" max="15628" width="17" style="3" customWidth="1"/>
    <col min="15629" max="15629" width="9.140625" style="3" customWidth="1"/>
    <col min="15630" max="15630" width="12" style="3" bestFit="1" customWidth="1"/>
    <col min="15631" max="15631" width="9.140625" style="3" customWidth="1"/>
    <col min="15632" max="15632" width="16.140625" style="3" customWidth="1"/>
    <col min="15633" max="15633" width="14.28515625" style="3" bestFit="1" customWidth="1"/>
    <col min="15634" max="15634" width="14.85546875" style="3" customWidth="1"/>
    <col min="15635" max="15635" width="12" style="3" bestFit="1" customWidth="1"/>
    <col min="15636" max="15872" width="9.140625" style="3"/>
    <col min="15873" max="15873" width="5.85546875" style="3" customWidth="1"/>
    <col min="15874" max="15874" width="20.7109375" style="3" customWidth="1"/>
    <col min="15875" max="15875" width="23" style="3" customWidth="1"/>
    <col min="15876" max="15876" width="22.85546875" style="3" customWidth="1"/>
    <col min="15877" max="15877" width="17.42578125" style="3" customWidth="1"/>
    <col min="15878" max="15878" width="18.140625" style="3" customWidth="1"/>
    <col min="15879" max="15879" width="19.5703125" style="3" customWidth="1"/>
    <col min="15880" max="15880" width="15.5703125" style="3" customWidth="1"/>
    <col min="15881" max="15881" width="18.28515625" style="3" customWidth="1"/>
    <col min="15882" max="15882" width="17.7109375" style="3" customWidth="1"/>
    <col min="15883" max="15883" width="18.140625" style="3" customWidth="1"/>
    <col min="15884" max="15884" width="17" style="3" customWidth="1"/>
    <col min="15885" max="15885" width="9.140625" style="3" customWidth="1"/>
    <col min="15886" max="15886" width="12" style="3" bestFit="1" customWidth="1"/>
    <col min="15887" max="15887" width="9.140625" style="3" customWidth="1"/>
    <col min="15888" max="15888" width="16.140625" style="3" customWidth="1"/>
    <col min="15889" max="15889" width="14.28515625" style="3" bestFit="1" customWidth="1"/>
    <col min="15890" max="15890" width="14.85546875" style="3" customWidth="1"/>
    <col min="15891" max="15891" width="12" style="3" bestFit="1" customWidth="1"/>
    <col min="15892" max="16128" width="9.140625" style="3"/>
    <col min="16129" max="16129" width="5.85546875" style="3" customWidth="1"/>
    <col min="16130" max="16130" width="20.7109375" style="3" customWidth="1"/>
    <col min="16131" max="16131" width="23" style="3" customWidth="1"/>
    <col min="16132" max="16132" width="22.85546875" style="3" customWidth="1"/>
    <col min="16133" max="16133" width="17.42578125" style="3" customWidth="1"/>
    <col min="16134" max="16134" width="18.140625" style="3" customWidth="1"/>
    <col min="16135" max="16135" width="19.5703125" style="3" customWidth="1"/>
    <col min="16136" max="16136" width="15.5703125" style="3" customWidth="1"/>
    <col min="16137" max="16137" width="18.28515625" style="3" customWidth="1"/>
    <col min="16138" max="16138" width="17.7109375" style="3" customWidth="1"/>
    <col min="16139" max="16139" width="18.140625" style="3" customWidth="1"/>
    <col min="16140" max="16140" width="17" style="3" customWidth="1"/>
    <col min="16141" max="16141" width="9.140625" style="3" customWidth="1"/>
    <col min="16142" max="16142" width="12" style="3" bestFit="1" customWidth="1"/>
    <col min="16143" max="16143" width="9.140625" style="3" customWidth="1"/>
    <col min="16144" max="16144" width="16.140625" style="3" customWidth="1"/>
    <col min="16145" max="16145" width="14.28515625" style="3" bestFit="1" customWidth="1"/>
    <col min="16146" max="16146" width="14.85546875" style="3" customWidth="1"/>
    <col min="16147" max="16147" width="12" style="3" bestFit="1" customWidth="1"/>
    <col min="16148" max="16384" width="9.140625" style="3"/>
  </cols>
  <sheetData>
    <row r="1" spans="1:17" ht="16.5" x14ac:dyDescent="0.25">
      <c r="A1" s="1"/>
      <c r="B1" s="2"/>
      <c r="C1" s="2"/>
      <c r="D1" s="2"/>
      <c r="E1" s="1"/>
      <c r="F1" s="1"/>
      <c r="G1" s="1"/>
      <c r="H1" s="1"/>
      <c r="I1" s="1"/>
      <c r="J1" s="1"/>
      <c r="K1" s="2" t="s">
        <v>0</v>
      </c>
      <c r="L1" s="2"/>
    </row>
    <row r="2" spans="1:17" ht="18.75" x14ac:dyDescent="0.25">
      <c r="A2" s="34" t="s">
        <v>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4"/>
    </row>
    <row r="3" spans="1:17" ht="16.5" x14ac:dyDescent="0.25">
      <c r="A3" s="5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7" ht="27.75" customHeight="1" x14ac:dyDescent="0.25">
      <c r="A4" s="35" t="s">
        <v>2</v>
      </c>
      <c r="B4" s="35" t="s">
        <v>3</v>
      </c>
      <c r="C4" s="35" t="s">
        <v>4</v>
      </c>
      <c r="D4" s="35" t="s">
        <v>5</v>
      </c>
      <c r="E4" s="35" t="s">
        <v>6</v>
      </c>
      <c r="F4" s="35"/>
      <c r="G4" s="35"/>
      <c r="H4" s="35"/>
      <c r="I4" s="35"/>
      <c r="J4" s="35"/>
      <c r="K4" s="35"/>
      <c r="L4" s="35"/>
    </row>
    <row r="5" spans="1:17" ht="21" customHeight="1" x14ac:dyDescent="0.25">
      <c r="A5" s="35"/>
      <c r="B5" s="35"/>
      <c r="C5" s="35"/>
      <c r="D5" s="35"/>
      <c r="E5" s="35" t="s">
        <v>7</v>
      </c>
      <c r="F5" s="35" t="s">
        <v>8</v>
      </c>
      <c r="G5" s="35"/>
      <c r="H5" s="35"/>
      <c r="I5" s="35"/>
      <c r="J5" s="35"/>
      <c r="K5" s="35"/>
      <c r="L5" s="35"/>
    </row>
    <row r="6" spans="1:17" ht="33" customHeight="1" x14ac:dyDescent="0.25">
      <c r="A6" s="35"/>
      <c r="B6" s="35"/>
      <c r="C6" s="35"/>
      <c r="D6" s="35"/>
      <c r="E6" s="35"/>
      <c r="F6" s="11" t="s">
        <v>9</v>
      </c>
      <c r="G6" s="11" t="s">
        <v>10</v>
      </c>
      <c r="H6" s="11" t="s">
        <v>11</v>
      </c>
      <c r="I6" s="11" t="s">
        <v>12</v>
      </c>
      <c r="J6" s="11" t="s">
        <v>13</v>
      </c>
      <c r="K6" s="11" t="s">
        <v>14</v>
      </c>
      <c r="L6" s="11" t="s">
        <v>15</v>
      </c>
    </row>
    <row r="7" spans="1:17" ht="18.75" customHeight="1" x14ac:dyDescent="0.25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  <c r="L7" s="6">
        <v>12</v>
      </c>
    </row>
    <row r="8" spans="1:17" ht="32.25" customHeight="1" x14ac:dyDescent="0.25">
      <c r="A8" s="35" t="s">
        <v>16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</row>
    <row r="9" spans="1:17" ht="33" customHeight="1" x14ac:dyDescent="0.25">
      <c r="A9" s="35" t="s">
        <v>17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</row>
    <row r="10" spans="1:17" ht="33" customHeight="1" x14ac:dyDescent="0.25">
      <c r="A10" s="35" t="s">
        <v>18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</row>
    <row r="11" spans="1:17" ht="35.25" customHeight="1" x14ac:dyDescent="0.25">
      <c r="A11" s="31" t="s">
        <v>19</v>
      </c>
      <c r="B11" s="36" t="s">
        <v>20</v>
      </c>
      <c r="C11" s="31" t="s">
        <v>21</v>
      </c>
      <c r="D11" s="20" t="s">
        <v>7</v>
      </c>
      <c r="E11" s="19">
        <f>E12+E13+E14+E15</f>
        <v>1041350.1400000001</v>
      </c>
      <c r="F11" s="19">
        <f>F12+F13+F14+F15</f>
        <v>175741.24000000002</v>
      </c>
      <c r="G11" s="19">
        <f t="shared" ref="G11:L11" si="0">G12+G13+G14+G15</f>
        <v>125220.7</v>
      </c>
      <c r="H11" s="19">
        <f t="shared" si="0"/>
        <v>130401</v>
      </c>
      <c r="I11" s="19">
        <f t="shared" si="0"/>
        <v>152496.79999999999</v>
      </c>
      <c r="J11" s="19">
        <f t="shared" si="0"/>
        <v>152496.79999999999</v>
      </c>
      <c r="K11" s="19">
        <f t="shared" si="0"/>
        <v>152496.79999999999</v>
      </c>
      <c r="L11" s="19">
        <f t="shared" si="0"/>
        <v>152496.79999999999</v>
      </c>
    </row>
    <row r="12" spans="1:17" ht="39" customHeight="1" x14ac:dyDescent="0.25">
      <c r="A12" s="31"/>
      <c r="B12" s="36"/>
      <c r="C12" s="31"/>
      <c r="D12" s="16" t="s">
        <v>22</v>
      </c>
      <c r="E12" s="14">
        <f>SUM(F12:L12)</f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</row>
    <row r="13" spans="1:17" ht="48.75" customHeight="1" x14ac:dyDescent="0.25">
      <c r="A13" s="31"/>
      <c r="B13" s="36"/>
      <c r="C13" s="31"/>
      <c r="D13" s="16" t="s">
        <v>23</v>
      </c>
      <c r="E13" s="14">
        <f>SUM(F13:L13)</f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</row>
    <row r="14" spans="1:17" ht="30" customHeight="1" x14ac:dyDescent="0.35">
      <c r="A14" s="31"/>
      <c r="B14" s="36"/>
      <c r="C14" s="31"/>
      <c r="D14" s="17" t="s">
        <v>24</v>
      </c>
      <c r="E14" s="14">
        <f>SUM(F14:L14)</f>
        <v>1036350.1400000001</v>
      </c>
      <c r="F14" s="14">
        <f>169148.5-12695.5+7957.6+3470.54+3868-1607.9+600</f>
        <v>170741.24000000002</v>
      </c>
      <c r="G14" s="14">
        <v>125220.7</v>
      </c>
      <c r="H14" s="14">
        <v>130401</v>
      </c>
      <c r="I14" s="14">
        <v>152496.79999999999</v>
      </c>
      <c r="J14" s="14">
        <v>152496.79999999999</v>
      </c>
      <c r="K14" s="14">
        <v>152496.79999999999</v>
      </c>
      <c r="L14" s="14">
        <v>152496.79999999999</v>
      </c>
      <c r="P14" s="12">
        <v>167881.14</v>
      </c>
      <c r="Q14" s="10"/>
    </row>
    <row r="15" spans="1:17" ht="51" customHeight="1" x14ac:dyDescent="0.35">
      <c r="A15" s="31"/>
      <c r="B15" s="36"/>
      <c r="C15" s="31"/>
      <c r="D15" s="16" t="s">
        <v>25</v>
      </c>
      <c r="E15" s="14">
        <f>SUM(F15:L15)</f>
        <v>5000</v>
      </c>
      <c r="F15" s="14">
        <v>5000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P15" s="12">
        <v>3868</v>
      </c>
      <c r="Q15" s="10"/>
    </row>
    <row r="16" spans="1:17" ht="33.75" customHeight="1" x14ac:dyDescent="0.35">
      <c r="A16" s="31" t="s">
        <v>26</v>
      </c>
      <c r="B16" s="37" t="s">
        <v>27</v>
      </c>
      <c r="C16" s="31" t="s">
        <v>28</v>
      </c>
      <c r="D16" s="20" t="s">
        <v>7</v>
      </c>
      <c r="E16" s="19">
        <f>E17+E18+E19+E20</f>
        <v>825913.17500000005</v>
      </c>
      <c r="F16" s="19">
        <f t="shared" ref="F16:L16" si="1">F17+F18+F19+F20</f>
        <v>109888.47499999999</v>
      </c>
      <c r="G16" s="19">
        <f t="shared" si="1"/>
        <v>82789.399999999994</v>
      </c>
      <c r="H16" s="19">
        <f t="shared" si="1"/>
        <v>82037.8</v>
      </c>
      <c r="I16" s="19">
        <f t="shared" si="1"/>
        <v>137799.4</v>
      </c>
      <c r="J16" s="19">
        <f t="shared" si="1"/>
        <v>137799.4</v>
      </c>
      <c r="K16" s="19">
        <f t="shared" si="1"/>
        <v>137799.4</v>
      </c>
      <c r="L16" s="19">
        <f t="shared" si="1"/>
        <v>137799.29999999999</v>
      </c>
      <c r="P16" s="12">
        <v>237.61559</v>
      </c>
      <c r="Q16" s="10"/>
    </row>
    <row r="17" spans="1:17" ht="46.5" customHeight="1" x14ac:dyDescent="0.35">
      <c r="A17" s="31"/>
      <c r="B17" s="37"/>
      <c r="C17" s="31"/>
      <c r="D17" s="16" t="s">
        <v>22</v>
      </c>
      <c r="E17" s="14">
        <f t="shared" ref="E17:E35" si="2">SUM(F17:L17)</f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P17" s="13">
        <v>-1607.90479</v>
      </c>
      <c r="Q17" s="10"/>
    </row>
    <row r="18" spans="1:17" ht="60" customHeight="1" x14ac:dyDescent="0.35">
      <c r="A18" s="31"/>
      <c r="B18" s="37"/>
      <c r="C18" s="31"/>
      <c r="D18" s="16" t="s">
        <v>23</v>
      </c>
      <c r="E18" s="14">
        <f t="shared" si="2"/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P18" s="12">
        <v>600</v>
      </c>
      <c r="Q18" s="10"/>
    </row>
    <row r="19" spans="1:17" ht="33" customHeight="1" x14ac:dyDescent="0.35">
      <c r="A19" s="31"/>
      <c r="B19" s="37"/>
      <c r="C19" s="31"/>
      <c r="D19" s="17" t="s">
        <v>24</v>
      </c>
      <c r="E19" s="14">
        <f t="shared" si="2"/>
        <v>825913.17500000005</v>
      </c>
      <c r="F19" s="14">
        <f>98206.7-3369.225+15051</f>
        <v>109888.47499999999</v>
      </c>
      <c r="G19" s="14">
        <v>82789.399999999994</v>
      </c>
      <c r="H19" s="14">
        <v>82037.8</v>
      </c>
      <c r="I19" s="14">
        <v>137799.4</v>
      </c>
      <c r="J19" s="14">
        <v>137799.4</v>
      </c>
      <c r="K19" s="14">
        <v>137799.4</v>
      </c>
      <c r="L19" s="14">
        <v>137799.29999999999</v>
      </c>
      <c r="P19" s="12">
        <f>P14+P15+P16+P17+P18</f>
        <v>170978.85080000001</v>
      </c>
      <c r="Q19" s="10"/>
    </row>
    <row r="20" spans="1:17" ht="51.75" customHeight="1" x14ac:dyDescent="0.35">
      <c r="A20" s="31"/>
      <c r="B20" s="37"/>
      <c r="C20" s="31"/>
      <c r="D20" s="16" t="s">
        <v>25</v>
      </c>
      <c r="E20" s="14">
        <f t="shared" si="2"/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P20" s="10"/>
      <c r="Q20" s="10"/>
    </row>
    <row r="21" spans="1:17" ht="32.25" customHeight="1" x14ac:dyDescent="0.35">
      <c r="A21" s="31" t="s">
        <v>29</v>
      </c>
      <c r="B21" s="36" t="s">
        <v>30</v>
      </c>
      <c r="C21" s="31" t="s">
        <v>31</v>
      </c>
      <c r="D21" s="20" t="s">
        <v>7</v>
      </c>
      <c r="E21" s="19">
        <f>E22+E23+E24+E25</f>
        <v>76920</v>
      </c>
      <c r="F21" s="19">
        <f t="shared" ref="F21:L21" si="3">F22+F23+F24+F25</f>
        <v>11000</v>
      </c>
      <c r="G21" s="19">
        <f t="shared" si="3"/>
        <v>9500</v>
      </c>
      <c r="H21" s="19">
        <f t="shared" si="3"/>
        <v>12420</v>
      </c>
      <c r="I21" s="19">
        <f t="shared" si="3"/>
        <v>11000</v>
      </c>
      <c r="J21" s="19">
        <f t="shared" si="3"/>
        <v>11000</v>
      </c>
      <c r="K21" s="19">
        <f t="shared" si="3"/>
        <v>11000</v>
      </c>
      <c r="L21" s="19">
        <f t="shared" si="3"/>
        <v>11000</v>
      </c>
      <c r="P21" s="10"/>
      <c r="Q21" s="10"/>
    </row>
    <row r="22" spans="1:17" ht="43.5" customHeight="1" x14ac:dyDescent="0.25">
      <c r="A22" s="31"/>
      <c r="B22" s="36"/>
      <c r="C22" s="31"/>
      <c r="D22" s="16" t="s">
        <v>22</v>
      </c>
      <c r="E22" s="14">
        <f t="shared" si="2"/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</row>
    <row r="23" spans="1:17" ht="54.75" customHeight="1" x14ac:dyDescent="0.25">
      <c r="A23" s="31"/>
      <c r="B23" s="36"/>
      <c r="C23" s="31"/>
      <c r="D23" s="16" t="s">
        <v>23</v>
      </c>
      <c r="E23" s="14">
        <f t="shared" si="2"/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</row>
    <row r="24" spans="1:17" ht="32.25" customHeight="1" x14ac:dyDescent="0.25">
      <c r="A24" s="31"/>
      <c r="B24" s="36"/>
      <c r="C24" s="31"/>
      <c r="D24" s="16" t="s">
        <v>24</v>
      </c>
      <c r="E24" s="14">
        <f t="shared" si="2"/>
        <v>76920</v>
      </c>
      <c r="F24" s="14">
        <v>11000</v>
      </c>
      <c r="G24" s="14">
        <v>9500</v>
      </c>
      <c r="H24" s="14">
        <v>12420</v>
      </c>
      <c r="I24" s="14">
        <v>11000</v>
      </c>
      <c r="J24" s="14">
        <v>11000</v>
      </c>
      <c r="K24" s="14">
        <v>11000</v>
      </c>
      <c r="L24" s="14">
        <v>11000</v>
      </c>
    </row>
    <row r="25" spans="1:17" ht="49.5" customHeight="1" x14ac:dyDescent="0.25">
      <c r="A25" s="31"/>
      <c r="B25" s="36"/>
      <c r="C25" s="31"/>
      <c r="D25" s="16" t="s">
        <v>32</v>
      </c>
      <c r="E25" s="14">
        <f t="shared" si="2"/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</row>
    <row r="26" spans="1:17" ht="27.75" customHeight="1" x14ac:dyDescent="0.25">
      <c r="A26" s="31" t="s">
        <v>33</v>
      </c>
      <c r="B26" s="36" t="s">
        <v>34</v>
      </c>
      <c r="C26" s="31" t="s">
        <v>35</v>
      </c>
      <c r="D26" s="20" t="s">
        <v>7</v>
      </c>
      <c r="E26" s="19">
        <f>F26+G26+H26+I26+J26+K26+L26</f>
        <v>15911.500000000002</v>
      </c>
      <c r="F26" s="19">
        <f t="shared" ref="F26:L26" si="4">F27+F28+F29+F30</f>
        <v>5218.1000000000004</v>
      </c>
      <c r="G26" s="19">
        <f t="shared" si="4"/>
        <v>5346.7000000000007</v>
      </c>
      <c r="H26" s="19">
        <f t="shared" si="4"/>
        <v>5346.7000000000007</v>
      </c>
      <c r="I26" s="19">
        <f t="shared" si="4"/>
        <v>0</v>
      </c>
      <c r="J26" s="19">
        <f t="shared" si="4"/>
        <v>0</v>
      </c>
      <c r="K26" s="19">
        <f t="shared" si="4"/>
        <v>0</v>
      </c>
      <c r="L26" s="19">
        <f t="shared" si="4"/>
        <v>0</v>
      </c>
    </row>
    <row r="27" spans="1:17" ht="36.75" customHeight="1" x14ac:dyDescent="0.25">
      <c r="A27" s="31"/>
      <c r="B27" s="36"/>
      <c r="C27" s="31"/>
      <c r="D27" s="16" t="s">
        <v>22</v>
      </c>
      <c r="E27" s="14">
        <f t="shared" si="2"/>
        <v>11951.8</v>
      </c>
      <c r="F27" s="14">
        <v>3898.2</v>
      </c>
      <c r="G27" s="14">
        <v>4026.8</v>
      </c>
      <c r="H27" s="14">
        <v>4026.8</v>
      </c>
      <c r="I27" s="14">
        <v>0</v>
      </c>
      <c r="J27" s="14">
        <v>0</v>
      </c>
      <c r="K27" s="14">
        <v>0</v>
      </c>
      <c r="L27" s="14">
        <v>0</v>
      </c>
    </row>
    <row r="28" spans="1:17" ht="46.5" customHeight="1" x14ac:dyDescent="0.25">
      <c r="A28" s="31"/>
      <c r="B28" s="36"/>
      <c r="C28" s="31"/>
      <c r="D28" s="16" t="s">
        <v>23</v>
      </c>
      <c r="E28" s="14">
        <f t="shared" si="2"/>
        <v>3959.7000000000003</v>
      </c>
      <c r="F28" s="14">
        <v>1319.9</v>
      </c>
      <c r="G28" s="14">
        <v>1319.9</v>
      </c>
      <c r="H28" s="14">
        <v>1319.9</v>
      </c>
      <c r="I28" s="14">
        <v>0</v>
      </c>
      <c r="J28" s="14">
        <v>0</v>
      </c>
      <c r="K28" s="14">
        <v>0</v>
      </c>
      <c r="L28" s="14">
        <v>0</v>
      </c>
    </row>
    <row r="29" spans="1:17" ht="30.75" customHeight="1" x14ac:dyDescent="0.25">
      <c r="A29" s="31"/>
      <c r="B29" s="36"/>
      <c r="C29" s="31"/>
      <c r="D29" s="16" t="s">
        <v>24</v>
      </c>
      <c r="E29" s="14">
        <f t="shared" si="2"/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</row>
    <row r="30" spans="1:17" ht="46.5" customHeight="1" x14ac:dyDescent="0.25">
      <c r="A30" s="31"/>
      <c r="B30" s="36"/>
      <c r="C30" s="31"/>
      <c r="D30" s="16" t="s">
        <v>32</v>
      </c>
      <c r="E30" s="14">
        <f t="shared" si="2"/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</row>
    <row r="31" spans="1:17" ht="31.5" customHeight="1" x14ac:dyDescent="0.25">
      <c r="A31" s="31"/>
      <c r="B31" s="36"/>
      <c r="C31" s="31" t="s">
        <v>36</v>
      </c>
      <c r="D31" s="20" t="s">
        <v>7</v>
      </c>
      <c r="E31" s="19">
        <f>F31+G31+H31+I31+J31+K31+L31</f>
        <v>297</v>
      </c>
      <c r="F31" s="19">
        <f t="shared" ref="F31:L31" si="5">F32+F33+F34+F35</f>
        <v>297</v>
      </c>
      <c r="G31" s="19">
        <f t="shared" si="5"/>
        <v>0</v>
      </c>
      <c r="H31" s="19">
        <f t="shared" si="5"/>
        <v>0</v>
      </c>
      <c r="I31" s="19">
        <f t="shared" si="5"/>
        <v>0</v>
      </c>
      <c r="J31" s="19">
        <f t="shared" si="5"/>
        <v>0</v>
      </c>
      <c r="K31" s="19">
        <f t="shared" si="5"/>
        <v>0</v>
      </c>
      <c r="L31" s="19">
        <f t="shared" si="5"/>
        <v>0</v>
      </c>
    </row>
    <row r="32" spans="1:17" ht="40.5" customHeight="1" x14ac:dyDescent="0.25">
      <c r="A32" s="31"/>
      <c r="B32" s="36"/>
      <c r="C32" s="31"/>
      <c r="D32" s="16" t="s">
        <v>22</v>
      </c>
      <c r="E32" s="14">
        <f t="shared" si="2"/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</row>
    <row r="33" spans="1:12" ht="51.75" customHeight="1" x14ac:dyDescent="0.25">
      <c r="A33" s="31"/>
      <c r="B33" s="36"/>
      <c r="C33" s="31"/>
      <c r="D33" s="16" t="s">
        <v>23</v>
      </c>
      <c r="E33" s="14">
        <f t="shared" si="2"/>
        <v>297</v>
      </c>
      <c r="F33" s="14">
        <v>297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</row>
    <row r="34" spans="1:12" ht="30.75" customHeight="1" x14ac:dyDescent="0.25">
      <c r="A34" s="31"/>
      <c r="B34" s="36"/>
      <c r="C34" s="31"/>
      <c r="D34" s="16" t="s">
        <v>24</v>
      </c>
      <c r="E34" s="14">
        <f t="shared" si="2"/>
        <v>0</v>
      </c>
      <c r="F34" s="18"/>
      <c r="G34" s="18"/>
      <c r="H34" s="18"/>
      <c r="I34" s="14">
        <v>0</v>
      </c>
      <c r="J34" s="14">
        <v>0</v>
      </c>
      <c r="K34" s="14">
        <v>0</v>
      </c>
      <c r="L34" s="14">
        <v>0</v>
      </c>
    </row>
    <row r="35" spans="1:12" ht="48" customHeight="1" x14ac:dyDescent="0.25">
      <c r="A35" s="31"/>
      <c r="B35" s="36"/>
      <c r="C35" s="31"/>
      <c r="D35" s="16" t="s">
        <v>32</v>
      </c>
      <c r="E35" s="14">
        <f t="shared" si="2"/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</row>
    <row r="36" spans="1:12" ht="29.25" customHeight="1" x14ac:dyDescent="0.25">
      <c r="A36" s="33" t="s">
        <v>37</v>
      </c>
      <c r="B36" s="32" t="s">
        <v>86</v>
      </c>
      <c r="C36" s="31" t="s">
        <v>87</v>
      </c>
      <c r="D36" s="20" t="s">
        <v>7</v>
      </c>
      <c r="E36" s="30">
        <f>E37+E38+E39+E40</f>
        <v>110741.7</v>
      </c>
      <c r="F36" s="30">
        <f t="shared" ref="F36" si="6">F37+F38+F39+F40</f>
        <v>38229</v>
      </c>
      <c r="G36" s="30">
        <f t="shared" ref="G36" si="7">G37+G38+G39+G40</f>
        <v>72243.399999999994</v>
      </c>
      <c r="H36" s="30">
        <f t="shared" ref="H36" si="8">H37+H38+H39+H40</f>
        <v>269.3</v>
      </c>
      <c r="I36" s="30">
        <f t="shared" ref="I36" si="9">I37+I38+I39+I40</f>
        <v>0</v>
      </c>
      <c r="J36" s="30">
        <f t="shared" ref="J36" si="10">J37+J38+J39+J40</f>
        <v>0</v>
      </c>
      <c r="K36" s="30">
        <f t="shared" ref="K36" si="11">K37+K38+K39+K40</f>
        <v>0</v>
      </c>
      <c r="L36" s="30">
        <f t="shared" ref="L36" si="12">L37+L38+L39+L40</f>
        <v>0</v>
      </c>
    </row>
    <row r="37" spans="1:12" ht="36.75" customHeight="1" x14ac:dyDescent="0.25">
      <c r="A37" s="33"/>
      <c r="B37" s="32"/>
      <c r="C37" s="31"/>
      <c r="D37" s="16" t="s">
        <v>22</v>
      </c>
      <c r="E37" s="28">
        <f>F37+G37+H37+I37+J37+K37+L37</f>
        <v>0</v>
      </c>
      <c r="F37" s="28">
        <v>0</v>
      </c>
      <c r="G37" s="28">
        <v>0</v>
      </c>
      <c r="H37" s="28">
        <v>0</v>
      </c>
      <c r="I37" s="28">
        <v>0</v>
      </c>
      <c r="J37" s="28">
        <v>0</v>
      </c>
      <c r="K37" s="28">
        <v>0</v>
      </c>
      <c r="L37" s="28">
        <v>0</v>
      </c>
    </row>
    <row r="38" spans="1:12" ht="54" customHeight="1" x14ac:dyDescent="0.25">
      <c r="A38" s="33"/>
      <c r="B38" s="32"/>
      <c r="C38" s="31"/>
      <c r="D38" s="16" t="s">
        <v>23</v>
      </c>
      <c r="E38" s="28">
        <f>F38+G38+H38+I38+J38+K38+L38</f>
        <v>741.7</v>
      </c>
      <c r="F38" s="28">
        <v>229</v>
      </c>
      <c r="G38" s="28">
        <v>243.4</v>
      </c>
      <c r="H38" s="28">
        <v>269.3</v>
      </c>
      <c r="I38" s="28">
        <v>0</v>
      </c>
      <c r="J38" s="28">
        <v>0</v>
      </c>
      <c r="K38" s="28">
        <v>0</v>
      </c>
      <c r="L38" s="28">
        <v>0</v>
      </c>
    </row>
    <row r="39" spans="1:12" ht="40.5" customHeight="1" x14ac:dyDescent="0.25">
      <c r="A39" s="33"/>
      <c r="B39" s="32"/>
      <c r="C39" s="31"/>
      <c r="D39" s="16" t="s">
        <v>24</v>
      </c>
      <c r="E39" s="28">
        <f t="shared" ref="E39:E40" si="13">F39+G39+H39+I39+J39+K39+L39</f>
        <v>0</v>
      </c>
      <c r="F39" s="28">
        <v>0</v>
      </c>
      <c r="G39" s="28">
        <v>0</v>
      </c>
      <c r="H39" s="28">
        <v>0</v>
      </c>
      <c r="I39" s="28">
        <v>0</v>
      </c>
      <c r="J39" s="28">
        <v>0</v>
      </c>
      <c r="K39" s="28">
        <v>0</v>
      </c>
      <c r="L39" s="28">
        <v>0</v>
      </c>
    </row>
    <row r="40" spans="1:12" ht="54" customHeight="1" x14ac:dyDescent="0.25">
      <c r="A40" s="33"/>
      <c r="B40" s="32"/>
      <c r="C40" s="31"/>
      <c r="D40" s="16" t="s">
        <v>32</v>
      </c>
      <c r="E40" s="28">
        <f t="shared" si="13"/>
        <v>110000</v>
      </c>
      <c r="F40" s="28">
        <v>38000</v>
      </c>
      <c r="G40" s="28">
        <v>72000</v>
      </c>
      <c r="H40" s="28">
        <v>0</v>
      </c>
      <c r="I40" s="28">
        <v>0</v>
      </c>
      <c r="J40" s="28">
        <v>0</v>
      </c>
      <c r="K40" s="28">
        <v>0</v>
      </c>
      <c r="L40" s="28">
        <v>0</v>
      </c>
    </row>
    <row r="41" spans="1:12" ht="34.5" customHeight="1" x14ac:dyDescent="0.25">
      <c r="A41" s="31"/>
      <c r="B41" s="31" t="s">
        <v>38</v>
      </c>
      <c r="C41" s="31"/>
      <c r="D41" s="20" t="s">
        <v>7</v>
      </c>
      <c r="E41" s="19">
        <f>E42+E43+E44+E45</f>
        <v>2071133.5149999999</v>
      </c>
      <c r="F41" s="19">
        <f>F42+F43+F44+F45</f>
        <v>340373.815</v>
      </c>
      <c r="G41" s="19">
        <f t="shared" ref="G41:L41" si="14">G42+G43+G44+G45</f>
        <v>295100.19999999995</v>
      </c>
      <c r="H41" s="19">
        <f t="shared" si="14"/>
        <v>230474.8</v>
      </c>
      <c r="I41" s="19">
        <f t="shared" si="14"/>
        <v>301296.19999999995</v>
      </c>
      <c r="J41" s="19">
        <f t="shared" si="14"/>
        <v>301296.19999999995</v>
      </c>
      <c r="K41" s="19">
        <f t="shared" si="14"/>
        <v>301296.19999999995</v>
      </c>
      <c r="L41" s="19">
        <f t="shared" si="14"/>
        <v>301296.09999999998</v>
      </c>
    </row>
    <row r="42" spans="1:12" ht="39" customHeight="1" x14ac:dyDescent="0.25">
      <c r="A42" s="31"/>
      <c r="B42" s="31"/>
      <c r="C42" s="31"/>
      <c r="D42" s="16" t="s">
        <v>22</v>
      </c>
      <c r="E42" s="14">
        <f>F42+G42+H42+I42+J42+K42+L42</f>
        <v>11951.8</v>
      </c>
      <c r="F42" s="14">
        <f t="shared" ref="F42:L42" si="15">F12+F17+F22+F27+F32+F37</f>
        <v>3898.2</v>
      </c>
      <c r="G42" s="14">
        <f t="shared" si="15"/>
        <v>4026.8</v>
      </c>
      <c r="H42" s="14">
        <f t="shared" si="15"/>
        <v>4026.8</v>
      </c>
      <c r="I42" s="14">
        <f t="shared" si="15"/>
        <v>0</v>
      </c>
      <c r="J42" s="14">
        <f t="shared" si="15"/>
        <v>0</v>
      </c>
      <c r="K42" s="14">
        <f t="shared" si="15"/>
        <v>0</v>
      </c>
      <c r="L42" s="14">
        <f t="shared" si="15"/>
        <v>0</v>
      </c>
    </row>
    <row r="43" spans="1:12" ht="49.5" customHeight="1" x14ac:dyDescent="0.25">
      <c r="A43" s="31"/>
      <c r="B43" s="31"/>
      <c r="C43" s="31"/>
      <c r="D43" s="16" t="s">
        <v>23</v>
      </c>
      <c r="E43" s="14">
        <f>F43+G43+H43+I43+J43+K43+L43</f>
        <v>4998.4000000000005</v>
      </c>
      <c r="F43" s="14">
        <f t="shared" ref="F43:H44" si="16">F13+F18+F23+F28+F33+F38</f>
        <v>1845.9</v>
      </c>
      <c r="G43" s="14">
        <f t="shared" si="16"/>
        <v>1563.3000000000002</v>
      </c>
      <c r="H43" s="14">
        <f t="shared" si="16"/>
        <v>1589.2</v>
      </c>
      <c r="I43" s="14">
        <f>I13+I18+I23+I28+I38+I33</f>
        <v>0</v>
      </c>
      <c r="J43" s="14">
        <f>J13+J18+J23+J28+J38+J33</f>
        <v>0</v>
      </c>
      <c r="K43" s="14">
        <f>K13+K18+K23+K28+K38+K33</f>
        <v>0</v>
      </c>
      <c r="L43" s="14">
        <f>L13+L18+L23+L28+L38+L33</f>
        <v>0</v>
      </c>
    </row>
    <row r="44" spans="1:12" ht="33.75" customHeight="1" x14ac:dyDescent="0.25">
      <c r="A44" s="31"/>
      <c r="B44" s="31"/>
      <c r="C44" s="31"/>
      <c r="D44" s="16" t="s">
        <v>24</v>
      </c>
      <c r="E44" s="14">
        <f>F44+G44+H44+I44+J44+K44+L44</f>
        <v>1939183.3149999999</v>
      </c>
      <c r="F44" s="14">
        <f t="shared" si="16"/>
        <v>291629.71500000003</v>
      </c>
      <c r="G44" s="14">
        <f t="shared" si="16"/>
        <v>217510.09999999998</v>
      </c>
      <c r="H44" s="14">
        <f t="shared" si="16"/>
        <v>224858.8</v>
      </c>
      <c r="I44" s="14">
        <f>I14+I19+I24+I29+I34+I39</f>
        <v>301296.19999999995</v>
      </c>
      <c r="J44" s="14">
        <f>J14+J19+J24+J29+J34+J39</f>
        <v>301296.19999999995</v>
      </c>
      <c r="K44" s="14">
        <f>K14+K19+K24+K29+K34+K39</f>
        <v>301296.19999999995</v>
      </c>
      <c r="L44" s="14">
        <f>L14+L19+L24+L29+L34+L39</f>
        <v>301296.09999999998</v>
      </c>
    </row>
    <row r="45" spans="1:12" ht="46.5" customHeight="1" x14ac:dyDescent="0.25">
      <c r="A45" s="31"/>
      <c r="B45" s="31"/>
      <c r="C45" s="31"/>
      <c r="D45" s="16" t="s">
        <v>32</v>
      </c>
      <c r="E45" s="14">
        <f>F45+G45+H45+I45+J45+K45+L45</f>
        <v>115000</v>
      </c>
      <c r="F45" s="14">
        <f t="shared" ref="F45:L45" si="17">F15+F20+F25+F30+F40+F35</f>
        <v>43000</v>
      </c>
      <c r="G45" s="14">
        <f t="shared" si="17"/>
        <v>72000</v>
      </c>
      <c r="H45" s="14">
        <f t="shared" si="17"/>
        <v>0</v>
      </c>
      <c r="I45" s="14">
        <f t="shared" si="17"/>
        <v>0</v>
      </c>
      <c r="J45" s="14">
        <f t="shared" si="17"/>
        <v>0</v>
      </c>
      <c r="K45" s="14">
        <f t="shared" si="17"/>
        <v>0</v>
      </c>
      <c r="L45" s="14">
        <f t="shared" si="17"/>
        <v>0</v>
      </c>
    </row>
    <row r="46" spans="1:12" ht="45" customHeight="1" x14ac:dyDescent="0.25">
      <c r="A46" s="38" t="s">
        <v>39</v>
      </c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</row>
    <row r="47" spans="1:12" ht="42.75" customHeight="1" x14ac:dyDescent="0.25">
      <c r="A47" s="31" t="s">
        <v>40</v>
      </c>
      <c r="B47" s="31" t="s">
        <v>41</v>
      </c>
      <c r="C47" s="31" t="s">
        <v>42</v>
      </c>
      <c r="D47" s="15" t="s">
        <v>7</v>
      </c>
      <c r="E47" s="8">
        <f>E48+E49+E50+E51</f>
        <v>24900</v>
      </c>
      <c r="F47" s="8">
        <f t="shared" ref="F47:L47" si="18">F48+F49+F50+F51</f>
        <v>2700</v>
      </c>
      <c r="G47" s="8">
        <f t="shared" si="18"/>
        <v>3700</v>
      </c>
      <c r="H47" s="8">
        <f t="shared" si="18"/>
        <v>3700</v>
      </c>
      <c r="I47" s="8">
        <f t="shared" si="18"/>
        <v>3700</v>
      </c>
      <c r="J47" s="8">
        <f t="shared" si="18"/>
        <v>3700</v>
      </c>
      <c r="K47" s="8">
        <f t="shared" si="18"/>
        <v>3700</v>
      </c>
      <c r="L47" s="8">
        <f t="shared" si="18"/>
        <v>3700</v>
      </c>
    </row>
    <row r="48" spans="1:12" ht="42.75" customHeight="1" x14ac:dyDescent="0.25">
      <c r="A48" s="31"/>
      <c r="B48" s="31"/>
      <c r="C48" s="31"/>
      <c r="D48" s="16" t="s">
        <v>22</v>
      </c>
      <c r="E48" s="9">
        <v>0</v>
      </c>
      <c r="F48" s="9">
        <v>0</v>
      </c>
      <c r="G48" s="9">
        <v>0</v>
      </c>
      <c r="H48" s="9">
        <v>0</v>
      </c>
      <c r="I48" s="9">
        <v>0</v>
      </c>
      <c r="J48" s="9">
        <v>0</v>
      </c>
      <c r="K48" s="9">
        <v>0</v>
      </c>
      <c r="L48" s="9">
        <v>0</v>
      </c>
    </row>
    <row r="49" spans="1:21" ht="53.25" customHeight="1" x14ac:dyDescent="0.25">
      <c r="A49" s="31"/>
      <c r="B49" s="31"/>
      <c r="C49" s="31"/>
      <c r="D49" s="16" t="s">
        <v>23</v>
      </c>
      <c r="E49" s="9">
        <v>0</v>
      </c>
      <c r="F49" s="9">
        <v>0</v>
      </c>
      <c r="G49" s="9">
        <v>0</v>
      </c>
      <c r="H49" s="9">
        <v>0</v>
      </c>
      <c r="I49" s="9">
        <v>0</v>
      </c>
      <c r="J49" s="9">
        <v>0</v>
      </c>
      <c r="K49" s="9">
        <v>0</v>
      </c>
      <c r="L49" s="9">
        <v>0</v>
      </c>
    </row>
    <row r="50" spans="1:21" ht="32.25" customHeight="1" x14ac:dyDescent="0.25">
      <c r="A50" s="31"/>
      <c r="B50" s="31"/>
      <c r="C50" s="31"/>
      <c r="D50" s="16" t="s">
        <v>24</v>
      </c>
      <c r="E50" s="9">
        <f>F50+G50+H50+I50+J50+K50+L50</f>
        <v>24900</v>
      </c>
      <c r="F50" s="9">
        <v>2700</v>
      </c>
      <c r="G50" s="9">
        <v>3700</v>
      </c>
      <c r="H50" s="9">
        <v>3700</v>
      </c>
      <c r="I50" s="9">
        <v>3700</v>
      </c>
      <c r="J50" s="9">
        <v>3700</v>
      </c>
      <c r="K50" s="9">
        <v>3700</v>
      </c>
      <c r="L50" s="9">
        <v>3700</v>
      </c>
    </row>
    <row r="51" spans="1:21" ht="54" customHeight="1" x14ac:dyDescent="0.25">
      <c r="A51" s="31"/>
      <c r="B51" s="31"/>
      <c r="C51" s="31"/>
      <c r="D51" s="16" t="s">
        <v>32</v>
      </c>
      <c r="E51" s="9">
        <v>0</v>
      </c>
      <c r="F51" s="9">
        <v>0</v>
      </c>
      <c r="G51" s="9">
        <v>0</v>
      </c>
      <c r="H51" s="9">
        <v>0</v>
      </c>
      <c r="I51" s="9">
        <v>0</v>
      </c>
      <c r="J51" s="9">
        <v>0</v>
      </c>
      <c r="K51" s="9">
        <v>0</v>
      </c>
      <c r="L51" s="9">
        <v>0</v>
      </c>
    </row>
    <row r="52" spans="1:21" ht="32.25" customHeight="1" x14ac:dyDescent="0.25">
      <c r="A52" s="36" t="s">
        <v>43</v>
      </c>
      <c r="B52" s="36"/>
      <c r="C52" s="36"/>
      <c r="D52" s="20" t="s">
        <v>7</v>
      </c>
      <c r="E52" s="19">
        <f>E53+E54+E55+E56</f>
        <v>24900</v>
      </c>
      <c r="F52" s="19">
        <f t="shared" ref="F52:L52" si="19">F53+F54+F55+F56</f>
        <v>2700</v>
      </c>
      <c r="G52" s="19">
        <f t="shared" si="19"/>
        <v>3700</v>
      </c>
      <c r="H52" s="19">
        <f t="shared" si="19"/>
        <v>3700</v>
      </c>
      <c r="I52" s="19">
        <f t="shared" si="19"/>
        <v>3700</v>
      </c>
      <c r="J52" s="19">
        <f t="shared" si="19"/>
        <v>3700</v>
      </c>
      <c r="K52" s="19">
        <f t="shared" si="19"/>
        <v>3700</v>
      </c>
      <c r="L52" s="19">
        <f t="shared" si="19"/>
        <v>3700</v>
      </c>
    </row>
    <row r="53" spans="1:21" ht="42.75" customHeight="1" x14ac:dyDescent="0.25">
      <c r="A53" s="36"/>
      <c r="B53" s="36"/>
      <c r="C53" s="36"/>
      <c r="D53" s="16" t="s">
        <v>22</v>
      </c>
      <c r="E53" s="14">
        <f>F53+G53+H53+I53+J53+K53+L53</f>
        <v>0</v>
      </c>
      <c r="F53" s="14">
        <f>F48</f>
        <v>0</v>
      </c>
      <c r="G53" s="14">
        <f t="shared" ref="G53:L53" si="20">G48</f>
        <v>0</v>
      </c>
      <c r="H53" s="14">
        <f t="shared" si="20"/>
        <v>0</v>
      </c>
      <c r="I53" s="14">
        <f t="shared" si="20"/>
        <v>0</v>
      </c>
      <c r="J53" s="14">
        <f t="shared" si="20"/>
        <v>0</v>
      </c>
      <c r="K53" s="14">
        <f t="shared" si="20"/>
        <v>0</v>
      </c>
      <c r="L53" s="14">
        <f t="shared" si="20"/>
        <v>0</v>
      </c>
    </row>
    <row r="54" spans="1:21" ht="54.75" customHeight="1" x14ac:dyDescent="0.25">
      <c r="A54" s="36"/>
      <c r="B54" s="36"/>
      <c r="C54" s="36"/>
      <c r="D54" s="16" t="s">
        <v>23</v>
      </c>
      <c r="E54" s="14">
        <f>F54+G54+H54+I54+J54+K54+L54</f>
        <v>0</v>
      </c>
      <c r="F54" s="14">
        <f t="shared" ref="F54:L56" si="21">F49</f>
        <v>0</v>
      </c>
      <c r="G54" s="14">
        <f t="shared" si="21"/>
        <v>0</v>
      </c>
      <c r="H54" s="14">
        <f t="shared" si="21"/>
        <v>0</v>
      </c>
      <c r="I54" s="14">
        <f t="shared" si="21"/>
        <v>0</v>
      </c>
      <c r="J54" s="14">
        <f t="shared" si="21"/>
        <v>0</v>
      </c>
      <c r="K54" s="14">
        <f t="shared" si="21"/>
        <v>0</v>
      </c>
      <c r="L54" s="14">
        <f t="shared" si="21"/>
        <v>0</v>
      </c>
    </row>
    <row r="55" spans="1:21" ht="33" customHeight="1" x14ac:dyDescent="0.25">
      <c r="A55" s="36"/>
      <c r="B55" s="36"/>
      <c r="C55" s="36"/>
      <c r="D55" s="16" t="s">
        <v>24</v>
      </c>
      <c r="E55" s="14">
        <f>F55+G55+H55+I55+J55+K55+L55</f>
        <v>24900</v>
      </c>
      <c r="F55" s="14">
        <f t="shared" si="21"/>
        <v>2700</v>
      </c>
      <c r="G55" s="14">
        <f t="shared" si="21"/>
        <v>3700</v>
      </c>
      <c r="H55" s="14">
        <f t="shared" si="21"/>
        <v>3700</v>
      </c>
      <c r="I55" s="14">
        <f t="shared" si="21"/>
        <v>3700</v>
      </c>
      <c r="J55" s="14">
        <f t="shared" si="21"/>
        <v>3700</v>
      </c>
      <c r="K55" s="14">
        <f t="shared" si="21"/>
        <v>3700</v>
      </c>
      <c r="L55" s="14">
        <f t="shared" si="21"/>
        <v>3700</v>
      </c>
    </row>
    <row r="56" spans="1:21" ht="55.5" customHeight="1" x14ac:dyDescent="0.25">
      <c r="A56" s="36"/>
      <c r="B56" s="36"/>
      <c r="C56" s="36"/>
      <c r="D56" s="16" t="s">
        <v>32</v>
      </c>
      <c r="E56" s="14">
        <f>F56+G56+H56+I56+J56+K56+L56</f>
        <v>0</v>
      </c>
      <c r="F56" s="14">
        <f t="shared" si="21"/>
        <v>0</v>
      </c>
      <c r="G56" s="14">
        <f t="shared" si="21"/>
        <v>0</v>
      </c>
      <c r="H56" s="14">
        <f t="shared" si="21"/>
        <v>0</v>
      </c>
      <c r="I56" s="14">
        <f t="shared" si="21"/>
        <v>0</v>
      </c>
      <c r="J56" s="14">
        <f t="shared" si="21"/>
        <v>0</v>
      </c>
      <c r="K56" s="14">
        <f t="shared" si="21"/>
        <v>0</v>
      </c>
      <c r="L56" s="14">
        <f t="shared" si="21"/>
        <v>0</v>
      </c>
    </row>
    <row r="57" spans="1:21" ht="28.5" customHeight="1" x14ac:dyDescent="0.25">
      <c r="A57" s="39" t="s">
        <v>44</v>
      </c>
      <c r="B57" s="39"/>
      <c r="C57" s="39"/>
      <c r="D57" s="20" t="s">
        <v>7</v>
      </c>
      <c r="E57" s="19">
        <f>E58+E59+E60+E61</f>
        <v>2096033.5149999999</v>
      </c>
      <c r="F57" s="19">
        <f>F58+F59+F60+F61</f>
        <v>343073.815</v>
      </c>
      <c r="G57" s="19">
        <f t="shared" ref="G57:L57" si="22">G58+G59+G60+G61</f>
        <v>298800.19999999995</v>
      </c>
      <c r="H57" s="19">
        <f t="shared" si="22"/>
        <v>234174.8</v>
      </c>
      <c r="I57" s="19">
        <f t="shared" si="22"/>
        <v>304996.19999999995</v>
      </c>
      <c r="J57" s="19">
        <f t="shared" si="22"/>
        <v>304996.19999999995</v>
      </c>
      <c r="K57" s="19">
        <f t="shared" si="22"/>
        <v>304996.19999999995</v>
      </c>
      <c r="L57" s="19">
        <f t="shared" si="22"/>
        <v>304996.09999999998</v>
      </c>
    </row>
    <row r="58" spans="1:21" ht="42.75" customHeight="1" x14ac:dyDescent="0.25">
      <c r="A58" s="39"/>
      <c r="B58" s="39"/>
      <c r="C58" s="39"/>
      <c r="D58" s="16" t="s">
        <v>22</v>
      </c>
      <c r="E58" s="14">
        <f>F58+G58+H58+I58+J58+K58+L58</f>
        <v>11951.8</v>
      </c>
      <c r="F58" s="14">
        <f>F42+F53</f>
        <v>3898.2</v>
      </c>
      <c r="G58" s="14">
        <f t="shared" ref="G58:L61" si="23">G42+G53</f>
        <v>4026.8</v>
      </c>
      <c r="H58" s="14">
        <f t="shared" si="23"/>
        <v>4026.8</v>
      </c>
      <c r="I58" s="14">
        <f t="shared" si="23"/>
        <v>0</v>
      </c>
      <c r="J58" s="14">
        <f t="shared" si="23"/>
        <v>0</v>
      </c>
      <c r="K58" s="14">
        <f t="shared" si="23"/>
        <v>0</v>
      </c>
      <c r="L58" s="14">
        <f t="shared" si="23"/>
        <v>0</v>
      </c>
    </row>
    <row r="59" spans="1:21" ht="52.5" customHeight="1" x14ac:dyDescent="0.25">
      <c r="A59" s="39"/>
      <c r="B59" s="39"/>
      <c r="C59" s="39"/>
      <c r="D59" s="16" t="s">
        <v>23</v>
      </c>
      <c r="E59" s="14">
        <f>F59+G59+H59+I59+J59+K59+L59</f>
        <v>4998.4000000000005</v>
      </c>
      <c r="F59" s="14">
        <f>F43+F54</f>
        <v>1845.9</v>
      </c>
      <c r="G59" s="14">
        <f t="shared" si="23"/>
        <v>1563.3000000000002</v>
      </c>
      <c r="H59" s="14">
        <f t="shared" si="23"/>
        <v>1589.2</v>
      </c>
      <c r="I59" s="14">
        <f t="shared" si="23"/>
        <v>0</v>
      </c>
      <c r="J59" s="14">
        <f t="shared" si="23"/>
        <v>0</v>
      </c>
      <c r="K59" s="14">
        <f t="shared" si="23"/>
        <v>0</v>
      </c>
      <c r="L59" s="14">
        <f t="shared" si="23"/>
        <v>0</v>
      </c>
    </row>
    <row r="60" spans="1:21" ht="35.25" customHeight="1" x14ac:dyDescent="0.25">
      <c r="A60" s="39"/>
      <c r="B60" s="39"/>
      <c r="C60" s="39"/>
      <c r="D60" s="16" t="s">
        <v>24</v>
      </c>
      <c r="E60" s="14">
        <f>F60+G60+H60+I60+J60+K60+L60</f>
        <v>1964083.3149999999</v>
      </c>
      <c r="F60" s="14">
        <f>F44+F55</f>
        <v>294329.71500000003</v>
      </c>
      <c r="G60" s="14">
        <f t="shared" si="23"/>
        <v>221210.09999999998</v>
      </c>
      <c r="H60" s="14">
        <f t="shared" si="23"/>
        <v>228558.8</v>
      </c>
      <c r="I60" s="14">
        <f t="shared" si="23"/>
        <v>304996.19999999995</v>
      </c>
      <c r="J60" s="14">
        <f t="shared" si="23"/>
        <v>304996.19999999995</v>
      </c>
      <c r="K60" s="14">
        <f t="shared" si="23"/>
        <v>304996.19999999995</v>
      </c>
      <c r="L60" s="14">
        <f t="shared" si="23"/>
        <v>304996.09999999998</v>
      </c>
    </row>
    <row r="61" spans="1:21" ht="57" customHeight="1" x14ac:dyDescent="0.25">
      <c r="A61" s="39"/>
      <c r="B61" s="39"/>
      <c r="C61" s="39"/>
      <c r="D61" s="16" t="s">
        <v>32</v>
      </c>
      <c r="E61" s="19">
        <f>F61+G61+H61+I61+J61+K61+L61</f>
        <v>115000</v>
      </c>
      <c r="F61" s="14">
        <f>F45+F56</f>
        <v>43000</v>
      </c>
      <c r="G61" s="19">
        <f t="shared" si="23"/>
        <v>72000</v>
      </c>
      <c r="H61" s="19">
        <f t="shared" si="23"/>
        <v>0</v>
      </c>
      <c r="I61" s="19">
        <f t="shared" si="23"/>
        <v>0</v>
      </c>
      <c r="J61" s="19">
        <f t="shared" si="23"/>
        <v>0</v>
      </c>
      <c r="K61" s="19">
        <f t="shared" si="23"/>
        <v>0</v>
      </c>
      <c r="L61" s="19">
        <f t="shared" si="23"/>
        <v>0</v>
      </c>
    </row>
    <row r="62" spans="1:21" ht="33" customHeight="1" x14ac:dyDescent="0.25">
      <c r="A62" s="38" t="s">
        <v>45</v>
      </c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</row>
    <row r="63" spans="1:21" s="7" customFormat="1" ht="38.25" customHeight="1" x14ac:dyDescent="0.25">
      <c r="A63" s="38" t="s">
        <v>46</v>
      </c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N63" s="3"/>
      <c r="O63" s="3"/>
      <c r="P63" s="3"/>
      <c r="Q63" s="3"/>
      <c r="R63" s="3"/>
      <c r="S63" s="3"/>
      <c r="T63" s="3"/>
      <c r="U63" s="3"/>
    </row>
    <row r="64" spans="1:21" s="7" customFormat="1" ht="35.25" customHeight="1" x14ac:dyDescent="0.25">
      <c r="A64" s="38" t="s">
        <v>47</v>
      </c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N64" s="3"/>
      <c r="O64" s="3"/>
      <c r="P64" s="3"/>
      <c r="Q64" s="3"/>
      <c r="R64" s="3"/>
      <c r="S64" s="3"/>
      <c r="T64" s="3"/>
      <c r="U64" s="3"/>
    </row>
    <row r="65" spans="1:12" ht="54" customHeight="1" x14ac:dyDescent="0.25">
      <c r="A65" s="31" t="s">
        <v>48</v>
      </c>
      <c r="B65" s="31" t="s">
        <v>49</v>
      </c>
      <c r="C65" s="31" t="s">
        <v>50</v>
      </c>
      <c r="D65" s="21" t="s">
        <v>7</v>
      </c>
      <c r="E65" s="8">
        <f>E66+E67+E68+E69</f>
        <v>1840</v>
      </c>
      <c r="F65" s="8">
        <f t="shared" ref="F65:L65" si="24">F66+F67+F68+F69</f>
        <v>100</v>
      </c>
      <c r="G65" s="8">
        <f t="shared" si="24"/>
        <v>110</v>
      </c>
      <c r="H65" s="8">
        <f t="shared" si="24"/>
        <v>435</v>
      </c>
      <c r="I65" s="8">
        <f t="shared" si="24"/>
        <v>270</v>
      </c>
      <c r="J65" s="8">
        <f t="shared" si="24"/>
        <v>220</v>
      </c>
      <c r="K65" s="8">
        <f t="shared" si="24"/>
        <v>435</v>
      </c>
      <c r="L65" s="8">
        <f t="shared" si="24"/>
        <v>270</v>
      </c>
    </row>
    <row r="66" spans="1:12" ht="54" customHeight="1" x14ac:dyDescent="0.25">
      <c r="A66" s="31"/>
      <c r="B66" s="31"/>
      <c r="C66" s="31"/>
      <c r="D66" s="16" t="s">
        <v>22</v>
      </c>
      <c r="E66" s="9">
        <f>F66+G66+H66+I66+J66+K66+L66</f>
        <v>0</v>
      </c>
      <c r="F66" s="9">
        <v>0</v>
      </c>
      <c r="G66" s="9">
        <v>0</v>
      </c>
      <c r="H66" s="9">
        <v>0</v>
      </c>
      <c r="I66" s="9">
        <v>0</v>
      </c>
      <c r="J66" s="9">
        <v>0</v>
      </c>
      <c r="K66" s="9">
        <v>0</v>
      </c>
      <c r="L66" s="9">
        <v>0</v>
      </c>
    </row>
    <row r="67" spans="1:12" ht="54" customHeight="1" x14ac:dyDescent="0.25">
      <c r="A67" s="31"/>
      <c r="B67" s="31"/>
      <c r="C67" s="31"/>
      <c r="D67" s="16" t="s">
        <v>23</v>
      </c>
      <c r="E67" s="9">
        <f t="shared" ref="E67:E99" si="25">F67+G67+H67+I67+J67+K67+L67</f>
        <v>0</v>
      </c>
      <c r="F67" s="9">
        <v>0</v>
      </c>
      <c r="G67" s="9">
        <v>0</v>
      </c>
      <c r="H67" s="9">
        <v>0</v>
      </c>
      <c r="I67" s="9">
        <v>0</v>
      </c>
      <c r="J67" s="9">
        <v>0</v>
      </c>
      <c r="K67" s="9">
        <v>0</v>
      </c>
      <c r="L67" s="9">
        <v>0</v>
      </c>
    </row>
    <row r="68" spans="1:12" ht="54" customHeight="1" x14ac:dyDescent="0.25">
      <c r="A68" s="31"/>
      <c r="B68" s="31"/>
      <c r="C68" s="31"/>
      <c r="D68" s="16" t="s">
        <v>24</v>
      </c>
      <c r="E68" s="9">
        <f t="shared" si="25"/>
        <v>1840</v>
      </c>
      <c r="F68" s="9">
        <v>100</v>
      </c>
      <c r="G68" s="9">
        <v>110</v>
      </c>
      <c r="H68" s="9">
        <v>435</v>
      </c>
      <c r="I68" s="9">
        <v>270</v>
      </c>
      <c r="J68" s="9">
        <v>220</v>
      </c>
      <c r="K68" s="9">
        <v>435</v>
      </c>
      <c r="L68" s="9">
        <v>270</v>
      </c>
    </row>
    <row r="69" spans="1:12" ht="54" customHeight="1" x14ac:dyDescent="0.25">
      <c r="A69" s="31"/>
      <c r="B69" s="31"/>
      <c r="C69" s="31"/>
      <c r="D69" s="16" t="s">
        <v>32</v>
      </c>
      <c r="E69" s="9">
        <f t="shared" si="25"/>
        <v>0</v>
      </c>
      <c r="F69" s="9">
        <v>0</v>
      </c>
      <c r="G69" s="9">
        <v>0</v>
      </c>
      <c r="H69" s="9">
        <v>0</v>
      </c>
      <c r="I69" s="9">
        <v>0</v>
      </c>
      <c r="J69" s="9">
        <v>0</v>
      </c>
      <c r="K69" s="9">
        <v>0</v>
      </c>
      <c r="L69" s="9">
        <v>0</v>
      </c>
    </row>
    <row r="70" spans="1:12" ht="54" customHeight="1" x14ac:dyDescent="0.25">
      <c r="A70" s="31"/>
      <c r="B70" s="31"/>
      <c r="C70" s="31" t="s">
        <v>51</v>
      </c>
      <c r="D70" s="21" t="s">
        <v>7</v>
      </c>
      <c r="E70" s="8">
        <f>E71+E72+E73+E74</f>
        <v>180</v>
      </c>
      <c r="F70" s="8">
        <f t="shared" ref="F70:L70" si="26">F71+F72+F73+F74</f>
        <v>0</v>
      </c>
      <c r="G70" s="8">
        <f t="shared" si="26"/>
        <v>0</v>
      </c>
      <c r="H70" s="8">
        <f t="shared" si="26"/>
        <v>20</v>
      </c>
      <c r="I70" s="8">
        <f t="shared" si="26"/>
        <v>40</v>
      </c>
      <c r="J70" s="8">
        <f t="shared" si="26"/>
        <v>40</v>
      </c>
      <c r="K70" s="8">
        <f t="shared" si="26"/>
        <v>40</v>
      </c>
      <c r="L70" s="8">
        <f t="shared" si="26"/>
        <v>40</v>
      </c>
    </row>
    <row r="71" spans="1:12" ht="54" customHeight="1" x14ac:dyDescent="0.25">
      <c r="A71" s="31"/>
      <c r="B71" s="31"/>
      <c r="C71" s="31"/>
      <c r="D71" s="16" t="s">
        <v>22</v>
      </c>
      <c r="E71" s="9">
        <f t="shared" si="25"/>
        <v>0</v>
      </c>
      <c r="F71" s="9">
        <v>0</v>
      </c>
      <c r="G71" s="9">
        <v>0</v>
      </c>
      <c r="H71" s="9">
        <v>0</v>
      </c>
      <c r="I71" s="9">
        <v>0</v>
      </c>
      <c r="J71" s="9">
        <v>0</v>
      </c>
      <c r="K71" s="9">
        <v>0</v>
      </c>
      <c r="L71" s="9">
        <v>0</v>
      </c>
    </row>
    <row r="72" spans="1:12" ht="54" customHeight="1" x14ac:dyDescent="0.25">
      <c r="A72" s="31"/>
      <c r="B72" s="31"/>
      <c r="C72" s="31"/>
      <c r="D72" s="16" t="s">
        <v>23</v>
      </c>
      <c r="E72" s="9">
        <f t="shared" si="25"/>
        <v>0</v>
      </c>
      <c r="F72" s="9">
        <v>0</v>
      </c>
      <c r="G72" s="9">
        <v>0</v>
      </c>
      <c r="H72" s="9">
        <v>0</v>
      </c>
      <c r="I72" s="9">
        <v>0</v>
      </c>
      <c r="J72" s="9">
        <v>0</v>
      </c>
      <c r="K72" s="9">
        <v>0</v>
      </c>
      <c r="L72" s="9">
        <v>0</v>
      </c>
    </row>
    <row r="73" spans="1:12" ht="54" customHeight="1" x14ac:dyDescent="0.25">
      <c r="A73" s="31"/>
      <c r="B73" s="31"/>
      <c r="C73" s="31"/>
      <c r="D73" s="16" t="s">
        <v>24</v>
      </c>
      <c r="E73" s="9">
        <f t="shared" si="25"/>
        <v>0</v>
      </c>
      <c r="F73" s="9">
        <v>0</v>
      </c>
      <c r="G73" s="9">
        <v>0</v>
      </c>
      <c r="H73" s="9">
        <v>0</v>
      </c>
      <c r="I73" s="9">
        <v>0</v>
      </c>
      <c r="J73" s="9">
        <v>0</v>
      </c>
      <c r="K73" s="9">
        <v>0</v>
      </c>
      <c r="L73" s="9">
        <v>0</v>
      </c>
    </row>
    <row r="74" spans="1:12" ht="54" customHeight="1" x14ac:dyDescent="0.25">
      <c r="A74" s="31"/>
      <c r="B74" s="31"/>
      <c r="C74" s="31"/>
      <c r="D74" s="16" t="s">
        <v>32</v>
      </c>
      <c r="E74" s="9">
        <f t="shared" si="25"/>
        <v>180</v>
      </c>
      <c r="F74" s="9">
        <v>0</v>
      </c>
      <c r="G74" s="9">
        <v>0</v>
      </c>
      <c r="H74" s="9">
        <v>20</v>
      </c>
      <c r="I74" s="9">
        <v>40</v>
      </c>
      <c r="J74" s="9">
        <v>40</v>
      </c>
      <c r="K74" s="9">
        <v>40</v>
      </c>
      <c r="L74" s="9">
        <v>40</v>
      </c>
    </row>
    <row r="75" spans="1:12" ht="54" customHeight="1" x14ac:dyDescent="0.25">
      <c r="A75" s="31"/>
      <c r="B75" s="31"/>
      <c r="C75" s="31" t="s">
        <v>36</v>
      </c>
      <c r="D75" s="21" t="s">
        <v>7</v>
      </c>
      <c r="E75" s="8">
        <f t="shared" ref="E75:L75" si="27">E76+E77+E78+E79</f>
        <v>1320</v>
      </c>
      <c r="F75" s="8">
        <f t="shared" si="27"/>
        <v>90</v>
      </c>
      <c r="G75" s="8">
        <f t="shared" si="27"/>
        <v>90</v>
      </c>
      <c r="H75" s="8">
        <f t="shared" si="27"/>
        <v>100</v>
      </c>
      <c r="I75" s="8">
        <f t="shared" si="27"/>
        <v>400</v>
      </c>
      <c r="J75" s="8">
        <f t="shared" si="27"/>
        <v>120</v>
      </c>
      <c r="K75" s="8">
        <f t="shared" si="27"/>
        <v>120</v>
      </c>
      <c r="L75" s="8">
        <f t="shared" si="27"/>
        <v>400</v>
      </c>
    </row>
    <row r="76" spans="1:12" ht="54" customHeight="1" x14ac:dyDescent="0.25">
      <c r="A76" s="31"/>
      <c r="B76" s="31"/>
      <c r="C76" s="31"/>
      <c r="D76" s="16" t="s">
        <v>22</v>
      </c>
      <c r="E76" s="9">
        <f t="shared" si="25"/>
        <v>0</v>
      </c>
      <c r="F76" s="9">
        <f>F32</f>
        <v>0</v>
      </c>
      <c r="G76" s="9">
        <v>0</v>
      </c>
      <c r="H76" s="9">
        <v>0</v>
      </c>
      <c r="I76" s="9">
        <v>0</v>
      </c>
      <c r="J76" s="9">
        <v>0</v>
      </c>
      <c r="K76" s="9">
        <v>0</v>
      </c>
      <c r="L76" s="9">
        <v>0</v>
      </c>
    </row>
    <row r="77" spans="1:12" ht="54" customHeight="1" x14ac:dyDescent="0.25">
      <c r="A77" s="31"/>
      <c r="B77" s="31"/>
      <c r="C77" s="31"/>
      <c r="D77" s="16" t="s">
        <v>23</v>
      </c>
      <c r="E77" s="9">
        <v>0</v>
      </c>
      <c r="F77" s="9">
        <v>0</v>
      </c>
      <c r="G77" s="9">
        <v>0</v>
      </c>
      <c r="H77" s="9">
        <v>0</v>
      </c>
      <c r="I77" s="9">
        <f t="shared" ref="I77:L78" si="28">I33</f>
        <v>0</v>
      </c>
      <c r="J77" s="9">
        <f t="shared" si="28"/>
        <v>0</v>
      </c>
      <c r="K77" s="9">
        <f t="shared" si="28"/>
        <v>0</v>
      </c>
      <c r="L77" s="9">
        <f t="shared" si="28"/>
        <v>0</v>
      </c>
    </row>
    <row r="78" spans="1:12" ht="54" customHeight="1" x14ac:dyDescent="0.25">
      <c r="A78" s="31"/>
      <c r="B78" s="31"/>
      <c r="C78" s="31"/>
      <c r="D78" s="16" t="s">
        <v>24</v>
      </c>
      <c r="E78" s="9">
        <f>F78+G78+H78+I78+J78+K78+L78</f>
        <v>280</v>
      </c>
      <c r="F78" s="9">
        <v>90</v>
      </c>
      <c r="G78" s="9">
        <v>90</v>
      </c>
      <c r="H78" s="9">
        <v>100</v>
      </c>
      <c r="I78" s="9">
        <f t="shared" si="28"/>
        <v>0</v>
      </c>
      <c r="J78" s="9">
        <f t="shared" si="28"/>
        <v>0</v>
      </c>
      <c r="K78" s="9">
        <f t="shared" si="28"/>
        <v>0</v>
      </c>
      <c r="L78" s="9">
        <f t="shared" si="28"/>
        <v>0</v>
      </c>
    </row>
    <row r="79" spans="1:12" ht="54" customHeight="1" x14ac:dyDescent="0.25">
      <c r="A79" s="31"/>
      <c r="B79" s="31"/>
      <c r="C79" s="31"/>
      <c r="D79" s="16" t="s">
        <v>32</v>
      </c>
      <c r="E79" s="9">
        <f t="shared" si="25"/>
        <v>1040</v>
      </c>
      <c r="F79" s="9">
        <f>F35</f>
        <v>0</v>
      </c>
      <c r="G79" s="9">
        <v>0</v>
      </c>
      <c r="H79" s="9">
        <v>0</v>
      </c>
      <c r="I79" s="9">
        <v>400</v>
      </c>
      <c r="J79" s="9">
        <v>120</v>
      </c>
      <c r="K79" s="9">
        <v>120</v>
      </c>
      <c r="L79" s="9">
        <v>400</v>
      </c>
    </row>
    <row r="80" spans="1:12" ht="29.25" customHeight="1" x14ac:dyDescent="0.25">
      <c r="A80" s="31" t="s">
        <v>48</v>
      </c>
      <c r="B80" s="31" t="s">
        <v>49</v>
      </c>
      <c r="C80" s="31" t="s">
        <v>52</v>
      </c>
      <c r="D80" s="20" t="s">
        <v>7</v>
      </c>
      <c r="E80" s="19">
        <f>E81+E82+E83+E84</f>
        <v>1435</v>
      </c>
      <c r="F80" s="19">
        <f t="shared" ref="F80:L80" si="29">F81+F82+F83+F84</f>
        <v>205</v>
      </c>
      <c r="G80" s="19">
        <f t="shared" si="29"/>
        <v>205</v>
      </c>
      <c r="H80" s="19">
        <f t="shared" si="29"/>
        <v>205</v>
      </c>
      <c r="I80" s="19">
        <f t="shared" si="29"/>
        <v>205</v>
      </c>
      <c r="J80" s="19">
        <f t="shared" si="29"/>
        <v>205</v>
      </c>
      <c r="K80" s="19">
        <f t="shared" si="29"/>
        <v>205</v>
      </c>
      <c r="L80" s="19">
        <f t="shared" si="29"/>
        <v>205</v>
      </c>
    </row>
    <row r="81" spans="1:12" ht="34.5" customHeight="1" x14ac:dyDescent="0.25">
      <c r="A81" s="31"/>
      <c r="B81" s="31"/>
      <c r="C81" s="31"/>
      <c r="D81" s="16" t="s">
        <v>22</v>
      </c>
      <c r="E81" s="14">
        <f t="shared" si="25"/>
        <v>0</v>
      </c>
      <c r="F81" s="14">
        <v>0</v>
      </c>
      <c r="G81" s="14">
        <v>0</v>
      </c>
      <c r="H81" s="14">
        <v>0</v>
      </c>
      <c r="I81" s="14">
        <v>0</v>
      </c>
      <c r="J81" s="14">
        <v>0</v>
      </c>
      <c r="K81" s="14">
        <v>0</v>
      </c>
      <c r="L81" s="14">
        <v>0</v>
      </c>
    </row>
    <row r="82" spans="1:12" ht="52.5" customHeight="1" x14ac:dyDescent="0.25">
      <c r="A82" s="31"/>
      <c r="B82" s="31"/>
      <c r="C82" s="31"/>
      <c r="D82" s="16" t="s">
        <v>23</v>
      </c>
      <c r="E82" s="14">
        <f t="shared" si="25"/>
        <v>0</v>
      </c>
      <c r="F82" s="14">
        <v>0</v>
      </c>
      <c r="G82" s="14">
        <v>0</v>
      </c>
      <c r="H82" s="14">
        <v>0</v>
      </c>
      <c r="I82" s="14">
        <v>0</v>
      </c>
      <c r="J82" s="14">
        <v>0</v>
      </c>
      <c r="K82" s="14">
        <v>0</v>
      </c>
      <c r="L82" s="14">
        <v>0</v>
      </c>
    </row>
    <row r="83" spans="1:12" ht="30" customHeight="1" x14ac:dyDescent="0.25">
      <c r="A83" s="31"/>
      <c r="B83" s="31"/>
      <c r="C83" s="31"/>
      <c r="D83" s="16" t="s">
        <v>24</v>
      </c>
      <c r="E83" s="14">
        <f t="shared" si="25"/>
        <v>1435</v>
      </c>
      <c r="F83" s="14">
        <v>205</v>
      </c>
      <c r="G83" s="14">
        <v>205</v>
      </c>
      <c r="H83" s="14">
        <v>205</v>
      </c>
      <c r="I83" s="14">
        <v>205</v>
      </c>
      <c r="J83" s="14">
        <v>205</v>
      </c>
      <c r="K83" s="14">
        <v>205</v>
      </c>
      <c r="L83" s="14">
        <v>205</v>
      </c>
    </row>
    <row r="84" spans="1:12" ht="47.25" customHeight="1" x14ac:dyDescent="0.25">
      <c r="A84" s="31"/>
      <c r="B84" s="31"/>
      <c r="C84" s="31"/>
      <c r="D84" s="16" t="s">
        <v>32</v>
      </c>
      <c r="E84" s="14">
        <f t="shared" si="25"/>
        <v>0</v>
      </c>
      <c r="F84" s="14">
        <v>0</v>
      </c>
      <c r="G84" s="14">
        <v>0</v>
      </c>
      <c r="H84" s="14">
        <v>0</v>
      </c>
      <c r="I84" s="14">
        <v>0</v>
      </c>
      <c r="J84" s="14">
        <v>0</v>
      </c>
      <c r="K84" s="14">
        <v>0</v>
      </c>
      <c r="L84" s="14">
        <v>0</v>
      </c>
    </row>
    <row r="85" spans="1:12" ht="29.25" customHeight="1" x14ac:dyDescent="0.25">
      <c r="A85" s="31"/>
      <c r="B85" s="31"/>
      <c r="C85" s="31" t="s">
        <v>53</v>
      </c>
      <c r="D85" s="20" t="s">
        <v>7</v>
      </c>
      <c r="E85" s="19">
        <f>E86+E87+E88+E89</f>
        <v>300</v>
      </c>
      <c r="F85" s="19">
        <f t="shared" ref="F85:L85" si="30">F86+F87+F88+F89</f>
        <v>0</v>
      </c>
      <c r="G85" s="19">
        <f t="shared" si="30"/>
        <v>0</v>
      </c>
      <c r="H85" s="19">
        <f t="shared" si="30"/>
        <v>60</v>
      </c>
      <c r="I85" s="19">
        <f t="shared" si="30"/>
        <v>60</v>
      </c>
      <c r="J85" s="19">
        <f t="shared" si="30"/>
        <v>60</v>
      </c>
      <c r="K85" s="19">
        <f t="shared" si="30"/>
        <v>60</v>
      </c>
      <c r="L85" s="19">
        <f t="shared" si="30"/>
        <v>60</v>
      </c>
    </row>
    <row r="86" spans="1:12" ht="37.5" customHeight="1" x14ac:dyDescent="0.25">
      <c r="A86" s="31"/>
      <c r="B86" s="31"/>
      <c r="C86" s="31"/>
      <c r="D86" s="16" t="s">
        <v>22</v>
      </c>
      <c r="E86" s="14">
        <f t="shared" si="25"/>
        <v>0</v>
      </c>
      <c r="F86" s="14">
        <v>0</v>
      </c>
      <c r="G86" s="14">
        <v>0</v>
      </c>
      <c r="H86" s="14">
        <v>0</v>
      </c>
      <c r="I86" s="14">
        <v>0</v>
      </c>
      <c r="J86" s="14">
        <v>0</v>
      </c>
      <c r="K86" s="14">
        <v>0</v>
      </c>
      <c r="L86" s="14">
        <v>0</v>
      </c>
    </row>
    <row r="87" spans="1:12" ht="49.5" customHeight="1" x14ac:dyDescent="0.25">
      <c r="A87" s="31"/>
      <c r="B87" s="31"/>
      <c r="C87" s="31"/>
      <c r="D87" s="16" t="s">
        <v>23</v>
      </c>
      <c r="E87" s="14">
        <f t="shared" si="25"/>
        <v>0</v>
      </c>
      <c r="F87" s="14">
        <v>0</v>
      </c>
      <c r="G87" s="14">
        <v>0</v>
      </c>
      <c r="H87" s="14">
        <v>0</v>
      </c>
      <c r="I87" s="14">
        <v>0</v>
      </c>
      <c r="J87" s="14">
        <v>0</v>
      </c>
      <c r="K87" s="14">
        <v>0</v>
      </c>
      <c r="L87" s="14">
        <v>0</v>
      </c>
    </row>
    <row r="88" spans="1:12" ht="25.5" customHeight="1" x14ac:dyDescent="0.25">
      <c r="A88" s="31"/>
      <c r="B88" s="31"/>
      <c r="C88" s="31"/>
      <c r="D88" s="16" t="s">
        <v>24</v>
      </c>
      <c r="E88" s="14">
        <f t="shared" si="25"/>
        <v>0</v>
      </c>
      <c r="F88" s="14">
        <v>0</v>
      </c>
      <c r="G88" s="14">
        <v>0</v>
      </c>
      <c r="H88" s="14">
        <v>0</v>
      </c>
      <c r="I88" s="14">
        <v>0</v>
      </c>
      <c r="J88" s="14">
        <v>0</v>
      </c>
      <c r="K88" s="14">
        <v>0</v>
      </c>
      <c r="L88" s="14">
        <v>0</v>
      </c>
    </row>
    <row r="89" spans="1:12" ht="48" customHeight="1" x14ac:dyDescent="0.25">
      <c r="A89" s="31"/>
      <c r="B89" s="31"/>
      <c r="C89" s="31"/>
      <c r="D89" s="16" t="s">
        <v>32</v>
      </c>
      <c r="E89" s="14">
        <f t="shared" si="25"/>
        <v>300</v>
      </c>
      <c r="F89" s="14">
        <v>0</v>
      </c>
      <c r="G89" s="14">
        <v>0</v>
      </c>
      <c r="H89" s="14">
        <v>60</v>
      </c>
      <c r="I89" s="14">
        <v>60</v>
      </c>
      <c r="J89" s="14">
        <v>60</v>
      </c>
      <c r="K89" s="14">
        <v>60</v>
      </c>
      <c r="L89" s="14">
        <v>60</v>
      </c>
    </row>
    <row r="90" spans="1:12" ht="30.75" customHeight="1" x14ac:dyDescent="0.25">
      <c r="A90" s="31" t="s">
        <v>54</v>
      </c>
      <c r="B90" s="31" t="s">
        <v>55</v>
      </c>
      <c r="C90" s="31" t="s">
        <v>56</v>
      </c>
      <c r="D90" s="20" t="s">
        <v>7</v>
      </c>
      <c r="E90" s="19">
        <f>E91+E92+E93+E94</f>
        <v>420</v>
      </c>
      <c r="F90" s="19">
        <f t="shared" ref="F90:L90" si="31">F91+F92+F93+F94</f>
        <v>60</v>
      </c>
      <c r="G90" s="19">
        <f t="shared" si="31"/>
        <v>60</v>
      </c>
      <c r="H90" s="19">
        <f t="shared" si="31"/>
        <v>60</v>
      </c>
      <c r="I90" s="19">
        <f t="shared" si="31"/>
        <v>60</v>
      </c>
      <c r="J90" s="19">
        <f t="shared" si="31"/>
        <v>60</v>
      </c>
      <c r="K90" s="19">
        <f t="shared" si="31"/>
        <v>60</v>
      </c>
      <c r="L90" s="19">
        <f t="shared" si="31"/>
        <v>60</v>
      </c>
    </row>
    <row r="91" spans="1:12" ht="47.25" customHeight="1" x14ac:dyDescent="0.25">
      <c r="A91" s="31"/>
      <c r="B91" s="31"/>
      <c r="C91" s="31"/>
      <c r="D91" s="16" t="s">
        <v>22</v>
      </c>
      <c r="E91" s="14">
        <f t="shared" si="25"/>
        <v>0</v>
      </c>
      <c r="F91" s="14">
        <v>0</v>
      </c>
      <c r="G91" s="14">
        <v>0</v>
      </c>
      <c r="H91" s="14">
        <v>0</v>
      </c>
      <c r="I91" s="14">
        <v>0</v>
      </c>
      <c r="J91" s="14">
        <v>0</v>
      </c>
      <c r="K91" s="14">
        <v>0</v>
      </c>
      <c r="L91" s="14">
        <v>0</v>
      </c>
    </row>
    <row r="92" spans="1:12" ht="55.5" customHeight="1" x14ac:dyDescent="0.25">
      <c r="A92" s="31"/>
      <c r="B92" s="31"/>
      <c r="C92" s="31"/>
      <c r="D92" s="16" t="s">
        <v>23</v>
      </c>
      <c r="E92" s="14">
        <f t="shared" si="25"/>
        <v>0</v>
      </c>
      <c r="F92" s="14">
        <v>0</v>
      </c>
      <c r="G92" s="14">
        <v>0</v>
      </c>
      <c r="H92" s="14">
        <v>0</v>
      </c>
      <c r="I92" s="14">
        <v>0</v>
      </c>
      <c r="J92" s="14">
        <v>0</v>
      </c>
      <c r="K92" s="14">
        <v>0</v>
      </c>
      <c r="L92" s="14">
        <v>0</v>
      </c>
    </row>
    <row r="93" spans="1:12" ht="30" customHeight="1" x14ac:dyDescent="0.25">
      <c r="A93" s="31"/>
      <c r="B93" s="31"/>
      <c r="C93" s="31"/>
      <c r="D93" s="16" t="s">
        <v>57</v>
      </c>
      <c r="E93" s="14">
        <f t="shared" si="25"/>
        <v>420</v>
      </c>
      <c r="F93" s="14">
        <v>60</v>
      </c>
      <c r="G93" s="14">
        <v>60</v>
      </c>
      <c r="H93" s="14">
        <v>60</v>
      </c>
      <c r="I93" s="14">
        <v>60</v>
      </c>
      <c r="J93" s="14">
        <v>60</v>
      </c>
      <c r="K93" s="14">
        <v>60</v>
      </c>
      <c r="L93" s="14">
        <v>60</v>
      </c>
    </row>
    <row r="94" spans="1:12" ht="52.5" customHeight="1" x14ac:dyDescent="0.25">
      <c r="A94" s="31"/>
      <c r="B94" s="31"/>
      <c r="C94" s="31"/>
      <c r="D94" s="16" t="s">
        <v>32</v>
      </c>
      <c r="E94" s="14">
        <f t="shared" si="25"/>
        <v>0</v>
      </c>
      <c r="F94" s="14">
        <v>0</v>
      </c>
      <c r="G94" s="14">
        <v>0</v>
      </c>
      <c r="H94" s="14">
        <v>0</v>
      </c>
      <c r="I94" s="14">
        <v>0</v>
      </c>
      <c r="J94" s="14">
        <v>0</v>
      </c>
      <c r="K94" s="14">
        <v>0</v>
      </c>
      <c r="L94" s="14">
        <v>0</v>
      </c>
    </row>
    <row r="95" spans="1:12" ht="27" customHeight="1" x14ac:dyDescent="0.25">
      <c r="A95" s="36" t="s">
        <v>58</v>
      </c>
      <c r="B95" s="36"/>
      <c r="C95" s="36"/>
      <c r="D95" s="20" t="s">
        <v>59</v>
      </c>
      <c r="E95" s="19">
        <f>E96+E97+E98+E99</f>
        <v>5495</v>
      </c>
      <c r="F95" s="19">
        <f t="shared" ref="F95:L95" si="32">F96+F97+F98+F99</f>
        <v>455</v>
      </c>
      <c r="G95" s="19">
        <f t="shared" si="32"/>
        <v>465</v>
      </c>
      <c r="H95" s="19">
        <f t="shared" si="32"/>
        <v>880</v>
      </c>
      <c r="I95" s="19">
        <f t="shared" si="32"/>
        <v>1035</v>
      </c>
      <c r="J95" s="19">
        <f t="shared" si="32"/>
        <v>705</v>
      </c>
      <c r="K95" s="19">
        <f t="shared" si="32"/>
        <v>920</v>
      </c>
      <c r="L95" s="19">
        <f t="shared" si="32"/>
        <v>1035</v>
      </c>
    </row>
    <row r="96" spans="1:12" ht="34.5" customHeight="1" x14ac:dyDescent="0.25">
      <c r="A96" s="36"/>
      <c r="B96" s="36"/>
      <c r="C96" s="36"/>
      <c r="D96" s="16" t="s">
        <v>22</v>
      </c>
      <c r="E96" s="14">
        <f t="shared" si="25"/>
        <v>0</v>
      </c>
      <c r="F96" s="14">
        <f t="shared" ref="F96:L99" si="33">F66+F71+F76+F81+F86+F91</f>
        <v>0</v>
      </c>
      <c r="G96" s="14">
        <f t="shared" si="33"/>
        <v>0</v>
      </c>
      <c r="H96" s="14">
        <f t="shared" si="33"/>
        <v>0</v>
      </c>
      <c r="I96" s="14">
        <f t="shared" si="33"/>
        <v>0</v>
      </c>
      <c r="J96" s="14">
        <f t="shared" si="33"/>
        <v>0</v>
      </c>
      <c r="K96" s="14">
        <f t="shared" si="33"/>
        <v>0</v>
      </c>
      <c r="L96" s="14">
        <f t="shared" si="33"/>
        <v>0</v>
      </c>
    </row>
    <row r="97" spans="1:12" ht="51" customHeight="1" x14ac:dyDescent="0.25">
      <c r="A97" s="36"/>
      <c r="B97" s="36"/>
      <c r="C97" s="36"/>
      <c r="D97" s="16" t="s">
        <v>23</v>
      </c>
      <c r="E97" s="14">
        <f>F97+G97+H97+I97+J97+K97+L97</f>
        <v>0</v>
      </c>
      <c r="F97" s="14">
        <v>0</v>
      </c>
      <c r="G97" s="14">
        <v>0</v>
      </c>
      <c r="H97" s="14">
        <v>0</v>
      </c>
      <c r="I97" s="14">
        <f t="shared" si="33"/>
        <v>0</v>
      </c>
      <c r="J97" s="14">
        <f t="shared" si="33"/>
        <v>0</v>
      </c>
      <c r="K97" s="14">
        <f t="shared" si="33"/>
        <v>0</v>
      </c>
      <c r="L97" s="14">
        <f t="shared" si="33"/>
        <v>0</v>
      </c>
    </row>
    <row r="98" spans="1:12" ht="27" customHeight="1" x14ac:dyDescent="0.25">
      <c r="A98" s="36"/>
      <c r="B98" s="36"/>
      <c r="C98" s="36"/>
      <c r="D98" s="16" t="s">
        <v>24</v>
      </c>
      <c r="E98" s="14">
        <f t="shared" si="25"/>
        <v>3975</v>
      </c>
      <c r="F98" s="14">
        <f>F68+F73+F78+F83+F88+F93</f>
        <v>455</v>
      </c>
      <c r="G98" s="14">
        <f t="shared" ref="G98:L98" si="34">G68+G73+G78+G83+G88+G93</f>
        <v>465</v>
      </c>
      <c r="H98" s="14">
        <f t="shared" si="34"/>
        <v>800</v>
      </c>
      <c r="I98" s="14">
        <f t="shared" si="34"/>
        <v>535</v>
      </c>
      <c r="J98" s="14">
        <f t="shared" si="34"/>
        <v>485</v>
      </c>
      <c r="K98" s="14">
        <f t="shared" si="34"/>
        <v>700</v>
      </c>
      <c r="L98" s="14">
        <f t="shared" si="34"/>
        <v>535</v>
      </c>
    </row>
    <row r="99" spans="1:12" ht="51.75" customHeight="1" x14ac:dyDescent="0.25">
      <c r="A99" s="36"/>
      <c r="B99" s="36"/>
      <c r="C99" s="36"/>
      <c r="D99" s="22" t="s">
        <v>60</v>
      </c>
      <c r="E99" s="14">
        <f t="shared" si="25"/>
        <v>1520</v>
      </c>
      <c r="F99" s="14">
        <f t="shared" si="33"/>
        <v>0</v>
      </c>
      <c r="G99" s="14">
        <f t="shared" si="33"/>
        <v>0</v>
      </c>
      <c r="H99" s="14">
        <f t="shared" si="33"/>
        <v>80</v>
      </c>
      <c r="I99" s="14">
        <f t="shared" si="33"/>
        <v>500</v>
      </c>
      <c r="J99" s="14">
        <f t="shared" si="33"/>
        <v>220</v>
      </c>
      <c r="K99" s="14">
        <f t="shared" si="33"/>
        <v>220</v>
      </c>
      <c r="L99" s="14">
        <f t="shared" si="33"/>
        <v>500</v>
      </c>
    </row>
    <row r="100" spans="1:12" ht="36.75" customHeight="1" x14ac:dyDescent="0.25">
      <c r="A100" s="38" t="s">
        <v>61</v>
      </c>
      <c r="B100" s="38"/>
      <c r="C100" s="38"/>
      <c r="D100" s="38"/>
      <c r="E100" s="38"/>
      <c r="F100" s="38"/>
      <c r="G100" s="38"/>
      <c r="H100" s="38"/>
      <c r="I100" s="38"/>
      <c r="J100" s="38"/>
      <c r="K100" s="38"/>
      <c r="L100" s="38"/>
    </row>
    <row r="101" spans="1:12" ht="37.5" customHeight="1" x14ac:dyDescent="0.25">
      <c r="A101" s="37" t="s">
        <v>62</v>
      </c>
      <c r="B101" s="31" t="s">
        <v>63</v>
      </c>
      <c r="C101" s="31" t="s">
        <v>50</v>
      </c>
      <c r="D101" s="24" t="s">
        <v>7</v>
      </c>
      <c r="E101" s="26">
        <v>250</v>
      </c>
      <c r="F101" s="26">
        <v>20</v>
      </c>
      <c r="G101" s="26">
        <v>30</v>
      </c>
      <c r="H101" s="26">
        <v>40</v>
      </c>
      <c r="I101" s="26">
        <v>40</v>
      </c>
      <c r="J101" s="26">
        <v>40</v>
      </c>
      <c r="K101" s="26">
        <v>40</v>
      </c>
      <c r="L101" s="26">
        <v>40</v>
      </c>
    </row>
    <row r="102" spans="1:12" ht="46.5" customHeight="1" x14ac:dyDescent="0.25">
      <c r="A102" s="37"/>
      <c r="B102" s="31"/>
      <c r="C102" s="31"/>
      <c r="D102" s="23" t="s">
        <v>22</v>
      </c>
      <c r="E102" s="25">
        <f>F102+G102+H102+I102+J102+K102+L102</f>
        <v>0</v>
      </c>
      <c r="F102" s="25">
        <v>0</v>
      </c>
      <c r="G102" s="25">
        <v>0</v>
      </c>
      <c r="H102" s="25">
        <v>0</v>
      </c>
      <c r="I102" s="25">
        <v>0</v>
      </c>
      <c r="J102" s="25">
        <v>0</v>
      </c>
      <c r="K102" s="25">
        <v>0</v>
      </c>
      <c r="L102" s="25">
        <v>0</v>
      </c>
    </row>
    <row r="103" spans="1:12" ht="51.75" customHeight="1" x14ac:dyDescent="0.25">
      <c r="A103" s="37"/>
      <c r="B103" s="31"/>
      <c r="C103" s="31"/>
      <c r="D103" s="23" t="s">
        <v>23</v>
      </c>
      <c r="E103" s="25">
        <f>F103+G103+H103+I103+J103+K103+L103</f>
        <v>0</v>
      </c>
      <c r="F103" s="25">
        <v>0</v>
      </c>
      <c r="G103" s="25">
        <v>0</v>
      </c>
      <c r="H103" s="25">
        <v>0</v>
      </c>
      <c r="I103" s="25">
        <v>0</v>
      </c>
      <c r="J103" s="25">
        <v>0</v>
      </c>
      <c r="K103" s="25">
        <v>0</v>
      </c>
      <c r="L103" s="25">
        <v>0</v>
      </c>
    </row>
    <row r="104" spans="1:12" ht="31.5" customHeight="1" x14ac:dyDescent="0.25">
      <c r="A104" s="37"/>
      <c r="B104" s="31"/>
      <c r="C104" s="31"/>
      <c r="D104" s="23" t="s">
        <v>24</v>
      </c>
      <c r="E104" s="25">
        <f>F104+G104+H104+I104+J104+K104+L104</f>
        <v>250</v>
      </c>
      <c r="F104" s="25">
        <v>20</v>
      </c>
      <c r="G104" s="25">
        <v>30</v>
      </c>
      <c r="H104" s="25">
        <v>40</v>
      </c>
      <c r="I104" s="25">
        <v>40</v>
      </c>
      <c r="J104" s="25">
        <v>40</v>
      </c>
      <c r="K104" s="25">
        <v>40</v>
      </c>
      <c r="L104" s="25">
        <v>40</v>
      </c>
    </row>
    <row r="105" spans="1:12" ht="51.75" customHeight="1" x14ac:dyDescent="0.25">
      <c r="A105" s="37"/>
      <c r="B105" s="31"/>
      <c r="C105" s="31"/>
      <c r="D105" s="23" t="s">
        <v>32</v>
      </c>
      <c r="E105" s="25">
        <f>F105+G105+H105+I105+J105+K105+L105</f>
        <v>0</v>
      </c>
      <c r="F105" s="25">
        <v>0</v>
      </c>
      <c r="G105" s="25">
        <v>0</v>
      </c>
      <c r="H105" s="25">
        <v>0</v>
      </c>
      <c r="I105" s="25">
        <v>0</v>
      </c>
      <c r="J105" s="25">
        <v>0</v>
      </c>
      <c r="K105" s="25">
        <v>0</v>
      </c>
      <c r="L105" s="25">
        <v>0</v>
      </c>
    </row>
    <row r="106" spans="1:12" ht="33" customHeight="1" x14ac:dyDescent="0.25">
      <c r="A106" s="36" t="s">
        <v>64</v>
      </c>
      <c r="B106" s="36"/>
      <c r="C106" s="36"/>
      <c r="D106" s="24" t="s">
        <v>7</v>
      </c>
      <c r="E106" s="26">
        <v>250</v>
      </c>
      <c r="F106" s="26">
        <v>20</v>
      </c>
      <c r="G106" s="26">
        <v>30</v>
      </c>
      <c r="H106" s="26">
        <v>40</v>
      </c>
      <c r="I106" s="26">
        <v>40</v>
      </c>
      <c r="J106" s="26">
        <v>40</v>
      </c>
      <c r="K106" s="26">
        <v>40</v>
      </c>
      <c r="L106" s="26">
        <v>40</v>
      </c>
    </row>
    <row r="107" spans="1:12" ht="42" customHeight="1" x14ac:dyDescent="0.25">
      <c r="A107" s="36"/>
      <c r="B107" s="36"/>
      <c r="C107" s="36"/>
      <c r="D107" s="23" t="s">
        <v>22</v>
      </c>
      <c r="E107" s="25">
        <f>F107+G107+H107+I107+J107+K107+L107</f>
        <v>0</v>
      </c>
      <c r="F107" s="25">
        <v>0</v>
      </c>
      <c r="G107" s="25">
        <v>0</v>
      </c>
      <c r="H107" s="25">
        <v>0</v>
      </c>
      <c r="I107" s="25">
        <v>0</v>
      </c>
      <c r="J107" s="25">
        <v>0</v>
      </c>
      <c r="K107" s="25">
        <v>0</v>
      </c>
      <c r="L107" s="25">
        <v>0</v>
      </c>
    </row>
    <row r="108" spans="1:12" ht="51.75" customHeight="1" x14ac:dyDescent="0.25">
      <c r="A108" s="36"/>
      <c r="B108" s="36"/>
      <c r="C108" s="36"/>
      <c r="D108" s="23" t="s">
        <v>23</v>
      </c>
      <c r="E108" s="25">
        <f>F108+G108+H108+I108+J108+K108+L108</f>
        <v>0</v>
      </c>
      <c r="F108" s="25">
        <v>0</v>
      </c>
      <c r="G108" s="25">
        <v>0</v>
      </c>
      <c r="H108" s="25">
        <v>0</v>
      </c>
      <c r="I108" s="25">
        <v>0</v>
      </c>
      <c r="J108" s="25">
        <v>0</v>
      </c>
      <c r="K108" s="25">
        <v>0</v>
      </c>
      <c r="L108" s="25">
        <v>0</v>
      </c>
    </row>
    <row r="109" spans="1:12" ht="32.25" customHeight="1" x14ac:dyDescent="0.25">
      <c r="A109" s="36"/>
      <c r="B109" s="36"/>
      <c r="C109" s="36"/>
      <c r="D109" s="23" t="s">
        <v>24</v>
      </c>
      <c r="E109" s="25">
        <f>F109+G109+H109+I109+J109+K109+L109</f>
        <v>250</v>
      </c>
      <c r="F109" s="25">
        <v>20</v>
      </c>
      <c r="G109" s="25">
        <v>30</v>
      </c>
      <c r="H109" s="25">
        <v>40</v>
      </c>
      <c r="I109" s="25">
        <v>40</v>
      </c>
      <c r="J109" s="25">
        <v>40</v>
      </c>
      <c r="K109" s="25">
        <v>40</v>
      </c>
      <c r="L109" s="25">
        <v>40</v>
      </c>
    </row>
    <row r="110" spans="1:12" ht="51.75" customHeight="1" x14ac:dyDescent="0.25">
      <c r="A110" s="36"/>
      <c r="B110" s="36"/>
      <c r="C110" s="36"/>
      <c r="D110" s="23" t="s">
        <v>32</v>
      </c>
      <c r="E110" s="25">
        <f>F110+G110+H110+I110+J110+K110+L110</f>
        <v>0</v>
      </c>
      <c r="F110" s="25">
        <v>0</v>
      </c>
      <c r="G110" s="25">
        <v>0</v>
      </c>
      <c r="H110" s="25">
        <v>0</v>
      </c>
      <c r="I110" s="25">
        <v>0</v>
      </c>
      <c r="J110" s="25">
        <v>0</v>
      </c>
      <c r="K110" s="25">
        <v>0</v>
      </c>
      <c r="L110" s="25">
        <v>0</v>
      </c>
    </row>
    <row r="111" spans="1:12" ht="30" customHeight="1" x14ac:dyDescent="0.25">
      <c r="A111" s="38" t="s">
        <v>65</v>
      </c>
      <c r="B111" s="38"/>
      <c r="C111" s="38"/>
      <c r="D111" s="24" t="s">
        <v>7</v>
      </c>
      <c r="E111" s="26">
        <f>E101+E95</f>
        <v>5745</v>
      </c>
      <c r="F111" s="26">
        <f t="shared" ref="F111:L111" si="35">F101+F95</f>
        <v>475</v>
      </c>
      <c r="G111" s="26">
        <f t="shared" si="35"/>
        <v>495</v>
      </c>
      <c r="H111" s="26">
        <f t="shared" si="35"/>
        <v>920</v>
      </c>
      <c r="I111" s="26">
        <f t="shared" si="35"/>
        <v>1075</v>
      </c>
      <c r="J111" s="26">
        <f t="shared" si="35"/>
        <v>745</v>
      </c>
      <c r="K111" s="26">
        <f t="shared" si="35"/>
        <v>960</v>
      </c>
      <c r="L111" s="26">
        <f t="shared" si="35"/>
        <v>1075</v>
      </c>
    </row>
    <row r="112" spans="1:12" ht="41.25" customHeight="1" x14ac:dyDescent="0.25">
      <c r="A112" s="38"/>
      <c r="B112" s="38"/>
      <c r="C112" s="38"/>
      <c r="D112" s="23" t="s">
        <v>22</v>
      </c>
      <c r="E112" s="25">
        <f>F112+G112+H112+I112+J112+K112+L112</f>
        <v>0</v>
      </c>
      <c r="F112" s="25">
        <f t="shared" ref="F112:L112" si="36">F107+F96</f>
        <v>0</v>
      </c>
      <c r="G112" s="25">
        <f t="shared" si="36"/>
        <v>0</v>
      </c>
      <c r="H112" s="25">
        <f t="shared" si="36"/>
        <v>0</v>
      </c>
      <c r="I112" s="25">
        <f t="shared" si="36"/>
        <v>0</v>
      </c>
      <c r="J112" s="25">
        <f t="shared" si="36"/>
        <v>0</v>
      </c>
      <c r="K112" s="25">
        <f t="shared" si="36"/>
        <v>0</v>
      </c>
      <c r="L112" s="25">
        <f t="shared" si="36"/>
        <v>0</v>
      </c>
    </row>
    <row r="113" spans="1:12" ht="49.5" customHeight="1" x14ac:dyDescent="0.25">
      <c r="A113" s="38"/>
      <c r="B113" s="38"/>
      <c r="C113" s="38"/>
      <c r="D113" s="23" t="s">
        <v>23</v>
      </c>
      <c r="E113" s="25">
        <f>F113+G113+H113+I113+J113+K113+L113</f>
        <v>0</v>
      </c>
      <c r="F113" s="25">
        <f t="shared" ref="F113:L115" si="37">F97+F108</f>
        <v>0</v>
      </c>
      <c r="G113" s="25">
        <f t="shared" si="37"/>
        <v>0</v>
      </c>
      <c r="H113" s="25">
        <f t="shared" si="37"/>
        <v>0</v>
      </c>
      <c r="I113" s="25">
        <f t="shared" si="37"/>
        <v>0</v>
      </c>
      <c r="J113" s="25">
        <f t="shared" si="37"/>
        <v>0</v>
      </c>
      <c r="K113" s="25">
        <f t="shared" si="37"/>
        <v>0</v>
      </c>
      <c r="L113" s="25">
        <f t="shared" si="37"/>
        <v>0</v>
      </c>
    </row>
    <row r="114" spans="1:12" ht="30" customHeight="1" x14ac:dyDescent="0.25">
      <c r="A114" s="38"/>
      <c r="B114" s="38"/>
      <c r="C114" s="38"/>
      <c r="D114" s="23" t="s">
        <v>24</v>
      </c>
      <c r="E114" s="25">
        <f>F114+G114+H114+I114+J114+K114+L114</f>
        <v>4225</v>
      </c>
      <c r="F114" s="25">
        <f t="shared" si="37"/>
        <v>475</v>
      </c>
      <c r="G114" s="25">
        <f t="shared" si="37"/>
        <v>495</v>
      </c>
      <c r="H114" s="25">
        <f t="shared" si="37"/>
        <v>840</v>
      </c>
      <c r="I114" s="25">
        <f t="shared" si="37"/>
        <v>575</v>
      </c>
      <c r="J114" s="25">
        <f t="shared" si="37"/>
        <v>525</v>
      </c>
      <c r="K114" s="25">
        <f t="shared" si="37"/>
        <v>740</v>
      </c>
      <c r="L114" s="25">
        <f t="shared" si="37"/>
        <v>575</v>
      </c>
    </row>
    <row r="115" spans="1:12" ht="49.5" customHeight="1" x14ac:dyDescent="0.25">
      <c r="A115" s="38"/>
      <c r="B115" s="38"/>
      <c r="C115" s="38"/>
      <c r="D115" s="23" t="s">
        <v>32</v>
      </c>
      <c r="E115" s="25">
        <f>F115+G115+H115+I115+J115+K115+L115</f>
        <v>1520</v>
      </c>
      <c r="F115" s="25">
        <f t="shared" si="37"/>
        <v>0</v>
      </c>
      <c r="G115" s="25">
        <f t="shared" si="37"/>
        <v>0</v>
      </c>
      <c r="H115" s="25">
        <f t="shared" si="37"/>
        <v>80</v>
      </c>
      <c r="I115" s="25">
        <f t="shared" si="37"/>
        <v>500</v>
      </c>
      <c r="J115" s="25">
        <f t="shared" si="37"/>
        <v>220</v>
      </c>
      <c r="K115" s="25">
        <f t="shared" si="37"/>
        <v>220</v>
      </c>
      <c r="L115" s="25">
        <f t="shared" si="37"/>
        <v>500</v>
      </c>
    </row>
    <row r="116" spans="1:12" ht="38.25" customHeight="1" x14ac:dyDescent="0.25">
      <c r="A116" s="38" t="s">
        <v>66</v>
      </c>
      <c r="B116" s="38"/>
      <c r="C116" s="38"/>
      <c r="D116" s="38"/>
      <c r="E116" s="38"/>
      <c r="F116" s="38"/>
      <c r="G116" s="38"/>
      <c r="H116" s="38"/>
      <c r="I116" s="38"/>
      <c r="J116" s="38"/>
      <c r="K116" s="38"/>
      <c r="L116" s="38"/>
    </row>
    <row r="117" spans="1:12" ht="48.75" customHeight="1" x14ac:dyDescent="0.25">
      <c r="A117" s="38" t="s">
        <v>67</v>
      </c>
      <c r="B117" s="38"/>
      <c r="C117" s="38"/>
      <c r="D117" s="38"/>
      <c r="E117" s="38"/>
      <c r="F117" s="38"/>
      <c r="G117" s="38"/>
      <c r="H117" s="38"/>
      <c r="I117" s="38"/>
      <c r="J117" s="38"/>
      <c r="K117" s="38"/>
      <c r="L117" s="38"/>
    </row>
    <row r="118" spans="1:12" ht="61.5" customHeight="1" x14ac:dyDescent="0.25">
      <c r="A118" s="38" t="s">
        <v>68</v>
      </c>
      <c r="B118" s="38"/>
      <c r="C118" s="38"/>
      <c r="D118" s="38"/>
      <c r="E118" s="38"/>
      <c r="F118" s="38"/>
      <c r="G118" s="38"/>
      <c r="H118" s="38"/>
      <c r="I118" s="38"/>
      <c r="J118" s="38"/>
      <c r="K118" s="38"/>
      <c r="L118" s="38"/>
    </row>
    <row r="119" spans="1:12" ht="37.5" customHeight="1" x14ac:dyDescent="0.25">
      <c r="A119" s="37" t="s">
        <v>69</v>
      </c>
      <c r="B119" s="31" t="s">
        <v>70</v>
      </c>
      <c r="C119" s="31" t="s">
        <v>71</v>
      </c>
      <c r="D119" s="21" t="s">
        <v>59</v>
      </c>
      <c r="E119" s="26">
        <f>E120+E121+E122+E123</f>
        <v>382802.18463999999</v>
      </c>
      <c r="F119" s="26">
        <f>F120+F121+F122+F123</f>
        <v>73804.984639999995</v>
      </c>
      <c r="G119" s="26">
        <f t="shared" ref="G119:L119" si="38">G120+G121+G122+G123</f>
        <v>42500</v>
      </c>
      <c r="H119" s="26">
        <f t="shared" si="38"/>
        <v>41530</v>
      </c>
      <c r="I119" s="26">
        <f t="shared" si="38"/>
        <v>56241.8</v>
      </c>
      <c r="J119" s="26">
        <f t="shared" si="38"/>
        <v>56241.8</v>
      </c>
      <c r="K119" s="26">
        <f t="shared" si="38"/>
        <v>56241.8</v>
      </c>
      <c r="L119" s="26">
        <f t="shared" si="38"/>
        <v>56241.8</v>
      </c>
    </row>
    <row r="120" spans="1:12" ht="40.5" customHeight="1" x14ac:dyDescent="0.25">
      <c r="A120" s="37"/>
      <c r="B120" s="31"/>
      <c r="C120" s="31"/>
      <c r="D120" s="27" t="s">
        <v>72</v>
      </c>
      <c r="E120" s="25">
        <f>F120+G120+H120+I120+J120+K120+L120</f>
        <v>0</v>
      </c>
      <c r="F120" s="25">
        <v>0</v>
      </c>
      <c r="G120" s="25">
        <v>0</v>
      </c>
      <c r="H120" s="25">
        <v>0</v>
      </c>
      <c r="I120" s="25">
        <v>0</v>
      </c>
      <c r="J120" s="25">
        <v>0</v>
      </c>
      <c r="K120" s="25">
        <v>0</v>
      </c>
      <c r="L120" s="25">
        <v>0</v>
      </c>
    </row>
    <row r="121" spans="1:12" ht="48" customHeight="1" x14ac:dyDescent="0.25">
      <c r="A121" s="37"/>
      <c r="B121" s="31"/>
      <c r="C121" s="31"/>
      <c r="D121" s="27" t="s">
        <v>73</v>
      </c>
      <c r="E121" s="25">
        <f>F121+G121+H121+I121+J121+K121+L121</f>
        <v>5987.4</v>
      </c>
      <c r="F121" s="25">
        <v>5987.4</v>
      </c>
      <c r="G121" s="25">
        <v>0</v>
      </c>
      <c r="H121" s="25">
        <v>0</v>
      </c>
      <c r="I121" s="25">
        <v>0</v>
      </c>
      <c r="J121" s="25">
        <v>0</v>
      </c>
      <c r="K121" s="25">
        <v>0</v>
      </c>
      <c r="L121" s="25">
        <v>0</v>
      </c>
    </row>
    <row r="122" spans="1:12" ht="34.5" customHeight="1" x14ac:dyDescent="0.25">
      <c r="A122" s="37"/>
      <c r="B122" s="31"/>
      <c r="C122" s="31"/>
      <c r="D122" s="27" t="s">
        <v>74</v>
      </c>
      <c r="E122" s="25">
        <f>F122+G122+H122+I122+J122+K122+L122</f>
        <v>363512.15463999996</v>
      </c>
      <c r="F122" s="25">
        <f>53796.1+718.85464</f>
        <v>54514.954639999996</v>
      </c>
      <c r="G122" s="25">
        <v>42500</v>
      </c>
      <c r="H122" s="25">
        <v>41530</v>
      </c>
      <c r="I122" s="25">
        <v>56241.8</v>
      </c>
      <c r="J122" s="25">
        <v>56241.8</v>
      </c>
      <c r="K122" s="25">
        <v>56241.8</v>
      </c>
      <c r="L122" s="25">
        <v>56241.8</v>
      </c>
    </row>
    <row r="123" spans="1:12" ht="48" customHeight="1" x14ac:dyDescent="0.25">
      <c r="A123" s="37"/>
      <c r="B123" s="31"/>
      <c r="C123" s="31"/>
      <c r="D123" s="27" t="s">
        <v>75</v>
      </c>
      <c r="E123" s="25">
        <f>F123+G123+H123+I123+J123+K123+L123</f>
        <v>13302.63</v>
      </c>
      <c r="F123" s="25">
        <f>19290.03-F121</f>
        <v>13302.63</v>
      </c>
      <c r="G123" s="25">
        <v>0</v>
      </c>
      <c r="H123" s="25">
        <v>0</v>
      </c>
      <c r="I123" s="25">
        <v>0</v>
      </c>
      <c r="J123" s="25">
        <v>0</v>
      </c>
      <c r="K123" s="25">
        <v>0</v>
      </c>
      <c r="L123" s="25">
        <v>0</v>
      </c>
    </row>
    <row r="124" spans="1:12" ht="33" customHeight="1" x14ac:dyDescent="0.25">
      <c r="A124" s="36" t="s">
        <v>76</v>
      </c>
      <c r="B124" s="36"/>
      <c r="C124" s="36"/>
      <c r="D124" s="21" t="s">
        <v>59</v>
      </c>
      <c r="E124" s="26">
        <f>E125+E126+E127+E128</f>
        <v>382802.18463999999</v>
      </c>
      <c r="F124" s="26">
        <f t="shared" ref="F124:L124" si="39">F125+F126+F127+F128</f>
        <v>73804.984639999995</v>
      </c>
      <c r="G124" s="26">
        <f t="shared" si="39"/>
        <v>42500</v>
      </c>
      <c r="H124" s="26">
        <f t="shared" si="39"/>
        <v>41530</v>
      </c>
      <c r="I124" s="26">
        <f t="shared" si="39"/>
        <v>56241.8</v>
      </c>
      <c r="J124" s="26">
        <f t="shared" si="39"/>
        <v>56241.8</v>
      </c>
      <c r="K124" s="26">
        <f t="shared" si="39"/>
        <v>56241.8</v>
      </c>
      <c r="L124" s="26">
        <f t="shared" si="39"/>
        <v>56241.8</v>
      </c>
    </row>
    <row r="125" spans="1:12" ht="40.5" customHeight="1" x14ac:dyDescent="0.25">
      <c r="A125" s="36"/>
      <c r="B125" s="36"/>
      <c r="C125" s="36"/>
      <c r="D125" s="27" t="s">
        <v>72</v>
      </c>
      <c r="E125" s="25">
        <f>F125+G125+H125+I125+J125+K125+L125</f>
        <v>0</v>
      </c>
      <c r="F125" s="25">
        <v>0</v>
      </c>
      <c r="G125" s="25">
        <v>0</v>
      </c>
      <c r="H125" s="25">
        <v>0</v>
      </c>
      <c r="I125" s="25">
        <v>0</v>
      </c>
      <c r="J125" s="25">
        <v>0</v>
      </c>
      <c r="K125" s="25">
        <v>0</v>
      </c>
      <c r="L125" s="25">
        <v>0</v>
      </c>
    </row>
    <row r="126" spans="1:12" ht="53.25" customHeight="1" x14ac:dyDescent="0.25">
      <c r="A126" s="36"/>
      <c r="B126" s="36"/>
      <c r="C126" s="36"/>
      <c r="D126" s="27" t="s">
        <v>73</v>
      </c>
      <c r="E126" s="25">
        <f>F126+G126+H126+I126+J126+K126+L126</f>
        <v>5987.4</v>
      </c>
      <c r="F126" s="25">
        <f>F121</f>
        <v>5987.4</v>
      </c>
      <c r="G126" s="25">
        <v>0</v>
      </c>
      <c r="H126" s="25">
        <v>0</v>
      </c>
      <c r="I126" s="25">
        <v>0</v>
      </c>
      <c r="J126" s="25">
        <v>0</v>
      </c>
      <c r="K126" s="25">
        <v>0</v>
      </c>
      <c r="L126" s="25">
        <v>0</v>
      </c>
    </row>
    <row r="127" spans="1:12" ht="30" customHeight="1" x14ac:dyDescent="0.25">
      <c r="A127" s="36"/>
      <c r="B127" s="36"/>
      <c r="C127" s="36"/>
      <c r="D127" s="27" t="s">
        <v>74</v>
      </c>
      <c r="E127" s="25">
        <f>F127+G127+H127+I127+J127+K127+L127</f>
        <v>363512.15463999996</v>
      </c>
      <c r="F127" s="25">
        <f>F122</f>
        <v>54514.954639999996</v>
      </c>
      <c r="G127" s="25">
        <v>42500</v>
      </c>
      <c r="H127" s="25">
        <f>H122</f>
        <v>41530</v>
      </c>
      <c r="I127" s="25">
        <v>56241.8</v>
      </c>
      <c r="J127" s="25">
        <v>56241.8</v>
      </c>
      <c r="K127" s="25">
        <v>56241.8</v>
      </c>
      <c r="L127" s="25">
        <v>56241.8</v>
      </c>
    </row>
    <row r="128" spans="1:12" ht="51.75" customHeight="1" x14ac:dyDescent="0.25">
      <c r="A128" s="36"/>
      <c r="B128" s="36"/>
      <c r="C128" s="36"/>
      <c r="D128" s="27" t="s">
        <v>75</v>
      </c>
      <c r="E128" s="25">
        <f>F128+G128+H128+I128+J128+K128+L128</f>
        <v>13302.63</v>
      </c>
      <c r="F128" s="25">
        <f>F123</f>
        <v>13302.63</v>
      </c>
      <c r="G128" s="25">
        <v>0</v>
      </c>
      <c r="H128" s="25">
        <v>0</v>
      </c>
      <c r="I128" s="25">
        <v>0</v>
      </c>
      <c r="J128" s="25">
        <v>0</v>
      </c>
      <c r="K128" s="25">
        <v>0</v>
      </c>
      <c r="L128" s="25">
        <v>0</v>
      </c>
    </row>
    <row r="129" spans="1:16" ht="30" customHeight="1" x14ac:dyDescent="0.25">
      <c r="A129" s="39" t="s">
        <v>77</v>
      </c>
      <c r="B129" s="39"/>
      <c r="C129" s="39"/>
      <c r="D129" s="24" t="s">
        <v>59</v>
      </c>
      <c r="E129" s="26">
        <f>E130+E131+E132+E133</f>
        <v>382802.18463999999</v>
      </c>
      <c r="F129" s="26">
        <f t="shared" ref="F129:L129" si="40">F130+F131+F132+F133</f>
        <v>73804.984639999995</v>
      </c>
      <c r="G129" s="26">
        <f t="shared" si="40"/>
        <v>42500</v>
      </c>
      <c r="H129" s="26">
        <f t="shared" si="40"/>
        <v>41530</v>
      </c>
      <c r="I129" s="26">
        <f t="shared" si="40"/>
        <v>56241.8</v>
      </c>
      <c r="J129" s="26">
        <f t="shared" si="40"/>
        <v>56241.8</v>
      </c>
      <c r="K129" s="26">
        <f t="shared" si="40"/>
        <v>56241.8</v>
      </c>
      <c r="L129" s="26">
        <f t="shared" si="40"/>
        <v>56241.8</v>
      </c>
    </row>
    <row r="130" spans="1:16" ht="31.5" customHeight="1" x14ac:dyDescent="0.25">
      <c r="A130" s="39"/>
      <c r="B130" s="39"/>
      <c r="C130" s="39"/>
      <c r="D130" s="23" t="s">
        <v>72</v>
      </c>
      <c r="E130" s="25">
        <f>F130+G130+H130+I130+J130+K130+L130</f>
        <v>0</v>
      </c>
      <c r="F130" s="25">
        <v>0</v>
      </c>
      <c r="G130" s="25">
        <v>0</v>
      </c>
      <c r="H130" s="25">
        <v>0</v>
      </c>
      <c r="I130" s="25">
        <v>0</v>
      </c>
      <c r="J130" s="25">
        <v>0</v>
      </c>
      <c r="K130" s="25">
        <v>0</v>
      </c>
      <c r="L130" s="25">
        <v>0</v>
      </c>
    </row>
    <row r="131" spans="1:16" ht="52.5" customHeight="1" x14ac:dyDescent="0.25">
      <c r="A131" s="39"/>
      <c r="B131" s="39"/>
      <c r="C131" s="39"/>
      <c r="D131" s="23" t="s">
        <v>73</v>
      </c>
      <c r="E131" s="25">
        <f>F131+G131+H131+I131+J131+K131+L131</f>
        <v>5987.4</v>
      </c>
      <c r="F131" s="25">
        <f>F126</f>
        <v>5987.4</v>
      </c>
      <c r="G131" s="25">
        <v>0</v>
      </c>
      <c r="H131" s="25">
        <v>0</v>
      </c>
      <c r="I131" s="25">
        <v>0</v>
      </c>
      <c r="J131" s="25">
        <v>0</v>
      </c>
      <c r="K131" s="25">
        <v>0</v>
      </c>
      <c r="L131" s="25">
        <v>0</v>
      </c>
    </row>
    <row r="132" spans="1:16" ht="30" customHeight="1" x14ac:dyDescent="0.25">
      <c r="A132" s="39"/>
      <c r="B132" s="39"/>
      <c r="C132" s="39"/>
      <c r="D132" s="23" t="s">
        <v>74</v>
      </c>
      <c r="E132" s="25">
        <f>F132+G132+H132+I132+J132+K132+L132</f>
        <v>363512.15463999996</v>
      </c>
      <c r="F132" s="25">
        <f>F127</f>
        <v>54514.954639999996</v>
      </c>
      <c r="G132" s="25">
        <f t="shared" ref="G132:L132" si="41">G127</f>
        <v>42500</v>
      </c>
      <c r="H132" s="25">
        <f t="shared" si="41"/>
        <v>41530</v>
      </c>
      <c r="I132" s="25">
        <f t="shared" si="41"/>
        <v>56241.8</v>
      </c>
      <c r="J132" s="25">
        <f t="shared" si="41"/>
        <v>56241.8</v>
      </c>
      <c r="K132" s="25">
        <f t="shared" si="41"/>
        <v>56241.8</v>
      </c>
      <c r="L132" s="25">
        <f t="shared" si="41"/>
        <v>56241.8</v>
      </c>
    </row>
    <row r="133" spans="1:16" ht="48" customHeight="1" x14ac:dyDescent="0.25">
      <c r="A133" s="39"/>
      <c r="B133" s="39"/>
      <c r="C133" s="39"/>
      <c r="D133" s="23" t="s">
        <v>75</v>
      </c>
      <c r="E133" s="25">
        <f>F133+G133+H133+I133+J133+K133+L133</f>
        <v>13302.63</v>
      </c>
      <c r="F133" s="25">
        <f>F128</f>
        <v>13302.63</v>
      </c>
      <c r="G133" s="25">
        <v>0</v>
      </c>
      <c r="H133" s="25">
        <v>0</v>
      </c>
      <c r="I133" s="25">
        <v>0</v>
      </c>
      <c r="J133" s="25">
        <v>0</v>
      </c>
      <c r="K133" s="25">
        <v>0</v>
      </c>
      <c r="L133" s="25">
        <v>0</v>
      </c>
    </row>
    <row r="134" spans="1:16" ht="30.75" customHeight="1" x14ac:dyDescent="0.25">
      <c r="A134" s="39" t="s">
        <v>78</v>
      </c>
      <c r="B134" s="39"/>
      <c r="C134" s="39"/>
      <c r="D134" s="24" t="s">
        <v>59</v>
      </c>
      <c r="E134" s="26">
        <f>E57+E111+E124</f>
        <v>2484580.6996399998</v>
      </c>
      <c r="F134" s="26">
        <f t="shared" ref="F134:L134" si="42">F57+F111+F124</f>
        <v>417353.79963999998</v>
      </c>
      <c r="G134" s="26">
        <f t="shared" si="42"/>
        <v>341795.19999999995</v>
      </c>
      <c r="H134" s="26">
        <f t="shared" si="42"/>
        <v>276624.8</v>
      </c>
      <c r="I134" s="26">
        <f t="shared" si="42"/>
        <v>362312.99999999994</v>
      </c>
      <c r="J134" s="26">
        <f t="shared" si="42"/>
        <v>361982.99999999994</v>
      </c>
      <c r="K134" s="26">
        <f t="shared" si="42"/>
        <v>362197.99999999994</v>
      </c>
      <c r="L134" s="26">
        <f t="shared" si="42"/>
        <v>362312.89999999997</v>
      </c>
    </row>
    <row r="135" spans="1:16" ht="35.25" customHeight="1" x14ac:dyDescent="0.25">
      <c r="A135" s="39"/>
      <c r="B135" s="39"/>
      <c r="C135" s="39"/>
      <c r="D135" s="23" t="s">
        <v>72</v>
      </c>
      <c r="E135" s="25">
        <f>F135+G135+H135+I135+J135+K135+L135</f>
        <v>11951.8</v>
      </c>
      <c r="F135" s="25">
        <f>F58+F112+F130</f>
        <v>3898.2</v>
      </c>
      <c r="G135" s="25">
        <f t="shared" ref="G135:L135" si="43">G58+G112+G130</f>
        <v>4026.8</v>
      </c>
      <c r="H135" s="25">
        <f t="shared" si="43"/>
        <v>4026.8</v>
      </c>
      <c r="I135" s="25">
        <f t="shared" si="43"/>
        <v>0</v>
      </c>
      <c r="J135" s="25">
        <f t="shared" si="43"/>
        <v>0</v>
      </c>
      <c r="K135" s="25">
        <f t="shared" si="43"/>
        <v>0</v>
      </c>
      <c r="L135" s="25">
        <f t="shared" si="43"/>
        <v>0</v>
      </c>
    </row>
    <row r="136" spans="1:16" ht="51.75" customHeight="1" x14ac:dyDescent="0.25">
      <c r="A136" s="39"/>
      <c r="B136" s="39"/>
      <c r="C136" s="39"/>
      <c r="D136" s="23" t="s">
        <v>73</v>
      </c>
      <c r="E136" s="25">
        <f>F136+G136+H136+I136+J136+K136+L136</f>
        <v>10985.8</v>
      </c>
      <c r="F136" s="25">
        <f>F59+F113+F126</f>
        <v>7833.2999999999993</v>
      </c>
      <c r="G136" s="25">
        <f t="shared" ref="G136:L136" si="44">G59+G113+G126</f>
        <v>1563.3000000000002</v>
      </c>
      <c r="H136" s="25">
        <f t="shared" si="44"/>
        <v>1589.2</v>
      </c>
      <c r="I136" s="25">
        <f t="shared" si="44"/>
        <v>0</v>
      </c>
      <c r="J136" s="25">
        <f t="shared" si="44"/>
        <v>0</v>
      </c>
      <c r="K136" s="25">
        <f t="shared" si="44"/>
        <v>0</v>
      </c>
      <c r="L136" s="25">
        <f t="shared" si="44"/>
        <v>0</v>
      </c>
    </row>
    <row r="137" spans="1:16" ht="30.75" customHeight="1" x14ac:dyDescent="0.25">
      <c r="A137" s="39"/>
      <c r="B137" s="39"/>
      <c r="C137" s="39"/>
      <c r="D137" s="23" t="s">
        <v>74</v>
      </c>
      <c r="E137" s="25">
        <f>F137+G137+H137+I137+J137+K137+L137</f>
        <v>2331820.4696400003</v>
      </c>
      <c r="F137" s="25">
        <f>F60+F114+F132</f>
        <v>349319.66964000004</v>
      </c>
      <c r="G137" s="25">
        <f t="shared" ref="G137:L137" si="45">G60+G114+G132</f>
        <v>264205.09999999998</v>
      </c>
      <c r="H137" s="25">
        <f t="shared" si="45"/>
        <v>270928.8</v>
      </c>
      <c r="I137" s="25">
        <f t="shared" si="45"/>
        <v>361812.99999999994</v>
      </c>
      <c r="J137" s="25">
        <f t="shared" si="45"/>
        <v>361762.99999999994</v>
      </c>
      <c r="K137" s="25">
        <f t="shared" si="45"/>
        <v>361977.99999999994</v>
      </c>
      <c r="L137" s="25">
        <f t="shared" si="45"/>
        <v>361812.89999999997</v>
      </c>
    </row>
    <row r="138" spans="1:16" ht="54.75" customHeight="1" x14ac:dyDescent="0.4">
      <c r="A138" s="39"/>
      <c r="B138" s="39"/>
      <c r="C138" s="39"/>
      <c r="D138" s="23" t="s">
        <v>75</v>
      </c>
      <c r="E138" s="25">
        <f>F138+G138+H138+I138+J138+K138+L138</f>
        <v>129822.63</v>
      </c>
      <c r="F138" s="25">
        <f>F61+F115+F133</f>
        <v>56302.63</v>
      </c>
      <c r="G138" s="25">
        <f t="shared" ref="G138:L138" si="46">G61+G115+G133</f>
        <v>72000</v>
      </c>
      <c r="H138" s="25">
        <f t="shared" si="46"/>
        <v>80</v>
      </c>
      <c r="I138" s="25">
        <f t="shared" si="46"/>
        <v>500</v>
      </c>
      <c r="J138" s="25">
        <f t="shared" si="46"/>
        <v>220</v>
      </c>
      <c r="K138" s="25">
        <f t="shared" si="46"/>
        <v>220</v>
      </c>
      <c r="L138" s="25">
        <f t="shared" si="46"/>
        <v>500</v>
      </c>
      <c r="P138" s="29"/>
    </row>
    <row r="139" spans="1:16" ht="29.25" customHeight="1" x14ac:dyDescent="0.25">
      <c r="A139" s="31" t="s">
        <v>8</v>
      </c>
      <c r="B139" s="31"/>
      <c r="C139" s="31"/>
      <c r="D139" s="16"/>
      <c r="E139" s="14"/>
      <c r="F139" s="14"/>
      <c r="G139" s="14"/>
      <c r="H139" s="14"/>
      <c r="I139" s="14"/>
      <c r="J139" s="14"/>
      <c r="K139" s="14"/>
      <c r="L139" s="14"/>
    </row>
    <row r="140" spans="1:16" ht="30" customHeight="1" x14ac:dyDescent="0.25">
      <c r="A140" s="41" t="s">
        <v>88</v>
      </c>
      <c r="B140" s="41"/>
      <c r="C140" s="41"/>
      <c r="D140" s="20" t="s">
        <v>59</v>
      </c>
      <c r="E140" s="19">
        <f>E141+E142+E143+E144</f>
        <v>110000</v>
      </c>
      <c r="F140" s="19">
        <f t="shared" ref="F140:L140" si="47">F141+F142+F143+F144</f>
        <v>38000</v>
      </c>
      <c r="G140" s="19">
        <f t="shared" si="47"/>
        <v>72000</v>
      </c>
      <c r="H140" s="19">
        <f t="shared" si="47"/>
        <v>0</v>
      </c>
      <c r="I140" s="19">
        <f t="shared" si="47"/>
        <v>0</v>
      </c>
      <c r="J140" s="19">
        <f t="shared" si="47"/>
        <v>0</v>
      </c>
      <c r="K140" s="19">
        <f t="shared" si="47"/>
        <v>0</v>
      </c>
      <c r="L140" s="19">
        <f t="shared" si="47"/>
        <v>0</v>
      </c>
    </row>
    <row r="141" spans="1:16" ht="36.75" customHeight="1" x14ac:dyDescent="0.25">
      <c r="A141" s="41"/>
      <c r="B141" s="41"/>
      <c r="C141" s="41"/>
      <c r="D141" s="16" t="s">
        <v>72</v>
      </c>
      <c r="E141" s="14">
        <f>F141+G141+H141+I141+J141+K141+L141</f>
        <v>0</v>
      </c>
      <c r="F141" s="14"/>
      <c r="G141" s="14"/>
      <c r="H141" s="14"/>
      <c r="I141" s="14"/>
      <c r="J141" s="14"/>
      <c r="K141" s="14"/>
      <c r="L141" s="14"/>
    </row>
    <row r="142" spans="1:16" ht="48.75" customHeight="1" x14ac:dyDescent="0.25">
      <c r="A142" s="41"/>
      <c r="B142" s="41"/>
      <c r="C142" s="41"/>
      <c r="D142" s="16" t="s">
        <v>73</v>
      </c>
      <c r="E142" s="14">
        <f>F142+G142+H142+I142+J142+K142+L142</f>
        <v>0</v>
      </c>
      <c r="F142" s="14"/>
      <c r="G142" s="14"/>
      <c r="H142" s="14"/>
      <c r="I142" s="14"/>
      <c r="J142" s="14"/>
      <c r="K142" s="14"/>
      <c r="L142" s="14"/>
    </row>
    <row r="143" spans="1:16" ht="24" customHeight="1" x14ac:dyDescent="0.25">
      <c r="A143" s="41"/>
      <c r="B143" s="41"/>
      <c r="C143" s="41"/>
      <c r="D143" s="16" t="s">
        <v>74</v>
      </c>
      <c r="E143" s="14">
        <f>F143+G143+H143+I143+J143+K143+L143</f>
        <v>0</v>
      </c>
      <c r="F143" s="14"/>
      <c r="G143" s="14"/>
      <c r="H143" s="14"/>
      <c r="I143" s="14"/>
      <c r="J143" s="14"/>
      <c r="K143" s="14"/>
      <c r="L143" s="14"/>
    </row>
    <row r="144" spans="1:16" ht="45" customHeight="1" x14ac:dyDescent="0.25">
      <c r="A144" s="41"/>
      <c r="B144" s="41"/>
      <c r="C144" s="41"/>
      <c r="D144" s="16" t="s">
        <v>75</v>
      </c>
      <c r="E144" s="14">
        <f>F144+G144+H144+I144+J144+K144+L144</f>
        <v>110000</v>
      </c>
      <c r="F144" s="14">
        <f>F40</f>
        <v>38000</v>
      </c>
      <c r="G144" s="14">
        <f t="shared" ref="G144:L144" si="48">G40</f>
        <v>72000</v>
      </c>
      <c r="H144" s="14">
        <f t="shared" si="48"/>
        <v>0</v>
      </c>
      <c r="I144" s="14">
        <f t="shared" si="48"/>
        <v>0</v>
      </c>
      <c r="J144" s="14">
        <f t="shared" si="48"/>
        <v>0</v>
      </c>
      <c r="K144" s="14">
        <f t="shared" si="48"/>
        <v>0</v>
      </c>
      <c r="L144" s="14">
        <f t="shared" si="48"/>
        <v>0</v>
      </c>
    </row>
    <row r="145" spans="1:12" ht="24.75" customHeight="1" x14ac:dyDescent="0.25">
      <c r="A145" s="42" t="s">
        <v>89</v>
      </c>
      <c r="B145" s="42"/>
      <c r="C145" s="42"/>
      <c r="D145" s="20" t="s">
        <v>59</v>
      </c>
      <c r="E145" s="19">
        <f>E146+E147+E148+E149</f>
        <v>2374580.6996400002</v>
      </c>
      <c r="F145" s="19">
        <f t="shared" ref="F145:L145" si="49">F146+F147+F148+F149</f>
        <v>379353.79964000004</v>
      </c>
      <c r="G145" s="19">
        <f t="shared" si="49"/>
        <v>269795.19999999995</v>
      </c>
      <c r="H145" s="19">
        <f t="shared" si="49"/>
        <v>276624.8</v>
      </c>
      <c r="I145" s="19">
        <f t="shared" si="49"/>
        <v>362312.99999999994</v>
      </c>
      <c r="J145" s="19">
        <f t="shared" si="49"/>
        <v>361982.99999999994</v>
      </c>
      <c r="K145" s="19">
        <f t="shared" si="49"/>
        <v>362197.99999999994</v>
      </c>
      <c r="L145" s="19">
        <f t="shared" si="49"/>
        <v>362312.89999999997</v>
      </c>
    </row>
    <row r="146" spans="1:12" ht="36.75" customHeight="1" x14ac:dyDescent="0.25">
      <c r="A146" s="42"/>
      <c r="B146" s="42"/>
      <c r="C146" s="42"/>
      <c r="D146" s="16" t="s">
        <v>72</v>
      </c>
      <c r="E146" s="14">
        <f>F146+G146+H146+I146+J146+K146+L146</f>
        <v>11951.8</v>
      </c>
      <c r="F146" s="14">
        <f>F135-F141</f>
        <v>3898.2</v>
      </c>
      <c r="G146" s="14">
        <f t="shared" ref="G146:L146" si="50">G135-G141</f>
        <v>4026.8</v>
      </c>
      <c r="H146" s="14">
        <f t="shared" si="50"/>
        <v>4026.8</v>
      </c>
      <c r="I146" s="14">
        <f t="shared" si="50"/>
        <v>0</v>
      </c>
      <c r="J146" s="14">
        <f t="shared" si="50"/>
        <v>0</v>
      </c>
      <c r="K146" s="14">
        <f t="shared" si="50"/>
        <v>0</v>
      </c>
      <c r="L146" s="14">
        <f t="shared" si="50"/>
        <v>0</v>
      </c>
    </row>
    <row r="147" spans="1:12" ht="47.25" customHeight="1" x14ac:dyDescent="0.25">
      <c r="A147" s="42"/>
      <c r="B147" s="42"/>
      <c r="C147" s="42"/>
      <c r="D147" s="16" t="s">
        <v>73</v>
      </c>
      <c r="E147" s="14">
        <f>F147+G147+H147+I147+J147+K147+L147</f>
        <v>10985.8</v>
      </c>
      <c r="F147" s="14">
        <f t="shared" ref="F147:L149" si="51">F136-F142</f>
        <v>7833.2999999999993</v>
      </c>
      <c r="G147" s="14">
        <f t="shared" si="51"/>
        <v>1563.3000000000002</v>
      </c>
      <c r="H147" s="14">
        <f t="shared" si="51"/>
        <v>1589.2</v>
      </c>
      <c r="I147" s="14">
        <f t="shared" si="51"/>
        <v>0</v>
      </c>
      <c r="J147" s="14">
        <f t="shared" si="51"/>
        <v>0</v>
      </c>
      <c r="K147" s="14">
        <f t="shared" si="51"/>
        <v>0</v>
      </c>
      <c r="L147" s="14">
        <f t="shared" si="51"/>
        <v>0</v>
      </c>
    </row>
    <row r="148" spans="1:12" ht="36.75" customHeight="1" x14ac:dyDescent="0.25">
      <c r="A148" s="42"/>
      <c r="B148" s="42"/>
      <c r="C148" s="42"/>
      <c r="D148" s="16" t="s">
        <v>74</v>
      </c>
      <c r="E148" s="14">
        <f>F148+G148+H148+I148+J148+K148+L148</f>
        <v>2331820.4696400003</v>
      </c>
      <c r="F148" s="14">
        <f t="shared" si="51"/>
        <v>349319.66964000004</v>
      </c>
      <c r="G148" s="14">
        <f t="shared" si="51"/>
        <v>264205.09999999998</v>
      </c>
      <c r="H148" s="14">
        <f t="shared" si="51"/>
        <v>270928.8</v>
      </c>
      <c r="I148" s="14">
        <f t="shared" si="51"/>
        <v>361812.99999999994</v>
      </c>
      <c r="J148" s="14">
        <f t="shared" si="51"/>
        <v>361762.99999999994</v>
      </c>
      <c r="K148" s="14">
        <f t="shared" si="51"/>
        <v>361977.99999999994</v>
      </c>
      <c r="L148" s="14">
        <f t="shared" si="51"/>
        <v>361812.89999999997</v>
      </c>
    </row>
    <row r="149" spans="1:12" ht="45" customHeight="1" x14ac:dyDescent="0.25">
      <c r="A149" s="42"/>
      <c r="B149" s="42"/>
      <c r="C149" s="42"/>
      <c r="D149" s="16" t="s">
        <v>75</v>
      </c>
      <c r="E149" s="14">
        <f>F149+G149+H149+I149+J149+K149+L149</f>
        <v>19822.629999999997</v>
      </c>
      <c r="F149" s="14">
        <f t="shared" si="51"/>
        <v>18302.629999999997</v>
      </c>
      <c r="G149" s="14">
        <f t="shared" si="51"/>
        <v>0</v>
      </c>
      <c r="H149" s="14">
        <f t="shared" si="51"/>
        <v>80</v>
      </c>
      <c r="I149" s="14">
        <f t="shared" si="51"/>
        <v>500</v>
      </c>
      <c r="J149" s="14">
        <f t="shared" si="51"/>
        <v>220</v>
      </c>
      <c r="K149" s="14">
        <f t="shared" si="51"/>
        <v>220</v>
      </c>
      <c r="L149" s="14">
        <f t="shared" si="51"/>
        <v>500</v>
      </c>
    </row>
    <row r="150" spans="1:12" ht="21.75" customHeight="1" x14ac:dyDescent="0.25">
      <c r="A150" s="31" t="s">
        <v>8</v>
      </c>
      <c r="B150" s="31"/>
      <c r="C150" s="31"/>
      <c r="D150" s="16"/>
      <c r="E150" s="14"/>
      <c r="F150" s="14"/>
      <c r="G150" s="14"/>
      <c r="H150" s="14"/>
      <c r="I150" s="14"/>
      <c r="J150" s="14"/>
      <c r="K150" s="14"/>
      <c r="L150" s="14"/>
    </row>
    <row r="151" spans="1:12" ht="32.25" customHeight="1" x14ac:dyDescent="0.25">
      <c r="A151" s="40" t="s">
        <v>79</v>
      </c>
      <c r="B151" s="36" t="s">
        <v>80</v>
      </c>
      <c r="C151" s="36"/>
      <c r="D151" s="20" t="s">
        <v>59</v>
      </c>
      <c r="E151" s="19">
        <f>E152+E153+E154+E155</f>
        <v>1988246.5149999999</v>
      </c>
      <c r="F151" s="19">
        <f>F152+F153+F154+F155</f>
        <v>304956.815</v>
      </c>
      <c r="G151" s="19">
        <f t="shared" ref="G151:L151" si="52">G152+G153+G154+G155</f>
        <v>227000.19999999998</v>
      </c>
      <c r="H151" s="19">
        <f t="shared" si="52"/>
        <v>234709.8</v>
      </c>
      <c r="I151" s="19">
        <f t="shared" si="52"/>
        <v>305366.19999999995</v>
      </c>
      <c r="J151" s="19">
        <f t="shared" si="52"/>
        <v>305316.19999999995</v>
      </c>
      <c r="K151" s="19">
        <f t="shared" si="52"/>
        <v>305531.19999999995</v>
      </c>
      <c r="L151" s="19">
        <f t="shared" si="52"/>
        <v>305366.09999999998</v>
      </c>
    </row>
    <row r="152" spans="1:12" ht="36.75" customHeight="1" x14ac:dyDescent="0.25">
      <c r="A152" s="40"/>
      <c r="B152" s="36"/>
      <c r="C152" s="36"/>
      <c r="D152" s="16" t="s">
        <v>72</v>
      </c>
      <c r="E152" s="14">
        <f>F152+G152+H152+I152+J152+K152+L152</f>
        <v>11951.8</v>
      </c>
      <c r="F152" s="14">
        <f t="shared" ref="F152:L152" si="53">F12+F17+F22+F27+F48+F66+F91+F102</f>
        <v>3898.2</v>
      </c>
      <c r="G152" s="14">
        <f t="shared" si="53"/>
        <v>4026.8</v>
      </c>
      <c r="H152" s="14">
        <f t="shared" si="53"/>
        <v>4026.8</v>
      </c>
      <c r="I152" s="14">
        <f t="shared" si="53"/>
        <v>0</v>
      </c>
      <c r="J152" s="14">
        <f t="shared" si="53"/>
        <v>0</v>
      </c>
      <c r="K152" s="14">
        <f t="shared" si="53"/>
        <v>0</v>
      </c>
      <c r="L152" s="14">
        <f t="shared" si="53"/>
        <v>0</v>
      </c>
    </row>
    <row r="153" spans="1:12" ht="48" customHeight="1" x14ac:dyDescent="0.25">
      <c r="A153" s="40"/>
      <c r="B153" s="36"/>
      <c r="C153" s="36"/>
      <c r="D153" s="16" t="s">
        <v>73</v>
      </c>
      <c r="E153" s="14">
        <f>F153+G153+H153+I153+J153+K153+L153</f>
        <v>4701.4000000000005</v>
      </c>
      <c r="F153" s="14">
        <f>F13+F18+F23+F28+F49+F67+F92+F103+F38</f>
        <v>1548.9</v>
      </c>
      <c r="G153" s="14">
        <f>G13+G18+G23+G28+G49+G67+G92+G103+G38</f>
        <v>1563.3000000000002</v>
      </c>
      <c r="H153" s="14">
        <f>H13+H18+H23+H28+H49+H67+H92+H103+H38</f>
        <v>1589.2</v>
      </c>
      <c r="I153" s="14">
        <f t="shared" ref="I153:L154" si="54">I13+I18+I23+I28+I49+I67+I92+I103</f>
        <v>0</v>
      </c>
      <c r="J153" s="14">
        <f t="shared" si="54"/>
        <v>0</v>
      </c>
      <c r="K153" s="14">
        <f t="shared" si="54"/>
        <v>0</v>
      </c>
      <c r="L153" s="14">
        <f t="shared" si="54"/>
        <v>0</v>
      </c>
    </row>
    <row r="154" spans="1:12" ht="29.25" customHeight="1" x14ac:dyDescent="0.25">
      <c r="A154" s="40"/>
      <c r="B154" s="36"/>
      <c r="C154" s="36"/>
      <c r="D154" s="16" t="s">
        <v>74</v>
      </c>
      <c r="E154" s="14">
        <f>F154+G154+H154+I154+J154+K154+L154</f>
        <v>1966593.3149999999</v>
      </c>
      <c r="F154" s="14">
        <f>F14+F19+F24+F29+F50+F68+F93+F104</f>
        <v>294509.71500000003</v>
      </c>
      <c r="G154" s="14">
        <f>G14+G19+G24+G29+G50+G68+G93+G104</f>
        <v>221410.09999999998</v>
      </c>
      <c r="H154" s="14">
        <f>H14+H19+H24+H29+H50+H68+H93+H104</f>
        <v>229093.8</v>
      </c>
      <c r="I154" s="14">
        <f t="shared" si="54"/>
        <v>305366.19999999995</v>
      </c>
      <c r="J154" s="14">
        <f t="shared" si="54"/>
        <v>305316.19999999995</v>
      </c>
      <c r="K154" s="14">
        <f t="shared" si="54"/>
        <v>305531.19999999995</v>
      </c>
      <c r="L154" s="14">
        <f t="shared" si="54"/>
        <v>305366.09999999998</v>
      </c>
    </row>
    <row r="155" spans="1:12" ht="48" customHeight="1" x14ac:dyDescent="0.25">
      <c r="A155" s="40"/>
      <c r="B155" s="36"/>
      <c r="C155" s="36"/>
      <c r="D155" s="16" t="s">
        <v>75</v>
      </c>
      <c r="E155" s="14">
        <f>F155+G155+H155+I155+J155+K155+L155</f>
        <v>5000</v>
      </c>
      <c r="F155" s="14">
        <f>F15+F20+F25+F30+F51+F69+F94+F105</f>
        <v>5000</v>
      </c>
      <c r="G155" s="14">
        <f t="shared" ref="G155:L155" si="55">G15+G20+G25+G30+G51+G69+G94+G105</f>
        <v>0</v>
      </c>
      <c r="H155" s="14">
        <f t="shared" si="55"/>
        <v>0</v>
      </c>
      <c r="I155" s="14">
        <f t="shared" si="55"/>
        <v>0</v>
      </c>
      <c r="J155" s="14">
        <f t="shared" si="55"/>
        <v>0</v>
      </c>
      <c r="K155" s="14">
        <f t="shared" si="55"/>
        <v>0</v>
      </c>
      <c r="L155" s="14">
        <f t="shared" si="55"/>
        <v>0</v>
      </c>
    </row>
    <row r="156" spans="1:12" ht="30" customHeight="1" x14ac:dyDescent="0.25">
      <c r="A156" s="40" t="s">
        <v>81</v>
      </c>
      <c r="B156" s="36" t="s">
        <v>51</v>
      </c>
      <c r="C156" s="36"/>
      <c r="D156" s="20" t="s">
        <v>59</v>
      </c>
      <c r="E156" s="19">
        <f>E157+E158+E159+E160</f>
        <v>110180</v>
      </c>
      <c r="F156" s="19">
        <f t="shared" ref="F156:L156" si="56">F157+F158+F159+F160</f>
        <v>38000</v>
      </c>
      <c r="G156" s="19">
        <f t="shared" si="56"/>
        <v>72000</v>
      </c>
      <c r="H156" s="19">
        <f t="shared" si="56"/>
        <v>20</v>
      </c>
      <c r="I156" s="19">
        <f t="shared" si="56"/>
        <v>40</v>
      </c>
      <c r="J156" s="19">
        <f t="shared" si="56"/>
        <v>40</v>
      </c>
      <c r="K156" s="19">
        <f t="shared" si="56"/>
        <v>40</v>
      </c>
      <c r="L156" s="19">
        <f t="shared" si="56"/>
        <v>40</v>
      </c>
    </row>
    <row r="157" spans="1:12" ht="36.75" customHeight="1" x14ac:dyDescent="0.25">
      <c r="A157" s="40"/>
      <c r="B157" s="36"/>
      <c r="C157" s="36"/>
      <c r="D157" s="16" t="s">
        <v>72</v>
      </c>
      <c r="E157" s="14">
        <f>F157+G157+H157+I157+J157+K157+L157</f>
        <v>0</v>
      </c>
      <c r="F157" s="14">
        <f>F71</f>
        <v>0</v>
      </c>
      <c r="G157" s="14">
        <f t="shared" ref="G157:L157" si="57">G71</f>
        <v>0</v>
      </c>
      <c r="H157" s="14">
        <f t="shared" si="57"/>
        <v>0</v>
      </c>
      <c r="I157" s="14">
        <f t="shared" si="57"/>
        <v>0</v>
      </c>
      <c r="J157" s="14">
        <f t="shared" si="57"/>
        <v>0</v>
      </c>
      <c r="K157" s="14">
        <f t="shared" si="57"/>
        <v>0</v>
      </c>
      <c r="L157" s="14">
        <f t="shared" si="57"/>
        <v>0</v>
      </c>
    </row>
    <row r="158" spans="1:12" ht="51" customHeight="1" x14ac:dyDescent="0.25">
      <c r="A158" s="40"/>
      <c r="B158" s="36"/>
      <c r="C158" s="36"/>
      <c r="D158" s="16" t="s">
        <v>73</v>
      </c>
      <c r="E158" s="14">
        <f>F158+G158+H158+I158+J158+K158+L158</f>
        <v>0</v>
      </c>
      <c r="F158" s="14">
        <f>F72</f>
        <v>0</v>
      </c>
      <c r="G158" s="14">
        <f t="shared" ref="G158:L159" si="58">G72</f>
        <v>0</v>
      </c>
      <c r="H158" s="14">
        <f t="shared" si="58"/>
        <v>0</v>
      </c>
      <c r="I158" s="14">
        <f t="shared" si="58"/>
        <v>0</v>
      </c>
      <c r="J158" s="14">
        <f t="shared" si="58"/>
        <v>0</v>
      </c>
      <c r="K158" s="14">
        <f t="shared" si="58"/>
        <v>0</v>
      </c>
      <c r="L158" s="14">
        <f t="shared" si="58"/>
        <v>0</v>
      </c>
    </row>
    <row r="159" spans="1:12" ht="24.75" customHeight="1" x14ac:dyDescent="0.25">
      <c r="A159" s="40"/>
      <c r="B159" s="36"/>
      <c r="C159" s="36"/>
      <c r="D159" s="16" t="s">
        <v>74</v>
      </c>
      <c r="E159" s="14">
        <f>F159+G159+H159+I159+J159+K159+L159</f>
        <v>0</v>
      </c>
      <c r="F159" s="14">
        <f>F73</f>
        <v>0</v>
      </c>
      <c r="G159" s="14">
        <f t="shared" si="58"/>
        <v>0</v>
      </c>
      <c r="H159" s="14">
        <f t="shared" si="58"/>
        <v>0</v>
      </c>
      <c r="I159" s="14">
        <f t="shared" si="58"/>
        <v>0</v>
      </c>
      <c r="J159" s="14">
        <f t="shared" si="58"/>
        <v>0</v>
      </c>
      <c r="K159" s="14">
        <f t="shared" si="58"/>
        <v>0</v>
      </c>
      <c r="L159" s="14">
        <f t="shared" si="58"/>
        <v>0</v>
      </c>
    </row>
    <row r="160" spans="1:12" ht="50.25" customHeight="1" x14ac:dyDescent="0.25">
      <c r="A160" s="40"/>
      <c r="B160" s="36"/>
      <c r="C160" s="36"/>
      <c r="D160" s="16" t="s">
        <v>75</v>
      </c>
      <c r="E160" s="14">
        <f>F160+G160+H160+I160+J160+K160+L160</f>
        <v>110180</v>
      </c>
      <c r="F160" s="14">
        <f>F40+F74</f>
        <v>38000</v>
      </c>
      <c r="G160" s="14">
        <f t="shared" ref="G160:L160" si="59">G40+G74</f>
        <v>72000</v>
      </c>
      <c r="H160" s="14">
        <f t="shared" si="59"/>
        <v>20</v>
      </c>
      <c r="I160" s="14">
        <f t="shared" si="59"/>
        <v>40</v>
      </c>
      <c r="J160" s="14">
        <f t="shared" si="59"/>
        <v>40</v>
      </c>
      <c r="K160" s="14">
        <f t="shared" si="59"/>
        <v>40</v>
      </c>
      <c r="L160" s="14">
        <f t="shared" si="59"/>
        <v>40</v>
      </c>
    </row>
    <row r="161" spans="1:12" ht="34.5" customHeight="1" x14ac:dyDescent="0.25">
      <c r="A161" s="40" t="s">
        <v>82</v>
      </c>
      <c r="B161" s="36" t="s">
        <v>36</v>
      </c>
      <c r="C161" s="36"/>
      <c r="D161" s="20" t="s">
        <v>59</v>
      </c>
      <c r="E161" s="19">
        <f>E162+E163+E164+E165</f>
        <v>1617</v>
      </c>
      <c r="F161" s="19">
        <f t="shared" ref="F161:L161" si="60">F162+F163+F164+F165</f>
        <v>387</v>
      </c>
      <c r="G161" s="19">
        <f t="shared" si="60"/>
        <v>90</v>
      </c>
      <c r="H161" s="19">
        <f t="shared" si="60"/>
        <v>100</v>
      </c>
      <c r="I161" s="19">
        <f t="shared" si="60"/>
        <v>400</v>
      </c>
      <c r="J161" s="19">
        <f t="shared" si="60"/>
        <v>120</v>
      </c>
      <c r="K161" s="19">
        <f t="shared" si="60"/>
        <v>120</v>
      </c>
      <c r="L161" s="19">
        <f t="shared" si="60"/>
        <v>400</v>
      </c>
    </row>
    <row r="162" spans="1:12" ht="38.25" customHeight="1" x14ac:dyDescent="0.25">
      <c r="A162" s="40"/>
      <c r="B162" s="36"/>
      <c r="C162" s="36"/>
      <c r="D162" s="16" t="s">
        <v>72</v>
      </c>
      <c r="E162" s="14">
        <f>F162+G162+H162+I162+J162+K162+L162</f>
        <v>0</v>
      </c>
      <c r="F162" s="14">
        <f t="shared" ref="F162:L162" si="61">F32+F76</f>
        <v>0</v>
      </c>
      <c r="G162" s="14">
        <f t="shared" si="61"/>
        <v>0</v>
      </c>
      <c r="H162" s="14">
        <f t="shared" si="61"/>
        <v>0</v>
      </c>
      <c r="I162" s="14">
        <f t="shared" si="61"/>
        <v>0</v>
      </c>
      <c r="J162" s="14">
        <f t="shared" si="61"/>
        <v>0</v>
      </c>
      <c r="K162" s="14">
        <f t="shared" si="61"/>
        <v>0</v>
      </c>
      <c r="L162" s="14">
        <f t="shared" si="61"/>
        <v>0</v>
      </c>
    </row>
    <row r="163" spans="1:12" ht="48.75" customHeight="1" x14ac:dyDescent="0.25">
      <c r="A163" s="40"/>
      <c r="B163" s="36"/>
      <c r="C163" s="36"/>
      <c r="D163" s="16" t="s">
        <v>73</v>
      </c>
      <c r="E163" s="14">
        <f>F163+G163+H163+I163+J163+K163+L163</f>
        <v>297</v>
      </c>
      <c r="F163" s="14">
        <f>F33</f>
        <v>297</v>
      </c>
      <c r="G163" s="14">
        <f>G33</f>
        <v>0</v>
      </c>
      <c r="H163" s="14">
        <f>H33</f>
        <v>0</v>
      </c>
      <c r="I163" s="14">
        <f>I77+I33</f>
        <v>0</v>
      </c>
      <c r="J163" s="14">
        <f>J77+J33</f>
        <v>0</v>
      </c>
      <c r="K163" s="14">
        <f>K77+K33</f>
        <v>0</v>
      </c>
      <c r="L163" s="14">
        <f>L77+L33</f>
        <v>0</v>
      </c>
    </row>
    <row r="164" spans="1:12" ht="30.75" customHeight="1" x14ac:dyDescent="0.25">
      <c r="A164" s="40"/>
      <c r="B164" s="36"/>
      <c r="C164" s="36"/>
      <c r="D164" s="16" t="s">
        <v>74</v>
      </c>
      <c r="E164" s="14">
        <f>F164+G164+H164+I164+J164+K164+L164</f>
        <v>280</v>
      </c>
      <c r="F164" s="14">
        <f t="shared" ref="F164:L165" si="62">F34+F78</f>
        <v>90</v>
      </c>
      <c r="G164" s="14">
        <f t="shared" si="62"/>
        <v>90</v>
      </c>
      <c r="H164" s="14">
        <f t="shared" si="62"/>
        <v>100</v>
      </c>
      <c r="I164" s="14">
        <f t="shared" si="62"/>
        <v>0</v>
      </c>
      <c r="J164" s="14">
        <f t="shared" si="62"/>
        <v>0</v>
      </c>
      <c r="K164" s="14">
        <f t="shared" si="62"/>
        <v>0</v>
      </c>
      <c r="L164" s="14">
        <f t="shared" si="62"/>
        <v>0</v>
      </c>
    </row>
    <row r="165" spans="1:12" ht="52.5" customHeight="1" x14ac:dyDescent="0.25">
      <c r="A165" s="40"/>
      <c r="B165" s="36"/>
      <c r="C165" s="36"/>
      <c r="D165" s="16" t="s">
        <v>75</v>
      </c>
      <c r="E165" s="14">
        <f>F165+G165+H165+I165+J165+K165+L165</f>
        <v>1040</v>
      </c>
      <c r="F165" s="14">
        <f t="shared" si="62"/>
        <v>0</v>
      </c>
      <c r="G165" s="14">
        <f t="shared" si="62"/>
        <v>0</v>
      </c>
      <c r="H165" s="14">
        <f t="shared" si="62"/>
        <v>0</v>
      </c>
      <c r="I165" s="14">
        <f t="shared" si="62"/>
        <v>400</v>
      </c>
      <c r="J165" s="14">
        <f t="shared" si="62"/>
        <v>120</v>
      </c>
      <c r="K165" s="14">
        <f t="shared" si="62"/>
        <v>120</v>
      </c>
      <c r="L165" s="14">
        <f t="shared" si="62"/>
        <v>400</v>
      </c>
    </row>
    <row r="166" spans="1:12" ht="27.75" customHeight="1" x14ac:dyDescent="0.25">
      <c r="A166" s="40" t="s">
        <v>83</v>
      </c>
      <c r="B166" s="36" t="s">
        <v>52</v>
      </c>
      <c r="C166" s="36"/>
      <c r="D166" s="20" t="s">
        <v>59</v>
      </c>
      <c r="E166" s="19">
        <f>E167+E168+E169+E170</f>
        <v>1435</v>
      </c>
      <c r="F166" s="19">
        <f>F167+F168+F169+F170</f>
        <v>205</v>
      </c>
      <c r="G166" s="19">
        <f t="shared" ref="G166:L166" si="63">G167+G168+G169+G170</f>
        <v>205</v>
      </c>
      <c r="H166" s="19">
        <f t="shared" si="63"/>
        <v>205</v>
      </c>
      <c r="I166" s="19">
        <f t="shared" si="63"/>
        <v>205</v>
      </c>
      <c r="J166" s="19">
        <f t="shared" si="63"/>
        <v>205</v>
      </c>
      <c r="K166" s="19">
        <f t="shared" si="63"/>
        <v>205</v>
      </c>
      <c r="L166" s="19">
        <f t="shared" si="63"/>
        <v>205</v>
      </c>
    </row>
    <row r="167" spans="1:12" ht="38.25" customHeight="1" x14ac:dyDescent="0.25">
      <c r="A167" s="40"/>
      <c r="B167" s="36"/>
      <c r="C167" s="36"/>
      <c r="D167" s="16" t="s">
        <v>72</v>
      </c>
      <c r="E167" s="14">
        <f>F167+G167+H167+I167+J167+K167+L167</f>
        <v>0</v>
      </c>
      <c r="F167" s="14">
        <f>F81</f>
        <v>0</v>
      </c>
      <c r="G167" s="14">
        <f t="shared" ref="G167:L167" si="64">G81</f>
        <v>0</v>
      </c>
      <c r="H167" s="14">
        <f t="shared" si="64"/>
        <v>0</v>
      </c>
      <c r="I167" s="14">
        <f t="shared" si="64"/>
        <v>0</v>
      </c>
      <c r="J167" s="14">
        <f t="shared" si="64"/>
        <v>0</v>
      </c>
      <c r="K167" s="14">
        <f t="shared" si="64"/>
        <v>0</v>
      </c>
      <c r="L167" s="14">
        <f t="shared" si="64"/>
        <v>0</v>
      </c>
    </row>
    <row r="168" spans="1:12" ht="51" customHeight="1" x14ac:dyDescent="0.25">
      <c r="A168" s="40"/>
      <c r="B168" s="36"/>
      <c r="C168" s="36"/>
      <c r="D168" s="16" t="s">
        <v>73</v>
      </c>
      <c r="E168" s="14">
        <f>F168+G168+H168+I168+J168+K168+L168</f>
        <v>0</v>
      </c>
      <c r="F168" s="14">
        <f>F82</f>
        <v>0</v>
      </c>
      <c r="G168" s="14">
        <f t="shared" ref="G168:L170" si="65">G82</f>
        <v>0</v>
      </c>
      <c r="H168" s="14">
        <f t="shared" si="65"/>
        <v>0</v>
      </c>
      <c r="I168" s="14">
        <f t="shared" si="65"/>
        <v>0</v>
      </c>
      <c r="J168" s="14">
        <f t="shared" si="65"/>
        <v>0</v>
      </c>
      <c r="K168" s="14">
        <f t="shared" si="65"/>
        <v>0</v>
      </c>
      <c r="L168" s="14">
        <f t="shared" si="65"/>
        <v>0</v>
      </c>
    </row>
    <row r="169" spans="1:12" ht="30.75" customHeight="1" x14ac:dyDescent="0.25">
      <c r="A169" s="40"/>
      <c r="B169" s="36"/>
      <c r="C169" s="36"/>
      <c r="D169" s="16" t="s">
        <v>74</v>
      </c>
      <c r="E169" s="14">
        <f>F169+G169+H169+I169+J169+K169+L169</f>
        <v>1435</v>
      </c>
      <c r="F169" s="14">
        <f>F83</f>
        <v>205</v>
      </c>
      <c r="G169" s="14">
        <f t="shared" si="65"/>
        <v>205</v>
      </c>
      <c r="H169" s="14">
        <f t="shared" si="65"/>
        <v>205</v>
      </c>
      <c r="I169" s="14">
        <f t="shared" si="65"/>
        <v>205</v>
      </c>
      <c r="J169" s="14">
        <f t="shared" si="65"/>
        <v>205</v>
      </c>
      <c r="K169" s="14">
        <f t="shared" si="65"/>
        <v>205</v>
      </c>
      <c r="L169" s="14">
        <f t="shared" si="65"/>
        <v>205</v>
      </c>
    </row>
    <row r="170" spans="1:12" ht="50.25" customHeight="1" x14ac:dyDescent="0.25">
      <c r="A170" s="40"/>
      <c r="B170" s="36"/>
      <c r="C170" s="36"/>
      <c r="D170" s="16" t="s">
        <v>75</v>
      </c>
      <c r="E170" s="14">
        <f>F170+G170+H170+I170+J170+K170+L170</f>
        <v>0</v>
      </c>
      <c r="F170" s="14">
        <f>F84</f>
        <v>0</v>
      </c>
      <c r="G170" s="14">
        <f t="shared" si="65"/>
        <v>0</v>
      </c>
      <c r="H170" s="14">
        <f t="shared" si="65"/>
        <v>0</v>
      </c>
      <c r="I170" s="14">
        <f t="shared" si="65"/>
        <v>0</v>
      </c>
      <c r="J170" s="14">
        <f t="shared" si="65"/>
        <v>0</v>
      </c>
      <c r="K170" s="14">
        <f t="shared" si="65"/>
        <v>0</v>
      </c>
      <c r="L170" s="14">
        <f t="shared" si="65"/>
        <v>0</v>
      </c>
    </row>
    <row r="171" spans="1:12" ht="31.5" customHeight="1" x14ac:dyDescent="0.25">
      <c r="A171" s="40" t="s">
        <v>84</v>
      </c>
      <c r="B171" s="36" t="s">
        <v>53</v>
      </c>
      <c r="C171" s="36"/>
      <c r="D171" s="20" t="s">
        <v>59</v>
      </c>
      <c r="E171" s="19">
        <v>300</v>
      </c>
      <c r="F171" s="19">
        <v>0</v>
      </c>
      <c r="G171" s="19">
        <v>0</v>
      </c>
      <c r="H171" s="19">
        <v>60</v>
      </c>
      <c r="I171" s="19">
        <v>60</v>
      </c>
      <c r="J171" s="19">
        <v>60</v>
      </c>
      <c r="K171" s="19">
        <v>60</v>
      </c>
      <c r="L171" s="19">
        <v>60</v>
      </c>
    </row>
    <row r="172" spans="1:12" ht="43.5" customHeight="1" x14ac:dyDescent="0.25">
      <c r="A172" s="40"/>
      <c r="B172" s="36"/>
      <c r="C172" s="36"/>
      <c r="D172" s="16" t="s">
        <v>72</v>
      </c>
      <c r="E172" s="14">
        <f>F172+G172+H172+I172+J172+K172+L172</f>
        <v>0</v>
      </c>
      <c r="F172" s="14">
        <f>F86</f>
        <v>0</v>
      </c>
      <c r="G172" s="14">
        <f t="shared" ref="G172:L172" si="66">G86</f>
        <v>0</v>
      </c>
      <c r="H172" s="14">
        <f t="shared" si="66"/>
        <v>0</v>
      </c>
      <c r="I172" s="14">
        <f t="shared" si="66"/>
        <v>0</v>
      </c>
      <c r="J172" s="14">
        <f t="shared" si="66"/>
        <v>0</v>
      </c>
      <c r="K172" s="14">
        <f t="shared" si="66"/>
        <v>0</v>
      </c>
      <c r="L172" s="14">
        <f t="shared" si="66"/>
        <v>0</v>
      </c>
    </row>
    <row r="173" spans="1:12" ht="48.75" customHeight="1" x14ac:dyDescent="0.25">
      <c r="A173" s="40"/>
      <c r="B173" s="36"/>
      <c r="C173" s="36"/>
      <c r="D173" s="16" t="s">
        <v>73</v>
      </c>
      <c r="E173" s="14">
        <f>F173+G173+H173+I173+J173+K173+L173</f>
        <v>0</v>
      </c>
      <c r="F173" s="14">
        <f>F87</f>
        <v>0</v>
      </c>
      <c r="G173" s="14">
        <f t="shared" ref="G173:L175" si="67">G87</f>
        <v>0</v>
      </c>
      <c r="H173" s="14">
        <f t="shared" si="67"/>
        <v>0</v>
      </c>
      <c r="I173" s="14">
        <f t="shared" si="67"/>
        <v>0</v>
      </c>
      <c r="J173" s="14">
        <f t="shared" si="67"/>
        <v>0</v>
      </c>
      <c r="K173" s="14">
        <f t="shared" si="67"/>
        <v>0</v>
      </c>
      <c r="L173" s="14">
        <f t="shared" si="67"/>
        <v>0</v>
      </c>
    </row>
    <row r="174" spans="1:12" ht="28.5" customHeight="1" x14ac:dyDescent="0.25">
      <c r="A174" s="40"/>
      <c r="B174" s="36"/>
      <c r="C174" s="36"/>
      <c r="D174" s="16" t="s">
        <v>74</v>
      </c>
      <c r="E174" s="14">
        <f>F174+G174+H174+I174+J174+K174+L174</f>
        <v>0</v>
      </c>
      <c r="F174" s="14">
        <f>F88</f>
        <v>0</v>
      </c>
      <c r="G174" s="14">
        <f t="shared" si="67"/>
        <v>0</v>
      </c>
      <c r="H174" s="14">
        <f t="shared" si="67"/>
        <v>0</v>
      </c>
      <c r="I174" s="14">
        <f t="shared" si="67"/>
        <v>0</v>
      </c>
      <c r="J174" s="14">
        <f t="shared" si="67"/>
        <v>0</v>
      </c>
      <c r="K174" s="14">
        <f t="shared" si="67"/>
        <v>0</v>
      </c>
      <c r="L174" s="14">
        <f t="shared" si="67"/>
        <v>0</v>
      </c>
    </row>
    <row r="175" spans="1:12" ht="51.75" customHeight="1" x14ac:dyDescent="0.25">
      <c r="A175" s="40"/>
      <c r="B175" s="36"/>
      <c r="C175" s="36"/>
      <c r="D175" s="16" t="s">
        <v>75</v>
      </c>
      <c r="E175" s="14">
        <f>F175+G175+H175+I175+J175+K175+L175</f>
        <v>300</v>
      </c>
      <c r="F175" s="14">
        <f>F89</f>
        <v>0</v>
      </c>
      <c r="G175" s="14">
        <f t="shared" si="67"/>
        <v>0</v>
      </c>
      <c r="H175" s="14">
        <f t="shared" si="67"/>
        <v>60</v>
      </c>
      <c r="I175" s="14">
        <f t="shared" si="67"/>
        <v>60</v>
      </c>
      <c r="J175" s="14">
        <f t="shared" si="67"/>
        <v>60</v>
      </c>
      <c r="K175" s="14">
        <f t="shared" si="67"/>
        <v>60</v>
      </c>
      <c r="L175" s="14">
        <f t="shared" si="67"/>
        <v>60</v>
      </c>
    </row>
    <row r="176" spans="1:12" ht="28.5" customHeight="1" x14ac:dyDescent="0.25">
      <c r="A176" s="40" t="s">
        <v>85</v>
      </c>
      <c r="B176" s="36" t="s">
        <v>71</v>
      </c>
      <c r="C176" s="36"/>
      <c r="D176" s="20" t="s">
        <v>59</v>
      </c>
      <c r="E176" s="19">
        <f>E177+E178+E179+E180</f>
        <v>382802.18463999999</v>
      </c>
      <c r="F176" s="19">
        <f>F177+F178+F179+F180</f>
        <v>73804.984639999995</v>
      </c>
      <c r="G176" s="19">
        <f t="shared" ref="G176:L176" si="68">G177+G178+G179+G180</f>
        <v>42500</v>
      </c>
      <c r="H176" s="19">
        <f t="shared" si="68"/>
        <v>41530</v>
      </c>
      <c r="I176" s="19">
        <f t="shared" si="68"/>
        <v>56241.8</v>
      </c>
      <c r="J176" s="19">
        <f t="shared" si="68"/>
        <v>56241.8</v>
      </c>
      <c r="K176" s="19">
        <f t="shared" si="68"/>
        <v>56241.8</v>
      </c>
      <c r="L176" s="19">
        <f t="shared" si="68"/>
        <v>56241.8</v>
      </c>
    </row>
    <row r="177" spans="1:12" ht="43.5" customHeight="1" x14ac:dyDescent="0.25">
      <c r="A177" s="40"/>
      <c r="B177" s="36"/>
      <c r="C177" s="36"/>
      <c r="D177" s="16" t="s">
        <v>72</v>
      </c>
      <c r="E177" s="14">
        <f>F177+G177+H177+I177+J177+K177+L177</f>
        <v>0</v>
      </c>
      <c r="F177" s="14">
        <f>F120</f>
        <v>0</v>
      </c>
      <c r="G177" s="14">
        <f t="shared" ref="G177:L177" si="69">G120</f>
        <v>0</v>
      </c>
      <c r="H177" s="14">
        <f t="shared" si="69"/>
        <v>0</v>
      </c>
      <c r="I177" s="14">
        <f t="shared" si="69"/>
        <v>0</v>
      </c>
      <c r="J177" s="14">
        <f t="shared" si="69"/>
        <v>0</v>
      </c>
      <c r="K177" s="14">
        <f t="shared" si="69"/>
        <v>0</v>
      </c>
      <c r="L177" s="14">
        <f t="shared" si="69"/>
        <v>0</v>
      </c>
    </row>
    <row r="178" spans="1:12" ht="50.25" customHeight="1" x14ac:dyDescent="0.25">
      <c r="A178" s="40"/>
      <c r="B178" s="36"/>
      <c r="C178" s="36"/>
      <c r="D178" s="16" t="s">
        <v>73</v>
      </c>
      <c r="E178" s="14">
        <f>F178+G178+H178+I178+J178+K178+L178</f>
        <v>5987.4</v>
      </c>
      <c r="F178" s="14">
        <f t="shared" ref="F178:L180" si="70">F121</f>
        <v>5987.4</v>
      </c>
      <c r="G178" s="14">
        <f t="shared" si="70"/>
        <v>0</v>
      </c>
      <c r="H178" s="14">
        <f t="shared" si="70"/>
        <v>0</v>
      </c>
      <c r="I178" s="14">
        <f t="shared" si="70"/>
        <v>0</v>
      </c>
      <c r="J178" s="14">
        <f t="shared" si="70"/>
        <v>0</v>
      </c>
      <c r="K178" s="14">
        <f t="shared" si="70"/>
        <v>0</v>
      </c>
      <c r="L178" s="14">
        <f t="shared" si="70"/>
        <v>0</v>
      </c>
    </row>
    <row r="179" spans="1:12" ht="28.5" customHeight="1" x14ac:dyDescent="0.25">
      <c r="A179" s="40"/>
      <c r="B179" s="36"/>
      <c r="C179" s="36"/>
      <c r="D179" s="16" t="s">
        <v>74</v>
      </c>
      <c r="E179" s="14">
        <f>F179+G179+H179+I179+J179+K179+L179</f>
        <v>363512.15463999996</v>
      </c>
      <c r="F179" s="14">
        <f>F122</f>
        <v>54514.954639999996</v>
      </c>
      <c r="G179" s="14">
        <f t="shared" si="70"/>
        <v>42500</v>
      </c>
      <c r="H179" s="14">
        <f t="shared" si="70"/>
        <v>41530</v>
      </c>
      <c r="I179" s="14">
        <f t="shared" si="70"/>
        <v>56241.8</v>
      </c>
      <c r="J179" s="14">
        <f t="shared" si="70"/>
        <v>56241.8</v>
      </c>
      <c r="K179" s="14">
        <f t="shared" si="70"/>
        <v>56241.8</v>
      </c>
      <c r="L179" s="14">
        <f t="shared" si="70"/>
        <v>56241.8</v>
      </c>
    </row>
    <row r="180" spans="1:12" ht="53.25" customHeight="1" x14ac:dyDescent="0.25">
      <c r="A180" s="40"/>
      <c r="B180" s="36"/>
      <c r="C180" s="36"/>
      <c r="D180" s="16" t="s">
        <v>75</v>
      </c>
      <c r="E180" s="14">
        <f>F180+G180+H180+I180+J180+K180+L180</f>
        <v>13302.63</v>
      </c>
      <c r="F180" s="14">
        <f t="shared" si="70"/>
        <v>13302.63</v>
      </c>
      <c r="G180" s="14">
        <f t="shared" si="70"/>
        <v>0</v>
      </c>
      <c r="H180" s="14">
        <f t="shared" si="70"/>
        <v>0</v>
      </c>
      <c r="I180" s="14">
        <f t="shared" si="70"/>
        <v>0</v>
      </c>
      <c r="J180" s="14">
        <f t="shared" si="70"/>
        <v>0</v>
      </c>
      <c r="K180" s="14">
        <f t="shared" si="70"/>
        <v>0</v>
      </c>
      <c r="L180" s="14">
        <f t="shared" si="70"/>
        <v>0</v>
      </c>
    </row>
  </sheetData>
  <mergeCells count="82">
    <mergeCell ref="A171:A175"/>
    <mergeCell ref="B171:C175"/>
    <mergeCell ref="A176:A180"/>
    <mergeCell ref="B176:C180"/>
    <mergeCell ref="A156:A160"/>
    <mergeCell ref="B156:C160"/>
    <mergeCell ref="A161:A165"/>
    <mergeCell ref="B161:C165"/>
    <mergeCell ref="A166:A170"/>
    <mergeCell ref="B166:C170"/>
    <mergeCell ref="A124:C128"/>
    <mergeCell ref="A129:C133"/>
    <mergeCell ref="A134:C138"/>
    <mergeCell ref="A139:C139"/>
    <mergeCell ref="A151:A155"/>
    <mergeCell ref="B151:C155"/>
    <mergeCell ref="A150:C150"/>
    <mergeCell ref="A140:C144"/>
    <mergeCell ref="A145:C149"/>
    <mergeCell ref="A111:C115"/>
    <mergeCell ref="A116:L116"/>
    <mergeCell ref="A117:L117"/>
    <mergeCell ref="A118:L118"/>
    <mergeCell ref="A119:A123"/>
    <mergeCell ref="B119:B123"/>
    <mergeCell ref="C119:C123"/>
    <mergeCell ref="A106:C110"/>
    <mergeCell ref="A80:A89"/>
    <mergeCell ref="B80:B89"/>
    <mergeCell ref="C80:C84"/>
    <mergeCell ref="C85:C89"/>
    <mergeCell ref="A90:A94"/>
    <mergeCell ref="B90:B94"/>
    <mergeCell ref="C90:C94"/>
    <mergeCell ref="A95:C99"/>
    <mergeCell ref="A100:L100"/>
    <mergeCell ref="A101:A105"/>
    <mergeCell ref="B101:B105"/>
    <mergeCell ref="C101:C105"/>
    <mergeCell ref="A46:L46"/>
    <mergeCell ref="A47:A51"/>
    <mergeCell ref="B47:B51"/>
    <mergeCell ref="C47:C51"/>
    <mergeCell ref="A65:A79"/>
    <mergeCell ref="B65:B79"/>
    <mergeCell ref="C65:C69"/>
    <mergeCell ref="C70:C74"/>
    <mergeCell ref="C75:C79"/>
    <mergeCell ref="A52:C56"/>
    <mergeCell ref="A57:C61"/>
    <mergeCell ref="A62:L62"/>
    <mergeCell ref="A63:L63"/>
    <mergeCell ref="A64:L64"/>
    <mergeCell ref="A26:A35"/>
    <mergeCell ref="B26:B35"/>
    <mergeCell ref="C26:C30"/>
    <mergeCell ref="C31:C35"/>
    <mergeCell ref="A41:A45"/>
    <mergeCell ref="B41:C45"/>
    <mergeCell ref="C11:C15"/>
    <mergeCell ref="A16:A20"/>
    <mergeCell ref="B16:B20"/>
    <mergeCell ref="C16:C20"/>
    <mergeCell ref="A21:A25"/>
    <mergeCell ref="B21:B25"/>
    <mergeCell ref="C21:C25"/>
    <mergeCell ref="C36:C40"/>
    <mergeCell ref="B36:B40"/>
    <mergeCell ref="A36:A40"/>
    <mergeCell ref="A2:L2"/>
    <mergeCell ref="A4:A6"/>
    <mergeCell ref="B4:B6"/>
    <mergeCell ref="C4:C6"/>
    <mergeCell ref="D4:D6"/>
    <mergeCell ref="E4:L4"/>
    <mergeCell ref="E5:E6"/>
    <mergeCell ref="F5:L5"/>
    <mergeCell ref="A8:L8"/>
    <mergeCell ref="A9:L9"/>
    <mergeCell ref="A10:L10"/>
    <mergeCell ref="A11:A15"/>
    <mergeCell ref="B11:B15"/>
  </mergeCells>
  <pageMargins left="0" right="0" top="0" bottom="0" header="0" footer="0"/>
  <pageSetup paperSize="9" scale="65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изменение на 15.10.2014</vt:lpstr>
      <vt:lpstr>'изменение на 15.10.2014'!Заголовки_для_печати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2014-10-16T05:28:15Z</dcterms:modified>
</cp:coreProperties>
</file>