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095" windowHeight="10785"/>
  </bookViews>
  <sheets>
    <sheet name="декабрь 2016" sheetId="12" r:id="rId1"/>
    <sheet name="2014-2020 (2)с кдн уплотненный" sheetId="7" state="hidden" r:id="rId2"/>
    <sheet name="2014-2020 (2)с кдн" sheetId="6" state="hidden" r:id="rId3"/>
    <sheet name="2014-2020" sheetId="5" state="hidden" r:id="rId4"/>
  </sheets>
  <definedNames>
    <definedName name="_xlnm.Print_Area" localSheetId="3">'2014-2020'!$A$1:$L$184</definedName>
    <definedName name="_xlnm.Print_Area" localSheetId="2">'2014-2020 (2)с кдн'!$A$1:$L$197</definedName>
    <definedName name="_xlnm.Print_Area" localSheetId="1">'2014-2020 (2)с кдн уплотненный'!$A$1:$L$179</definedName>
    <definedName name="_xlnm.Print_Area" localSheetId="0">'декабрь 2016'!$A$1:$L$232</definedName>
  </definedNames>
  <calcPr calcId="125725"/>
</workbook>
</file>

<file path=xl/calcChain.xml><?xml version="1.0" encoding="utf-8"?>
<calcChain xmlns="http://schemas.openxmlformats.org/spreadsheetml/2006/main">
  <c r="H18" i="12"/>
  <c r="H36" l="1"/>
  <c r="H111" l="1"/>
  <c r="H66"/>
  <c r="H12" l="1"/>
  <c r="H72"/>
  <c r="H64"/>
  <c r="H180" s="1"/>
  <c r="E18"/>
  <c r="H155"/>
  <c r="H142"/>
  <c r="H161" s="1"/>
  <c r="E195" l="1"/>
  <c r="E194"/>
  <c r="L191"/>
  <c r="K191"/>
  <c r="J191"/>
  <c r="I191"/>
  <c r="H191"/>
  <c r="G191"/>
  <c r="F191"/>
  <c r="L201"/>
  <c r="K201"/>
  <c r="J201"/>
  <c r="I201"/>
  <c r="G201"/>
  <c r="F201"/>
  <c r="L197"/>
  <c r="K197"/>
  <c r="J197"/>
  <c r="I197"/>
  <c r="H197"/>
  <c r="G197"/>
  <c r="F197"/>
  <c r="F196" s="1"/>
  <c r="E189"/>
  <c r="L186"/>
  <c r="K186"/>
  <c r="J186"/>
  <c r="I186"/>
  <c r="H186"/>
  <c r="G186"/>
  <c r="F186"/>
  <c r="K185"/>
  <c r="J185"/>
  <c r="I185"/>
  <c r="H185"/>
  <c r="G185"/>
  <c r="F185"/>
  <c r="E183"/>
  <c r="E181"/>
  <c r="G180"/>
  <c r="G178" s="1"/>
  <c r="F180"/>
  <c r="F178" s="1"/>
  <c r="E179"/>
  <c r="H178"/>
  <c r="E171"/>
  <c r="H169"/>
  <c r="G169"/>
  <c r="L168"/>
  <c r="K168"/>
  <c r="J168"/>
  <c r="I168"/>
  <c r="H168"/>
  <c r="G168"/>
  <c r="F168"/>
  <c r="J167"/>
  <c r="I167"/>
  <c r="H167"/>
  <c r="G167"/>
  <c r="F167"/>
  <c r="L157"/>
  <c r="L206" s="1"/>
  <c r="K157"/>
  <c r="K206" s="1"/>
  <c r="J157"/>
  <c r="J213" s="1"/>
  <c r="I157"/>
  <c r="I213" s="1"/>
  <c r="H157"/>
  <c r="H206" s="1"/>
  <c r="G157"/>
  <c r="G213" s="1"/>
  <c r="F157"/>
  <c r="F213" s="1"/>
  <c r="L156"/>
  <c r="L205" s="1"/>
  <c r="K156"/>
  <c r="K205" s="1"/>
  <c r="J156"/>
  <c r="I156"/>
  <c r="I205" s="1"/>
  <c r="H156"/>
  <c r="H205" s="1"/>
  <c r="G156"/>
  <c r="G205" s="1"/>
  <c r="F156"/>
  <c r="F205" s="1"/>
  <c r="J155"/>
  <c r="I155"/>
  <c r="I204" s="1"/>
  <c r="H204"/>
  <c r="G155"/>
  <c r="G204" s="1"/>
  <c r="F155"/>
  <c r="F204" s="1"/>
  <c r="L154"/>
  <c r="L203" s="1"/>
  <c r="K154"/>
  <c r="J154"/>
  <c r="I154"/>
  <c r="I203" s="1"/>
  <c r="H154"/>
  <c r="H203" s="1"/>
  <c r="G154"/>
  <c r="G203" s="1"/>
  <c r="F154"/>
  <c r="L152"/>
  <c r="L158" s="1"/>
  <c r="L207" s="1"/>
  <c r="K152"/>
  <c r="J152"/>
  <c r="J147" s="1"/>
  <c r="I152"/>
  <c r="I158" s="1"/>
  <c r="H152"/>
  <c r="H158" s="1"/>
  <c r="G152"/>
  <c r="G147" s="1"/>
  <c r="F152"/>
  <c r="E151"/>
  <c r="E150"/>
  <c r="L149"/>
  <c r="K149"/>
  <c r="K155" s="1"/>
  <c r="K204" s="1"/>
  <c r="E148"/>
  <c r="L144"/>
  <c r="K144"/>
  <c r="J144"/>
  <c r="I144"/>
  <c r="H144"/>
  <c r="G144"/>
  <c r="F144"/>
  <c r="L142"/>
  <c r="K142"/>
  <c r="J142"/>
  <c r="I142"/>
  <c r="G142"/>
  <c r="F142"/>
  <c r="K141"/>
  <c r="J141"/>
  <c r="I141"/>
  <c r="H141"/>
  <c r="G141"/>
  <c r="F141"/>
  <c r="E139"/>
  <c r="E138"/>
  <c r="E137"/>
  <c r="E136"/>
  <c r="E135"/>
  <c r="L134"/>
  <c r="K134"/>
  <c r="J134"/>
  <c r="I134"/>
  <c r="H134"/>
  <c r="G134"/>
  <c r="F134"/>
  <c r="E133"/>
  <c r="E132"/>
  <c r="E131"/>
  <c r="E130"/>
  <c r="E129"/>
  <c r="L128"/>
  <c r="K128"/>
  <c r="J128"/>
  <c r="I128"/>
  <c r="G128"/>
  <c r="F128"/>
  <c r="L127"/>
  <c r="L145" s="1"/>
  <c r="K127"/>
  <c r="K145" s="1"/>
  <c r="J127"/>
  <c r="J145" s="1"/>
  <c r="I127"/>
  <c r="I145" s="1"/>
  <c r="H127"/>
  <c r="H145" s="1"/>
  <c r="G127"/>
  <c r="F127"/>
  <c r="F145" s="1"/>
  <c r="E126"/>
  <c r="L125"/>
  <c r="L143" s="1"/>
  <c r="E124"/>
  <c r="L123"/>
  <c r="L141" s="1"/>
  <c r="L119"/>
  <c r="K119"/>
  <c r="J119"/>
  <c r="I119"/>
  <c r="H119"/>
  <c r="G119"/>
  <c r="F119"/>
  <c r="L117"/>
  <c r="K117"/>
  <c r="J117"/>
  <c r="I117"/>
  <c r="H117"/>
  <c r="G117"/>
  <c r="F117"/>
  <c r="L114"/>
  <c r="L120" s="1"/>
  <c r="K125" s="1"/>
  <c r="K114"/>
  <c r="K120" s="1"/>
  <c r="J114"/>
  <c r="J120" s="1"/>
  <c r="I114"/>
  <c r="I120" s="1"/>
  <c r="H114"/>
  <c r="H120" s="1"/>
  <c r="G114"/>
  <c r="F114"/>
  <c r="F120" s="1"/>
  <c r="L112"/>
  <c r="L118" s="1"/>
  <c r="E111"/>
  <c r="L110"/>
  <c r="L116" s="1"/>
  <c r="L106"/>
  <c r="K106"/>
  <c r="J106"/>
  <c r="I106"/>
  <c r="H106"/>
  <c r="G106"/>
  <c r="F106"/>
  <c r="G105"/>
  <c r="F105"/>
  <c r="G104"/>
  <c r="F104"/>
  <c r="L103"/>
  <c r="K103"/>
  <c r="J103"/>
  <c r="I103"/>
  <c r="H103"/>
  <c r="E103" s="1"/>
  <c r="G103"/>
  <c r="F103"/>
  <c r="L101"/>
  <c r="L107" s="1"/>
  <c r="K112" s="1"/>
  <c r="K118" s="1"/>
  <c r="K101"/>
  <c r="K107" s="1"/>
  <c r="J101"/>
  <c r="J107" s="1"/>
  <c r="I101"/>
  <c r="I107" s="1"/>
  <c r="H101"/>
  <c r="G101"/>
  <c r="G107" s="1"/>
  <c r="F101"/>
  <c r="F107" s="1"/>
  <c r="E100"/>
  <c r="L99"/>
  <c r="L105" s="1"/>
  <c r="L98"/>
  <c r="E97"/>
  <c r="F96"/>
  <c r="L93"/>
  <c r="K93"/>
  <c r="J93"/>
  <c r="I93"/>
  <c r="H93"/>
  <c r="G93"/>
  <c r="F93"/>
  <c r="H92"/>
  <c r="G92"/>
  <c r="L91"/>
  <c r="K91"/>
  <c r="J91"/>
  <c r="I91"/>
  <c r="H91"/>
  <c r="G91"/>
  <c r="F91"/>
  <c r="J90"/>
  <c r="I90"/>
  <c r="H90"/>
  <c r="G90"/>
  <c r="F90"/>
  <c r="L88"/>
  <c r="E87"/>
  <c r="L86"/>
  <c r="L92" s="1"/>
  <c r="K98" s="1"/>
  <c r="K86"/>
  <c r="K169" s="1"/>
  <c r="J86"/>
  <c r="J92" s="1"/>
  <c r="I86"/>
  <c r="I169" s="1"/>
  <c r="F86"/>
  <c r="F169" s="1"/>
  <c r="E85"/>
  <c r="L84"/>
  <c r="L90" s="1"/>
  <c r="K84"/>
  <c r="K167" s="1"/>
  <c r="H83"/>
  <c r="L82"/>
  <c r="K82"/>
  <c r="K77" s="1"/>
  <c r="J82"/>
  <c r="J77" s="1"/>
  <c r="I82"/>
  <c r="H82"/>
  <c r="G82"/>
  <c r="G77" s="1"/>
  <c r="F82"/>
  <c r="E81"/>
  <c r="E80"/>
  <c r="E79"/>
  <c r="E78"/>
  <c r="L77"/>
  <c r="I77"/>
  <c r="H77"/>
  <c r="F77"/>
  <c r="L74"/>
  <c r="K74"/>
  <c r="J74"/>
  <c r="I74"/>
  <c r="H74"/>
  <c r="G74"/>
  <c r="F74"/>
  <c r="K73"/>
  <c r="J73"/>
  <c r="I73"/>
  <c r="H73"/>
  <c r="G73"/>
  <c r="F73"/>
  <c r="L72"/>
  <c r="K72"/>
  <c r="J72"/>
  <c r="I72"/>
  <c r="G72"/>
  <c r="F72"/>
  <c r="K71"/>
  <c r="J71"/>
  <c r="I71"/>
  <c r="H71"/>
  <c r="G71"/>
  <c r="F71"/>
  <c r="E69"/>
  <c r="E68"/>
  <c r="E67"/>
  <c r="E66"/>
  <c r="E65"/>
  <c r="L64"/>
  <c r="K64"/>
  <c r="J64"/>
  <c r="I64"/>
  <c r="G64"/>
  <c r="F64"/>
  <c r="L63"/>
  <c r="L75" s="1"/>
  <c r="K63"/>
  <c r="K75" s="1"/>
  <c r="J63"/>
  <c r="J75" s="1"/>
  <c r="I63"/>
  <c r="I75" s="1"/>
  <c r="H63"/>
  <c r="G63"/>
  <c r="G75" s="1"/>
  <c r="F63"/>
  <c r="F75" s="1"/>
  <c r="E62"/>
  <c r="L61"/>
  <c r="L187" s="1"/>
  <c r="E60"/>
  <c r="L59"/>
  <c r="L185" s="1"/>
  <c r="E52"/>
  <c r="L50"/>
  <c r="K50"/>
  <c r="J50"/>
  <c r="I50"/>
  <c r="H50"/>
  <c r="G50"/>
  <c r="F50"/>
  <c r="L46"/>
  <c r="K46"/>
  <c r="J46"/>
  <c r="I46"/>
  <c r="H46"/>
  <c r="G46"/>
  <c r="F46"/>
  <c r="E44"/>
  <c r="E42"/>
  <c r="E41"/>
  <c r="E40"/>
  <c r="L39"/>
  <c r="K39"/>
  <c r="J39"/>
  <c r="I39"/>
  <c r="H39"/>
  <c r="G39"/>
  <c r="F39"/>
  <c r="E38"/>
  <c r="L36"/>
  <c r="E36" s="1"/>
  <c r="E35"/>
  <c r="E34"/>
  <c r="K33"/>
  <c r="J33"/>
  <c r="I33"/>
  <c r="H33"/>
  <c r="G33"/>
  <c r="F33"/>
  <c r="E32"/>
  <c r="E30"/>
  <c r="E29"/>
  <c r="E28"/>
  <c r="L27"/>
  <c r="K27"/>
  <c r="J27"/>
  <c r="I27"/>
  <c r="H27"/>
  <c r="G27"/>
  <c r="F27"/>
  <c r="H26"/>
  <c r="H56" s="1"/>
  <c r="E24"/>
  <c r="H23"/>
  <c r="E23" s="1"/>
  <c r="E22"/>
  <c r="L21"/>
  <c r="K21"/>
  <c r="J21"/>
  <c r="I21"/>
  <c r="G21"/>
  <c r="F21"/>
  <c r="E20"/>
  <c r="L17"/>
  <c r="E17" s="1"/>
  <c r="E16"/>
  <c r="K15"/>
  <c r="J15"/>
  <c r="I15"/>
  <c r="H15"/>
  <c r="G15"/>
  <c r="F15"/>
  <c r="L14"/>
  <c r="K14"/>
  <c r="J14"/>
  <c r="I14"/>
  <c r="H14"/>
  <c r="G14"/>
  <c r="F14"/>
  <c r="L13"/>
  <c r="K13"/>
  <c r="J13"/>
  <c r="I13"/>
  <c r="H13"/>
  <c r="G13"/>
  <c r="F13"/>
  <c r="L12"/>
  <c r="L54" s="1"/>
  <c r="L199" s="1"/>
  <c r="K12"/>
  <c r="K54" s="1"/>
  <c r="K199" s="1"/>
  <c r="J12"/>
  <c r="J54" s="1"/>
  <c r="J199" s="1"/>
  <c r="I12"/>
  <c r="I54" s="1"/>
  <c r="I199" s="1"/>
  <c r="H54"/>
  <c r="H199" s="1"/>
  <c r="G12"/>
  <c r="G54" s="1"/>
  <c r="G199" s="1"/>
  <c r="F12"/>
  <c r="F54" s="1"/>
  <c r="K11"/>
  <c r="K53" s="1"/>
  <c r="J11"/>
  <c r="J53" s="1"/>
  <c r="I11"/>
  <c r="I53" s="1"/>
  <c r="G11"/>
  <c r="G53" s="1"/>
  <c r="F11"/>
  <c r="F53" s="1"/>
  <c r="L10"/>
  <c r="K10"/>
  <c r="J10"/>
  <c r="I10"/>
  <c r="H10"/>
  <c r="G10"/>
  <c r="F10"/>
  <c r="K9"/>
  <c r="E50" l="1"/>
  <c r="L122"/>
  <c r="K163"/>
  <c r="K176" s="1"/>
  <c r="L11"/>
  <c r="L53" s="1"/>
  <c r="L198" s="1"/>
  <c r="L196" s="1"/>
  <c r="G58"/>
  <c r="K58"/>
  <c r="I147"/>
  <c r="E63"/>
  <c r="E74"/>
  <c r="F206"/>
  <c r="K213"/>
  <c r="L193"/>
  <c r="L190" s="1"/>
  <c r="L167"/>
  <c r="J9"/>
  <c r="G9"/>
  <c r="L15"/>
  <c r="E82"/>
  <c r="L94"/>
  <c r="K99" s="1"/>
  <c r="K105" s="1"/>
  <c r="E123"/>
  <c r="I70"/>
  <c r="E77"/>
  <c r="H162"/>
  <c r="E141"/>
  <c r="K147"/>
  <c r="G158"/>
  <c r="E72"/>
  <c r="E142"/>
  <c r="I198"/>
  <c r="I196" s="1"/>
  <c r="I51"/>
  <c r="E10"/>
  <c r="J70"/>
  <c r="G96"/>
  <c r="E101"/>
  <c r="E117"/>
  <c r="E134"/>
  <c r="G153"/>
  <c r="I206"/>
  <c r="H109"/>
  <c r="E15"/>
  <c r="F70"/>
  <c r="H125"/>
  <c r="E54"/>
  <c r="L33"/>
  <c r="E33" s="1"/>
  <c r="L184"/>
  <c r="I88"/>
  <c r="I83" s="1"/>
  <c r="L83"/>
  <c r="J88"/>
  <c r="J94" s="1"/>
  <c r="K90"/>
  <c r="H107"/>
  <c r="L115"/>
  <c r="E114"/>
  <c r="J125"/>
  <c r="H163"/>
  <c r="H176" s="1"/>
  <c r="L140"/>
  <c r="E128"/>
  <c r="L169"/>
  <c r="H213"/>
  <c r="L213"/>
  <c r="E191"/>
  <c r="I9"/>
  <c r="I208"/>
  <c r="F9"/>
  <c r="E39"/>
  <c r="I166"/>
  <c r="E106"/>
  <c r="L109"/>
  <c r="E27"/>
  <c r="G70"/>
  <c r="K70"/>
  <c r="E64"/>
  <c r="E84"/>
  <c r="E86"/>
  <c r="K166"/>
  <c r="K88"/>
  <c r="K94" s="1"/>
  <c r="J99" s="1"/>
  <c r="J105" s="1"/>
  <c r="F92"/>
  <c r="L96"/>
  <c r="F102"/>
  <c r="L104"/>
  <c r="K110" s="1"/>
  <c r="K193" s="1"/>
  <c r="K190" s="1"/>
  <c r="E144"/>
  <c r="H147"/>
  <c r="F51"/>
  <c r="K198"/>
  <c r="K51"/>
  <c r="G198"/>
  <c r="G51"/>
  <c r="H187"/>
  <c r="H184" s="1"/>
  <c r="H143"/>
  <c r="H122"/>
  <c r="G112"/>
  <c r="G118" s="1"/>
  <c r="J122"/>
  <c r="J187"/>
  <c r="J184" s="1"/>
  <c r="J143"/>
  <c r="J140" s="1"/>
  <c r="K180"/>
  <c r="K178" s="1"/>
  <c r="K104"/>
  <c r="K96"/>
  <c r="J198"/>
  <c r="J196" s="1"/>
  <c r="J51"/>
  <c r="H201"/>
  <c r="E201" s="1"/>
  <c r="E56"/>
  <c r="H112"/>
  <c r="H118" s="1"/>
  <c r="G125"/>
  <c r="K109"/>
  <c r="K187"/>
  <c r="K184" s="1"/>
  <c r="K143"/>
  <c r="I153"/>
  <c r="I207"/>
  <c r="I202" s="1"/>
  <c r="K196"/>
  <c r="H11"/>
  <c r="H53" s="1"/>
  <c r="H174" s="1"/>
  <c r="H21"/>
  <c r="H9" s="1"/>
  <c r="H75"/>
  <c r="K83"/>
  <c r="G208"/>
  <c r="F112"/>
  <c r="G102"/>
  <c r="J112"/>
  <c r="J118" s="1"/>
  <c r="K116"/>
  <c r="K115" s="1"/>
  <c r="E12"/>
  <c r="E26"/>
  <c r="E14" s="1"/>
  <c r="L58"/>
  <c r="E58" s="1"/>
  <c r="E61"/>
  <c r="K92"/>
  <c r="L102"/>
  <c r="I125"/>
  <c r="G145"/>
  <c r="E145" s="1"/>
  <c r="E127"/>
  <c r="L163"/>
  <c r="L176" s="1"/>
  <c r="E154"/>
  <c r="J203"/>
  <c r="J208" s="1"/>
  <c r="F163"/>
  <c r="E157"/>
  <c r="J163"/>
  <c r="J176" s="1"/>
  <c r="J206"/>
  <c r="J158"/>
  <c r="J153" s="1"/>
  <c r="E167"/>
  <c r="G166"/>
  <c r="L180"/>
  <c r="L178" s="1"/>
  <c r="F88"/>
  <c r="I112"/>
  <c r="I118" s="1"/>
  <c r="L210"/>
  <c r="L89"/>
  <c r="G120"/>
  <c r="F125" s="1"/>
  <c r="E152"/>
  <c r="F147"/>
  <c r="F158"/>
  <c r="F214" s="1"/>
  <c r="E214" s="1"/>
  <c r="G207"/>
  <c r="E186"/>
  <c r="L51"/>
  <c r="E59"/>
  <c r="L71"/>
  <c r="L160" s="1"/>
  <c r="L73"/>
  <c r="E73" s="1"/>
  <c r="H94"/>
  <c r="H89" s="1"/>
  <c r="G88"/>
  <c r="J169"/>
  <c r="J166" s="1"/>
  <c r="E91"/>
  <c r="E93"/>
  <c r="E107"/>
  <c r="E119"/>
  <c r="K122"/>
  <c r="L164"/>
  <c r="L177" s="1"/>
  <c r="K203"/>
  <c r="E156"/>
  <c r="J205"/>
  <c r="E205" s="1"/>
  <c r="G206"/>
  <c r="E206" s="1"/>
  <c r="G163"/>
  <c r="G176" s="1"/>
  <c r="G161"/>
  <c r="G174" s="1"/>
  <c r="H166"/>
  <c r="L166"/>
  <c r="E197"/>
  <c r="F203"/>
  <c r="F166"/>
  <c r="H208"/>
  <c r="L208"/>
  <c r="L155"/>
  <c r="E155" s="1"/>
  <c r="E149"/>
  <c r="K158"/>
  <c r="I92"/>
  <c r="E92" s="1"/>
  <c r="L147"/>
  <c r="H207"/>
  <c r="H202" s="1"/>
  <c r="H153"/>
  <c r="I163"/>
  <c r="I176" s="1"/>
  <c r="F161"/>
  <c r="E217" s="1"/>
  <c r="E168"/>
  <c r="G209"/>
  <c r="E185"/>
  <c r="J204"/>
  <c r="E120" l="1"/>
  <c r="L9"/>
  <c r="K160"/>
  <c r="I94"/>
  <c r="I164" s="1"/>
  <c r="I177" s="1"/>
  <c r="E21"/>
  <c r="I99"/>
  <c r="I105" s="1"/>
  <c r="J89"/>
  <c r="E147"/>
  <c r="E90"/>
  <c r="J83"/>
  <c r="E11"/>
  <c r="E213"/>
  <c r="J162"/>
  <c r="J175" s="1"/>
  <c r="E9"/>
  <c r="L173"/>
  <c r="K207"/>
  <c r="K202" s="1"/>
  <c r="K164"/>
  <c r="K177" s="1"/>
  <c r="G202"/>
  <c r="F83"/>
  <c r="E88"/>
  <c r="E83" s="1"/>
  <c r="F94"/>
  <c r="K102"/>
  <c r="J110"/>
  <c r="J193" s="1"/>
  <c r="J190" s="1"/>
  <c r="E203"/>
  <c r="K173"/>
  <c r="G83"/>
  <c r="G94"/>
  <c r="K209"/>
  <c r="F174"/>
  <c r="H98"/>
  <c r="K153"/>
  <c r="L162"/>
  <c r="L175" s="1"/>
  <c r="F122"/>
  <c r="F187"/>
  <c r="F143"/>
  <c r="E125"/>
  <c r="E208"/>
  <c r="F208"/>
  <c r="F118"/>
  <c r="E118" s="1"/>
  <c r="E112"/>
  <c r="H51"/>
  <c r="H198"/>
  <c r="E198" s="1"/>
  <c r="K140"/>
  <c r="K162"/>
  <c r="K175" s="1"/>
  <c r="G196"/>
  <c r="H140"/>
  <c r="L70"/>
  <c r="E71"/>
  <c r="I187"/>
  <c r="I184" s="1"/>
  <c r="I122"/>
  <c r="I143"/>
  <c r="E75"/>
  <c r="H70"/>
  <c r="E70" s="1"/>
  <c r="H164"/>
  <c r="H177" s="1"/>
  <c r="L204"/>
  <c r="L202" s="1"/>
  <c r="L153"/>
  <c r="L161"/>
  <c r="L174" s="1"/>
  <c r="K161"/>
  <c r="K174" s="1"/>
  <c r="E169"/>
  <c r="E166" s="1"/>
  <c r="F164"/>
  <c r="E158"/>
  <c r="F207"/>
  <c r="F153"/>
  <c r="K208"/>
  <c r="J164"/>
  <c r="J177" s="1"/>
  <c r="J207"/>
  <c r="J202" s="1"/>
  <c r="E163"/>
  <c r="F176"/>
  <c r="E176" s="1"/>
  <c r="J98"/>
  <c r="K210"/>
  <c r="I98"/>
  <c r="G143"/>
  <c r="G187"/>
  <c r="G122"/>
  <c r="K89"/>
  <c r="E53"/>
  <c r="E51" s="1"/>
  <c r="I89" l="1"/>
  <c r="H99"/>
  <c r="E99" s="1"/>
  <c r="E153"/>
  <c r="E204"/>
  <c r="J210"/>
  <c r="H105"/>
  <c r="L209"/>
  <c r="L211" s="1"/>
  <c r="K172"/>
  <c r="K159"/>
  <c r="K212" s="1"/>
  <c r="E143"/>
  <c r="F162"/>
  <c r="F140"/>
  <c r="J116"/>
  <c r="J109"/>
  <c r="G184"/>
  <c r="J180"/>
  <c r="J104"/>
  <c r="J96"/>
  <c r="E207"/>
  <c r="E202" s="1"/>
  <c r="G140"/>
  <c r="G162"/>
  <c r="G175" s="1"/>
  <c r="H196"/>
  <c r="E196" s="1"/>
  <c r="H209"/>
  <c r="H211" s="1"/>
  <c r="E122"/>
  <c r="H96"/>
  <c r="E98"/>
  <c r="H104"/>
  <c r="G89"/>
  <c r="G164"/>
  <c r="G177" s="1"/>
  <c r="F202"/>
  <c r="E94"/>
  <c r="F89"/>
  <c r="L159"/>
  <c r="L212" s="1"/>
  <c r="E187"/>
  <c r="F184"/>
  <c r="I180"/>
  <c r="I96"/>
  <c r="I104"/>
  <c r="K211"/>
  <c r="F177"/>
  <c r="I140"/>
  <c r="I162"/>
  <c r="I175" s="1"/>
  <c r="L172"/>
  <c r="G12" i="7"/>
  <c r="G54" s="1"/>
  <c r="H12"/>
  <c r="H54" s="1"/>
  <c r="I12"/>
  <c r="I54" s="1"/>
  <c r="I175" s="1"/>
  <c r="J18"/>
  <c r="K18" s="1"/>
  <c r="K12" s="1"/>
  <c r="K54" s="1"/>
  <c r="K175" s="1"/>
  <c r="L24"/>
  <c r="E24" s="1"/>
  <c r="L36"/>
  <c r="G11"/>
  <c r="G53" s="1"/>
  <c r="G174" s="1"/>
  <c r="H11"/>
  <c r="H53" s="1"/>
  <c r="H174" s="1"/>
  <c r="I11"/>
  <c r="I53" s="1"/>
  <c r="J11"/>
  <c r="J53" s="1"/>
  <c r="K11"/>
  <c r="K53" s="1"/>
  <c r="L17"/>
  <c r="L23"/>
  <c r="E23" s="1"/>
  <c r="F12"/>
  <c r="F54" s="1"/>
  <c r="F11"/>
  <c r="F53" s="1"/>
  <c r="G10"/>
  <c r="G13"/>
  <c r="G14"/>
  <c r="H10"/>
  <c r="H13"/>
  <c r="H14"/>
  <c r="I10"/>
  <c r="I13"/>
  <c r="I14"/>
  <c r="J10"/>
  <c r="J13"/>
  <c r="J14"/>
  <c r="K10"/>
  <c r="K13"/>
  <c r="K14"/>
  <c r="L10"/>
  <c r="L13"/>
  <c r="L14"/>
  <c r="F10"/>
  <c r="F13"/>
  <c r="F14"/>
  <c r="F9" s="1"/>
  <c r="L72"/>
  <c r="K78" s="1"/>
  <c r="K84" s="1"/>
  <c r="L78"/>
  <c r="L154"/>
  <c r="K154"/>
  <c r="J154"/>
  <c r="I154"/>
  <c r="H154"/>
  <c r="G154"/>
  <c r="F154"/>
  <c r="J136"/>
  <c r="J179" s="1"/>
  <c r="L177"/>
  <c r="K177"/>
  <c r="J177"/>
  <c r="I177"/>
  <c r="H177"/>
  <c r="G177"/>
  <c r="F177"/>
  <c r="L173"/>
  <c r="K173"/>
  <c r="J173"/>
  <c r="I173"/>
  <c r="H173"/>
  <c r="G173"/>
  <c r="F173"/>
  <c r="F172"/>
  <c r="L162"/>
  <c r="L160" s="1"/>
  <c r="K162"/>
  <c r="K160" s="1"/>
  <c r="J162"/>
  <c r="J160"/>
  <c r="I162"/>
  <c r="I160" s="1"/>
  <c r="H162"/>
  <c r="H160" s="1"/>
  <c r="G162"/>
  <c r="G151"/>
  <c r="L150"/>
  <c r="L148" s="1"/>
  <c r="K150"/>
  <c r="K148" s="1"/>
  <c r="J150"/>
  <c r="J148" s="1"/>
  <c r="I150"/>
  <c r="H150"/>
  <c r="H148" s="1"/>
  <c r="G150"/>
  <c r="F150"/>
  <c r="J149"/>
  <c r="I149"/>
  <c r="H149"/>
  <c r="F149"/>
  <c r="G149"/>
  <c r="L142"/>
  <c r="K142"/>
  <c r="J142"/>
  <c r="F142"/>
  <c r="L139"/>
  <c r="L182" s="1"/>
  <c r="K139"/>
  <c r="K182" s="1"/>
  <c r="J139"/>
  <c r="J182" s="1"/>
  <c r="I139"/>
  <c r="I182" s="1"/>
  <c r="H139"/>
  <c r="H182" s="1"/>
  <c r="G139"/>
  <c r="G182" s="1"/>
  <c r="F139"/>
  <c r="F182" s="1"/>
  <c r="E139"/>
  <c r="J137"/>
  <c r="J180" s="1"/>
  <c r="I137"/>
  <c r="I180" s="1"/>
  <c r="H137"/>
  <c r="H180" s="1"/>
  <c r="G137"/>
  <c r="G180" s="1"/>
  <c r="F137"/>
  <c r="F180" s="1"/>
  <c r="K136"/>
  <c r="K179" s="1"/>
  <c r="I136"/>
  <c r="I179" s="1"/>
  <c r="H136"/>
  <c r="H179" s="1"/>
  <c r="G136"/>
  <c r="G179" s="1"/>
  <c r="F136"/>
  <c r="F179" s="1"/>
  <c r="E136"/>
  <c r="L134"/>
  <c r="L140" s="1"/>
  <c r="L183" s="1"/>
  <c r="K134"/>
  <c r="J134"/>
  <c r="J140" s="1"/>
  <c r="J183" s="1"/>
  <c r="I134"/>
  <c r="I140" s="1"/>
  <c r="I183" s="1"/>
  <c r="H134"/>
  <c r="H140" s="1"/>
  <c r="H183" s="1"/>
  <c r="G134"/>
  <c r="G140"/>
  <c r="G183" s="1"/>
  <c r="F134"/>
  <c r="F140" s="1"/>
  <c r="F183" s="1"/>
  <c r="L132"/>
  <c r="L138" s="1"/>
  <c r="L181" s="1"/>
  <c r="L131"/>
  <c r="L137"/>
  <c r="L180" s="1"/>
  <c r="L178" s="1"/>
  <c r="K131"/>
  <c r="L127"/>
  <c r="K132" s="1"/>
  <c r="K138" s="1"/>
  <c r="L130"/>
  <c r="L136" s="1"/>
  <c r="L179" s="1"/>
  <c r="L125"/>
  <c r="L124"/>
  <c r="K124"/>
  <c r="L123"/>
  <c r="J122"/>
  <c r="I122"/>
  <c r="H122"/>
  <c r="L122" s="1"/>
  <c r="L121"/>
  <c r="K127"/>
  <c r="J132" s="1"/>
  <c r="J138" s="1"/>
  <c r="J181" s="1"/>
  <c r="K121"/>
  <c r="J121"/>
  <c r="I121"/>
  <c r="H121"/>
  <c r="F127" s="1"/>
  <c r="G121"/>
  <c r="F121"/>
  <c r="L119"/>
  <c r="K125" s="1"/>
  <c r="L118"/>
  <c r="K118"/>
  <c r="L117"/>
  <c r="K123" s="1"/>
  <c r="J116"/>
  <c r="I116"/>
  <c r="H116"/>
  <c r="L116" s="1"/>
  <c r="L114"/>
  <c r="K119" s="1"/>
  <c r="L112"/>
  <c r="J111"/>
  <c r="I111"/>
  <c r="H111"/>
  <c r="G111"/>
  <c r="F111"/>
  <c r="F168" s="1"/>
  <c r="L110"/>
  <c r="L108"/>
  <c r="K108"/>
  <c r="J108"/>
  <c r="I114" s="1"/>
  <c r="I108"/>
  <c r="H108"/>
  <c r="G108"/>
  <c r="F108"/>
  <c r="E108" s="1"/>
  <c r="L106"/>
  <c r="K112" s="1"/>
  <c r="L105"/>
  <c r="L111" s="1"/>
  <c r="K105"/>
  <c r="L104"/>
  <c r="K110" s="1"/>
  <c r="L101"/>
  <c r="K106" s="1"/>
  <c r="L99"/>
  <c r="L98"/>
  <c r="K104" s="1"/>
  <c r="I97"/>
  <c r="H97"/>
  <c r="H96" s="1"/>
  <c r="H142" s="1"/>
  <c r="G97"/>
  <c r="L95"/>
  <c r="K95"/>
  <c r="I101" s="1"/>
  <c r="J95"/>
  <c r="I95"/>
  <c r="H95"/>
  <c r="G95"/>
  <c r="F95"/>
  <c r="L93"/>
  <c r="K99" s="1"/>
  <c r="L92"/>
  <c r="K98" s="1"/>
  <c r="J104" s="1"/>
  <c r="E91"/>
  <c r="L90"/>
  <c r="K90"/>
  <c r="J90"/>
  <c r="I90"/>
  <c r="H90"/>
  <c r="G90"/>
  <c r="L87"/>
  <c r="K87"/>
  <c r="J87"/>
  <c r="I87"/>
  <c r="H87"/>
  <c r="G87"/>
  <c r="F87"/>
  <c r="E87"/>
  <c r="L85"/>
  <c r="K85"/>
  <c r="J85"/>
  <c r="I85"/>
  <c r="H85"/>
  <c r="G85"/>
  <c r="F85"/>
  <c r="F162" s="1"/>
  <c r="J84"/>
  <c r="J155" s="1"/>
  <c r="I84"/>
  <c r="I155" s="1"/>
  <c r="H84"/>
  <c r="H161" s="1"/>
  <c r="G84"/>
  <c r="F84"/>
  <c r="F155" s="1"/>
  <c r="E84"/>
  <c r="L82"/>
  <c r="L76"/>
  <c r="L80"/>
  <c r="L151" s="1"/>
  <c r="E79"/>
  <c r="E85" s="1"/>
  <c r="K76"/>
  <c r="I82" s="1"/>
  <c r="J76"/>
  <c r="I76"/>
  <c r="H76"/>
  <c r="G76"/>
  <c r="E76" s="1"/>
  <c r="F76"/>
  <c r="L74"/>
  <c r="K80" s="1"/>
  <c r="K151" s="1"/>
  <c r="L69"/>
  <c r="K74" s="1"/>
  <c r="L67"/>
  <c r="J66"/>
  <c r="J64" s="1"/>
  <c r="I66"/>
  <c r="H66"/>
  <c r="L66" s="1"/>
  <c r="G66"/>
  <c r="G64" s="1"/>
  <c r="F64"/>
  <c r="L63"/>
  <c r="K63"/>
  <c r="J63"/>
  <c r="I63"/>
  <c r="H63"/>
  <c r="G63"/>
  <c r="E63" s="1"/>
  <c r="F63"/>
  <c r="L61"/>
  <c r="H67" s="1"/>
  <c r="F60"/>
  <c r="F58" s="1"/>
  <c r="L59"/>
  <c r="J58"/>
  <c r="I58"/>
  <c r="H58"/>
  <c r="G58"/>
  <c r="E52"/>
  <c r="L50"/>
  <c r="K50"/>
  <c r="J50"/>
  <c r="I50"/>
  <c r="H50"/>
  <c r="G50"/>
  <c r="F50"/>
  <c r="L46"/>
  <c r="K46"/>
  <c r="J46"/>
  <c r="I46"/>
  <c r="H46"/>
  <c r="G46"/>
  <c r="F46"/>
  <c r="E44"/>
  <c r="E42"/>
  <c r="E41"/>
  <c r="E40"/>
  <c r="L39"/>
  <c r="K39"/>
  <c r="J39"/>
  <c r="I39"/>
  <c r="H39"/>
  <c r="G39"/>
  <c r="F39"/>
  <c r="E38"/>
  <c r="E35"/>
  <c r="E34"/>
  <c r="J33"/>
  <c r="I33"/>
  <c r="H33"/>
  <c r="G33"/>
  <c r="F33"/>
  <c r="E32"/>
  <c r="E30"/>
  <c r="E29"/>
  <c r="E28"/>
  <c r="L27"/>
  <c r="K27"/>
  <c r="J27"/>
  <c r="I27"/>
  <c r="H27"/>
  <c r="G27"/>
  <c r="F27"/>
  <c r="E26"/>
  <c r="E22"/>
  <c r="J21"/>
  <c r="I21"/>
  <c r="H21"/>
  <c r="G21"/>
  <c r="F21"/>
  <c r="E20"/>
  <c r="E16"/>
  <c r="I15"/>
  <c r="H15"/>
  <c r="G15"/>
  <c r="F15"/>
  <c r="F166" i="6"/>
  <c r="I163"/>
  <c r="I200" s="1"/>
  <c r="L163"/>
  <c r="L200" s="1"/>
  <c r="H160"/>
  <c r="H197" s="1"/>
  <c r="I158"/>
  <c r="I164" s="1"/>
  <c r="I201" s="1"/>
  <c r="F163"/>
  <c r="F200" s="1"/>
  <c r="G163"/>
  <c r="G200" s="1"/>
  <c r="H163"/>
  <c r="H200" s="1"/>
  <c r="J163"/>
  <c r="J200" s="1"/>
  <c r="K163"/>
  <c r="K200"/>
  <c r="E163"/>
  <c r="F161"/>
  <c r="F198" s="1"/>
  <c r="G161"/>
  <c r="G198"/>
  <c r="H161"/>
  <c r="H198" s="1"/>
  <c r="I161"/>
  <c r="I198" s="1"/>
  <c r="J161"/>
  <c r="J198" s="1"/>
  <c r="F160"/>
  <c r="F197" s="1"/>
  <c r="G160"/>
  <c r="G197" s="1"/>
  <c r="I160"/>
  <c r="I197" s="1"/>
  <c r="J160"/>
  <c r="K160"/>
  <c r="K197" s="1"/>
  <c r="E160"/>
  <c r="L158"/>
  <c r="L164" s="1"/>
  <c r="L201" s="1"/>
  <c r="K158"/>
  <c r="K164" s="1"/>
  <c r="K201" s="1"/>
  <c r="J158"/>
  <c r="J164" s="1"/>
  <c r="J201" s="1"/>
  <c r="H158"/>
  <c r="H164" s="1"/>
  <c r="H201" s="1"/>
  <c r="G158"/>
  <c r="G164" s="1"/>
  <c r="G201" s="1"/>
  <c r="F158"/>
  <c r="L156"/>
  <c r="L162" s="1"/>
  <c r="L199" s="1"/>
  <c r="L155"/>
  <c r="L161" s="1"/>
  <c r="K155"/>
  <c r="K161" s="1"/>
  <c r="K198" s="1"/>
  <c r="L154"/>
  <c r="L160" s="1"/>
  <c r="L197" s="1"/>
  <c r="L195"/>
  <c r="K195"/>
  <c r="J195"/>
  <c r="I195"/>
  <c r="H195"/>
  <c r="G195"/>
  <c r="F195"/>
  <c r="L191"/>
  <c r="K191"/>
  <c r="J191"/>
  <c r="I191"/>
  <c r="H191"/>
  <c r="G191"/>
  <c r="F191"/>
  <c r="F190"/>
  <c r="L180"/>
  <c r="L178" s="1"/>
  <c r="K180"/>
  <c r="K178" s="1"/>
  <c r="J180"/>
  <c r="J178" s="1"/>
  <c r="I180"/>
  <c r="H180"/>
  <c r="H178" s="1"/>
  <c r="G180"/>
  <c r="G175"/>
  <c r="L174"/>
  <c r="L172" s="1"/>
  <c r="K174"/>
  <c r="K172" s="1"/>
  <c r="J174"/>
  <c r="J172" s="1"/>
  <c r="I174"/>
  <c r="I172" s="1"/>
  <c r="H174"/>
  <c r="H172" s="1"/>
  <c r="G174"/>
  <c r="F174"/>
  <c r="J173"/>
  <c r="I173"/>
  <c r="H173"/>
  <c r="G173"/>
  <c r="F173"/>
  <c r="L166"/>
  <c r="K166"/>
  <c r="J166"/>
  <c r="L151"/>
  <c r="K156" s="1"/>
  <c r="K162" s="1"/>
  <c r="L149"/>
  <c r="L148"/>
  <c r="K148"/>
  <c r="L147"/>
  <c r="H146"/>
  <c r="L146" s="1"/>
  <c r="J146"/>
  <c r="I146"/>
  <c r="L145"/>
  <c r="K145"/>
  <c r="J151" s="1"/>
  <c r="J145"/>
  <c r="I145"/>
  <c r="F145"/>
  <c r="G145"/>
  <c r="H145"/>
  <c r="L143"/>
  <c r="K149" s="1"/>
  <c r="L142"/>
  <c r="K142"/>
  <c r="E142" s="1"/>
  <c r="L141"/>
  <c r="K147" s="1"/>
  <c r="J140"/>
  <c r="I140"/>
  <c r="H140"/>
  <c r="K140" s="1"/>
  <c r="L138"/>
  <c r="K143" s="1"/>
  <c r="L136"/>
  <c r="J135"/>
  <c r="I135"/>
  <c r="H135"/>
  <c r="G135"/>
  <c r="F135"/>
  <c r="F186" s="1"/>
  <c r="F184" s="1"/>
  <c r="L134"/>
  <c r="L132"/>
  <c r="K138" s="1"/>
  <c r="K132"/>
  <c r="J132"/>
  <c r="I132"/>
  <c r="H132"/>
  <c r="G132"/>
  <c r="F132"/>
  <c r="L130"/>
  <c r="K136" s="1"/>
  <c r="L129"/>
  <c r="K129"/>
  <c r="K135" s="1"/>
  <c r="L128"/>
  <c r="K134" s="1"/>
  <c r="L125"/>
  <c r="K130" s="1"/>
  <c r="J136" s="1"/>
  <c r="L123"/>
  <c r="L122"/>
  <c r="K128" s="1"/>
  <c r="L116"/>
  <c r="K122" s="1"/>
  <c r="I121"/>
  <c r="I120" s="1"/>
  <c r="I166" s="1"/>
  <c r="H121"/>
  <c r="G121"/>
  <c r="G120" s="1"/>
  <c r="G166" s="1"/>
  <c r="L119"/>
  <c r="K125" s="1"/>
  <c r="K119"/>
  <c r="G125" s="1"/>
  <c r="J119"/>
  <c r="I119"/>
  <c r="H119"/>
  <c r="G119"/>
  <c r="E119" s="1"/>
  <c r="F119"/>
  <c r="L117"/>
  <c r="K123" s="1"/>
  <c r="E115"/>
  <c r="L114"/>
  <c r="K114"/>
  <c r="J114"/>
  <c r="I114"/>
  <c r="H114"/>
  <c r="G114"/>
  <c r="L111"/>
  <c r="K111"/>
  <c r="J111"/>
  <c r="I111"/>
  <c r="H111"/>
  <c r="G111"/>
  <c r="F111"/>
  <c r="E111"/>
  <c r="L109"/>
  <c r="K109"/>
  <c r="J109"/>
  <c r="I109"/>
  <c r="H109"/>
  <c r="G109"/>
  <c r="F109"/>
  <c r="F180" s="1"/>
  <c r="F167" s="1"/>
  <c r="J108"/>
  <c r="J179" s="1"/>
  <c r="I108"/>
  <c r="I179" s="1"/>
  <c r="H108"/>
  <c r="H179" s="1"/>
  <c r="G108"/>
  <c r="G179" s="1"/>
  <c r="F108"/>
  <c r="F179" s="1"/>
  <c r="E108"/>
  <c r="L106"/>
  <c r="L104"/>
  <c r="L175" s="1"/>
  <c r="E103"/>
  <c r="E109" s="1"/>
  <c r="L102"/>
  <c r="L173" s="1"/>
  <c r="L100"/>
  <c r="L112" s="1"/>
  <c r="K117" s="1"/>
  <c r="K100"/>
  <c r="K112" s="1"/>
  <c r="J117" s="1"/>
  <c r="I123" s="1"/>
  <c r="J100"/>
  <c r="I100"/>
  <c r="H100"/>
  <c r="G100"/>
  <c r="F100"/>
  <c r="L98"/>
  <c r="K104" s="1"/>
  <c r="K175" s="1"/>
  <c r="L96"/>
  <c r="L93"/>
  <c r="K98" s="1"/>
  <c r="L91"/>
  <c r="L85"/>
  <c r="J91" s="1"/>
  <c r="J90"/>
  <c r="J88" s="1"/>
  <c r="I90"/>
  <c r="H90"/>
  <c r="K90" s="1"/>
  <c r="K88" s="1"/>
  <c r="G90"/>
  <c r="G88" s="1"/>
  <c r="F88"/>
  <c r="L87"/>
  <c r="J87"/>
  <c r="K87"/>
  <c r="I87"/>
  <c r="H87"/>
  <c r="G87"/>
  <c r="F87"/>
  <c r="F84"/>
  <c r="L83"/>
  <c r="J82"/>
  <c r="I82"/>
  <c r="H82"/>
  <c r="G82"/>
  <c r="I78"/>
  <c r="H78"/>
  <c r="H193" s="1"/>
  <c r="G78"/>
  <c r="F78"/>
  <c r="F12" s="1"/>
  <c r="J77"/>
  <c r="I77"/>
  <c r="H77"/>
  <c r="H192" s="1"/>
  <c r="G77"/>
  <c r="G192" s="1"/>
  <c r="F77"/>
  <c r="F11" s="1"/>
  <c r="E76"/>
  <c r="L74"/>
  <c r="K74"/>
  <c r="J74"/>
  <c r="I74"/>
  <c r="H74"/>
  <c r="G74"/>
  <c r="F74"/>
  <c r="L70"/>
  <c r="K70"/>
  <c r="J70"/>
  <c r="I70"/>
  <c r="H70"/>
  <c r="G70"/>
  <c r="F70"/>
  <c r="E68"/>
  <c r="E66"/>
  <c r="E65"/>
  <c r="E64"/>
  <c r="L63"/>
  <c r="K63"/>
  <c r="J63"/>
  <c r="I63"/>
  <c r="H63"/>
  <c r="F63"/>
  <c r="G63"/>
  <c r="E62"/>
  <c r="E60"/>
  <c r="E59"/>
  <c r="E58"/>
  <c r="L57"/>
  <c r="K57"/>
  <c r="J57"/>
  <c r="I57"/>
  <c r="H57"/>
  <c r="G57"/>
  <c r="F57"/>
  <c r="E56"/>
  <c r="J54"/>
  <c r="K54" s="1"/>
  <c r="E53"/>
  <c r="E52"/>
  <c r="I51"/>
  <c r="H51"/>
  <c r="G51"/>
  <c r="F51"/>
  <c r="E50"/>
  <c r="K48"/>
  <c r="L48" s="1"/>
  <c r="L45" s="1"/>
  <c r="E47"/>
  <c r="E46"/>
  <c r="J45"/>
  <c r="I45"/>
  <c r="H45"/>
  <c r="G45"/>
  <c r="F45"/>
  <c r="E44"/>
  <c r="K42"/>
  <c r="L42" s="1"/>
  <c r="L39" s="1"/>
  <c r="E41"/>
  <c r="E40"/>
  <c r="J39"/>
  <c r="I39"/>
  <c r="H39"/>
  <c r="G39"/>
  <c r="F39"/>
  <c r="E38"/>
  <c r="K36"/>
  <c r="E35"/>
  <c r="E34"/>
  <c r="J33"/>
  <c r="I33"/>
  <c r="H33"/>
  <c r="G33"/>
  <c r="F33"/>
  <c r="E32"/>
  <c r="E30"/>
  <c r="E29"/>
  <c r="E28"/>
  <c r="L27"/>
  <c r="K27"/>
  <c r="J27"/>
  <c r="I27"/>
  <c r="H27"/>
  <c r="G27"/>
  <c r="F27"/>
  <c r="E26"/>
  <c r="K24"/>
  <c r="K23"/>
  <c r="L23" s="1"/>
  <c r="E22"/>
  <c r="J21"/>
  <c r="I21"/>
  <c r="H21"/>
  <c r="G21"/>
  <c r="F21"/>
  <c r="E20"/>
  <c r="J18"/>
  <c r="J15" s="1"/>
  <c r="K17"/>
  <c r="L17" s="1"/>
  <c r="E16"/>
  <c r="I15"/>
  <c r="H15"/>
  <c r="G15"/>
  <c r="F15"/>
  <c r="L14"/>
  <c r="K14"/>
  <c r="J14"/>
  <c r="I14"/>
  <c r="H14"/>
  <c r="G14"/>
  <c r="F14"/>
  <c r="L13"/>
  <c r="K13"/>
  <c r="J13"/>
  <c r="I13"/>
  <c r="H13"/>
  <c r="G13"/>
  <c r="F13"/>
  <c r="L10"/>
  <c r="K10"/>
  <c r="J10"/>
  <c r="I10"/>
  <c r="H10"/>
  <c r="G10"/>
  <c r="F10"/>
  <c r="E9"/>
  <c r="H121" i="5"/>
  <c r="H120" s="1"/>
  <c r="H153" s="1"/>
  <c r="G90"/>
  <c r="G88" s="1"/>
  <c r="G135"/>
  <c r="H135"/>
  <c r="I135"/>
  <c r="J135"/>
  <c r="F135"/>
  <c r="F173" s="1"/>
  <c r="F171" s="1"/>
  <c r="K129"/>
  <c r="K135" s="1"/>
  <c r="L129"/>
  <c r="K24"/>
  <c r="L24" s="1"/>
  <c r="J153"/>
  <c r="K153"/>
  <c r="L153"/>
  <c r="F153"/>
  <c r="H161"/>
  <c r="H159" s="1"/>
  <c r="I161"/>
  <c r="J161"/>
  <c r="J159" s="1"/>
  <c r="H167"/>
  <c r="H165" s="1"/>
  <c r="I167"/>
  <c r="I165" s="1"/>
  <c r="J167"/>
  <c r="K167"/>
  <c r="K165" s="1"/>
  <c r="L167"/>
  <c r="L165" s="1"/>
  <c r="G167"/>
  <c r="G161"/>
  <c r="J77"/>
  <c r="J11" s="1"/>
  <c r="K23"/>
  <c r="G78"/>
  <c r="H78"/>
  <c r="H12" s="1"/>
  <c r="I78"/>
  <c r="I180" s="1"/>
  <c r="G77"/>
  <c r="G179" s="1"/>
  <c r="H77"/>
  <c r="I77"/>
  <c r="I11" s="1"/>
  <c r="F77"/>
  <c r="F11" s="1"/>
  <c r="F78"/>
  <c r="F12" s="1"/>
  <c r="E68"/>
  <c r="E66"/>
  <c r="E65"/>
  <c r="E64"/>
  <c r="L63"/>
  <c r="K63"/>
  <c r="J63"/>
  <c r="I63"/>
  <c r="H63"/>
  <c r="G63"/>
  <c r="F63"/>
  <c r="G33"/>
  <c r="H33"/>
  <c r="I33"/>
  <c r="J33"/>
  <c r="G27"/>
  <c r="E9"/>
  <c r="F111"/>
  <c r="G111"/>
  <c r="H111"/>
  <c r="I111"/>
  <c r="J111"/>
  <c r="K111"/>
  <c r="L111"/>
  <c r="E111"/>
  <c r="F109"/>
  <c r="F167" s="1"/>
  <c r="F165" s="1"/>
  <c r="G109"/>
  <c r="H109"/>
  <c r="I109"/>
  <c r="J109"/>
  <c r="K109"/>
  <c r="L109"/>
  <c r="F108"/>
  <c r="F166" s="1"/>
  <c r="G108"/>
  <c r="G166" s="1"/>
  <c r="H108"/>
  <c r="H166" s="1"/>
  <c r="I108"/>
  <c r="I166" s="1"/>
  <c r="J108"/>
  <c r="I90"/>
  <c r="I88" s="1"/>
  <c r="J90"/>
  <c r="J88" s="1"/>
  <c r="H90"/>
  <c r="H88"/>
  <c r="J146"/>
  <c r="J140"/>
  <c r="L10"/>
  <c r="L13"/>
  <c r="L14"/>
  <c r="K10"/>
  <c r="K13"/>
  <c r="K14"/>
  <c r="J10"/>
  <c r="J13"/>
  <c r="J14"/>
  <c r="I10"/>
  <c r="I13"/>
  <c r="I14"/>
  <c r="H10"/>
  <c r="H13"/>
  <c r="H14"/>
  <c r="G10"/>
  <c r="G13"/>
  <c r="G14"/>
  <c r="F10"/>
  <c r="F13"/>
  <c r="F14"/>
  <c r="F33"/>
  <c r="E34"/>
  <c r="E35"/>
  <c r="K36"/>
  <c r="L36" s="1"/>
  <c r="L33" s="1"/>
  <c r="E38"/>
  <c r="E32"/>
  <c r="E30"/>
  <c r="E29"/>
  <c r="E28"/>
  <c r="L27"/>
  <c r="K27"/>
  <c r="J27"/>
  <c r="I27"/>
  <c r="H27"/>
  <c r="F27"/>
  <c r="E50"/>
  <c r="K48"/>
  <c r="E47"/>
  <c r="E46"/>
  <c r="J45"/>
  <c r="I45"/>
  <c r="H45"/>
  <c r="G45"/>
  <c r="F45"/>
  <c r="K45"/>
  <c r="E56"/>
  <c r="J54"/>
  <c r="K54" s="1"/>
  <c r="L54" s="1"/>
  <c r="L51" s="1"/>
  <c r="E53"/>
  <c r="E52"/>
  <c r="I51"/>
  <c r="H51"/>
  <c r="G51"/>
  <c r="F51"/>
  <c r="E44"/>
  <c r="K42"/>
  <c r="K39" s="1"/>
  <c r="E41"/>
  <c r="E40"/>
  <c r="J39"/>
  <c r="I39"/>
  <c r="H39"/>
  <c r="G39"/>
  <c r="F39"/>
  <c r="E103"/>
  <c r="E109" s="1"/>
  <c r="H140"/>
  <c r="L140" s="1"/>
  <c r="I146"/>
  <c r="H146"/>
  <c r="L146"/>
  <c r="F57"/>
  <c r="F70"/>
  <c r="F74"/>
  <c r="F182"/>
  <c r="G182"/>
  <c r="H182"/>
  <c r="I182"/>
  <c r="J182"/>
  <c r="K182"/>
  <c r="L182"/>
  <c r="I121"/>
  <c r="G121"/>
  <c r="H114"/>
  <c r="I114"/>
  <c r="G114"/>
  <c r="G82"/>
  <c r="H82"/>
  <c r="I82"/>
  <c r="L70"/>
  <c r="K70"/>
  <c r="L74"/>
  <c r="K74"/>
  <c r="K161"/>
  <c r="K159" s="1"/>
  <c r="L161"/>
  <c r="L159" s="1"/>
  <c r="F161"/>
  <c r="L151"/>
  <c r="L149"/>
  <c r="L148"/>
  <c r="K148"/>
  <c r="L147"/>
  <c r="L145"/>
  <c r="K151"/>
  <c r="L143"/>
  <c r="K149" s="1"/>
  <c r="L141"/>
  <c r="K147" s="1"/>
  <c r="L128"/>
  <c r="L130"/>
  <c r="K136" s="1"/>
  <c r="L132"/>
  <c r="K138" s="1"/>
  <c r="K132"/>
  <c r="J132"/>
  <c r="H138" s="1"/>
  <c r="I132"/>
  <c r="F132"/>
  <c r="G132"/>
  <c r="H132"/>
  <c r="L134"/>
  <c r="L136"/>
  <c r="L138"/>
  <c r="L125"/>
  <c r="K130" s="1"/>
  <c r="J136" s="1"/>
  <c r="L123"/>
  <c r="L122"/>
  <c r="K128" s="1"/>
  <c r="L119"/>
  <c r="K125" s="1"/>
  <c r="K119"/>
  <c r="J125" s="1"/>
  <c r="J119"/>
  <c r="L117"/>
  <c r="K123" s="1"/>
  <c r="L116"/>
  <c r="K122"/>
  <c r="L114"/>
  <c r="K114"/>
  <c r="J114"/>
  <c r="L106"/>
  <c r="L112" s="1"/>
  <c r="K117" s="1"/>
  <c r="J123" s="1"/>
  <c r="L104"/>
  <c r="L102"/>
  <c r="L100"/>
  <c r="K106" s="1"/>
  <c r="L98"/>
  <c r="L96"/>
  <c r="K102" s="1"/>
  <c r="L93"/>
  <c r="L91"/>
  <c r="L87"/>
  <c r="K87"/>
  <c r="L85"/>
  <c r="L83"/>
  <c r="J18"/>
  <c r="K18" s="1"/>
  <c r="H57"/>
  <c r="G57"/>
  <c r="F21"/>
  <c r="H21"/>
  <c r="G21"/>
  <c r="F15"/>
  <c r="G15"/>
  <c r="E62"/>
  <c r="E59"/>
  <c r="E58"/>
  <c r="E22"/>
  <c r="E16"/>
  <c r="H15"/>
  <c r="E26"/>
  <c r="E20"/>
  <c r="I15"/>
  <c r="I21"/>
  <c r="I57"/>
  <c r="K145"/>
  <c r="J151" s="1"/>
  <c r="K100"/>
  <c r="K112" s="1"/>
  <c r="J117" s="1"/>
  <c r="J100"/>
  <c r="I119"/>
  <c r="J87"/>
  <c r="J57"/>
  <c r="J74"/>
  <c r="J70"/>
  <c r="F177"/>
  <c r="J145"/>
  <c r="I87"/>
  <c r="I100"/>
  <c r="H119"/>
  <c r="J160"/>
  <c r="I160"/>
  <c r="H160"/>
  <c r="E60"/>
  <c r="K57"/>
  <c r="I74"/>
  <c r="I70"/>
  <c r="I145"/>
  <c r="H100"/>
  <c r="H87"/>
  <c r="G119"/>
  <c r="L57"/>
  <c r="J166"/>
  <c r="H74"/>
  <c r="H70"/>
  <c r="H145"/>
  <c r="F119"/>
  <c r="G87"/>
  <c r="G160"/>
  <c r="G100"/>
  <c r="G74"/>
  <c r="G70"/>
  <c r="G145"/>
  <c r="F145"/>
  <c r="F100"/>
  <c r="F160"/>
  <c r="E108"/>
  <c r="F87"/>
  <c r="K17"/>
  <c r="L17" s="1"/>
  <c r="J21"/>
  <c r="J178"/>
  <c r="F178"/>
  <c r="G178"/>
  <c r="L178"/>
  <c r="L142"/>
  <c r="K142"/>
  <c r="J179"/>
  <c r="H178"/>
  <c r="K178"/>
  <c r="I178"/>
  <c r="E76"/>
  <c r="J82"/>
  <c r="G162"/>
  <c r="E115"/>
  <c r="I140"/>
  <c r="K146"/>
  <c r="H180"/>
  <c r="F88"/>
  <c r="F84"/>
  <c r="F82" s="1"/>
  <c r="J134" i="6"/>
  <c r="L24"/>
  <c r="E24" s="1"/>
  <c r="F82"/>
  <c r="K93"/>
  <c r="J98" s="1"/>
  <c r="K106"/>
  <c r="H120"/>
  <c r="G91"/>
  <c r="K146"/>
  <c r="L162" i="5"/>
  <c r="I159"/>
  <c r="K102" i="6"/>
  <c r="K108" s="1"/>
  <c r="K179" s="1"/>
  <c r="K151"/>
  <c r="J156" s="1"/>
  <c r="F164"/>
  <c r="F201" s="1"/>
  <c r="G193"/>
  <c r="G12"/>
  <c r="J11"/>
  <c r="K33" i="7"/>
  <c r="K66"/>
  <c r="K64" s="1"/>
  <c r="J67"/>
  <c r="K67"/>
  <c r="F67"/>
  <c r="G67"/>
  <c r="I67"/>
  <c r="K21"/>
  <c r="K114"/>
  <c r="J119" s="1"/>
  <c r="I125" s="1"/>
  <c r="K122"/>
  <c r="L160" i="5"/>
  <c r="K33" i="6"/>
  <c r="L36"/>
  <c r="L33" s="1"/>
  <c r="F91" i="5"/>
  <c r="L172"/>
  <c r="J197" i="6"/>
  <c r="L90" i="5"/>
  <c r="L88"/>
  <c r="I161" i="7"/>
  <c r="J161"/>
  <c r="H64"/>
  <c r="G96"/>
  <c r="G142" s="1"/>
  <c r="L60"/>
  <c r="F148"/>
  <c r="K82"/>
  <c r="K69"/>
  <c r="L64"/>
  <c r="G175"/>
  <c r="G172" s="1"/>
  <c r="F161"/>
  <c r="I64"/>
  <c r="F51"/>
  <c r="L21"/>
  <c r="L84" i="5"/>
  <c r="L82" s="1"/>
  <c r="I156" i="6"/>
  <c r="I162" s="1"/>
  <c r="K103" i="7"/>
  <c r="E105"/>
  <c r="K111"/>
  <c r="L129"/>
  <c r="G51"/>
  <c r="J82"/>
  <c r="J88" s="1"/>
  <c r="K90" i="5"/>
  <c r="K88" s="1"/>
  <c r="H91"/>
  <c r="I179"/>
  <c r="L90" i="6"/>
  <c r="L88" s="1"/>
  <c r="K33" i="5"/>
  <c r="I120"/>
  <c r="I153" s="1"/>
  <c r="G172" i="6"/>
  <c r="K199"/>
  <c r="K129" i="7"/>
  <c r="E36" i="5"/>
  <c r="F178" i="6"/>
  <c r="K18"/>
  <c r="L84"/>
  <c r="L82" s="1"/>
  <c r="I153"/>
  <c r="K181" i="7"/>
  <c r="J51" i="6" l="1"/>
  <c r="F69" i="7"/>
  <c r="K51" i="5"/>
  <c r="L110" i="6"/>
  <c r="J116" s="1"/>
  <c r="L140"/>
  <c r="E142" i="5"/>
  <c r="J138"/>
  <c r="E177" i="7"/>
  <c r="K45" i="6"/>
  <c r="J78"/>
  <c r="J12" s="1"/>
  <c r="L103" i="7"/>
  <c r="H9"/>
  <c r="E48" i="6"/>
  <c r="K15" i="7"/>
  <c r="K153" i="6"/>
  <c r="L18" i="7"/>
  <c r="E18" s="1"/>
  <c r="E54" i="5"/>
  <c r="K84"/>
  <c r="K82" s="1"/>
  <c r="K173" i="6"/>
  <c r="J51" i="5"/>
  <c r="E51" s="1"/>
  <c r="K88" i="7"/>
  <c r="J15"/>
  <c r="I12" i="5"/>
  <c r="J185" i="6"/>
  <c r="E148" i="5"/>
  <c r="G151" i="6"/>
  <c r="E177" i="12"/>
  <c r="K174" i="7"/>
  <c r="K51"/>
  <c r="H175"/>
  <c r="H172" s="1"/>
  <c r="H51"/>
  <c r="I93" i="5"/>
  <c r="J75" i="6"/>
  <c r="J9" s="1"/>
  <c r="J93"/>
  <c r="F106"/>
  <c r="F112" s="1"/>
  <c r="H69" i="7"/>
  <c r="J178"/>
  <c r="G148"/>
  <c r="K15" i="6"/>
  <c r="I106"/>
  <c r="I112" s="1"/>
  <c r="E148"/>
  <c r="K196"/>
  <c r="E27" i="7"/>
  <c r="E39"/>
  <c r="J69"/>
  <c r="H114"/>
  <c r="E111"/>
  <c r="H127"/>
  <c r="G132" s="1"/>
  <c r="L168"/>
  <c r="E131"/>
  <c r="E137" s="1"/>
  <c r="E179"/>
  <c r="J193" i="6"/>
  <c r="J190" s="1"/>
  <c r="E63" i="5"/>
  <c r="I151" i="6"/>
  <c r="H156" s="1"/>
  <c r="L12" i="7"/>
  <c r="L54" s="1"/>
  <c r="L175" s="1"/>
  <c r="E36" i="6"/>
  <c r="E184" i="12"/>
  <c r="E105"/>
  <c r="H175"/>
  <c r="E96"/>
  <c r="J178"/>
  <c r="J209"/>
  <c r="J211" s="1"/>
  <c r="J115"/>
  <c r="J160"/>
  <c r="E164"/>
  <c r="I209"/>
  <c r="I211" s="1"/>
  <c r="I178"/>
  <c r="E178" s="1"/>
  <c r="E180"/>
  <c r="E89"/>
  <c r="E140"/>
  <c r="G110"/>
  <c r="F110"/>
  <c r="F193" s="1"/>
  <c r="E104"/>
  <c r="H102"/>
  <c r="F175"/>
  <c r="I102"/>
  <c r="H110"/>
  <c r="I161"/>
  <c r="J102"/>
  <c r="I110"/>
  <c r="I193" s="1"/>
  <c r="J161"/>
  <c r="J174" s="1"/>
  <c r="K109" i="7"/>
  <c r="H171"/>
  <c r="J174"/>
  <c r="L157" i="5"/>
  <c r="J125" i="6"/>
  <c r="I130" s="1"/>
  <c r="G106"/>
  <c r="G112" s="1"/>
  <c r="H12"/>
  <c r="E66" i="7"/>
  <c r="J192" i="6"/>
  <c r="G125" i="5"/>
  <c r="E132"/>
  <c r="E121"/>
  <c r="F93" i="6"/>
  <c r="I93"/>
  <c r="H98" s="1"/>
  <c r="L187"/>
  <c r="H125"/>
  <c r="I110" i="7"/>
  <c r="J101"/>
  <c r="G106" s="1"/>
  <c r="E118"/>
  <c r="E122"/>
  <c r="K39" i="6"/>
  <c r="E33" i="5"/>
  <c r="H91" i="6"/>
  <c r="E17" i="5"/>
  <c r="I127" i="7"/>
  <c r="K137"/>
  <c r="K180" s="1"/>
  <c r="K178" s="1"/>
  <c r="E119" i="5"/>
  <c r="E10" i="6"/>
  <c r="J104"/>
  <c r="J175" s="1"/>
  <c r="L77" i="7"/>
  <c r="H101"/>
  <c r="L109"/>
  <c r="J114"/>
  <c r="G119" s="1"/>
  <c r="G127"/>
  <c r="E127" s="1"/>
  <c r="J12"/>
  <c r="E90" i="5"/>
  <c r="K60" i="7"/>
  <c r="K58" s="1"/>
  <c r="E58" s="1"/>
  <c r="I125" i="6"/>
  <c r="H130" s="1"/>
  <c r="L101"/>
  <c r="I106" i="5"/>
  <c r="I112" s="1"/>
  <c r="K172" i="7"/>
  <c r="K116"/>
  <c r="E121" i="6"/>
  <c r="F75" i="5"/>
  <c r="F9" s="1"/>
  <c r="L108" i="6"/>
  <c r="L179" s="1"/>
  <c r="E179" s="1"/>
  <c r="J112" i="7"/>
  <c r="I159" i="6"/>
  <c r="I199"/>
  <c r="I196" s="1"/>
  <c r="J110"/>
  <c r="J181" s="1"/>
  <c r="I104"/>
  <c r="L18" i="5"/>
  <c r="K15"/>
  <c r="E197" i="6"/>
  <c r="G82" i="7"/>
  <c r="H82"/>
  <c r="H88" s="1"/>
  <c r="E84" i="5"/>
  <c r="H88" i="6"/>
  <c r="F154" i="5"/>
  <c r="K185" i="6"/>
  <c r="L170"/>
  <c r="L189"/>
  <c r="E140"/>
  <c r="E116" i="7"/>
  <c r="K93" i="5"/>
  <c r="K176" s="1"/>
  <c r="J93"/>
  <c r="H98" s="1"/>
  <c r="H75"/>
  <c r="H9" s="1"/>
  <c r="H11"/>
  <c r="I193" i="6"/>
  <c r="I12"/>
  <c r="G130"/>
  <c r="G151" i="5"/>
  <c r="J15"/>
  <c r="F130" i="6"/>
  <c r="L23" i="5"/>
  <c r="K21"/>
  <c r="I75" i="6"/>
  <c r="I9" s="1"/>
  <c r="H155" i="7"/>
  <c r="F82"/>
  <c r="L135"/>
  <c r="K101"/>
  <c r="K101" i="6"/>
  <c r="G11"/>
  <c r="F151"/>
  <c r="K140" i="5"/>
  <c r="E140" s="1"/>
  <c r="K77"/>
  <c r="K179" s="1"/>
  <c r="E87"/>
  <c r="H93"/>
  <c r="H106"/>
  <c r="H112" s="1"/>
  <c r="E10"/>
  <c r="E57" i="6"/>
  <c r="E195"/>
  <c r="L169" i="7"/>
  <c r="J125"/>
  <c r="E154"/>
  <c r="K149"/>
  <c r="K77"/>
  <c r="G190" i="6"/>
  <c r="E129"/>
  <c r="L135"/>
  <c r="L127"/>
  <c r="F160" i="7"/>
  <c r="E162"/>
  <c r="E23" i="6"/>
  <c r="L153"/>
  <c r="J129" i="7"/>
  <c r="L101" i="5"/>
  <c r="K84" i="6"/>
  <c r="L174" i="5"/>
  <c r="H179"/>
  <c r="H177" s="1"/>
  <c r="E155" i="6"/>
  <c r="E161" s="1"/>
  <c r="L77"/>
  <c r="L11" s="1"/>
  <c r="J135" i="7"/>
  <c r="G101" i="6"/>
  <c r="K159"/>
  <c r="E17"/>
  <c r="J123"/>
  <c r="H11"/>
  <c r="K110"/>
  <c r="K181" s="1"/>
  <c r="K86" i="7"/>
  <c r="F101"/>
  <c r="L86"/>
  <c r="L171"/>
  <c r="K21" i="6"/>
  <c r="G75"/>
  <c r="G9" s="1"/>
  <c r="G120" i="5"/>
  <c r="G153" s="1"/>
  <c r="E153" s="1"/>
  <c r="G106"/>
  <c r="I151"/>
  <c r="H151"/>
  <c r="H176" s="1"/>
  <c r="E146"/>
  <c r="F75" i="6"/>
  <c r="F9" s="1"/>
  <c r="I98"/>
  <c r="I91"/>
  <c r="K91"/>
  <c r="K187" s="1"/>
  <c r="F91"/>
  <c r="E146"/>
  <c r="G101" i="7"/>
  <c r="K167"/>
  <c r="J127"/>
  <c r="I132" s="1"/>
  <c r="F106" i="5"/>
  <c r="F112" s="1"/>
  <c r="J106"/>
  <c r="E27"/>
  <c r="K77" i="6"/>
  <c r="K192" s="1"/>
  <c r="E145"/>
  <c r="E191"/>
  <c r="E158"/>
  <c r="E164" s="1"/>
  <c r="J80" i="7"/>
  <c r="E33" i="6"/>
  <c r="E21" i="7"/>
  <c r="E201" i="6"/>
  <c r="E145" i="5"/>
  <c r="G159"/>
  <c r="E87" i="6"/>
  <c r="H106"/>
  <c r="H112" s="1"/>
  <c r="K107"/>
  <c r="E114"/>
  <c r="J130"/>
  <c r="I136" s="1"/>
  <c r="H151"/>
  <c r="L88" i="7"/>
  <c r="J93" s="1"/>
  <c r="E182"/>
  <c r="K9"/>
  <c r="I9"/>
  <c r="K160" i="5"/>
  <c r="K108"/>
  <c r="K166" s="1"/>
  <c r="K51" i="6"/>
  <c r="L192"/>
  <c r="J74" i="7"/>
  <c r="I74"/>
  <c r="H80" s="1"/>
  <c r="K171"/>
  <c r="L58"/>
  <c r="E74" i="5"/>
  <c r="F93"/>
  <c r="G93"/>
  <c r="K157"/>
  <c r="J98"/>
  <c r="K104"/>
  <c r="K162" s="1"/>
  <c r="L110"/>
  <c r="J128"/>
  <c r="I125"/>
  <c r="H130" s="1"/>
  <c r="H125"/>
  <c r="E167"/>
  <c r="J165"/>
  <c r="I88" i="6"/>
  <c r="E90"/>
  <c r="L48" i="5"/>
  <c r="K78"/>
  <c r="I177"/>
  <c r="L54" i="6"/>
  <c r="L51" s="1"/>
  <c r="J153"/>
  <c r="J162"/>
  <c r="E178" i="5"/>
  <c r="F159"/>
  <c r="E159" s="1"/>
  <c r="E161"/>
  <c r="E182"/>
  <c r="G180"/>
  <c r="G177" s="1"/>
  <c r="G12"/>
  <c r="F138" i="6"/>
  <c r="F189" s="1"/>
  <c r="K127"/>
  <c r="E132"/>
  <c r="J138"/>
  <c r="J189" s="1"/>
  <c r="I138"/>
  <c r="I178"/>
  <c r="E180"/>
  <c r="L198"/>
  <c r="L196" s="1"/>
  <c r="L159"/>
  <c r="G161" i="7"/>
  <c r="G155"/>
  <c r="F166"/>
  <c r="F143"/>
  <c r="E124"/>
  <c r="K140"/>
  <c r="K183" s="1"/>
  <c r="E134"/>
  <c r="E140" s="1"/>
  <c r="I148"/>
  <c r="E148" s="1"/>
  <c r="E150"/>
  <c r="E10"/>
  <c r="G9"/>
  <c r="L11"/>
  <c r="E17"/>
  <c r="E36"/>
  <c r="L33"/>
  <c r="E33" s="1"/>
  <c r="L181" i="6"/>
  <c r="L135" i="5"/>
  <c r="L173" s="1"/>
  <c r="E129"/>
  <c r="E77" i="6"/>
  <c r="G136"/>
  <c r="H132" i="7"/>
  <c r="F132"/>
  <c r="K155"/>
  <c r="K161"/>
  <c r="K83"/>
  <c r="I119"/>
  <c r="H125" s="1"/>
  <c r="J171"/>
  <c r="L107" i="6"/>
  <c r="L133"/>
  <c r="L186"/>
  <c r="H166"/>
  <c r="E166" s="1"/>
  <c r="E120"/>
  <c r="K91" i="5"/>
  <c r="G91"/>
  <c r="J91"/>
  <c r="I91"/>
  <c r="J130"/>
  <c r="J127" s="1"/>
  <c r="I130"/>
  <c r="H136" s="1"/>
  <c r="K143"/>
  <c r="J149" s="1"/>
  <c r="J143"/>
  <c r="I149" s="1"/>
  <c r="I143"/>
  <c r="L127"/>
  <c r="K134"/>
  <c r="K172" s="1"/>
  <c r="G11"/>
  <c r="G75"/>
  <c r="G9" s="1"/>
  <c r="E88"/>
  <c r="H75" i="6"/>
  <c r="H9" s="1"/>
  <c r="H119" i="7"/>
  <c r="L176" i="5"/>
  <c r="I75"/>
  <c r="I9" s="1"/>
  <c r="E27" i="6"/>
  <c r="E74"/>
  <c r="L185"/>
  <c r="J149"/>
  <c r="J187" s="1"/>
  <c r="J168" s="1"/>
  <c r="I167" i="7"/>
  <c r="E50"/>
  <c r="I69"/>
  <c r="G69"/>
  <c r="L84"/>
  <c r="L149"/>
  <c r="E149" s="1"/>
  <c r="I51"/>
  <c r="K78" i="6"/>
  <c r="K12" s="1"/>
  <c r="H190"/>
  <c r="L108" i="5"/>
  <c r="H138" i="6"/>
  <c r="G143" s="1"/>
  <c r="I96" i="7"/>
  <c r="I142" s="1"/>
  <c r="E142" s="1"/>
  <c r="E97"/>
  <c r="G114"/>
  <c r="F119" s="1"/>
  <c r="E45" i="6"/>
  <c r="E64" i="7"/>
  <c r="E67"/>
  <c r="E82" i="5"/>
  <c r="E57"/>
  <c r="F138"/>
  <c r="E63" i="6"/>
  <c r="H93"/>
  <c r="E95" i="7"/>
  <c r="J106" i="6"/>
  <c r="E173"/>
  <c r="J110" i="7"/>
  <c r="F114"/>
  <c r="F171" s="1"/>
  <c r="E121"/>
  <c r="E173"/>
  <c r="E200" i="6"/>
  <c r="E90" i="7"/>
  <c r="L167"/>
  <c r="L166" s="1"/>
  <c r="E100" i="6"/>
  <c r="I88" i="7"/>
  <c r="J112" i="5"/>
  <c r="G117" s="1"/>
  <c r="K189" i="6"/>
  <c r="K133"/>
  <c r="I143"/>
  <c r="H143"/>
  <c r="J143"/>
  <c r="I149" s="1"/>
  <c r="L166" i="5"/>
  <c r="E166" s="1"/>
  <c r="L107"/>
  <c r="H162" i="6"/>
  <c r="H153"/>
  <c r="I80" i="7"/>
  <c r="J169"/>
  <c r="K127" i="5"/>
  <c r="J134"/>
  <c r="L45"/>
  <c r="E45" s="1"/>
  <c r="E48"/>
  <c r="E174" i="6"/>
  <c r="F172"/>
  <c r="E172" s="1"/>
  <c r="K170"/>
  <c r="E160" i="5"/>
  <c r="F151"/>
  <c r="G138"/>
  <c r="E114"/>
  <c r="L21" i="6"/>
  <c r="E21" s="1"/>
  <c r="J128"/>
  <c r="G138"/>
  <c r="I134" i="5"/>
  <c r="E24"/>
  <c r="I192" i="6"/>
  <c r="I11"/>
  <c r="I123" i="5"/>
  <c r="L18" i="6"/>
  <c r="H74" i="7"/>
  <c r="J106"/>
  <c r="K133" i="5"/>
  <c r="E100"/>
  <c r="L42"/>
  <c r="L39" s="1"/>
  <c r="F125"/>
  <c r="K98"/>
  <c r="I138"/>
  <c r="E135" i="6"/>
  <c r="E183" i="7"/>
  <c r="F106"/>
  <c r="J78" i="5"/>
  <c r="G93" i="6"/>
  <c r="F125"/>
  <c r="I174" i="7"/>
  <c r="E175" i="12" l="1"/>
  <c r="K193" i="6"/>
  <c r="G74" i="7"/>
  <c r="G86" s="1"/>
  <c r="K116" i="6"/>
  <c r="K11" i="5"/>
  <c r="E106"/>
  <c r="H106" i="7"/>
  <c r="L15"/>
  <c r="E15" s="1"/>
  <c r="I98" i="5"/>
  <c r="H104" s="1"/>
  <c r="J146" i="7"/>
  <c r="K135"/>
  <c r="E180"/>
  <c r="E88" i="6"/>
  <c r="J176" i="5"/>
  <c r="E12" i="7"/>
  <c r="G130" i="5"/>
  <c r="F98"/>
  <c r="E98" s="1"/>
  <c r="K146" i="7"/>
  <c r="I116" i="6"/>
  <c r="G98" i="5"/>
  <c r="G110" s="1"/>
  <c r="G168" s="1"/>
  <c r="H146" i="7"/>
  <c r="E135" i="5"/>
  <c r="I136"/>
  <c r="H170" i="6"/>
  <c r="E60" i="7"/>
  <c r="G190" i="12"/>
  <c r="G210"/>
  <c r="G211" s="1"/>
  <c r="H116"/>
  <c r="H160" s="1"/>
  <c r="H173" s="1"/>
  <c r="H172" s="1"/>
  <c r="E102"/>
  <c r="E193"/>
  <c r="E210" s="1"/>
  <c r="F210"/>
  <c r="F211" s="1"/>
  <c r="I190"/>
  <c r="I210"/>
  <c r="I116"/>
  <c r="I109"/>
  <c r="H115"/>
  <c r="F116"/>
  <c r="F109"/>
  <c r="E110"/>
  <c r="I174"/>
  <c r="E174" s="1"/>
  <c r="E161"/>
  <c r="G109"/>
  <c r="G116"/>
  <c r="J173"/>
  <c r="J172" s="1"/>
  <c r="J159"/>
  <c r="J212" s="1"/>
  <c r="K101" i="5"/>
  <c r="E91" i="6"/>
  <c r="K168"/>
  <c r="F125" i="7"/>
  <c r="J54"/>
  <c r="J9"/>
  <c r="E96"/>
  <c r="F136" i="6"/>
  <c r="E51"/>
  <c r="E101" i="7"/>
  <c r="E82"/>
  <c r="E88" s="1"/>
  <c r="F88"/>
  <c r="F146" s="1"/>
  <c r="E23" i="5"/>
  <c r="L77"/>
  <c r="E18"/>
  <c r="L15"/>
  <c r="E15" s="1"/>
  <c r="E125"/>
  <c r="L21"/>
  <c r="E21" s="1"/>
  <c r="F130"/>
  <c r="E130" i="6"/>
  <c r="K75"/>
  <c r="G98"/>
  <c r="L133" i="5"/>
  <c r="J174"/>
  <c r="E120"/>
  <c r="K11" i="6"/>
  <c r="G156"/>
  <c r="F156"/>
  <c r="H104"/>
  <c r="I110"/>
  <c r="K157" i="7"/>
  <c r="K163"/>
  <c r="J92"/>
  <c r="K82" i="6"/>
  <c r="E82" s="1"/>
  <c r="E84"/>
  <c r="G88" i="7"/>
  <c r="F93" s="1"/>
  <c r="G77"/>
  <c r="I101" i="6"/>
  <c r="I175"/>
  <c r="I171" i="7"/>
  <c r="J151"/>
  <c r="J77"/>
  <c r="J86"/>
  <c r="J163" s="1"/>
  <c r="G125"/>
  <c r="E125" s="1"/>
  <c r="K190" i="6"/>
  <c r="I93" i="7"/>
  <c r="E91" i="5"/>
  <c r="L167" i="6"/>
  <c r="L146" i="7"/>
  <c r="H157" i="5"/>
  <c r="I138" i="7"/>
  <c r="I129"/>
  <c r="G112" i="5"/>
  <c r="G107" s="1"/>
  <c r="G101"/>
  <c r="I157"/>
  <c r="I146" i="7"/>
  <c r="E151" i="5"/>
  <c r="E93"/>
  <c r="E119" i="7"/>
  <c r="K93"/>
  <c r="I99" s="1"/>
  <c r="L157"/>
  <c r="L163"/>
  <c r="L144" s="1"/>
  <c r="K92"/>
  <c r="E151" i="6"/>
  <c r="H136"/>
  <c r="I106" i="7"/>
  <c r="H112" s="1"/>
  <c r="K12" i="5"/>
  <c r="K180"/>
  <c r="K75"/>
  <c r="K9" s="1"/>
  <c r="F149" i="6"/>
  <c r="E138" i="5"/>
  <c r="G136"/>
  <c r="H149" i="6"/>
  <c r="H189"/>
  <c r="G93" i="7"/>
  <c r="H93"/>
  <c r="G99" s="1"/>
  <c r="J112" i="6"/>
  <c r="J101"/>
  <c r="E106"/>
  <c r="E112" s="1"/>
  <c r="L155" i="7"/>
  <c r="E155" s="1"/>
  <c r="L83"/>
  <c r="L161"/>
  <c r="H149" i="5"/>
  <c r="H129" i="7"/>
  <c r="H138"/>
  <c r="K186" i="6"/>
  <c r="J122"/>
  <c r="I128" s="1"/>
  <c r="I127" s="1"/>
  <c r="E161" i="7"/>
  <c r="E198" i="6"/>
  <c r="H122"/>
  <c r="I186"/>
  <c r="E93"/>
  <c r="E114" i="7"/>
  <c r="G171"/>
  <c r="F74"/>
  <c r="L171" i="5"/>
  <c r="L53" i="7"/>
  <c r="E11"/>
  <c r="E9" s="1"/>
  <c r="L9"/>
  <c r="I170" i="6"/>
  <c r="I189"/>
  <c r="G129" i="7"/>
  <c r="G138"/>
  <c r="J159" i="6"/>
  <c r="J199"/>
  <c r="J196" s="1"/>
  <c r="E112" i="5"/>
  <c r="J167" i="7"/>
  <c r="J109"/>
  <c r="G163"/>
  <c r="G160" s="1"/>
  <c r="E160" s="1"/>
  <c r="L184" i="6"/>
  <c r="F129" i="7"/>
  <c r="F138"/>
  <c r="E132"/>
  <c r="E69"/>
  <c r="J186" i="6"/>
  <c r="I122"/>
  <c r="J133"/>
  <c r="K116" i="5"/>
  <c r="L168"/>
  <c r="E54" i="6"/>
  <c r="F170"/>
  <c r="E125"/>
  <c r="I112" i="7"/>
  <c r="J103"/>
  <c r="J157"/>
  <c r="F157" i="5"/>
  <c r="H151" i="7"/>
  <c r="H77"/>
  <c r="H199" i="6"/>
  <c r="H159"/>
  <c r="K9"/>
  <c r="J12" i="5"/>
  <c r="J75"/>
  <c r="J180"/>
  <c r="J177" s="1"/>
  <c r="K110"/>
  <c r="I104"/>
  <c r="J104"/>
  <c r="K174"/>
  <c r="E74" i="7"/>
  <c r="F80"/>
  <c r="H86"/>
  <c r="L78" i="6"/>
  <c r="E18"/>
  <c r="L15"/>
  <c r="E15" s="1"/>
  <c r="I134"/>
  <c r="J127"/>
  <c r="H134"/>
  <c r="G165" i="5"/>
  <c r="E165" s="1"/>
  <c r="G110" i="6"/>
  <c r="F104"/>
  <c r="F136" i="5"/>
  <c r="E136" s="1"/>
  <c r="G149" i="6"/>
  <c r="I172" i="7"/>
  <c r="F98" i="6"/>
  <c r="G170"/>
  <c r="G189"/>
  <c r="G143" i="5"/>
  <c r="F149" s="1"/>
  <c r="I176"/>
  <c r="H143"/>
  <c r="G149" s="1"/>
  <c r="I190" i="6"/>
  <c r="E192"/>
  <c r="I167"/>
  <c r="I133" i="5"/>
  <c r="I172"/>
  <c r="E138" i="6"/>
  <c r="F143"/>
  <c r="E143" s="1"/>
  <c r="F143" i="5"/>
  <c r="G176"/>
  <c r="J172"/>
  <c r="J133"/>
  <c r="I86" i="7"/>
  <c r="I77"/>
  <c r="I151"/>
  <c r="J157" i="5"/>
  <c r="H117"/>
  <c r="I117"/>
  <c r="L78"/>
  <c r="E78" s="1"/>
  <c r="F176"/>
  <c r="F104" l="1"/>
  <c r="F101" s="1"/>
  <c r="E171" i="7"/>
  <c r="E136" i="6"/>
  <c r="F117" i="5"/>
  <c r="F174" s="1"/>
  <c r="E189" i="6"/>
  <c r="E149"/>
  <c r="G83" i="7"/>
  <c r="E130" i="5"/>
  <c r="H159" i="12"/>
  <c r="H212" s="1"/>
  <c r="G157" i="5"/>
  <c r="G174"/>
  <c r="G155" s="1"/>
  <c r="G146" i="7"/>
  <c r="E146" s="1"/>
  <c r="F190" i="12"/>
  <c r="E192"/>
  <c r="E209" s="1"/>
  <c r="E211" s="1"/>
  <c r="F209"/>
  <c r="H190"/>
  <c r="H210"/>
  <c r="E109"/>
  <c r="F115"/>
  <c r="E116"/>
  <c r="F160"/>
  <c r="G115"/>
  <c r="G160"/>
  <c r="I115"/>
  <c r="I160"/>
  <c r="H169" i="7"/>
  <c r="J175"/>
  <c r="J172" s="1"/>
  <c r="E54"/>
  <c r="J51"/>
  <c r="G128" i="6"/>
  <c r="G127" s="1"/>
  <c r="H99" i="7"/>
  <c r="E149" i="5"/>
  <c r="I92" i="7"/>
  <c r="H98" s="1"/>
  <c r="E93"/>
  <c r="F112"/>
  <c r="F169" s="1"/>
  <c r="J168"/>
  <c r="J143" s="1"/>
  <c r="I98"/>
  <c r="H175" i="6"/>
  <c r="H101"/>
  <c r="H110"/>
  <c r="L11" i="5"/>
  <c r="L179"/>
  <c r="E77"/>
  <c r="I135" i="7"/>
  <c r="I181"/>
  <c r="I178" s="1"/>
  <c r="I181" i="6"/>
  <c r="I107"/>
  <c r="H116"/>
  <c r="E106" i="7"/>
  <c r="J83"/>
  <c r="F162" i="5"/>
  <c r="F162" i="6"/>
  <c r="F153"/>
  <c r="E156"/>
  <c r="G112" i="7"/>
  <c r="G169" s="1"/>
  <c r="G144" s="1"/>
  <c r="F110" i="5"/>
  <c r="J98" i="7"/>
  <c r="I104" s="1"/>
  <c r="K168"/>
  <c r="J99"/>
  <c r="K169"/>
  <c r="K144" s="1"/>
  <c r="G162" i="6"/>
  <c r="G153"/>
  <c r="J122" i="5"/>
  <c r="I128" s="1"/>
  <c r="K173"/>
  <c r="I117" i="6"/>
  <c r="J170"/>
  <c r="E170" s="1"/>
  <c r="H117"/>
  <c r="G123" s="1"/>
  <c r="J107"/>
  <c r="F117"/>
  <c r="G117"/>
  <c r="G187" s="1"/>
  <c r="H187"/>
  <c r="E138" i="7"/>
  <c r="E135" s="1"/>
  <c r="E129"/>
  <c r="K167" i="6"/>
  <c r="K165" s="1"/>
  <c r="K184"/>
  <c r="E176" i="5"/>
  <c r="E143"/>
  <c r="E104"/>
  <c r="E110" s="1"/>
  <c r="E107" s="1"/>
  <c r="H128" i="6"/>
  <c r="F135" i="7"/>
  <c r="F181"/>
  <c r="G135"/>
  <c r="G181"/>
  <c r="G178" s="1"/>
  <c r="L174"/>
  <c r="L51"/>
  <c r="E51" s="1"/>
  <c r="E53"/>
  <c r="F99"/>
  <c r="E99" s="1"/>
  <c r="J184" i="6"/>
  <c r="J167"/>
  <c r="J165" s="1"/>
  <c r="H135" i="7"/>
  <c r="H181"/>
  <c r="H178" s="1"/>
  <c r="E101" i="5"/>
  <c r="E98" i="6"/>
  <c r="F110"/>
  <c r="F187"/>
  <c r="I185"/>
  <c r="I184" s="1"/>
  <c r="I133"/>
  <c r="E80" i="7"/>
  <c r="E77" s="1"/>
  <c r="F86"/>
  <c r="F151"/>
  <c r="E151" s="1"/>
  <c r="F77"/>
  <c r="I101" i="5"/>
  <c r="I162"/>
  <c r="I110"/>
  <c r="J9"/>
  <c r="E157"/>
  <c r="G123"/>
  <c r="H174"/>
  <c r="G181" i="6"/>
  <c r="G107"/>
  <c r="H83" i="7"/>
  <c r="G92"/>
  <c r="H157"/>
  <c r="H163"/>
  <c r="H144" s="1"/>
  <c r="J110" i="5"/>
  <c r="J101"/>
  <c r="J162"/>
  <c r="H123"/>
  <c r="I174"/>
  <c r="I163" i="7"/>
  <c r="H92"/>
  <c r="I157"/>
  <c r="I83"/>
  <c r="H110" i="5"/>
  <c r="H162"/>
  <c r="H101"/>
  <c r="E104" i="6"/>
  <c r="E101" s="1"/>
  <c r="F101"/>
  <c r="F175"/>
  <c r="E175" s="1"/>
  <c r="H133"/>
  <c r="H185"/>
  <c r="L12" i="5"/>
  <c r="L180"/>
  <c r="L75"/>
  <c r="L9" s="1"/>
  <c r="L75" i="6"/>
  <c r="L193"/>
  <c r="L12"/>
  <c r="E78"/>
  <c r="K107" i="5"/>
  <c r="J116"/>
  <c r="K168"/>
  <c r="K155" s="1"/>
  <c r="H196" i="6"/>
  <c r="I168" i="7"/>
  <c r="F107" i="5"/>
  <c r="F168"/>
  <c r="I109" i="7"/>
  <c r="I169"/>
  <c r="F123" i="5"/>
  <c r="E86" i="7"/>
  <c r="E83" s="1"/>
  <c r="E117" i="5" l="1"/>
  <c r="J144" i="7"/>
  <c r="J141" s="1"/>
  <c r="E169"/>
  <c r="E112"/>
  <c r="E190" i="12"/>
  <c r="E160"/>
  <c r="F173"/>
  <c r="G173"/>
  <c r="G172" s="1"/>
  <c r="G159"/>
  <c r="E115"/>
  <c r="F159"/>
  <c r="I173"/>
  <c r="I172" s="1"/>
  <c r="I159"/>
  <c r="I212" s="1"/>
  <c r="G104" i="7"/>
  <c r="K143"/>
  <c r="K141" s="1"/>
  <c r="K166"/>
  <c r="H186" i="6"/>
  <c r="H167" s="1"/>
  <c r="G122"/>
  <c r="F128" s="1"/>
  <c r="F127" s="1"/>
  <c r="E162" i="5"/>
  <c r="E117" i="6"/>
  <c r="G199"/>
  <c r="G196" s="1"/>
  <c r="G159"/>
  <c r="H110" i="7"/>
  <c r="I103"/>
  <c r="E162" i="6"/>
  <c r="E159" s="1"/>
  <c r="E153"/>
  <c r="G116"/>
  <c r="H181"/>
  <c r="H107"/>
  <c r="E179" i="5"/>
  <c r="L154"/>
  <c r="H168" i="6"/>
  <c r="F199"/>
  <c r="F159"/>
  <c r="H104" i="7"/>
  <c r="J166"/>
  <c r="H123" i="6"/>
  <c r="I187"/>
  <c r="I168" s="1"/>
  <c r="I165" s="1"/>
  <c r="L172" i="7"/>
  <c r="E172" s="1"/>
  <c r="L143"/>
  <c r="L141" s="1"/>
  <c r="E174"/>
  <c r="H127" i="6"/>
  <c r="G134"/>
  <c r="F134"/>
  <c r="K171" i="5"/>
  <c r="K154"/>
  <c r="K152" s="1"/>
  <c r="H134"/>
  <c r="I127"/>
  <c r="E181" i="7"/>
  <c r="E178" s="1"/>
  <c r="F178"/>
  <c r="F123" i="6"/>
  <c r="L9"/>
  <c r="E75"/>
  <c r="J107" i="5"/>
  <c r="I116"/>
  <c r="J168"/>
  <c r="J155" s="1"/>
  <c r="I122"/>
  <c r="H128" s="1"/>
  <c r="J173"/>
  <c r="L168" i="6"/>
  <c r="L165" s="1"/>
  <c r="L190"/>
  <c r="E190" s="1"/>
  <c r="L155" i="5"/>
  <c r="L177"/>
  <c r="E177" s="1"/>
  <c r="F98" i="7"/>
  <c r="E92"/>
  <c r="G168"/>
  <c r="E123" i="5"/>
  <c r="I144" i="7"/>
  <c r="E110" i="6"/>
  <c r="E107" s="1"/>
  <c r="E174" i="5"/>
  <c r="F155"/>
  <c r="F152" s="1"/>
  <c r="H168"/>
  <c r="H155" s="1"/>
  <c r="G116"/>
  <c r="H107"/>
  <c r="I143" i="7"/>
  <c r="I166"/>
  <c r="H168"/>
  <c r="G98"/>
  <c r="F104" s="1"/>
  <c r="F181" i="6"/>
  <c r="F107"/>
  <c r="E75" i="5"/>
  <c r="F157" i="7"/>
  <c r="F83"/>
  <c r="F163"/>
  <c r="E187" i="6"/>
  <c r="G178"/>
  <c r="E178" s="1"/>
  <c r="G168"/>
  <c r="I168" i="5"/>
  <c r="I155" s="1"/>
  <c r="H116"/>
  <c r="I107"/>
  <c r="F110" i="7" l="1"/>
  <c r="L152" i="5"/>
  <c r="H165" i="6"/>
  <c r="E123"/>
  <c r="G103" i="7"/>
  <c r="E128" i="6"/>
  <c r="H184"/>
  <c r="F212" i="12"/>
  <c r="E159"/>
  <c r="E215"/>
  <c r="G212"/>
  <c r="E173"/>
  <c r="F172"/>
  <c r="E172" s="1"/>
  <c r="E127" i="6"/>
  <c r="H103" i="7"/>
  <c r="G110"/>
  <c r="E110" s="1"/>
  <c r="E109" s="1"/>
  <c r="F196" i="6"/>
  <c r="E199"/>
  <c r="E196" s="1"/>
  <c r="I141" i="7"/>
  <c r="G186" i="6"/>
  <c r="F122"/>
  <c r="E122" s="1"/>
  <c r="E116"/>
  <c r="H167" i="7"/>
  <c r="H109"/>
  <c r="F133" i="6"/>
  <c r="E134"/>
  <c r="E133" s="1"/>
  <c r="H172" i="5"/>
  <c r="H133"/>
  <c r="G133" i="6"/>
  <c r="G185"/>
  <c r="H173" i="5"/>
  <c r="G122"/>
  <c r="F103" i="7"/>
  <c r="E103" s="1"/>
  <c r="E104"/>
  <c r="G143"/>
  <c r="E168"/>
  <c r="H127" i="5"/>
  <c r="G134"/>
  <c r="I173"/>
  <c r="H122"/>
  <c r="G128" s="1"/>
  <c r="E163" i="7"/>
  <c r="F144"/>
  <c r="F141" s="1"/>
  <c r="J154" i="5"/>
  <c r="J152" s="1"/>
  <c r="J171"/>
  <c r="E168"/>
  <c r="E98" i="7"/>
  <c r="F168" i="6"/>
  <c r="F165" s="1"/>
  <c r="E181"/>
  <c r="H143" i="7"/>
  <c r="H141" s="1"/>
  <c r="H166"/>
  <c r="F122" i="5"/>
  <c r="G173"/>
  <c r="E116"/>
  <c r="F109" i="7"/>
  <c r="E122" i="5" l="1"/>
  <c r="E212" i="12"/>
  <c r="G167" i="6"/>
  <c r="E186"/>
  <c r="G109" i="7"/>
  <c r="G167"/>
  <c r="G184" i="6"/>
  <c r="E184" s="1"/>
  <c r="E185"/>
  <c r="E173" i="5"/>
  <c r="G154"/>
  <c r="I154"/>
  <c r="I152" s="1"/>
  <c r="I171"/>
  <c r="E143" i="7"/>
  <c r="E141" s="1"/>
  <c r="G141"/>
  <c r="H154" i="5"/>
  <c r="H152" s="1"/>
  <c r="H171"/>
  <c r="F134"/>
  <c r="G127"/>
  <c r="F128"/>
  <c r="G133"/>
  <c r="G172"/>
  <c r="E167" i="7" l="1"/>
  <c r="G166"/>
  <c r="E166" s="1"/>
  <c r="E167" i="6"/>
  <c r="E165" s="1"/>
  <c r="G165"/>
  <c r="E172" i="5"/>
  <c r="G171"/>
  <c r="E171" s="1"/>
  <c r="F127"/>
  <c r="E127" s="1"/>
  <c r="E128"/>
  <c r="E134"/>
  <c r="E133" s="1"/>
  <c r="F133"/>
  <c r="G152"/>
  <c r="E154"/>
  <c r="E152" s="1"/>
</calcChain>
</file>

<file path=xl/sharedStrings.xml><?xml version="1.0" encoding="utf-8"?>
<sst xmlns="http://schemas.openxmlformats.org/spreadsheetml/2006/main" count="1045" uniqueCount="100">
  <si>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</si>
  <si>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</si>
  <si>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</si>
  <si>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</si>
  <si>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/соисполнитель</t>
  </si>
  <si>
    <t>Источник финансирования</t>
  </si>
  <si>
    <t>Финансовые затраты на реализацию (тыс. рублей)</t>
  </si>
  <si>
    <t>всего</t>
  </si>
  <si>
    <t>в том числе по годам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</si>
  <si>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</si>
  <si>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</si>
  <si>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</si>
  <si>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</si>
  <si>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</si>
  <si>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</si>
  <si>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</si>
  <si>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 xml:space="preserve">Цель: Повышение качества социальных гарантий населению Нефтеюганского района </t>
  </si>
  <si>
    <t>Задача 1. Повышение качества жизни и здоровья детей, создание благоприятных условий жизнедеятельности семей с детьми.</t>
  </si>
  <si>
    <t>1.</t>
  </si>
  <si>
    <t>Организация и обеспечение отдыха и оздоровления детей</t>
  </si>
  <si>
    <t xml:space="preserve">Администрация Нефтеюганского района (отдел по опеке и попечительству)
/ДОиМП
</t>
  </si>
  <si>
    <t xml:space="preserve">федеральный 
бюджет
</t>
  </si>
  <si>
    <t>бюджет автономного округа</t>
  </si>
  <si>
    <t>местный бюджет</t>
  </si>
  <si>
    <t>средства по Соглашениям по передаче полномочий</t>
  </si>
  <si>
    <t>иные внебюджетные источники</t>
  </si>
  <si>
    <t>1.1.</t>
  </si>
  <si>
    <t>Организация отдыха и оздоровления детей района в благоприятных климатических условиях</t>
  </si>
  <si>
    <t>федеральный бюджет</t>
  </si>
  <si>
    <t>1.2.</t>
  </si>
  <si>
    <t>Организация оздоровительных лагерей дневного пребывания на базе образовательных учреждений</t>
  </si>
  <si>
    <t>1.3.</t>
  </si>
  <si>
    <t>Обеспечение комплекса мер по безопасности  отдыха детей и молодежи</t>
  </si>
  <si>
    <t>1.4.</t>
  </si>
  <si>
    <t>Мероприятия по развитию системы отдыха и оздоровления детей</t>
  </si>
  <si>
    <t>1.5.</t>
  </si>
  <si>
    <t>Организация лагерей палаточного типа</t>
  </si>
  <si>
    <t xml:space="preserve">Итого по задаче 1 
</t>
  </si>
  <si>
    <t xml:space="preserve">Администрация Нефтеюганского района (отдел по опеке и попечительству)
</t>
  </si>
  <si>
    <t>ДОиМП</t>
  </si>
  <si>
    <t>Задача 2: Повышение уровня благосостояния  граждан, нуждающихся в особой заботе государства, 
в том числе детей-сирот и детей, оставшихся без попечения родителей</t>
  </si>
  <si>
    <t>2.</t>
  </si>
  <si>
    <t>Предоставление дополнительных мер
 социальной поддержки детям-сиротам и детям, 
оставшимся без попечения родителей, 
а также лицам из их числа, усыновителям, приемным родителям</t>
  </si>
  <si>
    <t xml:space="preserve">Итого по задаче 2   </t>
  </si>
  <si>
    <t>Задача 3:Приобретение (строительство) жилых помещений специализированного жилищного фонда для детей-сирот и детей, 
оставшихся без попечения родителей, лиц из числа детей-сирот и детей, оставшихся без попечения родителей.</t>
  </si>
  <si>
    <t>3.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</si>
  <si>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</si>
  <si>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>ДИО Нефтеюганского района</t>
  </si>
  <si>
    <t xml:space="preserve">Итого по задаче 3 
</t>
  </si>
  <si>
    <t>Задача 4. Обеспечение приоритета семейных форм воспитания детей-сирот и детей, оставшихся без попечения родителей</t>
  </si>
  <si>
    <t>4.</t>
  </si>
  <si>
    <t>Выплата единовременного пособия при передачи ребенка на воспитание  в семью (усыновление (удочерение), установлении опеки и попечительства, передаче в приемную семью)</t>
  </si>
  <si>
    <t xml:space="preserve">Итого по задаче 4   </t>
  </si>
  <si>
    <t>Задача 5. Выплаты на оплату жилого помещения и коммунальных услуг детям-сиротам и детям,оставшимся без попечения родителей,воспитывающихся в организациях для детей-сирот и детей,оставшихся без попечения родителей,в период их нахождения в организациях для детей-сирот,являющимся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</t>
  </si>
  <si>
    <t>5.</t>
  </si>
  <si>
    <t>Обеспечение дополнительных гарантий прав на жилое помещение детей-сирот и детей,оставшихся без попечения родителей,лиц из числа детей-сирот и детей,оставшихся без попечения родителей</t>
  </si>
  <si>
    <t xml:space="preserve">Итого по задаче 5
</t>
  </si>
  <si>
    <t>Задача 6. Реализация единой государственной политики в сфере защиты прав и законных интересов несовершеннолетних, в том числе детей-сирот и детей, оставшихся без попечения родителей, детей, нуждающихся в помощи государства, лиц из числа детей-сирот и детей, оставшихся без попечения родителей, а также совершеннолетних граждан, признанных судом недееспособными или ограниченных в дееспособности, совершеннолетних дееспособных лиц, которые по состоянию здоровья не могут самостоятельно осуществлять и защищать свои права и исполнять обязанности</t>
  </si>
  <si>
    <t>Организация деятельности по опеке и попечительству</t>
  </si>
  <si>
    <t xml:space="preserve">Итого по задаче 6
</t>
  </si>
  <si>
    <t>Задача 7.Обеспечение требований действующего законодательства по защите прав и законных интересов несовершеннолетних.</t>
  </si>
  <si>
    <t>Осуществление отдельных государственных полномочий по созданию и осуществлению деятельности территориальных комиссий по делам несовершеннолетних и защите их прав</t>
  </si>
  <si>
    <t xml:space="preserve">Администрация Нефтеюганского района (отдел по опеке и попечительству)/Отдел по делам несовершеннолетних, защите их прав (МКУ "Управление по делам администрации Нефтеюганского района"
</t>
  </si>
  <si>
    <t xml:space="preserve">Итого по задаче 7
</t>
  </si>
  <si>
    <t>Всего по муниципальной программе</t>
  </si>
  <si>
    <t>в том числе:</t>
  </si>
  <si>
    <t xml:space="preserve">инвестиции в объекты муниципальной 
собственности
</t>
  </si>
  <si>
    <t>Прочие расходы</t>
  </si>
  <si>
    <t>Соисполнитель (Департамент имущественных отношений Нефтеюганского района)</t>
  </si>
  <si>
    <t>Ответственный исполнитель (Администрация Нефтеюганского района (отдел по опеке и попечительству администрации  Нефтеюганского района)</t>
  </si>
  <si>
    <t xml:space="preserve">                                                                                                    Соисполнитель (Департамент образования и молодежной политики Нефтеюганского района)                                                           </t>
  </si>
  <si>
    <t>Соисполнитель (отдел по делам несовершеннолетних, защите их прав администрации Нефтеюганского района)</t>
  </si>
  <si>
    <t>Обеспечение комплекса мер по безопасности перевозок детей, охране общественного порядка и противопожарной безопасности в местах отдыха детей и молодежи</t>
  </si>
  <si>
    <t>Обеспечение комплекса мер по санитарно-эпидемиологической безопасности отдыха детей и молодёжи</t>
  </si>
  <si>
    <t>Страхование детей</t>
  </si>
  <si>
    <t>1.6.</t>
  </si>
  <si>
    <t>Проведение конкурса по развитию системы отдыха и оздоровления детей</t>
  </si>
  <si>
    <t>1.7.</t>
  </si>
  <si>
    <t>Организация работы дворовых площадок</t>
  </si>
  <si>
    <t>1.8.</t>
  </si>
  <si>
    <t>1.9.</t>
  </si>
  <si>
    <t>Участие в семинарах,конференциях,выставках по организации отдыха и оздоровлении,занятости детей и молодежи.Издание,приобретение,тиражирование методических материалов.</t>
  </si>
  <si>
    <t xml:space="preserve">Администрация Нефтеюганского района (Комитет по опеке и попечительству)
/ДОиМП
</t>
  </si>
  <si>
    <t xml:space="preserve">Администрация Нефтеюганского района (Комитет по опеке и попечительству)
</t>
  </si>
  <si>
    <t>Департамент имущественных отношений Нефтеюганского района</t>
  </si>
  <si>
    <t>Комитет по опеке и попечительству Нефтеюганского района</t>
  </si>
  <si>
    <t xml:space="preserve">                                                                                                    Департамент образования и молодежной политики Нефтеюганского района                                                           </t>
  </si>
  <si>
    <t xml:space="preserve">Администрация Нефтеюганского района (комитет по опеке и попечительству)
</t>
  </si>
  <si>
    <t>МКУ "Управление по делам администрации"</t>
  </si>
  <si>
    <t>иные источники</t>
  </si>
  <si>
    <t>иные  источники</t>
  </si>
  <si>
    <t xml:space="preserve">федеральный бюджет
</t>
  </si>
  <si>
    <t xml:space="preserve">Администрация Нефтеюганского района (отдел по делам несовершеннолетних, защите их прав)/МКУ "Управление по делам администрации Нефтеюганского района"
</t>
  </si>
  <si>
    <t>прочие расходы</t>
  </si>
  <si>
    <t>Соисполнитель 1                                                                   Департамент имущественных отношений Нефтеюганского района</t>
  </si>
  <si>
    <t>Ответственный исполнитель                                               Администрация Нефтеюганского района (комитет по опеке и попечительству)</t>
  </si>
  <si>
    <t>Ответственный исполнитель                                                Администрация Нефтеюганского района (отдел по опеке и попечительству)</t>
  </si>
  <si>
    <t xml:space="preserve">Соисполнитель 2                                                                                                   Департамент образования и молодежной политики Нефтеюганского района                                                           </t>
  </si>
  <si>
    <t>Соисполнитель 3                                                                   Администрация Нефтеюганского района (отдел по делам несовершеннолетних, защите их прав)</t>
  </si>
  <si>
    <t>Соисполнитель 4                                                                  МКУ "Управление по делам администрации"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</si>
</sst>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,##0.0"/>
    <numFmt numFmtId="166" formatCode="0.0"/>
    <numFmt numFmtId="167" formatCode="_-* #,##0.0_р_._-;\-* #,##0.0_р_._-;_-* &quot;-&quot;?_р_._-;_-@_-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 applyBorder="1"/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Fill="1"/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6" fontId="2" fillId="4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left" vertical="center" wrapText="1"/>
    </xf>
    <xf numFmtId="167" fontId="3" fillId="3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3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0" fillId="0" borderId="0" xfId="0" applyNumberFormat="1"/>
    <xf numFmtId="0" fontId="0" fillId="0" borderId="3" xfId="0" applyBorder="1" applyAlignment="1">
      <alignment horizontal="center" vertical="top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/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/>
    <xf numFmtId="3" fontId="2" fillId="0" borderId="0" xfId="0" applyNumberFormat="1" applyFont="1" applyBorder="1"/>
    <xf numFmtId="0" fontId="2" fillId="0" borderId="9" xfId="0" applyFont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/>
    <xf numFmtId="3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/>
    <xf numFmtId="3" fontId="2" fillId="0" borderId="0" xfId="0" applyNumberFormat="1" applyFont="1" applyFill="1" applyBorder="1"/>
    <xf numFmtId="0" fontId="0" fillId="0" borderId="0" xfId="0" applyFill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0" fillId="0" borderId="0" xfId="0" applyFill="1" applyAlignment="1">
      <alignment vertical="top"/>
    </xf>
    <xf numFmtId="3" fontId="0" fillId="0" borderId="0" xfId="0" applyNumberFormat="1" applyFill="1" applyAlignment="1">
      <alignment horizontal="center" vertical="center"/>
    </xf>
    <xf numFmtId="3" fontId="0" fillId="0" borderId="0" xfId="0" applyNumberFormat="1" applyFill="1"/>
    <xf numFmtId="0" fontId="2" fillId="0" borderId="7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7" xfId="0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0" fillId="0" borderId="0" xfId="0" applyNumberFormat="1" applyFill="1" applyAlignment="1">
      <alignment horizontal="center" vertical="center"/>
    </xf>
    <xf numFmtId="164" fontId="3" fillId="0" borderId="12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vertical="center"/>
    </xf>
    <xf numFmtId="164" fontId="2" fillId="6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/>
    </xf>
    <xf numFmtId="16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wrapText="1"/>
    </xf>
    <xf numFmtId="2" fontId="4" fillId="0" borderId="11" xfId="0" applyNumberFormat="1" applyFont="1" applyFill="1" applyBorder="1" applyAlignment="1">
      <alignment horizontal="center" wrapText="1"/>
    </xf>
    <xf numFmtId="2" fontId="4" fillId="0" borderId="12" xfId="0" applyNumberFormat="1" applyFont="1" applyFill="1" applyBorder="1" applyAlignment="1">
      <alignment horizont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center" vertical="top" wrapText="1"/>
    </xf>
    <xf numFmtId="167" fontId="6" fillId="0" borderId="3" xfId="0" applyNumberFormat="1" applyFont="1" applyFill="1" applyBorder="1" applyAlignment="1">
      <alignment horizontal="center" vertical="top" wrapText="1"/>
    </xf>
    <xf numFmtId="167" fontId="6" fillId="0" borderId="4" xfId="0" applyNumberFormat="1" applyFont="1" applyFill="1" applyBorder="1" applyAlignment="1">
      <alignment horizontal="center" vertical="top" wrapText="1"/>
    </xf>
    <xf numFmtId="167" fontId="2" fillId="0" borderId="5" xfId="0" applyNumberFormat="1" applyFont="1" applyFill="1" applyBorder="1" applyAlignment="1">
      <alignment horizontal="left" vertical="center" wrapText="1"/>
    </xf>
    <xf numFmtId="167" fontId="0" fillId="0" borderId="6" xfId="0" applyNumberFormat="1" applyFill="1" applyBorder="1" applyAlignment="1">
      <alignment horizontal="left" vertical="center" wrapText="1"/>
    </xf>
    <xf numFmtId="167" fontId="0" fillId="0" borderId="7" xfId="0" applyNumberFormat="1" applyFill="1" applyBorder="1" applyAlignment="1">
      <alignment horizontal="left" vertical="center" wrapText="1"/>
    </xf>
    <xf numFmtId="167" fontId="0" fillId="0" borderId="8" xfId="0" applyNumberFormat="1" applyFill="1" applyBorder="1" applyAlignment="1">
      <alignment horizontal="left" vertical="center" wrapText="1"/>
    </xf>
    <xf numFmtId="167" fontId="0" fillId="0" borderId="13" xfId="0" applyNumberFormat="1" applyFill="1" applyBorder="1" applyAlignment="1">
      <alignment horizontal="left" vertical="center" wrapText="1"/>
    </xf>
    <xf numFmtId="167" fontId="0" fillId="0" borderId="14" xfId="0" applyNumberForma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16" fontId="2" fillId="0" borderId="2" xfId="0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167" fontId="6" fillId="0" borderId="2" xfId="0" applyNumberFormat="1" applyFont="1" applyBorder="1" applyAlignment="1">
      <alignment horizontal="center" vertical="top" wrapText="1"/>
    </xf>
    <xf numFmtId="167" fontId="6" fillId="0" borderId="3" xfId="0" applyNumberFormat="1" applyFont="1" applyBorder="1" applyAlignment="1">
      <alignment horizontal="center" vertical="top" wrapText="1"/>
    </xf>
    <xf numFmtId="167" fontId="6" fillId="0" borderId="4" xfId="0" applyNumberFormat="1" applyFont="1" applyBorder="1" applyAlignment="1">
      <alignment horizontal="center" vertical="top" wrapText="1"/>
    </xf>
    <xf numFmtId="167" fontId="2" fillId="0" borderId="5" xfId="0" applyNumberFormat="1" applyFont="1" applyBorder="1" applyAlignment="1">
      <alignment horizontal="center" vertical="center" wrapText="1"/>
    </xf>
    <xf numFmtId="167" fontId="0" fillId="0" borderId="6" xfId="0" applyNumberFormat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 wrapText="1"/>
    </xf>
    <xf numFmtId="167" fontId="0" fillId="0" borderId="8" xfId="0" applyNumberFormat="1" applyBorder="1" applyAlignment="1">
      <alignment horizontal="center" vertical="center" wrapText="1"/>
    </xf>
    <xf numFmtId="167" fontId="0" fillId="0" borderId="13" xfId="0" applyNumberFormat="1" applyBorder="1" applyAlignment="1">
      <alignment horizontal="center" vertical="center" wrapText="1"/>
    </xf>
    <xf numFmtId="167" fontId="0" fillId="0" borderId="14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7"/>
  <sheetViews>
    <sheetView tabSelected="1" view="pageBreakPreview" zoomScale="60" zoomScaleNormal="75" workbookViewId="0">
      <pane xSplit="4" ySplit="9" topLeftCell="E145" activePane="bottomRight" state="frozen"/>
      <selection pane="topRight" activeCell="E1" sqref="E1"/>
      <selection pane="bottomLeft" activeCell="A10" sqref="A10"/>
      <selection pane="bottomRight" activeCell="H159" sqref="H159"/>
    </sheetView>
  </sheetViews>
  <sheetFormatPr defaultRowHeight="15"/>
  <cols>
    <col min="1" max="1" width="7.28515625" style="102" customWidth="1"/>
    <col min="2" max="2" width="28.28515625" style="102" customWidth="1"/>
    <col min="3" max="3" width="26.85546875" style="102" customWidth="1"/>
    <col min="4" max="4" width="30.85546875" style="4" customWidth="1"/>
    <col min="5" max="5" width="16.42578125" style="103" customWidth="1"/>
    <col min="6" max="6" width="17" style="104" customWidth="1"/>
    <col min="7" max="7" width="17.140625" style="104" customWidth="1"/>
    <col min="8" max="8" width="18.42578125" style="104" customWidth="1"/>
    <col min="9" max="9" width="15.28515625" style="104" customWidth="1"/>
    <col min="10" max="10" width="15" style="104" customWidth="1"/>
    <col min="11" max="11" width="15.28515625" style="104" customWidth="1"/>
    <col min="12" max="12" width="15.7109375" style="104" customWidth="1"/>
    <col min="13" max="13" width="25.5703125" style="4" customWidth="1"/>
    <col min="14" max="16384" width="9.140625" style="4"/>
  </cols>
  <sheetData>
    <row r="1" spans="1:13" ht="15.75">
      <c r="A1" s="89"/>
      <c r="B1" s="119"/>
      <c r="C1" s="119"/>
      <c r="D1" s="119"/>
      <c r="E1" s="119"/>
      <c r="F1" s="119"/>
      <c r="G1" s="119"/>
      <c r="H1" s="119"/>
      <c r="I1" s="119"/>
      <c r="J1" s="145" t="s">
        <v>0</v>
      </c>
      <c r="K1" s="145"/>
      <c r="L1" s="145"/>
    </row>
    <row r="2" spans="1:13" s="90" customFormat="1" ht="16.5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3" s="90" customFormat="1" ht="15.75">
      <c r="A3" s="91"/>
      <c r="B3" s="91"/>
      <c r="C3" s="91"/>
      <c r="D3" s="92"/>
      <c r="E3" s="93"/>
      <c r="F3" s="94"/>
      <c r="G3" s="95"/>
      <c r="H3" s="95"/>
      <c r="I3" s="95"/>
      <c r="J3" s="95"/>
      <c r="K3" s="95"/>
      <c r="L3" s="95"/>
    </row>
    <row r="4" spans="1:13" s="96" customFormat="1" ht="15.75">
      <c r="A4" s="142" t="s">
        <v>2</v>
      </c>
      <c r="B4" s="147" t="s">
        <v>3</v>
      </c>
      <c r="C4" s="147" t="s">
        <v>4</v>
      </c>
      <c r="D4" s="147" t="s">
        <v>5</v>
      </c>
      <c r="E4" s="148" t="s">
        <v>6</v>
      </c>
      <c r="F4" s="148"/>
      <c r="G4" s="148"/>
      <c r="H4" s="148"/>
      <c r="I4" s="148"/>
      <c r="J4" s="148"/>
      <c r="K4" s="148"/>
      <c r="L4" s="148"/>
    </row>
    <row r="5" spans="1:13" s="96" customFormat="1" ht="15.75">
      <c r="A5" s="143"/>
      <c r="B5" s="147"/>
      <c r="C5" s="147"/>
      <c r="D5" s="147"/>
      <c r="E5" s="148" t="s">
        <v>7</v>
      </c>
      <c r="F5" s="148" t="s">
        <v>8</v>
      </c>
      <c r="G5" s="148"/>
      <c r="H5" s="148"/>
      <c r="I5" s="148"/>
      <c r="J5" s="148"/>
      <c r="K5" s="148"/>
      <c r="L5" s="148"/>
    </row>
    <row r="6" spans="1:13" s="96" customFormat="1" ht="15.75">
      <c r="A6" s="144"/>
      <c r="B6" s="147"/>
      <c r="C6" s="147"/>
      <c r="D6" s="147"/>
      <c r="E6" s="148"/>
      <c r="F6" s="88" t="s">
        <v>9</v>
      </c>
      <c r="G6" s="88" t="s">
        <v>10</v>
      </c>
      <c r="H6" s="88" t="s">
        <v>11</v>
      </c>
      <c r="I6" s="88" t="s">
        <v>12</v>
      </c>
      <c r="J6" s="88" t="s">
        <v>13</v>
      </c>
      <c r="K6" s="88" t="s">
        <v>14</v>
      </c>
      <c r="L6" s="88" t="s">
        <v>15</v>
      </c>
    </row>
    <row r="7" spans="1:13" ht="6.75" hidden="1" customHeight="1">
      <c r="A7" s="141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</row>
    <row r="8" spans="1:13" ht="38.25" customHeight="1">
      <c r="A8" s="141" t="s">
        <v>17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</row>
    <row r="9" spans="1:13" ht="20.25" customHeight="1">
      <c r="A9" s="142" t="s">
        <v>18</v>
      </c>
      <c r="B9" s="142" t="s">
        <v>19</v>
      </c>
      <c r="C9" s="149" t="s">
        <v>20</v>
      </c>
      <c r="D9" s="113" t="s">
        <v>7</v>
      </c>
      <c r="E9" s="126">
        <f>F9+G9+H9+I9+J9+K9+L9</f>
        <v>109941.90399999998</v>
      </c>
      <c r="F9" s="127">
        <f>F10+F11+F12+F13+F14</f>
        <v>14378.2</v>
      </c>
      <c r="G9" s="120">
        <f>G14+G13+G12+G11+G10</f>
        <v>14080.2</v>
      </c>
      <c r="H9" s="127">
        <f>H15+H21+H27+H33+H39</f>
        <v>17442.996999999999</v>
      </c>
      <c r="I9" s="127">
        <f>I10+I11+I12+I13+I14</f>
        <v>14130.3</v>
      </c>
      <c r="J9" s="127">
        <f>J10+J11+J12+J13+J14</f>
        <v>15373.599999999999</v>
      </c>
      <c r="K9" s="127">
        <f>K10+K11+K12+K13+K14</f>
        <v>16588.199999999997</v>
      </c>
      <c r="L9" s="127">
        <f>L10+L11+L12+L13+L14</f>
        <v>17948.406999999999</v>
      </c>
    </row>
    <row r="10" spans="1:13" ht="18.75" customHeight="1">
      <c r="A10" s="143"/>
      <c r="B10" s="143"/>
      <c r="C10" s="150"/>
      <c r="D10" s="112" t="s">
        <v>91</v>
      </c>
      <c r="E10" s="122">
        <f>SUM(F10:L10)</f>
        <v>0</v>
      </c>
      <c r="F10" s="122">
        <f t="shared" ref="F10:L14" si="0">F52</f>
        <v>0</v>
      </c>
      <c r="G10" s="122">
        <f t="shared" si="0"/>
        <v>0</v>
      </c>
      <c r="H10" s="122">
        <f t="shared" si="0"/>
        <v>0</v>
      </c>
      <c r="I10" s="122">
        <f t="shared" si="0"/>
        <v>0</v>
      </c>
      <c r="J10" s="122">
        <f t="shared" si="0"/>
        <v>0</v>
      </c>
      <c r="K10" s="122">
        <f t="shared" si="0"/>
        <v>0</v>
      </c>
      <c r="L10" s="122">
        <f t="shared" si="0"/>
        <v>0</v>
      </c>
    </row>
    <row r="11" spans="1:13" ht="19.5" customHeight="1">
      <c r="A11" s="143"/>
      <c r="B11" s="143"/>
      <c r="C11" s="150"/>
      <c r="D11" s="97" t="s">
        <v>22</v>
      </c>
      <c r="E11" s="122">
        <f>SUM(F11:L11)</f>
        <v>68563.280400000003</v>
      </c>
      <c r="F11" s="122">
        <f>F17+F23+F29+F35+F41</f>
        <v>9078.2000000000007</v>
      </c>
      <c r="G11" s="122">
        <f t="shared" ref="G11:L12" si="1">G17+G23+G29+G35+G41</f>
        <v>8780.2000000000007</v>
      </c>
      <c r="H11" s="122">
        <f>H17+H23+H29+H35+H41</f>
        <v>10684.7</v>
      </c>
      <c r="I11" s="122">
        <f t="shared" si="1"/>
        <v>8830.2999999999993</v>
      </c>
      <c r="J11" s="122">
        <f t="shared" si="1"/>
        <v>9607.2999999999993</v>
      </c>
      <c r="K11" s="122">
        <f t="shared" si="1"/>
        <v>10366.299999999999</v>
      </c>
      <c r="L11" s="122">
        <f t="shared" si="1"/>
        <v>11216.2804</v>
      </c>
    </row>
    <row r="12" spans="1:13" ht="24" customHeight="1">
      <c r="A12" s="143"/>
      <c r="B12" s="143"/>
      <c r="C12" s="150"/>
      <c r="D12" s="97" t="s">
        <v>23</v>
      </c>
      <c r="E12" s="122">
        <f>SUM(F12:L12)</f>
        <v>41378.623599999999</v>
      </c>
      <c r="F12" s="122">
        <f>F18+F24+F30+F36+F42</f>
        <v>5299.9999999999991</v>
      </c>
      <c r="G12" s="122">
        <f t="shared" si="1"/>
        <v>5300</v>
      </c>
      <c r="H12" s="122">
        <f>H18+H24+H30+H36+H42</f>
        <v>6758.2969999999996</v>
      </c>
      <c r="I12" s="122">
        <f t="shared" si="1"/>
        <v>5300</v>
      </c>
      <c r="J12" s="122">
        <f t="shared" si="1"/>
        <v>5766.3</v>
      </c>
      <c r="K12" s="122">
        <f t="shared" si="1"/>
        <v>6221.9</v>
      </c>
      <c r="L12" s="122">
        <f t="shared" si="1"/>
        <v>6732.1266000000005</v>
      </c>
    </row>
    <row r="13" spans="1:13" ht="35.25" customHeight="1">
      <c r="A13" s="143"/>
      <c r="B13" s="143"/>
      <c r="C13" s="150"/>
      <c r="D13" s="97" t="s">
        <v>24</v>
      </c>
      <c r="E13" s="122">
        <v>0</v>
      </c>
      <c r="F13" s="122">
        <f t="shared" si="0"/>
        <v>0</v>
      </c>
      <c r="G13" s="122">
        <f t="shared" si="0"/>
        <v>0</v>
      </c>
      <c r="H13" s="122">
        <f t="shared" si="0"/>
        <v>0</v>
      </c>
      <c r="I13" s="122">
        <f t="shared" si="0"/>
        <v>0</v>
      </c>
      <c r="J13" s="122">
        <f t="shared" si="0"/>
        <v>0</v>
      </c>
      <c r="K13" s="122">
        <f t="shared" si="0"/>
        <v>0</v>
      </c>
      <c r="L13" s="122">
        <f t="shared" si="0"/>
        <v>0</v>
      </c>
    </row>
    <row r="14" spans="1:13" ht="18.75" customHeight="1">
      <c r="A14" s="144"/>
      <c r="B14" s="144"/>
      <c r="C14" s="151"/>
      <c r="D14" s="97" t="s">
        <v>89</v>
      </c>
      <c r="E14" s="122">
        <f>E20+E26+E32+E38+E44</f>
        <v>0</v>
      </c>
      <c r="F14" s="122">
        <f t="shared" si="0"/>
        <v>0</v>
      </c>
      <c r="G14" s="122">
        <f t="shared" si="0"/>
        <v>0</v>
      </c>
      <c r="H14" s="122">
        <f>H20+H26+H32+H38+H44</f>
        <v>0</v>
      </c>
      <c r="I14" s="122">
        <f t="shared" si="0"/>
        <v>0</v>
      </c>
      <c r="J14" s="122">
        <f t="shared" si="0"/>
        <v>0</v>
      </c>
      <c r="K14" s="122">
        <f t="shared" si="0"/>
        <v>0</v>
      </c>
      <c r="L14" s="122">
        <f t="shared" si="0"/>
        <v>0</v>
      </c>
    </row>
    <row r="15" spans="1:13" ht="19.5" customHeight="1">
      <c r="A15" s="147" t="s">
        <v>26</v>
      </c>
      <c r="B15" s="155" t="s">
        <v>27</v>
      </c>
      <c r="C15" s="142" t="s">
        <v>20</v>
      </c>
      <c r="D15" s="98" t="s">
        <v>7</v>
      </c>
      <c r="E15" s="127">
        <f>F15+G15+H15+I15+J15+K15+L15</f>
        <v>43035.456400000003</v>
      </c>
      <c r="F15" s="127">
        <f>SUM(F16:F20)</f>
        <v>5942.1</v>
      </c>
      <c r="G15" s="127">
        <f t="shared" ref="G15:L15" si="2">SUM(G16:G20)</f>
        <v>5394.5999999999995</v>
      </c>
      <c r="H15" s="127">
        <f t="shared" si="2"/>
        <v>6969.576</v>
      </c>
      <c r="I15" s="127">
        <f t="shared" si="2"/>
        <v>5456.4</v>
      </c>
      <c r="J15" s="127">
        <f t="shared" si="2"/>
        <v>5936.5</v>
      </c>
      <c r="K15" s="127">
        <f t="shared" si="2"/>
        <v>6405.5</v>
      </c>
      <c r="L15" s="127">
        <f t="shared" si="2"/>
        <v>6930.7804000000006</v>
      </c>
    </row>
    <row r="16" spans="1:13" ht="18.75" customHeight="1">
      <c r="A16" s="147"/>
      <c r="B16" s="156"/>
      <c r="C16" s="143"/>
      <c r="D16" s="99" t="s">
        <v>28</v>
      </c>
      <c r="E16" s="122">
        <f t="shared" ref="E16:E44" si="3">SUM(F16:L16)</f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05"/>
    </row>
    <row r="17" spans="1:16" ht="24" customHeight="1">
      <c r="A17" s="147"/>
      <c r="B17" s="156"/>
      <c r="C17" s="143"/>
      <c r="D17" s="99" t="s">
        <v>22</v>
      </c>
      <c r="E17" s="122">
        <f>F17+G17+H17+I17+J17+K17+L17</f>
        <v>42022.780400000003</v>
      </c>
      <c r="F17" s="122">
        <v>5842.6</v>
      </c>
      <c r="G17" s="122">
        <v>5368.4</v>
      </c>
      <c r="H17" s="122">
        <v>6481.4</v>
      </c>
      <c r="I17" s="122">
        <v>5368.4</v>
      </c>
      <c r="J17" s="122">
        <v>5840.8</v>
      </c>
      <c r="K17" s="122">
        <v>6302.2</v>
      </c>
      <c r="L17" s="122">
        <f>K17*1.082</f>
        <v>6818.9804000000004</v>
      </c>
      <c r="M17" s="105"/>
      <c r="P17" s="100"/>
    </row>
    <row r="18" spans="1:16" ht="19.5" customHeight="1">
      <c r="A18" s="147"/>
      <c r="B18" s="156"/>
      <c r="C18" s="143"/>
      <c r="D18" s="99" t="s">
        <v>23</v>
      </c>
      <c r="E18" s="122">
        <f>SUM(F18:L18)</f>
        <v>1012.676</v>
      </c>
      <c r="F18" s="122">
        <v>99.5</v>
      </c>
      <c r="G18" s="122">
        <v>26.2</v>
      </c>
      <c r="H18" s="138">
        <f>597.19-97.77-11.244</f>
        <v>488.17600000000004</v>
      </c>
      <c r="I18" s="122">
        <v>88</v>
      </c>
      <c r="J18" s="122">
        <v>95.7</v>
      </c>
      <c r="K18" s="122">
        <v>103.3</v>
      </c>
      <c r="L18" s="122">
        <v>111.8</v>
      </c>
      <c r="M18" s="105"/>
      <c r="N18" s="96"/>
    </row>
    <row r="19" spans="1:16" ht="33.75" customHeight="1">
      <c r="A19" s="147"/>
      <c r="B19" s="156"/>
      <c r="C19" s="143"/>
      <c r="D19" s="97" t="s">
        <v>24</v>
      </c>
      <c r="E19" s="122">
        <v>0</v>
      </c>
      <c r="F19" s="122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v>0</v>
      </c>
      <c r="M19" s="105"/>
      <c r="N19" s="96"/>
    </row>
    <row r="20" spans="1:16" ht="19.5" customHeight="1">
      <c r="A20" s="147"/>
      <c r="B20" s="157"/>
      <c r="C20" s="144"/>
      <c r="D20" s="99" t="s">
        <v>89</v>
      </c>
      <c r="E20" s="122">
        <f t="shared" si="3"/>
        <v>0</v>
      </c>
      <c r="F20" s="128">
        <v>0</v>
      </c>
      <c r="G20" s="128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05"/>
      <c r="N20" s="96"/>
    </row>
    <row r="21" spans="1:16" ht="24" customHeight="1">
      <c r="A21" s="142" t="s">
        <v>29</v>
      </c>
      <c r="B21" s="142" t="s">
        <v>30</v>
      </c>
      <c r="C21" s="142" t="s">
        <v>20</v>
      </c>
      <c r="D21" s="98" t="s">
        <v>7</v>
      </c>
      <c r="E21" s="129">
        <f>SUM(F21:L21)</f>
        <v>52997.599999999999</v>
      </c>
      <c r="F21" s="127">
        <f t="shared" ref="F21:L21" si="4">SUM(F22:F26)</f>
        <v>6471.2</v>
      </c>
      <c r="G21" s="127">
        <f t="shared" si="4"/>
        <v>6703.6</v>
      </c>
      <c r="H21" s="127">
        <f t="shared" si="4"/>
        <v>8443.2000000000007</v>
      </c>
      <c r="I21" s="127">
        <f t="shared" si="4"/>
        <v>6923.8</v>
      </c>
      <c r="J21" s="127">
        <f t="shared" si="4"/>
        <v>7533</v>
      </c>
      <c r="K21" s="127">
        <f t="shared" si="4"/>
        <v>8128.2</v>
      </c>
      <c r="L21" s="127">
        <f t="shared" si="4"/>
        <v>8794.6</v>
      </c>
      <c r="M21" s="105"/>
    </row>
    <row r="22" spans="1:16" ht="18.75" customHeight="1">
      <c r="A22" s="143"/>
      <c r="B22" s="143"/>
      <c r="C22" s="143"/>
      <c r="D22" s="99" t="s">
        <v>28</v>
      </c>
      <c r="E22" s="122">
        <f t="shared" si="3"/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05"/>
    </row>
    <row r="23" spans="1:16" ht="26.25" customHeight="1">
      <c r="A23" s="143"/>
      <c r="B23" s="143"/>
      <c r="C23" s="143"/>
      <c r="D23" s="99" t="s">
        <v>22</v>
      </c>
      <c r="E23" s="122">
        <f>SUM(F23:L23)</f>
        <v>26480.499999999996</v>
      </c>
      <c r="F23" s="122">
        <v>3235.6</v>
      </c>
      <c r="G23" s="122">
        <v>3351.8</v>
      </c>
      <c r="H23" s="122">
        <f>3425.3+778</f>
        <v>4203.3</v>
      </c>
      <c r="I23" s="122">
        <v>3461.9</v>
      </c>
      <c r="J23" s="122">
        <v>3766.5</v>
      </c>
      <c r="K23" s="122">
        <v>4064.1</v>
      </c>
      <c r="L23" s="122">
        <v>4397.3</v>
      </c>
      <c r="M23" s="154"/>
      <c r="N23" s="96"/>
    </row>
    <row r="24" spans="1:16" ht="19.5" customHeight="1">
      <c r="A24" s="143"/>
      <c r="B24" s="143"/>
      <c r="C24" s="143"/>
      <c r="D24" s="99" t="s">
        <v>23</v>
      </c>
      <c r="E24" s="122">
        <f t="shared" si="3"/>
        <v>26517.099999999995</v>
      </c>
      <c r="F24" s="122">
        <v>3235.6</v>
      </c>
      <c r="G24" s="122">
        <v>3351.8</v>
      </c>
      <c r="H24" s="122">
        <v>4239.8999999999996</v>
      </c>
      <c r="I24" s="122">
        <v>3461.9</v>
      </c>
      <c r="J24" s="122">
        <v>3766.5</v>
      </c>
      <c r="K24" s="122">
        <v>4064.1</v>
      </c>
      <c r="L24" s="122">
        <v>4397.3</v>
      </c>
      <c r="M24" s="154"/>
      <c r="N24" s="96"/>
    </row>
    <row r="25" spans="1:16" ht="33" customHeight="1">
      <c r="A25" s="143"/>
      <c r="B25" s="143"/>
      <c r="C25" s="143"/>
      <c r="D25" s="97" t="s">
        <v>24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18"/>
      <c r="N25" s="96"/>
    </row>
    <row r="26" spans="1:16" ht="21.75" customHeight="1">
      <c r="A26" s="144"/>
      <c r="B26" s="144"/>
      <c r="C26" s="144"/>
      <c r="D26" s="99" t="s">
        <v>89</v>
      </c>
      <c r="E26" s="122">
        <f t="shared" si="3"/>
        <v>0</v>
      </c>
      <c r="F26" s="122">
        <v>0</v>
      </c>
      <c r="G26" s="122">
        <v>0</v>
      </c>
      <c r="H26" s="122">
        <f>1556-1556</f>
        <v>0</v>
      </c>
      <c r="I26" s="122">
        <v>0</v>
      </c>
      <c r="J26" s="122">
        <v>0</v>
      </c>
      <c r="K26" s="122">
        <v>0</v>
      </c>
      <c r="L26" s="122">
        <v>0</v>
      </c>
      <c r="M26" s="115"/>
      <c r="N26" s="96"/>
    </row>
    <row r="27" spans="1:16" ht="27" customHeight="1">
      <c r="A27" s="142" t="s">
        <v>31</v>
      </c>
      <c r="B27" s="142" t="s">
        <v>32</v>
      </c>
      <c r="C27" s="142" t="s">
        <v>20</v>
      </c>
      <c r="D27" s="98" t="s">
        <v>7</v>
      </c>
      <c r="E27" s="127">
        <f t="shared" si="3"/>
        <v>9381.976999999999</v>
      </c>
      <c r="F27" s="127">
        <f t="shared" ref="F27:L27" si="5">SUM(F28:F32)</f>
        <v>1295.8</v>
      </c>
      <c r="G27" s="127">
        <f t="shared" si="5"/>
        <v>1150</v>
      </c>
      <c r="H27" s="127">
        <f t="shared" si="5"/>
        <v>1338.877</v>
      </c>
      <c r="I27" s="127">
        <f t="shared" si="5"/>
        <v>1235</v>
      </c>
      <c r="J27" s="127">
        <f t="shared" si="5"/>
        <v>1343.7</v>
      </c>
      <c r="K27" s="127">
        <f t="shared" si="5"/>
        <v>1449.8</v>
      </c>
      <c r="L27" s="127">
        <f t="shared" si="5"/>
        <v>1568.8</v>
      </c>
    </row>
    <row r="28" spans="1:16" ht="30.75" customHeight="1">
      <c r="A28" s="143"/>
      <c r="B28" s="143"/>
      <c r="C28" s="143"/>
      <c r="D28" s="99" t="s">
        <v>28</v>
      </c>
      <c r="E28" s="122">
        <f t="shared" si="3"/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52"/>
    </row>
    <row r="29" spans="1:16" ht="27" customHeight="1">
      <c r="A29" s="143"/>
      <c r="B29" s="143"/>
      <c r="C29" s="143"/>
      <c r="D29" s="99" t="s">
        <v>22</v>
      </c>
      <c r="E29" s="122">
        <f t="shared" si="3"/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52"/>
      <c r="N29" s="96"/>
      <c r="O29" s="96"/>
    </row>
    <row r="30" spans="1:16" ht="21" customHeight="1">
      <c r="A30" s="143"/>
      <c r="B30" s="143"/>
      <c r="C30" s="143"/>
      <c r="D30" s="99" t="s">
        <v>23</v>
      </c>
      <c r="E30" s="122">
        <f t="shared" si="3"/>
        <v>9381.976999999999</v>
      </c>
      <c r="F30" s="122">
        <v>1295.8</v>
      </c>
      <c r="G30" s="122">
        <v>1150</v>
      </c>
      <c r="H30" s="122">
        <v>1338.877</v>
      </c>
      <c r="I30" s="122">
        <v>1235</v>
      </c>
      <c r="J30" s="122">
        <v>1343.7</v>
      </c>
      <c r="K30" s="122">
        <v>1449.8</v>
      </c>
      <c r="L30" s="122">
        <v>1568.8</v>
      </c>
      <c r="M30" s="115"/>
      <c r="N30" s="96"/>
      <c r="O30" s="96"/>
    </row>
    <row r="31" spans="1:16" ht="32.25" customHeight="1">
      <c r="A31" s="143"/>
      <c r="B31" s="143"/>
      <c r="C31" s="143"/>
      <c r="D31" s="99" t="s">
        <v>24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15"/>
      <c r="N31" s="96"/>
      <c r="O31" s="96"/>
    </row>
    <row r="32" spans="1:16" ht="21" customHeight="1">
      <c r="A32" s="144"/>
      <c r="B32" s="144"/>
      <c r="C32" s="144"/>
      <c r="D32" s="99" t="s">
        <v>89</v>
      </c>
      <c r="E32" s="122">
        <f t="shared" si="3"/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15"/>
      <c r="N32" s="96"/>
      <c r="O32" s="96"/>
    </row>
    <row r="33" spans="1:13" ht="21" customHeight="1">
      <c r="A33" s="142" t="s">
        <v>33</v>
      </c>
      <c r="B33" s="142" t="s">
        <v>34</v>
      </c>
      <c r="C33" s="142" t="s">
        <v>20</v>
      </c>
      <c r="D33" s="98" t="s">
        <v>7</v>
      </c>
      <c r="E33" s="127">
        <f>SUM(F33:L33)</f>
        <v>1816.4706000000001</v>
      </c>
      <c r="F33" s="127">
        <f t="shared" ref="F33:L33" si="6">SUM(F34:F38)</f>
        <v>257.7</v>
      </c>
      <c r="G33" s="127">
        <f t="shared" si="6"/>
        <v>386.8</v>
      </c>
      <c r="H33" s="127">
        <f t="shared" si="6"/>
        <v>356.24400000000003</v>
      </c>
      <c r="I33" s="127">
        <f t="shared" si="6"/>
        <v>180</v>
      </c>
      <c r="J33" s="127">
        <f t="shared" si="6"/>
        <v>195.8</v>
      </c>
      <c r="K33" s="127">
        <f t="shared" si="6"/>
        <v>211.3</v>
      </c>
      <c r="L33" s="127">
        <f t="shared" si="6"/>
        <v>228.62660000000002</v>
      </c>
    </row>
    <row r="34" spans="1:13" ht="18.75" customHeight="1">
      <c r="A34" s="143"/>
      <c r="B34" s="143"/>
      <c r="C34" s="143"/>
      <c r="D34" s="99" t="s">
        <v>28</v>
      </c>
      <c r="E34" s="122">
        <f t="shared" si="3"/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2">
        <v>0</v>
      </c>
    </row>
    <row r="35" spans="1:13" ht="21" customHeight="1">
      <c r="A35" s="143"/>
      <c r="B35" s="143"/>
      <c r="C35" s="143"/>
      <c r="D35" s="99" t="s">
        <v>22</v>
      </c>
      <c r="E35" s="122">
        <f t="shared" si="3"/>
        <v>60</v>
      </c>
      <c r="F35" s="122">
        <v>0</v>
      </c>
      <c r="G35" s="122">
        <v>60</v>
      </c>
      <c r="H35" s="122">
        <v>0</v>
      </c>
      <c r="I35" s="122">
        <v>0</v>
      </c>
      <c r="J35" s="122">
        <v>0</v>
      </c>
      <c r="K35" s="122">
        <v>0</v>
      </c>
      <c r="L35" s="122">
        <v>0</v>
      </c>
      <c r="M35" s="152"/>
    </row>
    <row r="36" spans="1:13" ht="21.75" customHeight="1">
      <c r="A36" s="143"/>
      <c r="B36" s="143"/>
      <c r="C36" s="143"/>
      <c r="D36" s="99" t="s">
        <v>23</v>
      </c>
      <c r="E36" s="122">
        <f>SUM(F36:L36)</f>
        <v>1756.4706000000001</v>
      </c>
      <c r="F36" s="128">
        <v>257.7</v>
      </c>
      <c r="G36" s="137">
        <v>326.8</v>
      </c>
      <c r="H36" s="138">
        <f>345+11.244</f>
        <v>356.24400000000003</v>
      </c>
      <c r="I36" s="122">
        <v>180</v>
      </c>
      <c r="J36" s="122">
        <v>195.8</v>
      </c>
      <c r="K36" s="122">
        <v>211.3</v>
      </c>
      <c r="L36" s="122">
        <f>K36*1.082</f>
        <v>228.62660000000002</v>
      </c>
      <c r="M36" s="152"/>
    </row>
    <row r="37" spans="1:13" ht="31.5">
      <c r="A37" s="143"/>
      <c r="B37" s="143"/>
      <c r="C37" s="143"/>
      <c r="D37" s="99" t="s">
        <v>24</v>
      </c>
      <c r="E37" s="122">
        <v>0</v>
      </c>
      <c r="F37" s="122">
        <v>0</v>
      </c>
      <c r="G37" s="122">
        <v>0</v>
      </c>
      <c r="H37" s="122">
        <v>0</v>
      </c>
      <c r="I37" s="122">
        <v>0</v>
      </c>
      <c r="J37" s="122">
        <v>0</v>
      </c>
      <c r="K37" s="122">
        <v>0</v>
      </c>
      <c r="L37" s="122">
        <v>0</v>
      </c>
      <c r="M37" s="152"/>
    </row>
    <row r="38" spans="1:13" ht="21.75" customHeight="1">
      <c r="A38" s="144"/>
      <c r="B38" s="144"/>
      <c r="C38" s="144"/>
      <c r="D38" s="99" t="s">
        <v>89</v>
      </c>
      <c r="E38" s="122">
        <f t="shared" si="3"/>
        <v>0</v>
      </c>
      <c r="F38" s="122">
        <v>0</v>
      </c>
      <c r="G38" s="122">
        <v>0</v>
      </c>
      <c r="H38" s="122">
        <v>0</v>
      </c>
      <c r="I38" s="122">
        <v>0</v>
      </c>
      <c r="J38" s="122">
        <v>0</v>
      </c>
      <c r="K38" s="122">
        <v>0</v>
      </c>
      <c r="L38" s="122">
        <v>0</v>
      </c>
      <c r="M38" s="152"/>
    </row>
    <row r="39" spans="1:13" ht="22.5" customHeight="1">
      <c r="A39" s="153" t="s">
        <v>35</v>
      </c>
      <c r="B39" s="142" t="s">
        <v>36</v>
      </c>
      <c r="C39" s="142" t="s">
        <v>20</v>
      </c>
      <c r="D39" s="98" t="s">
        <v>7</v>
      </c>
      <c r="E39" s="127">
        <f t="shared" si="3"/>
        <v>2710.3999999999996</v>
      </c>
      <c r="F39" s="127">
        <f t="shared" ref="F39:L39" si="7">SUM(F40:F44)</f>
        <v>411.4</v>
      </c>
      <c r="G39" s="127">
        <f t="shared" si="7"/>
        <v>445.2</v>
      </c>
      <c r="H39" s="127">
        <f t="shared" si="7"/>
        <v>335.1</v>
      </c>
      <c r="I39" s="127">
        <f t="shared" si="7"/>
        <v>335.1</v>
      </c>
      <c r="J39" s="127">
        <f t="shared" si="7"/>
        <v>364.6</v>
      </c>
      <c r="K39" s="127">
        <f t="shared" si="7"/>
        <v>393.4</v>
      </c>
      <c r="L39" s="127">
        <f t="shared" si="7"/>
        <v>425.6</v>
      </c>
    </row>
    <row r="40" spans="1:13" ht="18.75" customHeight="1">
      <c r="A40" s="143"/>
      <c r="B40" s="143"/>
      <c r="C40" s="143"/>
      <c r="D40" s="99" t="s">
        <v>28</v>
      </c>
      <c r="E40" s="122">
        <f t="shared" si="3"/>
        <v>0</v>
      </c>
      <c r="F40" s="122">
        <v>0</v>
      </c>
      <c r="G40" s="122">
        <v>0</v>
      </c>
      <c r="H40" s="122">
        <v>0</v>
      </c>
      <c r="I40" s="122">
        <v>0</v>
      </c>
      <c r="J40" s="122">
        <v>0</v>
      </c>
      <c r="K40" s="122">
        <v>0</v>
      </c>
      <c r="L40" s="122">
        <v>0</v>
      </c>
    </row>
    <row r="41" spans="1:13" ht="19.5" customHeight="1">
      <c r="A41" s="143"/>
      <c r="B41" s="143"/>
      <c r="C41" s="143"/>
      <c r="D41" s="99" t="s">
        <v>22</v>
      </c>
      <c r="E41" s="122">
        <f t="shared" si="3"/>
        <v>0</v>
      </c>
      <c r="F41" s="122">
        <v>0</v>
      </c>
      <c r="G41" s="122">
        <v>0</v>
      </c>
      <c r="H41" s="122">
        <v>0</v>
      </c>
      <c r="I41" s="122">
        <v>0</v>
      </c>
      <c r="J41" s="122">
        <v>0</v>
      </c>
      <c r="K41" s="122">
        <v>0</v>
      </c>
      <c r="L41" s="122">
        <v>0</v>
      </c>
    </row>
    <row r="42" spans="1:13" ht="19.5" customHeight="1">
      <c r="A42" s="143"/>
      <c r="B42" s="143"/>
      <c r="C42" s="143"/>
      <c r="D42" s="99" t="s">
        <v>23</v>
      </c>
      <c r="E42" s="122">
        <f t="shared" si="3"/>
        <v>2710.3999999999996</v>
      </c>
      <c r="F42" s="122">
        <v>411.4</v>
      </c>
      <c r="G42" s="122">
        <v>445.2</v>
      </c>
      <c r="H42" s="122">
        <v>335.1</v>
      </c>
      <c r="I42" s="122">
        <v>335.1</v>
      </c>
      <c r="J42" s="122">
        <v>364.6</v>
      </c>
      <c r="K42" s="122">
        <v>393.4</v>
      </c>
      <c r="L42" s="122">
        <v>425.6</v>
      </c>
    </row>
    <row r="43" spans="1:13" ht="31.5">
      <c r="A43" s="143"/>
      <c r="B43" s="143"/>
      <c r="C43" s="143"/>
      <c r="D43" s="99" t="s">
        <v>24</v>
      </c>
      <c r="E43" s="122">
        <v>0</v>
      </c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22">
        <v>0</v>
      </c>
    </row>
    <row r="44" spans="1:13" ht="19.5" customHeight="1">
      <c r="A44" s="144"/>
      <c r="B44" s="144"/>
      <c r="C44" s="144"/>
      <c r="D44" s="99" t="s">
        <v>89</v>
      </c>
      <c r="E44" s="122">
        <f t="shared" si="3"/>
        <v>0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22">
        <v>0</v>
      </c>
    </row>
    <row r="45" spans="1:13" ht="19.5" customHeight="1">
      <c r="A45" s="161"/>
      <c r="B45" s="142" t="s">
        <v>37</v>
      </c>
      <c r="C45" s="142" t="s">
        <v>38</v>
      </c>
      <c r="D45" s="98" t="s">
        <v>7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27">
        <v>0</v>
      </c>
    </row>
    <row r="46" spans="1:13" ht="19.5" customHeight="1">
      <c r="A46" s="162"/>
      <c r="B46" s="143"/>
      <c r="C46" s="143"/>
      <c r="D46" s="99" t="s">
        <v>28</v>
      </c>
      <c r="E46" s="122">
        <v>0</v>
      </c>
      <c r="F46" s="122">
        <f t="shared" ref="F46:L46" si="8">SUM(G40:M40)</f>
        <v>0</v>
      </c>
      <c r="G46" s="122">
        <f t="shared" si="8"/>
        <v>0</v>
      </c>
      <c r="H46" s="122">
        <f t="shared" si="8"/>
        <v>0</v>
      </c>
      <c r="I46" s="122">
        <f t="shared" si="8"/>
        <v>0</v>
      </c>
      <c r="J46" s="122">
        <f t="shared" si="8"/>
        <v>0</v>
      </c>
      <c r="K46" s="122">
        <f t="shared" si="8"/>
        <v>0</v>
      </c>
      <c r="L46" s="122">
        <f t="shared" si="8"/>
        <v>0</v>
      </c>
    </row>
    <row r="47" spans="1:13" ht="19.5" customHeight="1">
      <c r="A47" s="162"/>
      <c r="B47" s="143"/>
      <c r="C47" s="143"/>
      <c r="D47" s="99" t="s">
        <v>22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22">
        <v>0</v>
      </c>
    </row>
    <row r="48" spans="1:13" ht="18.75" customHeight="1">
      <c r="A48" s="162"/>
      <c r="B48" s="143"/>
      <c r="C48" s="143"/>
      <c r="D48" s="99" t="s">
        <v>23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v>0</v>
      </c>
    </row>
    <row r="49" spans="1:12" ht="30" customHeight="1">
      <c r="A49" s="162"/>
      <c r="B49" s="143"/>
      <c r="C49" s="143"/>
      <c r="D49" s="99" t="s">
        <v>24</v>
      </c>
      <c r="E49" s="122">
        <v>0</v>
      </c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L49" s="122">
        <v>0</v>
      </c>
    </row>
    <row r="50" spans="1:12" ht="18.75" customHeight="1">
      <c r="A50" s="162"/>
      <c r="B50" s="143"/>
      <c r="C50" s="144"/>
      <c r="D50" s="99" t="s">
        <v>89</v>
      </c>
      <c r="E50" s="122">
        <f>SUM(F50:L50)</f>
        <v>0</v>
      </c>
      <c r="F50" s="122">
        <f t="shared" ref="F50:L50" si="9">SUM(G44:M44)</f>
        <v>0</v>
      </c>
      <c r="G50" s="122">
        <f t="shared" si="9"/>
        <v>0</v>
      </c>
      <c r="H50" s="122">
        <f t="shared" si="9"/>
        <v>0</v>
      </c>
      <c r="I50" s="122">
        <f t="shared" si="9"/>
        <v>0</v>
      </c>
      <c r="J50" s="122">
        <f t="shared" si="9"/>
        <v>0</v>
      </c>
      <c r="K50" s="122">
        <f t="shared" si="9"/>
        <v>0</v>
      </c>
      <c r="L50" s="122">
        <f t="shared" si="9"/>
        <v>0</v>
      </c>
    </row>
    <row r="51" spans="1:12" ht="18.75" customHeight="1">
      <c r="A51" s="162"/>
      <c r="B51" s="143"/>
      <c r="C51" s="142" t="s">
        <v>39</v>
      </c>
      <c r="D51" s="98" t="s">
        <v>7</v>
      </c>
      <c r="E51" s="127">
        <f>E52+E53+E54+E55+E56</f>
        <v>109941.90400000001</v>
      </c>
      <c r="F51" s="127">
        <f>F53+F54+F52+F55+F56</f>
        <v>14378.2</v>
      </c>
      <c r="G51" s="127">
        <f t="shared" ref="G51:L51" si="10">G53+G54+G52+G55+G56</f>
        <v>14080.2</v>
      </c>
      <c r="H51" s="127">
        <f t="shared" si="10"/>
        <v>17442.996999999999</v>
      </c>
      <c r="I51" s="127">
        <f t="shared" si="10"/>
        <v>14130.3</v>
      </c>
      <c r="J51" s="127">
        <f t="shared" si="10"/>
        <v>15373.599999999999</v>
      </c>
      <c r="K51" s="127">
        <f t="shared" si="10"/>
        <v>16588.199999999997</v>
      </c>
      <c r="L51" s="127">
        <f t="shared" si="10"/>
        <v>17948.406999999999</v>
      </c>
    </row>
    <row r="52" spans="1:12" ht="21.75" customHeight="1">
      <c r="A52" s="162"/>
      <c r="B52" s="143"/>
      <c r="C52" s="143"/>
      <c r="D52" s="99" t="s">
        <v>28</v>
      </c>
      <c r="E52" s="122">
        <f>SUM(F52:L52)</f>
        <v>0</v>
      </c>
      <c r="F52" s="122">
        <v>0</v>
      </c>
      <c r="G52" s="122">
        <v>0</v>
      </c>
      <c r="H52" s="122">
        <v>0</v>
      </c>
      <c r="I52" s="122">
        <v>0</v>
      </c>
      <c r="J52" s="122">
        <v>0</v>
      </c>
      <c r="K52" s="122">
        <v>0</v>
      </c>
      <c r="L52" s="122">
        <v>0</v>
      </c>
    </row>
    <row r="53" spans="1:12" ht="21" customHeight="1">
      <c r="A53" s="162"/>
      <c r="B53" s="143"/>
      <c r="C53" s="143"/>
      <c r="D53" s="99" t="s">
        <v>22</v>
      </c>
      <c r="E53" s="122">
        <f>SUM(F53:L53)</f>
        <v>68563.280400000003</v>
      </c>
      <c r="F53" s="122">
        <f>F11</f>
        <v>9078.2000000000007</v>
      </c>
      <c r="G53" s="122">
        <f t="shared" ref="G53:L54" si="11">G11</f>
        <v>8780.2000000000007</v>
      </c>
      <c r="H53" s="122">
        <f t="shared" si="11"/>
        <v>10684.7</v>
      </c>
      <c r="I53" s="122">
        <f t="shared" si="11"/>
        <v>8830.2999999999993</v>
      </c>
      <c r="J53" s="122">
        <f t="shared" si="11"/>
        <v>9607.2999999999993</v>
      </c>
      <c r="K53" s="122">
        <f t="shared" si="11"/>
        <v>10366.299999999999</v>
      </c>
      <c r="L53" s="122">
        <f t="shared" si="11"/>
        <v>11216.2804</v>
      </c>
    </row>
    <row r="54" spans="1:12" ht="21" customHeight="1">
      <c r="A54" s="162"/>
      <c r="B54" s="143"/>
      <c r="C54" s="143"/>
      <c r="D54" s="99" t="s">
        <v>23</v>
      </c>
      <c r="E54" s="122">
        <f>SUM(F54:L54)</f>
        <v>41378.623599999999</v>
      </c>
      <c r="F54" s="122">
        <f>F12</f>
        <v>5299.9999999999991</v>
      </c>
      <c r="G54" s="122">
        <f t="shared" si="11"/>
        <v>5300</v>
      </c>
      <c r="H54" s="122">
        <f t="shared" si="11"/>
        <v>6758.2969999999996</v>
      </c>
      <c r="I54" s="122">
        <f t="shared" si="11"/>
        <v>5300</v>
      </c>
      <c r="J54" s="122">
        <f t="shared" si="11"/>
        <v>5766.3</v>
      </c>
      <c r="K54" s="122">
        <f t="shared" si="11"/>
        <v>6221.9</v>
      </c>
      <c r="L54" s="122">
        <f t="shared" si="11"/>
        <v>6732.1266000000005</v>
      </c>
    </row>
    <row r="55" spans="1:12" ht="31.5">
      <c r="A55" s="162"/>
      <c r="B55" s="143"/>
      <c r="C55" s="143"/>
      <c r="D55" s="99" t="s">
        <v>24</v>
      </c>
      <c r="E55" s="122">
        <v>0</v>
      </c>
      <c r="F55" s="122">
        <v>0</v>
      </c>
      <c r="G55" s="122">
        <v>0</v>
      </c>
      <c r="H55" s="122">
        <v>0</v>
      </c>
      <c r="I55" s="122">
        <v>0</v>
      </c>
      <c r="J55" s="122">
        <v>0</v>
      </c>
      <c r="K55" s="122">
        <v>0</v>
      </c>
      <c r="L55" s="122">
        <v>0</v>
      </c>
    </row>
    <row r="56" spans="1:12" ht="24" customHeight="1">
      <c r="A56" s="163"/>
      <c r="B56" s="144"/>
      <c r="C56" s="144"/>
      <c r="D56" s="99" t="s">
        <v>89</v>
      </c>
      <c r="E56" s="122">
        <f>F56+G56+H56+I56+J56+K56+L56</f>
        <v>0</v>
      </c>
      <c r="F56" s="122">
        <v>0</v>
      </c>
      <c r="G56" s="122">
        <v>0</v>
      </c>
      <c r="H56" s="122">
        <f>H20+H26+H32+H38+H44</f>
        <v>0</v>
      </c>
      <c r="I56" s="122">
        <v>0</v>
      </c>
      <c r="J56" s="122">
        <v>0</v>
      </c>
      <c r="K56" s="122">
        <v>0</v>
      </c>
      <c r="L56" s="122">
        <v>0</v>
      </c>
    </row>
    <row r="57" spans="1:12" ht="36" customHeight="1">
      <c r="A57" s="164" t="s">
        <v>40</v>
      </c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6"/>
    </row>
    <row r="58" spans="1:12" ht="21" customHeight="1">
      <c r="A58" s="158" t="s">
        <v>41</v>
      </c>
      <c r="B58" s="142" t="s">
        <v>42</v>
      </c>
      <c r="C58" s="142" t="s">
        <v>87</v>
      </c>
      <c r="D58" s="98" t="s">
        <v>7</v>
      </c>
      <c r="E58" s="130">
        <f t="shared" ref="E58:E75" si="12">SUM(F58:L58)</f>
        <v>139946.70000000001</v>
      </c>
      <c r="F58" s="120">
        <v>87218.3</v>
      </c>
      <c r="G58" s="120">
        <f>G59+G60+G61+G62+G63</f>
        <v>52728.4</v>
      </c>
      <c r="H58" s="120">
        <v>0</v>
      </c>
      <c r="I58" s="120">
        <v>0</v>
      </c>
      <c r="J58" s="120">
        <v>0</v>
      </c>
      <c r="K58" s="120">
        <f>K59+K60+K61+K62+K63</f>
        <v>0</v>
      </c>
      <c r="L58" s="120">
        <f>L59+L60+L61+L62+L63</f>
        <v>0</v>
      </c>
    </row>
    <row r="59" spans="1:12" ht="21" customHeight="1">
      <c r="A59" s="159"/>
      <c r="B59" s="143"/>
      <c r="C59" s="143"/>
      <c r="D59" s="99" t="s">
        <v>28</v>
      </c>
      <c r="E59" s="131">
        <f t="shared" si="12"/>
        <v>0</v>
      </c>
      <c r="F59" s="122">
        <v>0</v>
      </c>
      <c r="G59" s="122">
        <v>0</v>
      </c>
      <c r="H59" s="122">
        <v>0</v>
      </c>
      <c r="I59" s="122">
        <v>0</v>
      </c>
      <c r="J59" s="122">
        <v>0</v>
      </c>
      <c r="K59" s="122">
        <v>0</v>
      </c>
      <c r="L59" s="122">
        <f>SUM(M53:S53)</f>
        <v>0</v>
      </c>
    </row>
    <row r="60" spans="1:12" ht="15.75">
      <c r="A60" s="159"/>
      <c r="B60" s="143"/>
      <c r="C60" s="143"/>
      <c r="D60" s="99" t="s">
        <v>22</v>
      </c>
      <c r="E60" s="131">
        <f t="shared" si="12"/>
        <v>139946.70000000001</v>
      </c>
      <c r="F60" s="121">
        <v>87218.3</v>
      </c>
      <c r="G60" s="121">
        <v>52728.4</v>
      </c>
      <c r="H60" s="121">
        <v>0</v>
      </c>
      <c r="I60" s="121">
        <v>0</v>
      </c>
      <c r="J60" s="121">
        <v>0</v>
      </c>
      <c r="K60" s="121">
        <v>0</v>
      </c>
      <c r="L60" s="121">
        <v>0</v>
      </c>
    </row>
    <row r="61" spans="1:12" ht="21" customHeight="1">
      <c r="A61" s="159"/>
      <c r="B61" s="143"/>
      <c r="C61" s="143"/>
      <c r="D61" s="99" t="s">
        <v>23</v>
      </c>
      <c r="E61" s="131">
        <f t="shared" si="12"/>
        <v>0</v>
      </c>
      <c r="F61" s="122">
        <v>0</v>
      </c>
      <c r="G61" s="122">
        <v>0</v>
      </c>
      <c r="H61" s="122">
        <v>0</v>
      </c>
      <c r="I61" s="122">
        <v>0</v>
      </c>
      <c r="J61" s="122">
        <v>0</v>
      </c>
      <c r="K61" s="122">
        <v>0</v>
      </c>
      <c r="L61" s="122">
        <f>SUM(M56:S56)</f>
        <v>0</v>
      </c>
    </row>
    <row r="62" spans="1:12" ht="31.5">
      <c r="A62" s="159"/>
      <c r="B62" s="143"/>
      <c r="C62" s="143"/>
      <c r="D62" s="99" t="s">
        <v>24</v>
      </c>
      <c r="E62" s="131">
        <f t="shared" si="12"/>
        <v>0</v>
      </c>
      <c r="F62" s="122">
        <v>0</v>
      </c>
      <c r="G62" s="122">
        <v>0</v>
      </c>
      <c r="H62" s="122">
        <v>0</v>
      </c>
      <c r="I62" s="122">
        <v>0</v>
      </c>
      <c r="J62" s="122">
        <v>0</v>
      </c>
      <c r="K62" s="122">
        <v>0</v>
      </c>
      <c r="L62" s="122">
        <v>0</v>
      </c>
    </row>
    <row r="63" spans="1:12" ht="19.5" customHeight="1">
      <c r="A63" s="159"/>
      <c r="B63" s="143"/>
      <c r="C63" s="144"/>
      <c r="D63" s="99" t="s">
        <v>89</v>
      </c>
      <c r="E63" s="131">
        <f t="shared" si="12"/>
        <v>0</v>
      </c>
      <c r="F63" s="122">
        <f t="shared" ref="F63:L63" si="13">SUM(G57:M57)</f>
        <v>0</v>
      </c>
      <c r="G63" s="122">
        <f t="shared" si="13"/>
        <v>0</v>
      </c>
      <c r="H63" s="122">
        <f t="shared" si="13"/>
        <v>0</v>
      </c>
      <c r="I63" s="122">
        <f t="shared" si="13"/>
        <v>0</v>
      </c>
      <c r="J63" s="122">
        <f t="shared" si="13"/>
        <v>0</v>
      </c>
      <c r="K63" s="122">
        <f t="shared" si="13"/>
        <v>0</v>
      </c>
      <c r="L63" s="122">
        <f t="shared" si="13"/>
        <v>0</v>
      </c>
    </row>
    <row r="64" spans="1:12" ht="23.25" customHeight="1">
      <c r="A64" s="159"/>
      <c r="B64" s="143"/>
      <c r="C64" s="142" t="s">
        <v>38</v>
      </c>
      <c r="D64" s="98" t="s">
        <v>7</v>
      </c>
      <c r="E64" s="130">
        <f t="shared" si="12"/>
        <v>172629.99</v>
      </c>
      <c r="F64" s="120">
        <f t="shared" ref="F64:K64" si="14">F65+F66+F67+F68+F69</f>
        <v>0</v>
      </c>
      <c r="G64" s="120">
        <f t="shared" si="14"/>
        <v>7592.89</v>
      </c>
      <c r="H64" s="120">
        <f>H65+H66+H67+H68+H69</f>
        <v>30183.699999999997</v>
      </c>
      <c r="I64" s="120">
        <f t="shared" si="14"/>
        <v>35025</v>
      </c>
      <c r="J64" s="120">
        <f t="shared" si="14"/>
        <v>33308.300000000003</v>
      </c>
      <c r="K64" s="120">
        <f t="shared" si="14"/>
        <v>33213.9</v>
      </c>
      <c r="L64" s="120">
        <f>L65+L66+L67+L68+L69</f>
        <v>33306.199999999997</v>
      </c>
    </row>
    <row r="65" spans="1:12" ht="19.5" customHeight="1">
      <c r="A65" s="159"/>
      <c r="B65" s="143"/>
      <c r="C65" s="143"/>
      <c r="D65" s="99" t="s">
        <v>28</v>
      </c>
      <c r="E65" s="131">
        <f t="shared" si="12"/>
        <v>0</v>
      </c>
      <c r="F65" s="122">
        <v>0</v>
      </c>
      <c r="G65" s="122">
        <v>0</v>
      </c>
      <c r="H65" s="122">
        <v>0</v>
      </c>
      <c r="I65" s="122">
        <v>0</v>
      </c>
      <c r="J65" s="122">
        <v>0</v>
      </c>
      <c r="K65" s="122">
        <v>0</v>
      </c>
      <c r="L65" s="122">
        <v>0</v>
      </c>
    </row>
    <row r="66" spans="1:12" ht="22.5" customHeight="1">
      <c r="A66" s="159"/>
      <c r="B66" s="143"/>
      <c r="C66" s="143"/>
      <c r="D66" s="99" t="s">
        <v>22</v>
      </c>
      <c r="E66" s="131">
        <f t="shared" si="12"/>
        <v>172629.99</v>
      </c>
      <c r="F66" s="121">
        <v>0</v>
      </c>
      <c r="G66" s="121">
        <v>7592.89</v>
      </c>
      <c r="H66" s="139">
        <f>30782.1-2211.9+1613.5</f>
        <v>30183.699999999997</v>
      </c>
      <c r="I66" s="121">
        <v>35025</v>
      </c>
      <c r="J66" s="121">
        <v>33308.300000000003</v>
      </c>
      <c r="K66" s="121">
        <v>33213.9</v>
      </c>
      <c r="L66" s="121">
        <v>33306.199999999997</v>
      </c>
    </row>
    <row r="67" spans="1:12" ht="18.75" customHeight="1">
      <c r="A67" s="159"/>
      <c r="B67" s="143"/>
      <c r="C67" s="143"/>
      <c r="D67" s="99" t="s">
        <v>23</v>
      </c>
      <c r="E67" s="131">
        <f t="shared" si="12"/>
        <v>0</v>
      </c>
      <c r="F67" s="122">
        <v>0</v>
      </c>
      <c r="G67" s="122">
        <v>0</v>
      </c>
      <c r="H67" s="122">
        <v>0</v>
      </c>
      <c r="I67" s="122">
        <v>0</v>
      </c>
      <c r="J67" s="122">
        <v>0</v>
      </c>
      <c r="K67" s="122">
        <v>0</v>
      </c>
      <c r="L67" s="122">
        <v>0</v>
      </c>
    </row>
    <row r="68" spans="1:12" ht="34.5" customHeight="1">
      <c r="A68" s="159"/>
      <c r="B68" s="143"/>
      <c r="C68" s="143"/>
      <c r="D68" s="99" t="s">
        <v>24</v>
      </c>
      <c r="E68" s="131">
        <f t="shared" si="12"/>
        <v>0</v>
      </c>
      <c r="F68" s="122">
        <v>0</v>
      </c>
      <c r="G68" s="122">
        <v>0</v>
      </c>
      <c r="H68" s="122">
        <v>0</v>
      </c>
      <c r="I68" s="122">
        <v>0</v>
      </c>
      <c r="J68" s="122">
        <v>0</v>
      </c>
      <c r="K68" s="122">
        <v>0</v>
      </c>
      <c r="L68" s="122">
        <v>0</v>
      </c>
    </row>
    <row r="69" spans="1:12" ht="22.5" customHeight="1">
      <c r="A69" s="160"/>
      <c r="B69" s="144"/>
      <c r="C69" s="144"/>
      <c r="D69" s="99" t="s">
        <v>89</v>
      </c>
      <c r="E69" s="131">
        <f t="shared" si="12"/>
        <v>0</v>
      </c>
      <c r="F69" s="122">
        <v>0</v>
      </c>
      <c r="G69" s="122">
        <v>0</v>
      </c>
      <c r="H69" s="122">
        <v>0</v>
      </c>
      <c r="I69" s="122">
        <v>0</v>
      </c>
      <c r="J69" s="122">
        <v>0</v>
      </c>
      <c r="K69" s="122">
        <v>0</v>
      </c>
      <c r="L69" s="122">
        <v>0</v>
      </c>
    </row>
    <row r="70" spans="1:12" ht="27" customHeight="1">
      <c r="A70" s="161"/>
      <c r="B70" s="167" t="s">
        <v>43</v>
      </c>
      <c r="C70" s="155"/>
      <c r="D70" s="98" t="s">
        <v>7</v>
      </c>
      <c r="E70" s="120">
        <f t="shared" si="12"/>
        <v>312576.69</v>
      </c>
      <c r="F70" s="120">
        <f t="shared" ref="F70:K70" si="15">F71+F72+F73+F74+F75</f>
        <v>87218.3</v>
      </c>
      <c r="G70" s="120">
        <f t="shared" si="15"/>
        <v>60321.29</v>
      </c>
      <c r="H70" s="120">
        <f t="shared" si="15"/>
        <v>30183.699999999997</v>
      </c>
      <c r="I70" s="120">
        <f t="shared" si="15"/>
        <v>35025</v>
      </c>
      <c r="J70" s="120">
        <f t="shared" si="15"/>
        <v>33308.300000000003</v>
      </c>
      <c r="K70" s="120">
        <f t="shared" si="15"/>
        <v>33213.9</v>
      </c>
      <c r="L70" s="120">
        <f>L71+L72+L73+L74+L75</f>
        <v>33306.199999999997</v>
      </c>
    </row>
    <row r="71" spans="1:12" ht="19.5" customHeight="1">
      <c r="A71" s="162"/>
      <c r="B71" s="168"/>
      <c r="C71" s="156"/>
      <c r="D71" s="99" t="s">
        <v>28</v>
      </c>
      <c r="E71" s="121">
        <f t="shared" si="12"/>
        <v>0</v>
      </c>
      <c r="F71" s="122">
        <f t="shared" ref="F71:K71" si="16">F59+F65</f>
        <v>0</v>
      </c>
      <c r="G71" s="122">
        <f t="shared" si="16"/>
        <v>0</v>
      </c>
      <c r="H71" s="122">
        <f t="shared" si="16"/>
        <v>0</v>
      </c>
      <c r="I71" s="122">
        <f t="shared" si="16"/>
        <v>0</v>
      </c>
      <c r="J71" s="122">
        <f t="shared" si="16"/>
        <v>0</v>
      </c>
      <c r="K71" s="122">
        <f t="shared" si="16"/>
        <v>0</v>
      </c>
      <c r="L71" s="122">
        <f>L59+L65</f>
        <v>0</v>
      </c>
    </row>
    <row r="72" spans="1:12" ht="18" customHeight="1">
      <c r="A72" s="162"/>
      <c r="B72" s="168"/>
      <c r="C72" s="156"/>
      <c r="D72" s="99" t="s">
        <v>22</v>
      </c>
      <c r="E72" s="121">
        <f t="shared" si="12"/>
        <v>312576.69</v>
      </c>
      <c r="F72" s="121">
        <f t="shared" ref="F72:L75" si="17">F66+F60</f>
        <v>87218.3</v>
      </c>
      <c r="G72" s="121">
        <f t="shared" si="17"/>
        <v>60321.29</v>
      </c>
      <c r="H72" s="121">
        <f>H66+H60</f>
        <v>30183.699999999997</v>
      </c>
      <c r="I72" s="121">
        <f t="shared" si="17"/>
        <v>35025</v>
      </c>
      <c r="J72" s="121">
        <f t="shared" si="17"/>
        <v>33308.300000000003</v>
      </c>
      <c r="K72" s="121">
        <f t="shared" si="17"/>
        <v>33213.9</v>
      </c>
      <c r="L72" s="121">
        <f t="shared" si="17"/>
        <v>33306.199999999997</v>
      </c>
    </row>
    <row r="73" spans="1:12" ht="21" customHeight="1">
      <c r="A73" s="162"/>
      <c r="B73" s="168"/>
      <c r="C73" s="156"/>
      <c r="D73" s="99" t="s">
        <v>23</v>
      </c>
      <c r="E73" s="121">
        <f t="shared" si="12"/>
        <v>0</v>
      </c>
      <c r="F73" s="122">
        <f t="shared" si="17"/>
        <v>0</v>
      </c>
      <c r="G73" s="122">
        <f t="shared" si="17"/>
        <v>0</v>
      </c>
      <c r="H73" s="122">
        <f t="shared" si="17"/>
        <v>0</v>
      </c>
      <c r="I73" s="122">
        <f t="shared" si="17"/>
        <v>0</v>
      </c>
      <c r="J73" s="122">
        <f t="shared" si="17"/>
        <v>0</v>
      </c>
      <c r="K73" s="122">
        <f t="shared" si="17"/>
        <v>0</v>
      </c>
      <c r="L73" s="122">
        <f>L67+L61</f>
        <v>0</v>
      </c>
    </row>
    <row r="74" spans="1:12" ht="31.5">
      <c r="A74" s="162"/>
      <c r="B74" s="168"/>
      <c r="C74" s="156"/>
      <c r="D74" s="99" t="s">
        <v>24</v>
      </c>
      <c r="E74" s="121">
        <f t="shared" si="12"/>
        <v>0</v>
      </c>
      <c r="F74" s="122">
        <f t="shared" si="17"/>
        <v>0</v>
      </c>
      <c r="G74" s="122">
        <f t="shared" si="17"/>
        <v>0</v>
      </c>
      <c r="H74" s="122">
        <f t="shared" si="17"/>
        <v>0</v>
      </c>
      <c r="I74" s="122">
        <f t="shared" si="17"/>
        <v>0</v>
      </c>
      <c r="J74" s="122">
        <f t="shared" si="17"/>
        <v>0</v>
      </c>
      <c r="K74" s="122">
        <f t="shared" si="17"/>
        <v>0</v>
      </c>
      <c r="L74" s="122">
        <f>L68+L62</f>
        <v>0</v>
      </c>
    </row>
    <row r="75" spans="1:12" ht="27" customHeight="1">
      <c r="A75" s="163"/>
      <c r="B75" s="169"/>
      <c r="C75" s="157"/>
      <c r="D75" s="99" t="s">
        <v>89</v>
      </c>
      <c r="E75" s="121">
        <f t="shared" si="12"/>
        <v>0</v>
      </c>
      <c r="F75" s="122">
        <f t="shared" si="17"/>
        <v>0</v>
      </c>
      <c r="G75" s="122">
        <f t="shared" si="17"/>
        <v>0</v>
      </c>
      <c r="H75" s="122">
        <f t="shared" si="17"/>
        <v>0</v>
      </c>
      <c r="I75" s="122">
        <f t="shared" si="17"/>
        <v>0</v>
      </c>
      <c r="J75" s="122">
        <f t="shared" si="17"/>
        <v>0</v>
      </c>
      <c r="K75" s="122">
        <f t="shared" si="17"/>
        <v>0</v>
      </c>
      <c r="L75" s="122">
        <f>L69+L63</f>
        <v>0</v>
      </c>
    </row>
    <row r="76" spans="1:12" ht="41.25" customHeight="1">
      <c r="A76" s="170" t="s">
        <v>44</v>
      </c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2"/>
    </row>
    <row r="77" spans="1:12" ht="14.25" customHeight="1">
      <c r="A77" s="173" t="s">
        <v>45</v>
      </c>
      <c r="B77" s="176" t="s">
        <v>46</v>
      </c>
      <c r="C77" s="142" t="s">
        <v>38</v>
      </c>
      <c r="D77" s="98" t="s">
        <v>7</v>
      </c>
      <c r="E77" s="111">
        <f t="shared" ref="E77:E94" si="18">SUM(F77:L77)</f>
        <v>0</v>
      </c>
      <c r="F77" s="111">
        <f t="shared" ref="F77:K77" si="19">F78+F79+F80+F81+F82</f>
        <v>0</v>
      </c>
      <c r="G77" s="111">
        <f t="shared" si="19"/>
        <v>0</v>
      </c>
      <c r="H77" s="111">
        <f t="shared" si="19"/>
        <v>0</v>
      </c>
      <c r="I77" s="111">
        <f t="shared" si="19"/>
        <v>0</v>
      </c>
      <c r="J77" s="111">
        <f t="shared" si="19"/>
        <v>0</v>
      </c>
      <c r="K77" s="111">
        <f t="shared" si="19"/>
        <v>0</v>
      </c>
      <c r="L77" s="111">
        <f>L78+L79+L80+L81+L82</f>
        <v>0</v>
      </c>
    </row>
    <row r="78" spans="1:12" ht="15.75" customHeight="1">
      <c r="A78" s="174"/>
      <c r="B78" s="177"/>
      <c r="C78" s="143"/>
      <c r="D78" s="99" t="s">
        <v>28</v>
      </c>
      <c r="E78" s="110">
        <f t="shared" si="18"/>
        <v>0</v>
      </c>
      <c r="F78" s="110">
        <v>0</v>
      </c>
      <c r="G78" s="110">
        <v>0</v>
      </c>
      <c r="H78" s="110">
        <v>0</v>
      </c>
      <c r="I78" s="110">
        <v>0</v>
      </c>
      <c r="J78" s="110">
        <v>0</v>
      </c>
      <c r="K78" s="110">
        <v>0</v>
      </c>
      <c r="L78" s="110">
        <v>0</v>
      </c>
    </row>
    <row r="79" spans="1:12" ht="18.75" customHeight="1">
      <c r="A79" s="174"/>
      <c r="B79" s="177"/>
      <c r="C79" s="143"/>
      <c r="D79" s="99" t="s">
        <v>22</v>
      </c>
      <c r="E79" s="110">
        <f t="shared" si="18"/>
        <v>0</v>
      </c>
      <c r="F79" s="110">
        <v>0</v>
      </c>
      <c r="G79" s="110">
        <v>0</v>
      </c>
      <c r="H79" s="110">
        <v>0</v>
      </c>
      <c r="I79" s="110">
        <v>0</v>
      </c>
      <c r="J79" s="110">
        <v>0</v>
      </c>
      <c r="K79" s="110">
        <v>0</v>
      </c>
      <c r="L79" s="110">
        <v>0</v>
      </c>
    </row>
    <row r="80" spans="1:12" ht="16.5" customHeight="1">
      <c r="A80" s="174"/>
      <c r="B80" s="177"/>
      <c r="C80" s="143"/>
      <c r="D80" s="99" t="s">
        <v>23</v>
      </c>
      <c r="E80" s="110">
        <f t="shared" si="18"/>
        <v>0</v>
      </c>
      <c r="F80" s="110">
        <v>0</v>
      </c>
      <c r="G80" s="110">
        <v>0</v>
      </c>
      <c r="H80" s="110">
        <v>0</v>
      </c>
      <c r="I80" s="110">
        <v>0</v>
      </c>
      <c r="J80" s="110">
        <v>0</v>
      </c>
      <c r="K80" s="110">
        <v>0</v>
      </c>
      <c r="L80" s="110">
        <v>0</v>
      </c>
    </row>
    <row r="81" spans="1:12" ht="30.75" customHeight="1">
      <c r="A81" s="174"/>
      <c r="B81" s="177"/>
      <c r="C81" s="143"/>
      <c r="D81" s="99" t="s">
        <v>24</v>
      </c>
      <c r="E81" s="110">
        <f t="shared" si="18"/>
        <v>0</v>
      </c>
      <c r="F81" s="110">
        <v>0</v>
      </c>
      <c r="G81" s="110">
        <v>0</v>
      </c>
      <c r="H81" s="110">
        <v>0</v>
      </c>
      <c r="I81" s="110">
        <v>0</v>
      </c>
      <c r="J81" s="110">
        <v>0</v>
      </c>
      <c r="K81" s="110">
        <v>0</v>
      </c>
      <c r="L81" s="110">
        <v>0</v>
      </c>
    </row>
    <row r="82" spans="1:12" ht="15.75" customHeight="1">
      <c r="A82" s="174"/>
      <c r="B82" s="177"/>
      <c r="C82" s="144"/>
      <c r="D82" s="99" t="s">
        <v>89</v>
      </c>
      <c r="E82" s="110">
        <f t="shared" si="18"/>
        <v>0</v>
      </c>
      <c r="F82" s="110">
        <f t="shared" ref="F82:L82" si="20">SUM(G76:M76)</f>
        <v>0</v>
      </c>
      <c r="G82" s="110">
        <f t="shared" si="20"/>
        <v>0</v>
      </c>
      <c r="H82" s="110">
        <f t="shared" si="20"/>
        <v>0</v>
      </c>
      <c r="I82" s="110">
        <f t="shared" si="20"/>
        <v>0</v>
      </c>
      <c r="J82" s="110">
        <f t="shared" si="20"/>
        <v>0</v>
      </c>
      <c r="K82" s="110">
        <f t="shared" si="20"/>
        <v>0</v>
      </c>
      <c r="L82" s="110">
        <f t="shared" si="20"/>
        <v>0</v>
      </c>
    </row>
    <row r="83" spans="1:12" ht="18" customHeight="1">
      <c r="A83" s="174"/>
      <c r="B83" s="177"/>
      <c r="C83" s="142" t="s">
        <v>47</v>
      </c>
      <c r="D83" s="98" t="s">
        <v>7</v>
      </c>
      <c r="E83" s="127">
        <f>E84+E85+E86+E87+E88</f>
        <v>104190.045</v>
      </c>
      <c r="F83" s="127">
        <f t="shared" ref="F83:K83" si="21">F84+F85+F86+F87+F88</f>
        <v>16943.900000000001</v>
      </c>
      <c r="G83" s="127">
        <f t="shared" si="21"/>
        <v>21931.845000000001</v>
      </c>
      <c r="H83" s="127">
        <f t="shared" si="21"/>
        <v>18306.5</v>
      </c>
      <c r="I83" s="127">
        <f t="shared" si="21"/>
        <v>7799.1</v>
      </c>
      <c r="J83" s="127">
        <f t="shared" si="21"/>
        <v>11933.1</v>
      </c>
      <c r="K83" s="127">
        <f t="shared" si="21"/>
        <v>13637.8</v>
      </c>
      <c r="L83" s="127">
        <f>L84+L85+L86+L87+L88</f>
        <v>13637.8</v>
      </c>
    </row>
    <row r="84" spans="1:12" ht="16.5" customHeight="1">
      <c r="A84" s="174"/>
      <c r="B84" s="177"/>
      <c r="C84" s="143"/>
      <c r="D84" s="99" t="s">
        <v>28</v>
      </c>
      <c r="E84" s="122">
        <f t="shared" si="18"/>
        <v>0</v>
      </c>
      <c r="F84" s="122">
        <v>0</v>
      </c>
      <c r="G84" s="122">
        <v>0</v>
      </c>
      <c r="H84" s="122">
        <v>0</v>
      </c>
      <c r="I84" s="122">
        <v>0</v>
      </c>
      <c r="J84" s="122">
        <v>0</v>
      </c>
      <c r="K84" s="122">
        <f>SUM(L78:R78)</f>
        <v>0</v>
      </c>
      <c r="L84" s="122">
        <f>SUM(M78:S78)</f>
        <v>0</v>
      </c>
    </row>
    <row r="85" spans="1:12" ht="18" customHeight="1">
      <c r="A85" s="174"/>
      <c r="B85" s="177"/>
      <c r="C85" s="143"/>
      <c r="D85" s="99" t="s">
        <v>22</v>
      </c>
      <c r="E85" s="122">
        <f t="shared" si="18"/>
        <v>99827.3</v>
      </c>
      <c r="F85" s="122">
        <v>16943.900000000001</v>
      </c>
      <c r="G85" s="122">
        <v>20277.5</v>
      </c>
      <c r="H85" s="122">
        <v>15598.1</v>
      </c>
      <c r="I85" s="122">
        <v>7799.1</v>
      </c>
      <c r="J85" s="122">
        <v>11933.1</v>
      </c>
      <c r="K85" s="122">
        <v>13637.8</v>
      </c>
      <c r="L85" s="122">
        <v>13637.8</v>
      </c>
    </row>
    <row r="86" spans="1:12" ht="18.75" customHeight="1">
      <c r="A86" s="174"/>
      <c r="B86" s="177"/>
      <c r="C86" s="143"/>
      <c r="D86" s="99" t="s">
        <v>23</v>
      </c>
      <c r="E86" s="122">
        <f t="shared" si="18"/>
        <v>4362.7449999999999</v>
      </c>
      <c r="F86" s="122">
        <f>SUM(G80:M80)</f>
        <v>0</v>
      </c>
      <c r="G86" s="122">
        <v>1654.345</v>
      </c>
      <c r="H86" s="122">
        <v>2708.4</v>
      </c>
      <c r="I86" s="122">
        <f>SUM(J80:P80)</f>
        <v>0</v>
      </c>
      <c r="J86" s="122">
        <f>SUM(K80:Q80)</f>
        <v>0</v>
      </c>
      <c r="K86" s="122">
        <f>SUM(L80:R80)</f>
        <v>0</v>
      </c>
      <c r="L86" s="122">
        <f>SUM(M80:S80)</f>
        <v>0</v>
      </c>
    </row>
    <row r="87" spans="1:12" ht="31.5">
      <c r="A87" s="174"/>
      <c r="B87" s="177"/>
      <c r="C87" s="143"/>
      <c r="D87" s="99" t="s">
        <v>24</v>
      </c>
      <c r="E87" s="122">
        <f t="shared" si="18"/>
        <v>0</v>
      </c>
      <c r="F87" s="122">
        <v>0</v>
      </c>
      <c r="G87" s="122">
        <v>0</v>
      </c>
      <c r="H87" s="122">
        <v>0</v>
      </c>
      <c r="I87" s="122">
        <v>0</v>
      </c>
      <c r="J87" s="122">
        <v>0</v>
      </c>
      <c r="K87" s="122">
        <v>0</v>
      </c>
      <c r="L87" s="122">
        <v>0</v>
      </c>
    </row>
    <row r="88" spans="1:12" ht="15.75">
      <c r="A88" s="175"/>
      <c r="B88" s="178"/>
      <c r="C88" s="144"/>
      <c r="D88" s="99" t="s">
        <v>89</v>
      </c>
      <c r="E88" s="122">
        <f t="shared" si="18"/>
        <v>0</v>
      </c>
      <c r="F88" s="122">
        <f t="shared" ref="F88:L88" si="22">SUM(G82:M82)</f>
        <v>0</v>
      </c>
      <c r="G88" s="122">
        <f t="shared" si="22"/>
        <v>0</v>
      </c>
      <c r="H88" s="122">
        <v>0</v>
      </c>
      <c r="I88" s="122">
        <f t="shared" si="22"/>
        <v>0</v>
      </c>
      <c r="J88" s="122">
        <f t="shared" si="22"/>
        <v>0</v>
      </c>
      <c r="K88" s="122">
        <f t="shared" si="22"/>
        <v>0</v>
      </c>
      <c r="L88" s="122">
        <f t="shared" si="22"/>
        <v>0</v>
      </c>
    </row>
    <row r="89" spans="1:12" ht="18.75" customHeight="1">
      <c r="A89" s="179"/>
      <c r="B89" s="167" t="s">
        <v>48</v>
      </c>
      <c r="C89" s="155"/>
      <c r="D89" s="98" t="s">
        <v>7</v>
      </c>
      <c r="E89" s="127">
        <f t="shared" si="18"/>
        <v>104190.04500000001</v>
      </c>
      <c r="F89" s="127">
        <f t="shared" ref="F89:K89" si="23">F90+F91+F92+F94</f>
        <v>16943.900000000001</v>
      </c>
      <c r="G89" s="127">
        <f t="shared" si="23"/>
        <v>21931.845000000001</v>
      </c>
      <c r="H89" s="127">
        <f t="shared" si="23"/>
        <v>18306.5</v>
      </c>
      <c r="I89" s="127">
        <f t="shared" si="23"/>
        <v>7799.1</v>
      </c>
      <c r="J89" s="127">
        <f t="shared" si="23"/>
        <v>11933.1</v>
      </c>
      <c r="K89" s="127">
        <f t="shared" si="23"/>
        <v>13637.8</v>
      </c>
      <c r="L89" s="127">
        <f>L90+L91+L92+L94</f>
        <v>13637.8</v>
      </c>
    </row>
    <row r="90" spans="1:12" ht="15" customHeight="1">
      <c r="A90" s="180"/>
      <c r="B90" s="168"/>
      <c r="C90" s="156"/>
      <c r="D90" s="99" t="s">
        <v>28</v>
      </c>
      <c r="E90" s="122">
        <f t="shared" si="18"/>
        <v>0</v>
      </c>
      <c r="F90" s="122">
        <f t="shared" ref="F90:K94" si="24">F78+F84</f>
        <v>0</v>
      </c>
      <c r="G90" s="122">
        <f t="shared" si="24"/>
        <v>0</v>
      </c>
      <c r="H90" s="122">
        <f t="shared" si="24"/>
        <v>0</v>
      </c>
      <c r="I90" s="122">
        <f t="shared" si="24"/>
        <v>0</v>
      </c>
      <c r="J90" s="122">
        <f t="shared" si="24"/>
        <v>0</v>
      </c>
      <c r="K90" s="122">
        <f t="shared" si="24"/>
        <v>0</v>
      </c>
      <c r="L90" s="122">
        <f>L78+L84</f>
        <v>0</v>
      </c>
    </row>
    <row r="91" spans="1:12" ht="19.5" customHeight="1">
      <c r="A91" s="180"/>
      <c r="B91" s="168"/>
      <c r="C91" s="156"/>
      <c r="D91" s="99" t="s">
        <v>22</v>
      </c>
      <c r="E91" s="122">
        <f t="shared" si="18"/>
        <v>99827.3</v>
      </c>
      <c r="F91" s="122">
        <f t="shared" si="24"/>
        <v>16943.900000000001</v>
      </c>
      <c r="G91" s="122">
        <f t="shared" si="24"/>
        <v>20277.5</v>
      </c>
      <c r="H91" s="122">
        <f t="shared" si="24"/>
        <v>15598.1</v>
      </c>
      <c r="I91" s="122">
        <f t="shared" si="24"/>
        <v>7799.1</v>
      </c>
      <c r="J91" s="122">
        <f t="shared" si="24"/>
        <v>11933.1</v>
      </c>
      <c r="K91" s="122">
        <f t="shared" si="24"/>
        <v>13637.8</v>
      </c>
      <c r="L91" s="122">
        <f>L79+L85</f>
        <v>13637.8</v>
      </c>
    </row>
    <row r="92" spans="1:12" ht="16.5" customHeight="1">
      <c r="A92" s="180"/>
      <c r="B92" s="168"/>
      <c r="C92" s="156"/>
      <c r="D92" s="99" t="s">
        <v>23</v>
      </c>
      <c r="E92" s="122">
        <f t="shared" si="18"/>
        <v>4362.7449999999999</v>
      </c>
      <c r="F92" s="122">
        <f t="shared" si="24"/>
        <v>0</v>
      </c>
      <c r="G92" s="122">
        <f t="shared" si="24"/>
        <v>1654.345</v>
      </c>
      <c r="H92" s="122">
        <f t="shared" si="24"/>
        <v>2708.4</v>
      </c>
      <c r="I92" s="122">
        <f t="shared" si="24"/>
        <v>0</v>
      </c>
      <c r="J92" s="122">
        <f t="shared" si="24"/>
        <v>0</v>
      </c>
      <c r="K92" s="122">
        <f t="shared" si="24"/>
        <v>0</v>
      </c>
      <c r="L92" s="122">
        <f>L80+L86</f>
        <v>0</v>
      </c>
    </row>
    <row r="93" spans="1:12" ht="31.5">
      <c r="A93" s="180"/>
      <c r="B93" s="168"/>
      <c r="C93" s="156"/>
      <c r="D93" s="99" t="s">
        <v>24</v>
      </c>
      <c r="E93" s="122">
        <f t="shared" si="18"/>
        <v>0</v>
      </c>
      <c r="F93" s="122">
        <f t="shared" si="24"/>
        <v>0</v>
      </c>
      <c r="G93" s="122">
        <f t="shared" si="24"/>
        <v>0</v>
      </c>
      <c r="H93" s="122">
        <f t="shared" si="24"/>
        <v>0</v>
      </c>
      <c r="I93" s="122">
        <f t="shared" si="24"/>
        <v>0</v>
      </c>
      <c r="J93" s="122">
        <f t="shared" si="24"/>
        <v>0</v>
      </c>
      <c r="K93" s="122">
        <f t="shared" si="24"/>
        <v>0</v>
      </c>
      <c r="L93" s="122">
        <f>L81+L87</f>
        <v>0</v>
      </c>
    </row>
    <row r="94" spans="1:12" ht="16.5" customHeight="1">
      <c r="A94" s="180"/>
      <c r="B94" s="169"/>
      <c r="C94" s="157"/>
      <c r="D94" s="99" t="s">
        <v>89</v>
      </c>
      <c r="E94" s="122">
        <f t="shared" si="18"/>
        <v>0</v>
      </c>
      <c r="F94" s="122">
        <f t="shared" si="24"/>
        <v>0</v>
      </c>
      <c r="G94" s="122">
        <f t="shared" si="24"/>
        <v>0</v>
      </c>
      <c r="H94" s="122">
        <f t="shared" si="24"/>
        <v>0</v>
      </c>
      <c r="I94" s="122">
        <f t="shared" si="24"/>
        <v>0</v>
      </c>
      <c r="J94" s="122">
        <f t="shared" si="24"/>
        <v>0</v>
      </c>
      <c r="K94" s="122">
        <f t="shared" si="24"/>
        <v>0</v>
      </c>
      <c r="L94" s="122">
        <f>L82+L88</f>
        <v>0</v>
      </c>
    </row>
    <row r="95" spans="1:12" ht="23.25" customHeight="1">
      <c r="A95" s="170" t="s">
        <v>49</v>
      </c>
      <c r="B95" s="181"/>
      <c r="C95" s="181"/>
      <c r="D95" s="181"/>
      <c r="E95" s="181"/>
      <c r="F95" s="181"/>
      <c r="G95" s="181"/>
      <c r="H95" s="181"/>
      <c r="I95" s="181"/>
      <c r="J95" s="181"/>
      <c r="K95" s="181"/>
      <c r="L95" s="182"/>
    </row>
    <row r="96" spans="1:12" ht="19.5" customHeight="1">
      <c r="A96" s="158" t="s">
        <v>50</v>
      </c>
      <c r="B96" s="142" t="s">
        <v>51</v>
      </c>
      <c r="C96" s="142" t="s">
        <v>38</v>
      </c>
      <c r="D96" s="98" t="s">
        <v>7</v>
      </c>
      <c r="E96" s="120">
        <f t="shared" ref="E96:E107" si="25">SUM(F96:L96)</f>
        <v>709.77388999999994</v>
      </c>
      <c r="F96" s="120">
        <f t="shared" ref="F96:K96" si="26">F97+F98+F99+F100+F101</f>
        <v>248.2</v>
      </c>
      <c r="G96" s="120">
        <f t="shared" si="26"/>
        <v>461.57389000000001</v>
      </c>
      <c r="H96" s="120">
        <f t="shared" si="26"/>
        <v>0</v>
      </c>
      <c r="I96" s="120">
        <f t="shared" si="26"/>
        <v>0</v>
      </c>
      <c r="J96" s="120">
        <f t="shared" si="26"/>
        <v>0</v>
      </c>
      <c r="K96" s="120">
        <f t="shared" si="26"/>
        <v>0</v>
      </c>
      <c r="L96" s="120">
        <f>L97+L98+L99+L100+L101</f>
        <v>0</v>
      </c>
    </row>
    <row r="97" spans="1:12" ht="19.5" customHeight="1">
      <c r="A97" s="159"/>
      <c r="B97" s="143"/>
      <c r="C97" s="143"/>
      <c r="D97" s="99" t="s">
        <v>28</v>
      </c>
      <c r="E97" s="121">
        <f t="shared" si="25"/>
        <v>709.77388999999994</v>
      </c>
      <c r="F97" s="121">
        <v>248.2</v>
      </c>
      <c r="G97" s="121">
        <v>461.57389000000001</v>
      </c>
      <c r="H97" s="122">
        <v>0</v>
      </c>
      <c r="I97" s="121">
        <v>0</v>
      </c>
      <c r="J97" s="121">
        <v>0</v>
      </c>
      <c r="K97" s="121">
        <v>0</v>
      </c>
      <c r="L97" s="121">
        <v>0</v>
      </c>
    </row>
    <row r="98" spans="1:12" ht="18.75" customHeight="1">
      <c r="A98" s="159"/>
      <c r="B98" s="143"/>
      <c r="C98" s="143"/>
      <c r="D98" s="99" t="s">
        <v>22</v>
      </c>
      <c r="E98" s="121">
        <f t="shared" si="25"/>
        <v>0</v>
      </c>
      <c r="F98" s="122">
        <v>0</v>
      </c>
      <c r="G98" s="122">
        <v>0</v>
      </c>
      <c r="H98" s="122">
        <f t="shared" ref="H98:L98" si="27">SUM(I92:O92)</f>
        <v>0</v>
      </c>
      <c r="I98" s="122">
        <f t="shared" si="27"/>
        <v>0</v>
      </c>
      <c r="J98" s="122">
        <f t="shared" si="27"/>
        <v>0</v>
      </c>
      <c r="K98" s="122">
        <f t="shared" si="27"/>
        <v>0</v>
      </c>
      <c r="L98" s="122">
        <f t="shared" si="27"/>
        <v>0</v>
      </c>
    </row>
    <row r="99" spans="1:12" ht="18.75" customHeight="1">
      <c r="A99" s="159"/>
      <c r="B99" s="143"/>
      <c r="C99" s="143"/>
      <c r="D99" s="99" t="s">
        <v>23</v>
      </c>
      <c r="E99" s="121">
        <f t="shared" si="25"/>
        <v>0</v>
      </c>
      <c r="F99" s="122">
        <v>0</v>
      </c>
      <c r="G99" s="122">
        <v>0</v>
      </c>
      <c r="H99" s="122">
        <f t="shared" ref="H99:L99" si="28">SUM(I94:O94)</f>
        <v>0</v>
      </c>
      <c r="I99" s="122">
        <f t="shared" si="28"/>
        <v>0</v>
      </c>
      <c r="J99" s="122">
        <f t="shared" si="28"/>
        <v>0</v>
      </c>
      <c r="K99" s="122">
        <f t="shared" si="28"/>
        <v>0</v>
      </c>
      <c r="L99" s="122">
        <f t="shared" si="28"/>
        <v>0</v>
      </c>
    </row>
    <row r="100" spans="1:12" ht="27.75" customHeight="1">
      <c r="A100" s="159"/>
      <c r="B100" s="143"/>
      <c r="C100" s="143"/>
      <c r="D100" s="99" t="s">
        <v>24</v>
      </c>
      <c r="E100" s="121">
        <f t="shared" si="25"/>
        <v>0</v>
      </c>
      <c r="F100" s="122">
        <v>0</v>
      </c>
      <c r="G100" s="122">
        <v>0</v>
      </c>
      <c r="H100" s="122">
        <v>0</v>
      </c>
      <c r="I100" s="122">
        <v>0</v>
      </c>
      <c r="J100" s="122">
        <v>0</v>
      </c>
      <c r="K100" s="122">
        <v>0</v>
      </c>
      <c r="L100" s="122">
        <v>0</v>
      </c>
    </row>
    <row r="101" spans="1:12" ht="18.75" customHeight="1">
      <c r="A101" s="160"/>
      <c r="B101" s="144"/>
      <c r="C101" s="144"/>
      <c r="D101" s="99" t="s">
        <v>89</v>
      </c>
      <c r="E101" s="121">
        <f t="shared" si="25"/>
        <v>0</v>
      </c>
      <c r="F101" s="122">
        <f t="shared" ref="F101:L101" si="29">SUM(G95:M95)</f>
        <v>0</v>
      </c>
      <c r="G101" s="122">
        <f t="shared" si="29"/>
        <v>0</v>
      </c>
      <c r="H101" s="122">
        <f t="shared" si="29"/>
        <v>0</v>
      </c>
      <c r="I101" s="122">
        <f t="shared" si="29"/>
        <v>0</v>
      </c>
      <c r="J101" s="122">
        <f t="shared" si="29"/>
        <v>0</v>
      </c>
      <c r="K101" s="122">
        <f t="shared" si="29"/>
        <v>0</v>
      </c>
      <c r="L101" s="122">
        <f t="shared" si="29"/>
        <v>0</v>
      </c>
    </row>
    <row r="102" spans="1:12" ht="21" customHeight="1">
      <c r="A102" s="183"/>
      <c r="B102" s="186" t="s">
        <v>52</v>
      </c>
      <c r="C102" s="187"/>
      <c r="D102" s="106" t="s">
        <v>7</v>
      </c>
      <c r="E102" s="120">
        <f t="shared" si="25"/>
        <v>709.77388999999994</v>
      </c>
      <c r="F102" s="120">
        <f t="shared" ref="F102:K102" si="30">F103+F104+F105+F106+F107</f>
        <v>248.2</v>
      </c>
      <c r="G102" s="120">
        <f t="shared" si="30"/>
        <v>461.57389000000001</v>
      </c>
      <c r="H102" s="120">
        <f t="shared" si="30"/>
        <v>0</v>
      </c>
      <c r="I102" s="120">
        <f t="shared" si="30"/>
        <v>0</v>
      </c>
      <c r="J102" s="120">
        <f t="shared" si="30"/>
        <v>0</v>
      </c>
      <c r="K102" s="120">
        <f t="shared" si="30"/>
        <v>0</v>
      </c>
      <c r="L102" s="120">
        <f>L103+L104+L105+L106+L107</f>
        <v>0</v>
      </c>
    </row>
    <row r="103" spans="1:12" ht="17.25" customHeight="1">
      <c r="A103" s="184"/>
      <c r="B103" s="188"/>
      <c r="C103" s="189"/>
      <c r="D103" s="107" t="s">
        <v>28</v>
      </c>
      <c r="E103" s="121">
        <f t="shared" si="25"/>
        <v>709.77388999999994</v>
      </c>
      <c r="F103" s="121">
        <f t="shared" ref="F103:K107" si="31">F97</f>
        <v>248.2</v>
      </c>
      <c r="G103" s="121">
        <f t="shared" si="31"/>
        <v>461.57389000000001</v>
      </c>
      <c r="H103" s="121">
        <f t="shared" si="31"/>
        <v>0</v>
      </c>
      <c r="I103" s="121">
        <f t="shared" si="31"/>
        <v>0</v>
      </c>
      <c r="J103" s="121">
        <f t="shared" si="31"/>
        <v>0</v>
      </c>
      <c r="K103" s="121">
        <f t="shared" si="31"/>
        <v>0</v>
      </c>
      <c r="L103" s="121">
        <f>L97</f>
        <v>0</v>
      </c>
    </row>
    <row r="104" spans="1:12" ht="17.25" customHeight="1">
      <c r="A104" s="184"/>
      <c r="B104" s="188"/>
      <c r="C104" s="189"/>
      <c r="D104" s="107" t="s">
        <v>22</v>
      </c>
      <c r="E104" s="121">
        <f t="shared" si="25"/>
        <v>0</v>
      </c>
      <c r="F104" s="122">
        <f t="shared" si="31"/>
        <v>0</v>
      </c>
      <c r="G104" s="122">
        <f t="shared" si="31"/>
        <v>0</v>
      </c>
      <c r="H104" s="122">
        <f t="shared" si="31"/>
        <v>0</v>
      </c>
      <c r="I104" s="122">
        <f t="shared" si="31"/>
        <v>0</v>
      </c>
      <c r="J104" s="122">
        <f t="shared" si="31"/>
        <v>0</v>
      </c>
      <c r="K104" s="122">
        <f t="shared" si="31"/>
        <v>0</v>
      </c>
      <c r="L104" s="122">
        <f>L98</f>
        <v>0</v>
      </c>
    </row>
    <row r="105" spans="1:12" ht="19.5" customHeight="1">
      <c r="A105" s="184"/>
      <c r="B105" s="188"/>
      <c r="C105" s="189"/>
      <c r="D105" s="107" t="s">
        <v>23</v>
      </c>
      <c r="E105" s="121">
        <f t="shared" si="25"/>
        <v>0</v>
      </c>
      <c r="F105" s="122">
        <f t="shared" si="31"/>
        <v>0</v>
      </c>
      <c r="G105" s="122">
        <f t="shared" si="31"/>
        <v>0</v>
      </c>
      <c r="H105" s="122">
        <f t="shared" si="31"/>
        <v>0</v>
      </c>
      <c r="I105" s="122">
        <f t="shared" si="31"/>
        <v>0</v>
      </c>
      <c r="J105" s="122">
        <f t="shared" si="31"/>
        <v>0</v>
      </c>
      <c r="K105" s="122">
        <f t="shared" si="31"/>
        <v>0</v>
      </c>
      <c r="L105" s="122">
        <f>L99</f>
        <v>0</v>
      </c>
    </row>
    <row r="106" spans="1:12" ht="31.5">
      <c r="A106" s="184"/>
      <c r="B106" s="188"/>
      <c r="C106" s="189"/>
      <c r="D106" s="107" t="s">
        <v>24</v>
      </c>
      <c r="E106" s="121">
        <f t="shared" si="25"/>
        <v>0</v>
      </c>
      <c r="F106" s="128">
        <f t="shared" si="31"/>
        <v>0</v>
      </c>
      <c r="G106" s="128">
        <f t="shared" si="31"/>
        <v>0</v>
      </c>
      <c r="H106" s="128">
        <f t="shared" si="31"/>
        <v>0</v>
      </c>
      <c r="I106" s="128">
        <f t="shared" si="31"/>
        <v>0</v>
      </c>
      <c r="J106" s="128">
        <f t="shared" si="31"/>
        <v>0</v>
      </c>
      <c r="K106" s="128">
        <f t="shared" si="31"/>
        <v>0</v>
      </c>
      <c r="L106" s="128">
        <f>L100</f>
        <v>0</v>
      </c>
    </row>
    <row r="107" spans="1:12" ht="21.75" customHeight="1">
      <c r="A107" s="185"/>
      <c r="B107" s="190"/>
      <c r="C107" s="191"/>
      <c r="D107" s="107" t="s">
        <v>89</v>
      </c>
      <c r="E107" s="121">
        <f t="shared" si="25"/>
        <v>0</v>
      </c>
      <c r="F107" s="128">
        <f t="shared" si="31"/>
        <v>0</v>
      </c>
      <c r="G107" s="128">
        <f t="shared" si="31"/>
        <v>0</v>
      </c>
      <c r="H107" s="128">
        <f t="shared" si="31"/>
        <v>0</v>
      </c>
      <c r="I107" s="128">
        <f t="shared" si="31"/>
        <v>0</v>
      </c>
      <c r="J107" s="128">
        <f t="shared" si="31"/>
        <v>0</v>
      </c>
      <c r="K107" s="128">
        <f t="shared" si="31"/>
        <v>0</v>
      </c>
      <c r="L107" s="128">
        <f>L101</f>
        <v>0</v>
      </c>
    </row>
    <row r="108" spans="1:12" ht="51" customHeight="1">
      <c r="A108" s="192" t="s">
        <v>53</v>
      </c>
      <c r="B108" s="193"/>
      <c r="C108" s="193"/>
      <c r="D108" s="193"/>
      <c r="E108" s="193"/>
      <c r="F108" s="193"/>
      <c r="G108" s="193"/>
      <c r="H108" s="193"/>
      <c r="I108" s="193"/>
      <c r="J108" s="193"/>
      <c r="K108" s="193"/>
      <c r="L108" s="194"/>
    </row>
    <row r="109" spans="1:12" ht="18.75" customHeight="1">
      <c r="A109" s="195" t="s">
        <v>54</v>
      </c>
      <c r="B109" s="198" t="s">
        <v>55</v>
      </c>
      <c r="C109" s="198" t="s">
        <v>38</v>
      </c>
      <c r="D109" s="106" t="s">
        <v>7</v>
      </c>
      <c r="E109" s="120">
        <f t="shared" ref="E109:E114" si="32">SUM(F109:L109)</f>
        <v>1547.6000000000001</v>
      </c>
      <c r="F109" s="120">
        <f t="shared" ref="F109:L109" si="33">F110+F111+F112+F113+F114</f>
        <v>0</v>
      </c>
      <c r="G109" s="120">
        <f t="shared" si="33"/>
        <v>9.4</v>
      </c>
      <c r="H109" s="132">
        <f t="shared" ref="F109:L110" si="34">SUM(I103:O103)</f>
        <v>0</v>
      </c>
      <c r="I109" s="120">
        <f t="shared" si="33"/>
        <v>362</v>
      </c>
      <c r="J109" s="120">
        <f t="shared" si="33"/>
        <v>393.9</v>
      </c>
      <c r="K109" s="120">
        <f t="shared" si="33"/>
        <v>390.6</v>
      </c>
      <c r="L109" s="120">
        <f t="shared" si="33"/>
        <v>391.7</v>
      </c>
    </row>
    <row r="110" spans="1:12" ht="21.75" customHeight="1">
      <c r="A110" s="196"/>
      <c r="B110" s="199"/>
      <c r="C110" s="199"/>
      <c r="D110" s="107" t="s">
        <v>28</v>
      </c>
      <c r="E110" s="122">
        <f t="shared" si="32"/>
        <v>0</v>
      </c>
      <c r="F110" s="122">
        <f t="shared" si="34"/>
        <v>0</v>
      </c>
      <c r="G110" s="122">
        <f t="shared" si="34"/>
        <v>0</v>
      </c>
      <c r="H110" s="132">
        <f t="shared" si="34"/>
        <v>0</v>
      </c>
      <c r="I110" s="122">
        <f t="shared" si="34"/>
        <v>0</v>
      </c>
      <c r="J110" s="122">
        <f t="shared" si="34"/>
        <v>0</v>
      </c>
      <c r="K110" s="122">
        <f t="shared" si="34"/>
        <v>0</v>
      </c>
      <c r="L110" s="122">
        <f t="shared" si="34"/>
        <v>0</v>
      </c>
    </row>
    <row r="111" spans="1:12" ht="20.25" customHeight="1">
      <c r="A111" s="196"/>
      <c r="B111" s="199"/>
      <c r="C111" s="199"/>
      <c r="D111" s="107" t="s">
        <v>22</v>
      </c>
      <c r="E111" s="121">
        <f t="shared" si="32"/>
        <v>1547.6000000000001</v>
      </c>
      <c r="F111" s="121">
        <v>0</v>
      </c>
      <c r="G111" s="121">
        <v>9.4</v>
      </c>
      <c r="H111" s="140">
        <f>116.2-116.2</f>
        <v>0</v>
      </c>
      <c r="I111" s="121">
        <v>362</v>
      </c>
      <c r="J111" s="121">
        <v>393.9</v>
      </c>
      <c r="K111" s="121">
        <v>390.6</v>
      </c>
      <c r="L111" s="121">
        <v>391.7</v>
      </c>
    </row>
    <row r="112" spans="1:12" ht="18.75" customHeight="1">
      <c r="A112" s="196"/>
      <c r="B112" s="199"/>
      <c r="C112" s="199"/>
      <c r="D112" s="107" t="s">
        <v>23</v>
      </c>
      <c r="E112" s="122">
        <f t="shared" si="32"/>
        <v>0</v>
      </c>
      <c r="F112" s="122">
        <f t="shared" ref="F112:L112" si="35">SUM(G107:M107)</f>
        <v>0</v>
      </c>
      <c r="G112" s="122">
        <f t="shared" si="35"/>
        <v>0</v>
      </c>
      <c r="H112" s="132">
        <f t="shared" si="35"/>
        <v>0</v>
      </c>
      <c r="I112" s="122">
        <f t="shared" si="35"/>
        <v>0</v>
      </c>
      <c r="J112" s="122">
        <f t="shared" si="35"/>
        <v>0</v>
      </c>
      <c r="K112" s="122">
        <f t="shared" si="35"/>
        <v>0</v>
      </c>
      <c r="L112" s="122">
        <f t="shared" si="35"/>
        <v>0</v>
      </c>
    </row>
    <row r="113" spans="1:12" ht="32.25" customHeight="1">
      <c r="A113" s="196"/>
      <c r="B113" s="199"/>
      <c r="C113" s="199"/>
      <c r="D113" s="107" t="s">
        <v>24</v>
      </c>
      <c r="E113" s="122">
        <v>0</v>
      </c>
      <c r="F113" s="122">
        <v>0</v>
      </c>
      <c r="G113" s="122">
        <v>0</v>
      </c>
      <c r="H113" s="132">
        <v>0</v>
      </c>
      <c r="I113" s="122">
        <v>0</v>
      </c>
      <c r="J113" s="122">
        <v>0</v>
      </c>
      <c r="K113" s="122">
        <v>0</v>
      </c>
      <c r="L113" s="122">
        <v>0</v>
      </c>
    </row>
    <row r="114" spans="1:12" ht="31.5" customHeight="1">
      <c r="A114" s="197"/>
      <c r="B114" s="200"/>
      <c r="C114" s="200"/>
      <c r="D114" s="107" t="s">
        <v>89</v>
      </c>
      <c r="E114" s="122">
        <f t="shared" si="32"/>
        <v>0</v>
      </c>
      <c r="F114" s="122">
        <f t="shared" ref="F114:L114" si="36">SUM(G108:M108)</f>
        <v>0</v>
      </c>
      <c r="G114" s="122">
        <f t="shared" si="36"/>
        <v>0</v>
      </c>
      <c r="H114" s="132">
        <f t="shared" si="36"/>
        <v>0</v>
      </c>
      <c r="I114" s="122">
        <f t="shared" si="36"/>
        <v>0</v>
      </c>
      <c r="J114" s="122">
        <f t="shared" si="36"/>
        <v>0</v>
      </c>
      <c r="K114" s="122">
        <f t="shared" si="36"/>
        <v>0</v>
      </c>
      <c r="L114" s="122">
        <f t="shared" si="36"/>
        <v>0</v>
      </c>
    </row>
    <row r="115" spans="1:12" ht="19.5" customHeight="1">
      <c r="A115" s="201"/>
      <c r="B115" s="186" t="s">
        <v>56</v>
      </c>
      <c r="C115" s="187"/>
      <c r="D115" s="106" t="s">
        <v>7</v>
      </c>
      <c r="E115" s="120">
        <f t="shared" ref="E115:E120" si="37">SUM(F115:L115)</f>
        <v>1547.6000000000001</v>
      </c>
      <c r="F115" s="120">
        <f t="shared" ref="F115:L115" si="38">F116+F117+F118+F119+F120</f>
        <v>0</v>
      </c>
      <c r="G115" s="120">
        <f t="shared" si="38"/>
        <v>9.4</v>
      </c>
      <c r="H115" s="132">
        <f t="shared" ref="H115" si="39">SUM(I110:O110)</f>
        <v>0</v>
      </c>
      <c r="I115" s="120">
        <f t="shared" si="38"/>
        <v>362</v>
      </c>
      <c r="J115" s="120">
        <f t="shared" si="38"/>
        <v>393.9</v>
      </c>
      <c r="K115" s="120">
        <f t="shared" si="38"/>
        <v>390.6</v>
      </c>
      <c r="L115" s="120">
        <f t="shared" si="38"/>
        <v>391.7</v>
      </c>
    </row>
    <row r="116" spans="1:12" ht="17.25" customHeight="1">
      <c r="A116" s="202"/>
      <c r="B116" s="188"/>
      <c r="C116" s="189"/>
      <c r="D116" s="107" t="s">
        <v>28</v>
      </c>
      <c r="E116" s="121">
        <f t="shared" si="37"/>
        <v>0</v>
      </c>
      <c r="F116" s="122">
        <f t="shared" ref="F116:L120" si="40">F110</f>
        <v>0</v>
      </c>
      <c r="G116" s="122">
        <f t="shared" si="40"/>
        <v>0</v>
      </c>
      <c r="H116" s="133">
        <f t="shared" si="40"/>
        <v>0</v>
      </c>
      <c r="I116" s="122">
        <f t="shared" si="40"/>
        <v>0</v>
      </c>
      <c r="J116" s="122">
        <f t="shared" si="40"/>
        <v>0</v>
      </c>
      <c r="K116" s="122">
        <f t="shared" si="40"/>
        <v>0</v>
      </c>
      <c r="L116" s="122">
        <f>L110</f>
        <v>0</v>
      </c>
    </row>
    <row r="117" spans="1:12" ht="17.25" customHeight="1">
      <c r="A117" s="202"/>
      <c r="B117" s="188"/>
      <c r="C117" s="189"/>
      <c r="D117" s="107" t="s">
        <v>22</v>
      </c>
      <c r="E117" s="121">
        <f t="shared" si="37"/>
        <v>1547.6000000000001</v>
      </c>
      <c r="F117" s="121">
        <f t="shared" si="40"/>
        <v>0</v>
      </c>
      <c r="G117" s="121">
        <f t="shared" si="40"/>
        <v>9.4</v>
      </c>
      <c r="H117" s="134">
        <f t="shared" si="40"/>
        <v>0</v>
      </c>
      <c r="I117" s="121">
        <f t="shared" si="40"/>
        <v>362</v>
      </c>
      <c r="J117" s="121">
        <f t="shared" si="40"/>
        <v>393.9</v>
      </c>
      <c r="K117" s="121">
        <f t="shared" si="40"/>
        <v>390.6</v>
      </c>
      <c r="L117" s="121">
        <f t="shared" si="40"/>
        <v>391.7</v>
      </c>
    </row>
    <row r="118" spans="1:12" ht="18.75" customHeight="1">
      <c r="A118" s="202"/>
      <c r="B118" s="188"/>
      <c r="C118" s="189"/>
      <c r="D118" s="107" t="s">
        <v>23</v>
      </c>
      <c r="E118" s="121">
        <f t="shared" si="37"/>
        <v>0</v>
      </c>
      <c r="F118" s="122">
        <f t="shared" si="40"/>
        <v>0</v>
      </c>
      <c r="G118" s="122">
        <f t="shared" si="40"/>
        <v>0</v>
      </c>
      <c r="H118" s="133">
        <f t="shared" si="40"/>
        <v>0</v>
      </c>
      <c r="I118" s="122">
        <f t="shared" si="40"/>
        <v>0</v>
      </c>
      <c r="J118" s="122">
        <f t="shared" si="40"/>
        <v>0</v>
      </c>
      <c r="K118" s="122">
        <f t="shared" si="40"/>
        <v>0</v>
      </c>
      <c r="L118" s="122">
        <f>L112</f>
        <v>0</v>
      </c>
    </row>
    <row r="119" spans="1:12" ht="35.25" customHeight="1">
      <c r="A119" s="202"/>
      <c r="B119" s="188"/>
      <c r="C119" s="189"/>
      <c r="D119" s="107" t="s">
        <v>24</v>
      </c>
      <c r="E119" s="121">
        <f t="shared" si="37"/>
        <v>0</v>
      </c>
      <c r="F119" s="122">
        <f t="shared" si="40"/>
        <v>0</v>
      </c>
      <c r="G119" s="122">
        <f t="shared" si="40"/>
        <v>0</v>
      </c>
      <c r="H119" s="133">
        <f t="shared" si="40"/>
        <v>0</v>
      </c>
      <c r="I119" s="122">
        <f t="shared" si="40"/>
        <v>0</v>
      </c>
      <c r="J119" s="122">
        <f t="shared" si="40"/>
        <v>0</v>
      </c>
      <c r="K119" s="122">
        <f t="shared" si="40"/>
        <v>0</v>
      </c>
      <c r="L119" s="122">
        <f>L113</f>
        <v>0</v>
      </c>
    </row>
    <row r="120" spans="1:12" ht="19.5" customHeight="1">
      <c r="A120" s="203"/>
      <c r="B120" s="190"/>
      <c r="C120" s="191"/>
      <c r="D120" s="107" t="s">
        <v>89</v>
      </c>
      <c r="E120" s="121">
        <f t="shared" si="37"/>
        <v>0</v>
      </c>
      <c r="F120" s="122">
        <f t="shared" si="40"/>
        <v>0</v>
      </c>
      <c r="G120" s="122">
        <f t="shared" si="40"/>
        <v>0</v>
      </c>
      <c r="H120" s="133">
        <f t="shared" si="40"/>
        <v>0</v>
      </c>
      <c r="I120" s="122">
        <f t="shared" si="40"/>
        <v>0</v>
      </c>
      <c r="J120" s="122">
        <f t="shared" si="40"/>
        <v>0</v>
      </c>
      <c r="K120" s="122">
        <f t="shared" si="40"/>
        <v>0</v>
      </c>
      <c r="L120" s="122">
        <f>L114</f>
        <v>0</v>
      </c>
    </row>
    <row r="121" spans="1:12" ht="54" customHeight="1">
      <c r="A121" s="164" t="s">
        <v>57</v>
      </c>
      <c r="B121" s="204"/>
      <c r="C121" s="204"/>
      <c r="D121" s="204"/>
      <c r="E121" s="204"/>
      <c r="F121" s="204"/>
      <c r="G121" s="204"/>
      <c r="H121" s="204"/>
      <c r="I121" s="204"/>
      <c r="J121" s="204"/>
      <c r="K121" s="204"/>
      <c r="L121" s="205"/>
    </row>
    <row r="122" spans="1:12" ht="21" customHeight="1">
      <c r="A122" s="206">
        <v>6</v>
      </c>
      <c r="B122" s="209" t="s">
        <v>58</v>
      </c>
      <c r="C122" s="142" t="s">
        <v>87</v>
      </c>
      <c r="D122" s="98" t="s">
        <v>7</v>
      </c>
      <c r="E122" s="120">
        <f t="shared" ref="E122:E145" si="41">SUM(F122:L122)</f>
        <v>28663.739999999998</v>
      </c>
      <c r="F122" s="120">
        <f t="shared" ref="F122:K122" si="42">F123+F124+F125+F126+F127</f>
        <v>15294.5</v>
      </c>
      <c r="G122" s="120">
        <f t="shared" si="42"/>
        <v>13369.24</v>
      </c>
      <c r="H122" s="120">
        <f t="shared" si="42"/>
        <v>0</v>
      </c>
      <c r="I122" s="120">
        <f t="shared" si="42"/>
        <v>0</v>
      </c>
      <c r="J122" s="120">
        <f t="shared" si="42"/>
        <v>0</v>
      </c>
      <c r="K122" s="120">
        <f t="shared" si="42"/>
        <v>0</v>
      </c>
      <c r="L122" s="120">
        <f>L123+L124+L125+L126+L127</f>
        <v>0</v>
      </c>
    </row>
    <row r="123" spans="1:12" ht="18.75" customHeight="1">
      <c r="A123" s="207"/>
      <c r="B123" s="210"/>
      <c r="C123" s="143"/>
      <c r="D123" s="99" t="s">
        <v>28</v>
      </c>
      <c r="E123" s="121">
        <f t="shared" si="41"/>
        <v>0</v>
      </c>
      <c r="F123" s="122">
        <v>0</v>
      </c>
      <c r="G123" s="122">
        <v>0</v>
      </c>
      <c r="H123" s="122">
        <v>0</v>
      </c>
      <c r="I123" s="122">
        <v>0</v>
      </c>
      <c r="J123" s="122">
        <v>0</v>
      </c>
      <c r="K123" s="122">
        <v>0</v>
      </c>
      <c r="L123" s="122">
        <f>SUM(M117:S117)</f>
        <v>0</v>
      </c>
    </row>
    <row r="124" spans="1:12" ht="19.5" customHeight="1">
      <c r="A124" s="207"/>
      <c r="B124" s="210"/>
      <c r="C124" s="143"/>
      <c r="D124" s="99" t="s">
        <v>22</v>
      </c>
      <c r="E124" s="121">
        <f t="shared" si="41"/>
        <v>28663.739999999998</v>
      </c>
      <c r="F124" s="121">
        <v>15294.5</v>
      </c>
      <c r="G124" s="121">
        <v>13369.24</v>
      </c>
      <c r="H124" s="121">
        <v>0</v>
      </c>
      <c r="I124" s="121">
        <v>0</v>
      </c>
      <c r="J124" s="121">
        <v>0</v>
      </c>
      <c r="K124" s="121">
        <v>0</v>
      </c>
      <c r="L124" s="121">
        <v>0</v>
      </c>
    </row>
    <row r="125" spans="1:12" ht="13.5" customHeight="1">
      <c r="A125" s="207"/>
      <c r="B125" s="210"/>
      <c r="C125" s="143"/>
      <c r="D125" s="99" t="s">
        <v>23</v>
      </c>
      <c r="E125" s="121">
        <f t="shared" si="41"/>
        <v>0</v>
      </c>
      <c r="F125" s="122">
        <f t="shared" ref="F125:L125" si="43">SUM(G120:M120)</f>
        <v>0</v>
      </c>
      <c r="G125" s="122">
        <f t="shared" si="43"/>
        <v>0</v>
      </c>
      <c r="H125" s="122">
        <f t="shared" si="43"/>
        <v>0</v>
      </c>
      <c r="I125" s="122">
        <f t="shared" si="43"/>
        <v>0</v>
      </c>
      <c r="J125" s="122">
        <f t="shared" si="43"/>
        <v>0</v>
      </c>
      <c r="K125" s="122">
        <f t="shared" si="43"/>
        <v>0</v>
      </c>
      <c r="L125" s="122">
        <f t="shared" si="43"/>
        <v>0</v>
      </c>
    </row>
    <row r="126" spans="1:12" ht="31.5">
      <c r="A126" s="207"/>
      <c r="B126" s="210"/>
      <c r="C126" s="143"/>
      <c r="D126" s="99" t="s">
        <v>24</v>
      </c>
      <c r="E126" s="121">
        <f t="shared" si="41"/>
        <v>0</v>
      </c>
      <c r="F126" s="122">
        <v>0</v>
      </c>
      <c r="G126" s="122">
        <v>0</v>
      </c>
      <c r="H126" s="122">
        <v>0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18" customHeight="1">
      <c r="A127" s="207"/>
      <c r="B127" s="210"/>
      <c r="C127" s="144"/>
      <c r="D127" s="99" t="s">
        <v>89</v>
      </c>
      <c r="E127" s="121">
        <f t="shared" si="41"/>
        <v>0</v>
      </c>
      <c r="F127" s="122">
        <f t="shared" ref="F127:L127" si="44">SUM(G121:M121)</f>
        <v>0</v>
      </c>
      <c r="G127" s="122">
        <f t="shared" si="44"/>
        <v>0</v>
      </c>
      <c r="H127" s="122">
        <f t="shared" si="44"/>
        <v>0</v>
      </c>
      <c r="I127" s="122">
        <f t="shared" si="44"/>
        <v>0</v>
      </c>
      <c r="J127" s="122">
        <f t="shared" si="44"/>
        <v>0</v>
      </c>
      <c r="K127" s="122">
        <f t="shared" si="44"/>
        <v>0</v>
      </c>
      <c r="L127" s="122">
        <f t="shared" si="44"/>
        <v>0</v>
      </c>
    </row>
    <row r="128" spans="1:12" ht="21.75" customHeight="1">
      <c r="A128" s="207"/>
      <c r="B128" s="210"/>
      <c r="C128" s="142" t="s">
        <v>38</v>
      </c>
      <c r="D128" s="98" t="s">
        <v>7</v>
      </c>
      <c r="E128" s="120">
        <f t="shared" si="41"/>
        <v>64872.770000000004</v>
      </c>
      <c r="F128" s="120">
        <f t="shared" ref="F128:K128" si="45">F129+F130+F131+F132+F133</f>
        <v>0</v>
      </c>
      <c r="G128" s="120">
        <f t="shared" si="45"/>
        <v>1652.67</v>
      </c>
      <c r="H128" s="135">
        <v>12898</v>
      </c>
      <c r="I128" s="120">
        <f t="shared" si="45"/>
        <v>11843.3</v>
      </c>
      <c r="J128" s="120">
        <f t="shared" si="45"/>
        <v>12885.5</v>
      </c>
      <c r="K128" s="120">
        <f t="shared" si="45"/>
        <v>12778.9</v>
      </c>
      <c r="L128" s="120">
        <f>L129+L130+L131+L132+L133</f>
        <v>12814.4</v>
      </c>
    </row>
    <row r="129" spans="1:12" ht="16.5" customHeight="1">
      <c r="A129" s="207"/>
      <c r="B129" s="210"/>
      <c r="C129" s="143"/>
      <c r="D129" s="99" t="s">
        <v>28</v>
      </c>
      <c r="E129" s="121">
        <f t="shared" si="41"/>
        <v>0</v>
      </c>
      <c r="F129" s="122">
        <v>0</v>
      </c>
      <c r="G129" s="122">
        <v>0</v>
      </c>
      <c r="H129" s="122">
        <v>0</v>
      </c>
      <c r="I129" s="122">
        <v>0</v>
      </c>
      <c r="J129" s="122">
        <v>0</v>
      </c>
      <c r="K129" s="122">
        <v>0</v>
      </c>
      <c r="L129" s="122">
        <v>0</v>
      </c>
    </row>
    <row r="130" spans="1:12" ht="19.5" customHeight="1">
      <c r="A130" s="207"/>
      <c r="B130" s="210"/>
      <c r="C130" s="143"/>
      <c r="D130" s="99" t="s">
        <v>22</v>
      </c>
      <c r="E130" s="121">
        <f t="shared" si="41"/>
        <v>64872.770000000004</v>
      </c>
      <c r="F130" s="121">
        <v>0</v>
      </c>
      <c r="G130" s="121">
        <v>1652.67</v>
      </c>
      <c r="H130" s="136">
        <v>12898</v>
      </c>
      <c r="I130" s="121">
        <v>11843.3</v>
      </c>
      <c r="J130" s="121">
        <v>12885.5</v>
      </c>
      <c r="K130" s="121">
        <v>12778.9</v>
      </c>
      <c r="L130" s="121">
        <v>12814.4</v>
      </c>
    </row>
    <row r="131" spans="1:12" ht="18.75" customHeight="1">
      <c r="A131" s="207"/>
      <c r="B131" s="210"/>
      <c r="C131" s="143"/>
      <c r="D131" s="99" t="s">
        <v>23</v>
      </c>
      <c r="E131" s="121">
        <f t="shared" si="41"/>
        <v>0</v>
      </c>
      <c r="F131" s="122">
        <v>0</v>
      </c>
      <c r="G131" s="122">
        <v>0</v>
      </c>
      <c r="H131" s="122">
        <v>0</v>
      </c>
      <c r="I131" s="122">
        <v>0</v>
      </c>
      <c r="J131" s="122">
        <v>0</v>
      </c>
      <c r="K131" s="122">
        <v>0</v>
      </c>
      <c r="L131" s="122">
        <v>0</v>
      </c>
    </row>
    <row r="132" spans="1:12" ht="31.5">
      <c r="A132" s="207"/>
      <c r="B132" s="210"/>
      <c r="C132" s="143"/>
      <c r="D132" s="99" t="s">
        <v>24</v>
      </c>
      <c r="E132" s="121">
        <f t="shared" si="41"/>
        <v>0</v>
      </c>
      <c r="F132" s="122">
        <v>0</v>
      </c>
      <c r="G132" s="122">
        <v>0</v>
      </c>
      <c r="H132" s="122">
        <v>0</v>
      </c>
      <c r="I132" s="122">
        <v>0</v>
      </c>
      <c r="J132" s="122">
        <v>0</v>
      </c>
      <c r="K132" s="122">
        <v>0</v>
      </c>
      <c r="L132" s="122">
        <v>0</v>
      </c>
    </row>
    <row r="133" spans="1:12" ht="18.75" customHeight="1">
      <c r="A133" s="207"/>
      <c r="B133" s="210"/>
      <c r="C133" s="144"/>
      <c r="D133" s="99" t="s">
        <v>89</v>
      </c>
      <c r="E133" s="121">
        <f t="shared" si="41"/>
        <v>0</v>
      </c>
      <c r="F133" s="122">
        <v>0</v>
      </c>
      <c r="G133" s="122">
        <v>0</v>
      </c>
      <c r="H133" s="122">
        <v>0</v>
      </c>
      <c r="I133" s="122">
        <v>0</v>
      </c>
      <c r="J133" s="122">
        <v>0</v>
      </c>
      <c r="K133" s="122">
        <v>0</v>
      </c>
      <c r="L133" s="122">
        <v>0</v>
      </c>
    </row>
    <row r="134" spans="1:12" ht="21.75" customHeight="1">
      <c r="A134" s="207"/>
      <c r="B134" s="210"/>
      <c r="C134" s="143" t="s">
        <v>88</v>
      </c>
      <c r="D134" s="98" t="s">
        <v>7</v>
      </c>
      <c r="E134" s="120">
        <f t="shared" si="41"/>
        <v>10967.130000000001</v>
      </c>
      <c r="F134" s="120">
        <f t="shared" ref="F134:K134" si="46">F135+F136+F137+F138+F139</f>
        <v>0</v>
      </c>
      <c r="G134" s="120">
        <f t="shared" si="46"/>
        <v>272.57</v>
      </c>
      <c r="H134" s="120">
        <f t="shared" si="46"/>
        <v>1814.19</v>
      </c>
      <c r="I134" s="120">
        <f t="shared" si="46"/>
        <v>2090</v>
      </c>
      <c r="J134" s="120">
        <f t="shared" si="46"/>
        <v>2273.9</v>
      </c>
      <c r="K134" s="120">
        <f t="shared" si="46"/>
        <v>2255.1</v>
      </c>
      <c r="L134" s="120">
        <f>L135+L136+L137+L138+L139</f>
        <v>2261.37</v>
      </c>
    </row>
    <row r="135" spans="1:12" ht="18.75" customHeight="1">
      <c r="A135" s="207"/>
      <c r="B135" s="210"/>
      <c r="C135" s="143"/>
      <c r="D135" s="99" t="s">
        <v>28</v>
      </c>
      <c r="E135" s="121">
        <f t="shared" si="41"/>
        <v>0</v>
      </c>
      <c r="F135" s="122">
        <v>0</v>
      </c>
      <c r="G135" s="122">
        <v>0</v>
      </c>
      <c r="H135" s="122"/>
      <c r="I135" s="122">
        <v>0</v>
      </c>
      <c r="J135" s="122">
        <v>0</v>
      </c>
      <c r="K135" s="122">
        <v>0</v>
      </c>
      <c r="L135" s="122">
        <v>0</v>
      </c>
    </row>
    <row r="136" spans="1:12" ht="18.75" customHeight="1">
      <c r="A136" s="207"/>
      <c r="B136" s="210"/>
      <c r="C136" s="143"/>
      <c r="D136" s="99" t="s">
        <v>22</v>
      </c>
      <c r="E136" s="121">
        <f t="shared" si="41"/>
        <v>10967.130000000001</v>
      </c>
      <c r="F136" s="122">
        <v>0</v>
      </c>
      <c r="G136" s="121">
        <v>272.57</v>
      </c>
      <c r="H136" s="121">
        <v>1814.19</v>
      </c>
      <c r="I136" s="121">
        <v>2090</v>
      </c>
      <c r="J136" s="121">
        <v>2273.9</v>
      </c>
      <c r="K136" s="121">
        <v>2255.1</v>
      </c>
      <c r="L136" s="121">
        <v>2261.37</v>
      </c>
    </row>
    <row r="137" spans="1:12" ht="18.75" customHeight="1">
      <c r="A137" s="207"/>
      <c r="B137" s="210"/>
      <c r="C137" s="143"/>
      <c r="D137" s="99" t="s">
        <v>23</v>
      </c>
      <c r="E137" s="121">
        <f t="shared" si="41"/>
        <v>0</v>
      </c>
      <c r="F137" s="122">
        <v>0</v>
      </c>
      <c r="G137" s="122">
        <v>0</v>
      </c>
      <c r="H137" s="122">
        <v>0</v>
      </c>
      <c r="I137" s="122">
        <v>0</v>
      </c>
      <c r="J137" s="122">
        <v>0</v>
      </c>
      <c r="K137" s="122">
        <v>0</v>
      </c>
      <c r="L137" s="122">
        <v>0</v>
      </c>
    </row>
    <row r="138" spans="1:12" ht="31.5">
      <c r="A138" s="207"/>
      <c r="B138" s="210"/>
      <c r="C138" s="143"/>
      <c r="D138" s="99" t="s">
        <v>24</v>
      </c>
      <c r="E138" s="121">
        <f t="shared" si="41"/>
        <v>0</v>
      </c>
      <c r="F138" s="122">
        <v>0</v>
      </c>
      <c r="G138" s="122">
        <v>0</v>
      </c>
      <c r="H138" s="122">
        <v>0</v>
      </c>
      <c r="I138" s="122">
        <v>0</v>
      </c>
      <c r="J138" s="122">
        <v>0</v>
      </c>
      <c r="K138" s="122">
        <v>0</v>
      </c>
      <c r="L138" s="122">
        <v>0</v>
      </c>
    </row>
    <row r="139" spans="1:12" ht="19.5" customHeight="1">
      <c r="A139" s="208"/>
      <c r="B139" s="211"/>
      <c r="C139" s="144"/>
      <c r="D139" s="99" t="s">
        <v>89</v>
      </c>
      <c r="E139" s="121">
        <f t="shared" si="41"/>
        <v>0</v>
      </c>
      <c r="F139" s="122">
        <v>0</v>
      </c>
      <c r="G139" s="122">
        <v>0</v>
      </c>
      <c r="H139" s="122">
        <v>0</v>
      </c>
      <c r="I139" s="122">
        <v>0</v>
      </c>
      <c r="J139" s="122">
        <v>0</v>
      </c>
      <c r="K139" s="122">
        <v>0</v>
      </c>
      <c r="L139" s="122">
        <v>0</v>
      </c>
    </row>
    <row r="140" spans="1:12" ht="15.75">
      <c r="A140" s="212"/>
      <c r="B140" s="167" t="s">
        <v>59</v>
      </c>
      <c r="C140" s="155"/>
      <c r="D140" s="98" t="s">
        <v>7</v>
      </c>
      <c r="E140" s="120">
        <f t="shared" si="41"/>
        <v>104503.64</v>
      </c>
      <c r="F140" s="120">
        <f t="shared" ref="F140:L140" si="47">F141+F142+F143+F144+F145</f>
        <v>15294.5</v>
      </c>
      <c r="G140" s="120">
        <f t="shared" si="47"/>
        <v>15294.48</v>
      </c>
      <c r="H140" s="120">
        <f t="shared" si="47"/>
        <v>14712.19</v>
      </c>
      <c r="I140" s="120">
        <f t="shared" si="47"/>
        <v>13933.3</v>
      </c>
      <c r="J140" s="120">
        <f t="shared" si="47"/>
        <v>15159.4</v>
      </c>
      <c r="K140" s="120">
        <f t="shared" si="47"/>
        <v>15034</v>
      </c>
      <c r="L140" s="120">
        <f t="shared" si="47"/>
        <v>15075.77</v>
      </c>
    </row>
    <row r="141" spans="1:12" ht="15.75" customHeight="1">
      <c r="A141" s="213"/>
      <c r="B141" s="168"/>
      <c r="C141" s="156"/>
      <c r="D141" s="99" t="s">
        <v>28</v>
      </c>
      <c r="E141" s="121">
        <f t="shared" si="41"/>
        <v>0</v>
      </c>
      <c r="F141" s="122">
        <f t="shared" ref="F141:K142" si="48">F123+F129+F135</f>
        <v>0</v>
      </c>
      <c r="G141" s="122">
        <f t="shared" si="48"/>
        <v>0</v>
      </c>
      <c r="H141" s="122">
        <f t="shared" si="48"/>
        <v>0</v>
      </c>
      <c r="I141" s="122">
        <f t="shared" si="48"/>
        <v>0</v>
      </c>
      <c r="J141" s="122">
        <f t="shared" si="48"/>
        <v>0</v>
      </c>
      <c r="K141" s="122">
        <f t="shared" si="48"/>
        <v>0</v>
      </c>
      <c r="L141" s="122">
        <f>L123+L129+L135</f>
        <v>0</v>
      </c>
    </row>
    <row r="142" spans="1:12" ht="20.25" customHeight="1">
      <c r="A142" s="213"/>
      <c r="B142" s="168"/>
      <c r="C142" s="156"/>
      <c r="D142" s="99" t="s">
        <v>22</v>
      </c>
      <c r="E142" s="121">
        <f t="shared" si="41"/>
        <v>104503.64</v>
      </c>
      <c r="F142" s="121">
        <f t="shared" si="48"/>
        <v>15294.5</v>
      </c>
      <c r="G142" s="121">
        <f t="shared" si="48"/>
        <v>15294.48</v>
      </c>
      <c r="H142" s="121">
        <f>H130+H136</f>
        <v>14712.19</v>
      </c>
      <c r="I142" s="121">
        <f t="shared" si="48"/>
        <v>13933.3</v>
      </c>
      <c r="J142" s="121">
        <f t="shared" si="48"/>
        <v>15159.4</v>
      </c>
      <c r="K142" s="121">
        <f t="shared" si="48"/>
        <v>15034</v>
      </c>
      <c r="L142" s="121">
        <f>L124+L130+L136</f>
        <v>15075.77</v>
      </c>
    </row>
    <row r="143" spans="1:12" ht="15" customHeight="1">
      <c r="A143" s="213"/>
      <c r="B143" s="168"/>
      <c r="C143" s="156"/>
      <c r="D143" s="99" t="s">
        <v>23</v>
      </c>
      <c r="E143" s="121">
        <f t="shared" si="41"/>
        <v>0</v>
      </c>
      <c r="F143" s="122">
        <f t="shared" ref="F143:K145" si="49">F137+F131+F125</f>
        <v>0</v>
      </c>
      <c r="G143" s="122">
        <f t="shared" si="49"/>
        <v>0</v>
      </c>
      <c r="H143" s="122">
        <f t="shared" si="49"/>
        <v>0</v>
      </c>
      <c r="I143" s="122">
        <f t="shared" si="49"/>
        <v>0</v>
      </c>
      <c r="J143" s="122">
        <f t="shared" si="49"/>
        <v>0</v>
      </c>
      <c r="K143" s="122">
        <f t="shared" si="49"/>
        <v>0</v>
      </c>
      <c r="L143" s="122">
        <f>L137+L131+L125</f>
        <v>0</v>
      </c>
    </row>
    <row r="144" spans="1:12" ht="31.5">
      <c r="A144" s="213"/>
      <c r="B144" s="168"/>
      <c r="C144" s="156"/>
      <c r="D144" s="99" t="s">
        <v>24</v>
      </c>
      <c r="E144" s="121">
        <f t="shared" si="41"/>
        <v>0</v>
      </c>
      <c r="F144" s="122">
        <f t="shared" si="49"/>
        <v>0</v>
      </c>
      <c r="G144" s="122">
        <f t="shared" si="49"/>
        <v>0</v>
      </c>
      <c r="H144" s="122">
        <f t="shared" si="49"/>
        <v>0</v>
      </c>
      <c r="I144" s="122">
        <f t="shared" si="49"/>
        <v>0</v>
      </c>
      <c r="J144" s="122">
        <f t="shared" si="49"/>
        <v>0</v>
      </c>
      <c r="K144" s="122">
        <f t="shared" si="49"/>
        <v>0</v>
      </c>
      <c r="L144" s="122">
        <f>L138+L132+L126</f>
        <v>0</v>
      </c>
    </row>
    <row r="145" spans="1:14" ht="19.5" customHeight="1">
      <c r="A145" s="214"/>
      <c r="B145" s="169"/>
      <c r="C145" s="157"/>
      <c r="D145" s="99" t="s">
        <v>89</v>
      </c>
      <c r="E145" s="121">
        <f t="shared" si="41"/>
        <v>0</v>
      </c>
      <c r="F145" s="122">
        <f t="shared" si="49"/>
        <v>0</v>
      </c>
      <c r="G145" s="122">
        <f t="shared" si="49"/>
        <v>0</v>
      </c>
      <c r="H145" s="122">
        <f t="shared" si="49"/>
        <v>0</v>
      </c>
      <c r="I145" s="122">
        <f t="shared" si="49"/>
        <v>0</v>
      </c>
      <c r="J145" s="122">
        <f t="shared" si="49"/>
        <v>0</v>
      </c>
      <c r="K145" s="122">
        <f t="shared" si="49"/>
        <v>0</v>
      </c>
      <c r="L145" s="122">
        <f>L139+L133+L127</f>
        <v>0</v>
      </c>
    </row>
    <row r="146" spans="1:14" ht="21.75" customHeight="1">
      <c r="A146" s="164" t="s">
        <v>60</v>
      </c>
      <c r="B146" s="204"/>
      <c r="C146" s="204"/>
      <c r="D146" s="204"/>
      <c r="E146" s="204"/>
      <c r="F146" s="204"/>
      <c r="G146" s="204"/>
      <c r="H146" s="204"/>
      <c r="I146" s="204"/>
      <c r="J146" s="204"/>
      <c r="K146" s="204"/>
      <c r="L146" s="205"/>
    </row>
    <row r="147" spans="1:14" ht="22.5" customHeight="1">
      <c r="A147" s="206">
        <v>7</v>
      </c>
      <c r="B147" s="209" t="s">
        <v>61</v>
      </c>
      <c r="C147" s="142" t="s">
        <v>92</v>
      </c>
      <c r="D147" s="98" t="s">
        <v>7</v>
      </c>
      <c r="E147" s="121">
        <f t="shared" ref="E147:E152" si="50">SUM(F147:L147)</f>
        <v>61111.917100000006</v>
      </c>
      <c r="F147" s="120">
        <f t="shared" ref="F147:K147" si="51">F148+F149+F150+F151+F152</f>
        <v>0</v>
      </c>
      <c r="G147" s="120">
        <f>G148+G149+G150+G151+G152</f>
        <v>0</v>
      </c>
      <c r="H147" s="120">
        <f t="shared" si="51"/>
        <v>11841.1</v>
      </c>
      <c r="I147" s="120">
        <f t="shared" si="51"/>
        <v>11841.1</v>
      </c>
      <c r="J147" s="120">
        <f t="shared" si="51"/>
        <v>11841.1</v>
      </c>
      <c r="K147" s="120">
        <f t="shared" si="51"/>
        <v>12776.546899999999</v>
      </c>
      <c r="L147" s="120">
        <f>L148+L149+L150+L151+L152</f>
        <v>12812.070200000002</v>
      </c>
      <c r="M147" s="100"/>
    </row>
    <row r="148" spans="1:14" ht="18.75" customHeight="1">
      <c r="A148" s="207"/>
      <c r="B148" s="210"/>
      <c r="C148" s="143"/>
      <c r="D148" s="99" t="s">
        <v>28</v>
      </c>
      <c r="E148" s="121">
        <f t="shared" si="50"/>
        <v>0</v>
      </c>
      <c r="F148" s="122">
        <v>0</v>
      </c>
      <c r="G148" s="122">
        <v>0</v>
      </c>
      <c r="H148" s="122">
        <v>0</v>
      </c>
      <c r="I148" s="122">
        <v>0</v>
      </c>
      <c r="J148" s="122">
        <v>0</v>
      </c>
      <c r="K148" s="122">
        <v>0</v>
      </c>
      <c r="L148" s="122">
        <v>0</v>
      </c>
    </row>
    <row r="149" spans="1:14" ht="19.5" customHeight="1">
      <c r="A149" s="207"/>
      <c r="B149" s="210"/>
      <c r="C149" s="143"/>
      <c r="D149" s="99" t="s">
        <v>22</v>
      </c>
      <c r="E149" s="121">
        <f t="shared" si="50"/>
        <v>61111.917100000006</v>
      </c>
      <c r="F149" s="121">
        <v>0</v>
      </c>
      <c r="G149" s="121">
        <v>0</v>
      </c>
      <c r="H149" s="121">
        <v>11841.1</v>
      </c>
      <c r="I149" s="121">
        <v>11841.1</v>
      </c>
      <c r="J149" s="121">
        <v>11841.1</v>
      </c>
      <c r="K149" s="121">
        <f>H149*1.079</f>
        <v>12776.546899999999</v>
      </c>
      <c r="L149" s="121">
        <f>H149*1.082</f>
        <v>12812.070200000002</v>
      </c>
    </row>
    <row r="150" spans="1:14" ht="18.75" customHeight="1">
      <c r="A150" s="207"/>
      <c r="B150" s="210"/>
      <c r="C150" s="143"/>
      <c r="D150" s="99" t="s">
        <v>23</v>
      </c>
      <c r="E150" s="121">
        <f t="shared" si="50"/>
        <v>0</v>
      </c>
      <c r="F150" s="122">
        <v>0</v>
      </c>
      <c r="G150" s="122">
        <v>0</v>
      </c>
      <c r="H150" s="122">
        <v>0</v>
      </c>
      <c r="I150" s="122">
        <v>0</v>
      </c>
      <c r="J150" s="122">
        <v>0</v>
      </c>
      <c r="K150" s="122">
        <v>0</v>
      </c>
      <c r="L150" s="122">
        <v>0</v>
      </c>
    </row>
    <row r="151" spans="1:14" ht="34.5" customHeight="1">
      <c r="A151" s="207"/>
      <c r="B151" s="210"/>
      <c r="C151" s="143"/>
      <c r="D151" s="99" t="s">
        <v>24</v>
      </c>
      <c r="E151" s="121">
        <f t="shared" si="50"/>
        <v>0</v>
      </c>
      <c r="F151" s="122">
        <v>0</v>
      </c>
      <c r="G151" s="122">
        <v>0</v>
      </c>
      <c r="H151" s="122">
        <v>0</v>
      </c>
      <c r="I151" s="122">
        <v>0</v>
      </c>
      <c r="J151" s="122">
        <v>0</v>
      </c>
      <c r="K151" s="122">
        <v>0</v>
      </c>
      <c r="L151" s="122">
        <v>0</v>
      </c>
    </row>
    <row r="152" spans="1:14" ht="39" customHeight="1">
      <c r="A152" s="208"/>
      <c r="B152" s="211"/>
      <c r="C152" s="144"/>
      <c r="D152" s="99" t="s">
        <v>89</v>
      </c>
      <c r="E152" s="121">
        <f t="shared" si="50"/>
        <v>0</v>
      </c>
      <c r="F152" s="122">
        <f t="shared" ref="F152:K152" si="52">SUM(G146:M146)</f>
        <v>0</v>
      </c>
      <c r="G152" s="122">
        <f t="shared" si="52"/>
        <v>0</v>
      </c>
      <c r="H152" s="122">
        <f t="shared" si="52"/>
        <v>0</v>
      </c>
      <c r="I152" s="122">
        <f t="shared" si="52"/>
        <v>0</v>
      </c>
      <c r="J152" s="122">
        <f t="shared" si="52"/>
        <v>0</v>
      </c>
      <c r="K152" s="122">
        <f t="shared" si="52"/>
        <v>0</v>
      </c>
      <c r="L152" s="122">
        <f>SUM(M146:S146)</f>
        <v>0</v>
      </c>
    </row>
    <row r="153" spans="1:14" ht="19.5" customHeight="1">
      <c r="A153" s="212"/>
      <c r="B153" s="167" t="s">
        <v>63</v>
      </c>
      <c r="C153" s="155"/>
      <c r="D153" s="98" t="s">
        <v>7</v>
      </c>
      <c r="E153" s="120">
        <f t="shared" ref="E153:E164" si="53">SUM(F153:L153)</f>
        <v>61111.917100000006</v>
      </c>
      <c r="F153" s="120">
        <f t="shared" ref="F153:K153" si="54">SUM(F154:F158)</f>
        <v>0</v>
      </c>
      <c r="G153" s="120">
        <f t="shared" si="54"/>
        <v>0</v>
      </c>
      <c r="H153" s="120">
        <f t="shared" si="54"/>
        <v>11841.1</v>
      </c>
      <c r="I153" s="120">
        <f t="shared" si="54"/>
        <v>11841.1</v>
      </c>
      <c r="J153" s="120">
        <f t="shared" si="54"/>
        <v>11841.1</v>
      </c>
      <c r="K153" s="120">
        <f t="shared" si="54"/>
        <v>12776.546899999999</v>
      </c>
      <c r="L153" s="120">
        <f>SUM(L154:L158)</f>
        <v>12812.070200000002</v>
      </c>
    </row>
    <row r="154" spans="1:14" ht="21" customHeight="1">
      <c r="A154" s="213"/>
      <c r="B154" s="168"/>
      <c r="C154" s="156"/>
      <c r="D154" s="99" t="s">
        <v>28</v>
      </c>
      <c r="E154" s="121">
        <f t="shared" si="53"/>
        <v>0</v>
      </c>
      <c r="F154" s="122">
        <f t="shared" ref="F154:K158" si="55">F148</f>
        <v>0</v>
      </c>
      <c r="G154" s="122">
        <f t="shared" si="55"/>
        <v>0</v>
      </c>
      <c r="H154" s="122">
        <f t="shared" si="55"/>
        <v>0</v>
      </c>
      <c r="I154" s="122">
        <f t="shared" si="55"/>
        <v>0</v>
      </c>
      <c r="J154" s="122">
        <f t="shared" si="55"/>
        <v>0</v>
      </c>
      <c r="K154" s="122">
        <f t="shared" si="55"/>
        <v>0</v>
      </c>
      <c r="L154" s="122">
        <f>L148</f>
        <v>0</v>
      </c>
    </row>
    <row r="155" spans="1:14" ht="22.5" customHeight="1">
      <c r="A155" s="213"/>
      <c r="B155" s="168"/>
      <c r="C155" s="156"/>
      <c r="D155" s="99" t="s">
        <v>22</v>
      </c>
      <c r="E155" s="121">
        <f t="shared" si="53"/>
        <v>61111.917100000006</v>
      </c>
      <c r="F155" s="121">
        <f t="shared" si="55"/>
        <v>0</v>
      </c>
      <c r="G155" s="121">
        <f t="shared" si="55"/>
        <v>0</v>
      </c>
      <c r="H155" s="121">
        <f>H149</f>
        <v>11841.1</v>
      </c>
      <c r="I155" s="121">
        <f t="shared" si="55"/>
        <v>11841.1</v>
      </c>
      <c r="J155" s="121">
        <f t="shared" si="55"/>
        <v>11841.1</v>
      </c>
      <c r="K155" s="121">
        <f t="shared" si="55"/>
        <v>12776.546899999999</v>
      </c>
      <c r="L155" s="121">
        <f>L149</f>
        <v>12812.070200000002</v>
      </c>
    </row>
    <row r="156" spans="1:14" ht="21.75" customHeight="1">
      <c r="A156" s="213"/>
      <c r="B156" s="168"/>
      <c r="C156" s="156"/>
      <c r="D156" s="99" t="s">
        <v>23</v>
      </c>
      <c r="E156" s="121">
        <f t="shared" si="53"/>
        <v>0</v>
      </c>
      <c r="F156" s="122">
        <f t="shared" si="55"/>
        <v>0</v>
      </c>
      <c r="G156" s="122">
        <f t="shared" si="55"/>
        <v>0</v>
      </c>
      <c r="H156" s="122">
        <f t="shared" si="55"/>
        <v>0</v>
      </c>
      <c r="I156" s="122">
        <f t="shared" si="55"/>
        <v>0</v>
      </c>
      <c r="J156" s="122">
        <f t="shared" si="55"/>
        <v>0</v>
      </c>
      <c r="K156" s="122">
        <f t="shared" si="55"/>
        <v>0</v>
      </c>
      <c r="L156" s="122">
        <f>L150</f>
        <v>0</v>
      </c>
    </row>
    <row r="157" spans="1:14" ht="31.5">
      <c r="A157" s="213"/>
      <c r="B157" s="168"/>
      <c r="C157" s="156"/>
      <c r="D157" s="99" t="s">
        <v>24</v>
      </c>
      <c r="E157" s="121">
        <f t="shared" si="53"/>
        <v>0</v>
      </c>
      <c r="F157" s="122">
        <f t="shared" si="55"/>
        <v>0</v>
      </c>
      <c r="G157" s="122">
        <f t="shared" si="55"/>
        <v>0</v>
      </c>
      <c r="H157" s="122">
        <f t="shared" si="55"/>
        <v>0</v>
      </c>
      <c r="I157" s="122">
        <f t="shared" si="55"/>
        <v>0</v>
      </c>
      <c r="J157" s="122">
        <f t="shared" si="55"/>
        <v>0</v>
      </c>
      <c r="K157" s="122">
        <f t="shared" si="55"/>
        <v>0</v>
      </c>
      <c r="L157" s="122">
        <f>L151</f>
        <v>0</v>
      </c>
    </row>
    <row r="158" spans="1:14" ht="18.75" customHeight="1">
      <c r="A158" s="214"/>
      <c r="B158" s="169"/>
      <c r="C158" s="157"/>
      <c r="D158" s="99" t="s">
        <v>89</v>
      </c>
      <c r="E158" s="121">
        <f t="shared" si="53"/>
        <v>0</v>
      </c>
      <c r="F158" s="122">
        <f t="shared" si="55"/>
        <v>0</v>
      </c>
      <c r="G158" s="122">
        <f t="shared" si="55"/>
        <v>0</v>
      </c>
      <c r="H158" s="122">
        <f t="shared" si="55"/>
        <v>0</v>
      </c>
      <c r="I158" s="122">
        <f t="shared" si="55"/>
        <v>0</v>
      </c>
      <c r="J158" s="122">
        <f t="shared" si="55"/>
        <v>0</v>
      </c>
      <c r="K158" s="122">
        <f t="shared" si="55"/>
        <v>0</v>
      </c>
      <c r="L158" s="122">
        <f>L152</f>
        <v>0</v>
      </c>
    </row>
    <row r="159" spans="1:14" ht="36" customHeight="1">
      <c r="A159" s="212"/>
      <c r="B159" s="230" t="s">
        <v>64</v>
      </c>
      <c r="C159" s="231"/>
      <c r="D159" s="98" t="s">
        <v>7</v>
      </c>
      <c r="E159" s="120">
        <f>F159+G159+H159+I159+J159+K159+L159+0.01</f>
        <v>694581.57999</v>
      </c>
      <c r="F159" s="120">
        <f>F45+F51+F70+F89+F102+F115+F140+F153</f>
        <v>134083.09999999998</v>
      </c>
      <c r="G159" s="120">
        <f t="shared" ref="G159:K159" si="56">G160+G161+G162+G163+G164</f>
        <v>112098.78889</v>
      </c>
      <c r="H159" s="120">
        <f t="shared" si="56"/>
        <v>92486.486999999994</v>
      </c>
      <c r="I159" s="120">
        <f t="shared" si="56"/>
        <v>83090.8</v>
      </c>
      <c r="J159" s="120">
        <f t="shared" si="56"/>
        <v>88009.400000000009</v>
      </c>
      <c r="K159" s="120">
        <f t="shared" si="56"/>
        <v>91641.046900000001</v>
      </c>
      <c r="L159" s="120">
        <f>L160+L161+L162+L163+L164</f>
        <v>93171.94720000001</v>
      </c>
      <c r="N159" s="101"/>
    </row>
    <row r="160" spans="1:14" ht="21.75" customHeight="1">
      <c r="A160" s="228"/>
      <c r="B160" s="232"/>
      <c r="C160" s="233"/>
      <c r="D160" s="99" t="s">
        <v>28</v>
      </c>
      <c r="E160" s="121">
        <f t="shared" si="53"/>
        <v>709.77388999999994</v>
      </c>
      <c r="F160" s="122">
        <f>F154+F141+F116+F103+F90+F71+F46+F52</f>
        <v>248.2</v>
      </c>
      <c r="G160" s="122">
        <f t="shared" ref="F160:K162" si="57">G154+G141+G116+G103+G90+G71+G46+G52</f>
        <v>461.57389000000001</v>
      </c>
      <c r="H160" s="122">
        <f t="shared" si="57"/>
        <v>0</v>
      </c>
      <c r="I160" s="122">
        <f t="shared" si="57"/>
        <v>0</v>
      </c>
      <c r="J160" s="122">
        <f t="shared" si="57"/>
        <v>0</v>
      </c>
      <c r="K160" s="122">
        <f t="shared" si="57"/>
        <v>0</v>
      </c>
      <c r="L160" s="122">
        <f>L154+L141+L116+L103+L90+L71+L46+L52</f>
        <v>0</v>
      </c>
    </row>
    <row r="161" spans="1:12" ht="21.75" customHeight="1">
      <c r="A161" s="228"/>
      <c r="B161" s="232"/>
      <c r="C161" s="233"/>
      <c r="D161" s="99" t="s">
        <v>22</v>
      </c>
      <c r="E161" s="121">
        <f>F161+G161+H161+I161+J161+K161+L161</f>
        <v>648130.42749999999</v>
      </c>
      <c r="F161" s="122">
        <f t="shared" si="57"/>
        <v>128534.90000000001</v>
      </c>
      <c r="G161" s="122">
        <f t="shared" si="57"/>
        <v>104682.87</v>
      </c>
      <c r="H161" s="122">
        <f>+H155+H142+H91+H72+H53</f>
        <v>83019.789999999994</v>
      </c>
      <c r="I161" s="122">
        <f t="shared" si="57"/>
        <v>77790.8</v>
      </c>
      <c r="J161" s="122">
        <f t="shared" si="57"/>
        <v>82243.100000000006</v>
      </c>
      <c r="K161" s="122">
        <f t="shared" si="57"/>
        <v>85419.146900000007</v>
      </c>
      <c r="L161" s="122">
        <f>L155+L142+L117+L104+L91+L72+L47+L53</f>
        <v>86439.820600000006</v>
      </c>
    </row>
    <row r="162" spans="1:12" ht="20.25" customHeight="1">
      <c r="A162" s="228"/>
      <c r="B162" s="232"/>
      <c r="C162" s="233"/>
      <c r="D162" s="99" t="s">
        <v>23</v>
      </c>
      <c r="E162" s="121">
        <v>45741.38</v>
      </c>
      <c r="F162" s="122">
        <f t="shared" si="57"/>
        <v>5299.9999999999991</v>
      </c>
      <c r="G162" s="122">
        <f t="shared" si="57"/>
        <v>6954.3450000000003</v>
      </c>
      <c r="H162" s="123">
        <f>+H92+H54</f>
        <v>9466.6970000000001</v>
      </c>
      <c r="I162" s="122">
        <f t="shared" si="57"/>
        <v>5300</v>
      </c>
      <c r="J162" s="122">
        <f t="shared" si="57"/>
        <v>5766.3</v>
      </c>
      <c r="K162" s="122">
        <f t="shared" si="57"/>
        <v>6221.9</v>
      </c>
      <c r="L162" s="122">
        <f>L156+L143+L118+L105+L92+L73+L48+L54</f>
        <v>6732.1266000000005</v>
      </c>
    </row>
    <row r="163" spans="1:12" ht="36.75" customHeight="1">
      <c r="A163" s="228"/>
      <c r="B163" s="232"/>
      <c r="C163" s="233"/>
      <c r="D163" s="99" t="s">
        <v>24</v>
      </c>
      <c r="E163" s="121">
        <f t="shared" si="53"/>
        <v>0</v>
      </c>
      <c r="F163" s="122">
        <f t="shared" ref="F163:K164" si="58">F157+F144+F119+F106+F93+F74+F55+F49</f>
        <v>0</v>
      </c>
      <c r="G163" s="122">
        <f t="shared" si="58"/>
        <v>0</v>
      </c>
      <c r="H163" s="122">
        <f t="shared" si="58"/>
        <v>0</v>
      </c>
      <c r="I163" s="122">
        <f t="shared" si="58"/>
        <v>0</v>
      </c>
      <c r="J163" s="122">
        <f t="shared" si="58"/>
        <v>0</v>
      </c>
      <c r="K163" s="122">
        <f t="shared" si="58"/>
        <v>0</v>
      </c>
      <c r="L163" s="122">
        <f>L157+L144+L119+L106+L93+L74+L55+L49</f>
        <v>0</v>
      </c>
    </row>
    <row r="164" spans="1:12" ht="21" customHeight="1">
      <c r="A164" s="229"/>
      <c r="B164" s="234"/>
      <c r="C164" s="235"/>
      <c r="D164" s="99" t="s">
        <v>89</v>
      </c>
      <c r="E164" s="121">
        <f t="shared" si="53"/>
        <v>0</v>
      </c>
      <c r="F164" s="122">
        <f t="shared" si="58"/>
        <v>0</v>
      </c>
      <c r="G164" s="122">
        <f t="shared" si="58"/>
        <v>0</v>
      </c>
      <c r="H164" s="122">
        <f t="shared" si="58"/>
        <v>0</v>
      </c>
      <c r="I164" s="122">
        <f t="shared" si="58"/>
        <v>0</v>
      </c>
      <c r="J164" s="122">
        <f t="shared" si="58"/>
        <v>0</v>
      </c>
      <c r="K164" s="122">
        <f t="shared" si="58"/>
        <v>0</v>
      </c>
      <c r="L164" s="122">
        <f>L158+L145+L120+L107+L94+L75+L56+L50</f>
        <v>0</v>
      </c>
    </row>
    <row r="165" spans="1:12" ht="15.75">
      <c r="A165" s="114"/>
      <c r="B165" s="116" t="s">
        <v>65</v>
      </c>
      <c r="C165" s="117"/>
      <c r="D165" s="99"/>
      <c r="E165" s="122"/>
      <c r="F165" s="122"/>
      <c r="G165" s="122"/>
      <c r="H165" s="122"/>
      <c r="I165" s="122"/>
      <c r="J165" s="122"/>
      <c r="K165" s="122"/>
      <c r="L165" s="122"/>
    </row>
    <row r="166" spans="1:12" ht="19.5" customHeight="1">
      <c r="A166" s="212"/>
      <c r="B166" s="224" t="s">
        <v>66</v>
      </c>
      <c r="C166" s="225"/>
      <c r="D166" s="98" t="s">
        <v>7</v>
      </c>
      <c r="E166" s="120">
        <f>E171+E170+E169+E168</f>
        <v>104190.045</v>
      </c>
      <c r="F166" s="120">
        <f t="shared" ref="F166:L166" si="59">F167+F168+F169+F170+F171</f>
        <v>16943.900000000001</v>
      </c>
      <c r="G166" s="120">
        <f t="shared" si="59"/>
        <v>21931.845000000001</v>
      </c>
      <c r="H166" s="120">
        <f t="shared" si="59"/>
        <v>18306.5</v>
      </c>
      <c r="I166" s="120">
        <f t="shared" si="59"/>
        <v>7799.1</v>
      </c>
      <c r="J166" s="120">
        <f t="shared" si="59"/>
        <v>11933.1</v>
      </c>
      <c r="K166" s="120">
        <f t="shared" si="59"/>
        <v>13637.8</v>
      </c>
      <c r="L166" s="120">
        <f t="shared" si="59"/>
        <v>13637.8</v>
      </c>
    </row>
    <row r="167" spans="1:12" ht="18.75" customHeight="1">
      <c r="A167" s="213"/>
      <c r="B167" s="154"/>
      <c r="C167" s="227"/>
      <c r="D167" s="99" t="s">
        <v>28</v>
      </c>
      <c r="E167" s="122">
        <f>SUM(F167:L167)</f>
        <v>0</v>
      </c>
      <c r="F167" s="122">
        <f>F84</f>
        <v>0</v>
      </c>
      <c r="G167" s="122">
        <f t="shared" ref="G167:L169" si="60">G84</f>
        <v>0</v>
      </c>
      <c r="H167" s="122">
        <f t="shared" si="60"/>
        <v>0</v>
      </c>
      <c r="I167" s="122">
        <f t="shared" si="60"/>
        <v>0</v>
      </c>
      <c r="J167" s="122">
        <f t="shared" si="60"/>
        <v>0</v>
      </c>
      <c r="K167" s="122">
        <f t="shared" si="60"/>
        <v>0</v>
      </c>
      <c r="L167" s="122">
        <f t="shared" si="60"/>
        <v>0</v>
      </c>
    </row>
    <row r="168" spans="1:12" ht="21.75" customHeight="1">
      <c r="A168" s="213"/>
      <c r="B168" s="154"/>
      <c r="C168" s="227"/>
      <c r="D168" s="99" t="s">
        <v>22</v>
      </c>
      <c r="E168" s="121">
        <f>SUM(F168:L168)</f>
        <v>99827.3</v>
      </c>
      <c r="F168" s="122">
        <f>F85</f>
        <v>16943.900000000001</v>
      </c>
      <c r="G168" s="122">
        <f t="shared" si="60"/>
        <v>20277.5</v>
      </c>
      <c r="H168" s="122">
        <f t="shared" si="60"/>
        <v>15598.1</v>
      </c>
      <c r="I168" s="122">
        <f t="shared" si="60"/>
        <v>7799.1</v>
      </c>
      <c r="J168" s="122">
        <f t="shared" si="60"/>
        <v>11933.1</v>
      </c>
      <c r="K168" s="122">
        <f t="shared" si="60"/>
        <v>13637.8</v>
      </c>
      <c r="L168" s="122">
        <f>L85</f>
        <v>13637.8</v>
      </c>
    </row>
    <row r="169" spans="1:12" ht="21" customHeight="1">
      <c r="A169" s="213"/>
      <c r="B169" s="154"/>
      <c r="C169" s="227"/>
      <c r="D169" s="99" t="s">
        <v>23</v>
      </c>
      <c r="E169" s="122">
        <f>SUM(F169:L169)</f>
        <v>4362.7449999999999</v>
      </c>
      <c r="F169" s="122">
        <f>F86</f>
        <v>0</v>
      </c>
      <c r="G169" s="122">
        <f t="shared" si="60"/>
        <v>1654.345</v>
      </c>
      <c r="H169" s="122">
        <f t="shared" si="60"/>
        <v>2708.4</v>
      </c>
      <c r="I169" s="122">
        <f t="shared" si="60"/>
        <v>0</v>
      </c>
      <c r="J169" s="122">
        <f t="shared" si="60"/>
        <v>0</v>
      </c>
      <c r="K169" s="122">
        <f t="shared" si="60"/>
        <v>0</v>
      </c>
      <c r="L169" s="122">
        <f t="shared" si="60"/>
        <v>0</v>
      </c>
    </row>
    <row r="170" spans="1:12" ht="31.5">
      <c r="A170" s="213"/>
      <c r="B170" s="154"/>
      <c r="C170" s="227"/>
      <c r="D170" s="99" t="s">
        <v>24</v>
      </c>
      <c r="E170" s="122">
        <v>0</v>
      </c>
      <c r="F170" s="122">
        <v>0</v>
      </c>
      <c r="G170" s="122">
        <v>0</v>
      </c>
      <c r="H170" s="122">
        <v>0</v>
      </c>
      <c r="I170" s="122">
        <v>0</v>
      </c>
      <c r="J170" s="122">
        <v>0</v>
      </c>
      <c r="K170" s="122">
        <v>0</v>
      </c>
      <c r="L170" s="122">
        <v>0</v>
      </c>
    </row>
    <row r="171" spans="1:12" ht="17.25" customHeight="1">
      <c r="A171" s="214"/>
      <c r="B171" s="236"/>
      <c r="C171" s="237"/>
      <c r="D171" s="99" t="s">
        <v>90</v>
      </c>
      <c r="E171" s="122">
        <f>L171+K171+J171+I171+H171+G171+F171</f>
        <v>0</v>
      </c>
      <c r="F171" s="122">
        <v>0</v>
      </c>
      <c r="G171" s="122">
        <v>0</v>
      </c>
      <c r="H171" s="122">
        <v>0</v>
      </c>
      <c r="I171" s="122">
        <v>0</v>
      </c>
      <c r="J171" s="122">
        <v>0</v>
      </c>
      <c r="K171" s="122">
        <v>0</v>
      </c>
      <c r="L171" s="122">
        <v>0</v>
      </c>
    </row>
    <row r="172" spans="1:12" ht="21" customHeight="1">
      <c r="A172" s="215"/>
      <c r="B172" s="218" t="s">
        <v>93</v>
      </c>
      <c r="C172" s="219"/>
      <c r="D172" s="108" t="s">
        <v>7</v>
      </c>
      <c r="E172" s="120">
        <f t="shared" ref="E172:E181" si="61">SUM(F172:L172)</f>
        <v>590391.52499000006</v>
      </c>
      <c r="F172" s="120">
        <f t="shared" ref="F172:K172" si="62">F173+F174+F175+F176+F177</f>
        <v>117139.2</v>
      </c>
      <c r="G172" s="120">
        <f t="shared" si="62"/>
        <v>90166.943889999995</v>
      </c>
      <c r="H172" s="120">
        <f t="shared" si="62"/>
        <v>74179.986999999994</v>
      </c>
      <c r="I172" s="120">
        <f t="shared" si="62"/>
        <v>75291.7</v>
      </c>
      <c r="J172" s="120">
        <f t="shared" si="62"/>
        <v>76076.3</v>
      </c>
      <c r="K172" s="120">
        <f t="shared" si="62"/>
        <v>78003.246899999998</v>
      </c>
      <c r="L172" s="120">
        <f>L173+L174+L175+L176+L177</f>
        <v>79534.147200000007</v>
      </c>
    </row>
    <row r="173" spans="1:12" ht="24" customHeight="1">
      <c r="A173" s="216"/>
      <c r="B173" s="220"/>
      <c r="C173" s="221"/>
      <c r="D173" s="109" t="s">
        <v>28</v>
      </c>
      <c r="E173" s="122">
        <f t="shared" si="61"/>
        <v>709.77388999999994</v>
      </c>
      <c r="F173" s="122">
        <f>F160-F167</f>
        <v>248.2</v>
      </c>
      <c r="G173" s="124">
        <f t="shared" ref="G173:L173" si="63">G160-G167</f>
        <v>461.57389000000001</v>
      </c>
      <c r="H173" s="122">
        <f t="shared" si="63"/>
        <v>0</v>
      </c>
      <c r="I173" s="122">
        <f t="shared" si="63"/>
        <v>0</v>
      </c>
      <c r="J173" s="122">
        <f t="shared" si="63"/>
        <v>0</v>
      </c>
      <c r="K173" s="122">
        <f t="shared" si="63"/>
        <v>0</v>
      </c>
      <c r="L173" s="122">
        <f t="shared" si="63"/>
        <v>0</v>
      </c>
    </row>
    <row r="174" spans="1:12" ht="22.5" customHeight="1">
      <c r="A174" s="216"/>
      <c r="B174" s="220"/>
      <c r="C174" s="221"/>
      <c r="D174" s="109" t="s">
        <v>22</v>
      </c>
      <c r="E174" s="121">
        <f t="shared" si="61"/>
        <v>548303.12750000006</v>
      </c>
      <c r="F174" s="122">
        <f t="shared" ref="F174:L177" si="64">F161-F168</f>
        <v>111591</v>
      </c>
      <c r="G174" s="122">
        <f t="shared" si="64"/>
        <v>84405.37</v>
      </c>
      <c r="H174" s="122">
        <f t="shared" si="64"/>
        <v>67421.689999999988</v>
      </c>
      <c r="I174" s="122">
        <f t="shared" si="64"/>
        <v>69991.7</v>
      </c>
      <c r="J174" s="122">
        <f t="shared" si="64"/>
        <v>70310</v>
      </c>
      <c r="K174" s="122">
        <f t="shared" si="64"/>
        <v>71781.346900000004</v>
      </c>
      <c r="L174" s="122">
        <f t="shared" si="64"/>
        <v>72802.020600000003</v>
      </c>
    </row>
    <row r="175" spans="1:12" ht="21.75" customHeight="1">
      <c r="A175" s="216"/>
      <c r="B175" s="220"/>
      <c r="C175" s="221"/>
      <c r="D175" s="109" t="s">
        <v>23</v>
      </c>
      <c r="E175" s="122">
        <f t="shared" si="61"/>
        <v>41378.623599999999</v>
      </c>
      <c r="F175" s="122">
        <f t="shared" si="64"/>
        <v>5299.9999999999991</v>
      </c>
      <c r="G175" s="122">
        <f t="shared" si="64"/>
        <v>5300</v>
      </c>
      <c r="H175" s="122">
        <f t="shared" si="64"/>
        <v>6758.2970000000005</v>
      </c>
      <c r="I175" s="122">
        <f t="shared" si="64"/>
        <v>5300</v>
      </c>
      <c r="J175" s="122">
        <f t="shared" si="64"/>
        <v>5766.3</v>
      </c>
      <c r="K175" s="122">
        <f t="shared" si="64"/>
        <v>6221.9</v>
      </c>
      <c r="L175" s="122">
        <f t="shared" si="64"/>
        <v>6732.1266000000005</v>
      </c>
    </row>
    <row r="176" spans="1:12" ht="33" customHeight="1">
      <c r="A176" s="216"/>
      <c r="B176" s="220"/>
      <c r="C176" s="221"/>
      <c r="D176" s="109" t="s">
        <v>24</v>
      </c>
      <c r="E176" s="122">
        <f t="shared" si="61"/>
        <v>0</v>
      </c>
      <c r="F176" s="122">
        <f t="shared" si="64"/>
        <v>0</v>
      </c>
      <c r="G176" s="124">
        <f t="shared" si="64"/>
        <v>0</v>
      </c>
      <c r="H176" s="122">
        <f t="shared" si="64"/>
        <v>0</v>
      </c>
      <c r="I176" s="122">
        <f t="shared" si="64"/>
        <v>0</v>
      </c>
      <c r="J176" s="122">
        <f t="shared" si="64"/>
        <v>0</v>
      </c>
      <c r="K176" s="122">
        <f t="shared" si="64"/>
        <v>0</v>
      </c>
      <c r="L176" s="122">
        <f t="shared" si="64"/>
        <v>0</v>
      </c>
    </row>
    <row r="177" spans="1:12" ht="18.75" customHeight="1">
      <c r="A177" s="217"/>
      <c r="B177" s="222"/>
      <c r="C177" s="223"/>
      <c r="D177" s="109" t="s">
        <v>89</v>
      </c>
      <c r="E177" s="122">
        <f t="shared" si="61"/>
        <v>0</v>
      </c>
      <c r="F177" s="122">
        <f t="shared" si="64"/>
        <v>0</v>
      </c>
      <c r="G177" s="124">
        <f t="shared" si="64"/>
        <v>0</v>
      </c>
      <c r="H177" s="122">
        <f t="shared" si="64"/>
        <v>0</v>
      </c>
      <c r="I177" s="122">
        <f t="shared" si="64"/>
        <v>0</v>
      </c>
      <c r="J177" s="122">
        <f t="shared" si="64"/>
        <v>0</v>
      </c>
      <c r="K177" s="122">
        <f t="shared" si="64"/>
        <v>0</v>
      </c>
      <c r="L177" s="122">
        <f t="shared" si="64"/>
        <v>0</v>
      </c>
    </row>
    <row r="178" spans="1:12" ht="19.5" customHeight="1">
      <c r="A178" s="212"/>
      <c r="B178" s="224" t="s">
        <v>96</v>
      </c>
      <c r="C178" s="225"/>
      <c r="D178" s="98" t="s">
        <v>7</v>
      </c>
      <c r="E178" s="120">
        <f t="shared" si="61"/>
        <v>239760.16</v>
      </c>
      <c r="F178" s="120">
        <f t="shared" ref="F178:K178" si="65">F179+F180+F181+F182+F183</f>
        <v>248.2</v>
      </c>
      <c r="G178" s="120">
        <f t="shared" si="65"/>
        <v>9716.56</v>
      </c>
      <c r="H178" s="120">
        <f t="shared" si="65"/>
        <v>43081.7</v>
      </c>
      <c r="I178" s="120">
        <f t="shared" si="65"/>
        <v>47230.3</v>
      </c>
      <c r="J178" s="120">
        <f t="shared" si="65"/>
        <v>46587.700000000004</v>
      </c>
      <c r="K178" s="120">
        <f t="shared" si="65"/>
        <v>46383.4</v>
      </c>
      <c r="L178" s="120">
        <f>L179+L180+L181+L182+L183</f>
        <v>46512.299999999996</v>
      </c>
    </row>
    <row r="179" spans="1:12" ht="19.5" customHeight="1">
      <c r="A179" s="213"/>
      <c r="B179" s="226"/>
      <c r="C179" s="227"/>
      <c r="D179" s="99" t="s">
        <v>28</v>
      </c>
      <c r="E179" s="122">
        <f t="shared" si="61"/>
        <v>709.8</v>
      </c>
      <c r="F179" s="122">
        <v>248.2</v>
      </c>
      <c r="G179" s="122">
        <v>461.6</v>
      </c>
      <c r="H179" s="122">
        <v>0</v>
      </c>
      <c r="I179" s="122">
        <v>0</v>
      </c>
      <c r="J179" s="122">
        <v>0</v>
      </c>
      <c r="K179" s="122">
        <v>0</v>
      </c>
      <c r="L179" s="122">
        <v>0</v>
      </c>
    </row>
    <row r="180" spans="1:12" ht="21" customHeight="1">
      <c r="A180" s="213"/>
      <c r="B180" s="226"/>
      <c r="C180" s="227"/>
      <c r="D180" s="99" t="s">
        <v>22</v>
      </c>
      <c r="E180" s="121">
        <f t="shared" si="61"/>
        <v>239050.36</v>
      </c>
      <c r="F180" s="122">
        <f>F66+F79+F98+F111+F130</f>
        <v>0</v>
      </c>
      <c r="G180" s="122">
        <f>G66+G79+G98+G111+G130</f>
        <v>9254.9599999999991</v>
      </c>
      <c r="H180" s="122">
        <f>H64+H128</f>
        <v>43081.7</v>
      </c>
      <c r="I180" s="122">
        <f>I66+I79+I98+I111+I130</f>
        <v>47230.3</v>
      </c>
      <c r="J180" s="122">
        <f>J66+J79+J98+J111+J130</f>
        <v>46587.700000000004</v>
      </c>
      <c r="K180" s="122">
        <f>K66+K79+K98+K111+K130</f>
        <v>46383.4</v>
      </c>
      <c r="L180" s="122">
        <f>L66+L79+L98+L111+L130</f>
        <v>46512.299999999996</v>
      </c>
    </row>
    <row r="181" spans="1:12" ht="19.5" customHeight="1">
      <c r="A181" s="213"/>
      <c r="B181" s="226"/>
      <c r="C181" s="227"/>
      <c r="D181" s="99" t="s">
        <v>23</v>
      </c>
      <c r="E181" s="122">
        <f t="shared" si="61"/>
        <v>0</v>
      </c>
      <c r="F181" s="122">
        <v>0</v>
      </c>
      <c r="G181" s="122">
        <v>0</v>
      </c>
      <c r="H181" s="122">
        <v>0</v>
      </c>
      <c r="I181" s="122">
        <v>0</v>
      </c>
      <c r="J181" s="122">
        <v>0</v>
      </c>
      <c r="K181" s="122">
        <v>0</v>
      </c>
      <c r="L181" s="122">
        <v>0</v>
      </c>
    </row>
    <row r="182" spans="1:12" ht="34.5" customHeight="1">
      <c r="A182" s="213"/>
      <c r="B182" s="226"/>
      <c r="C182" s="227"/>
      <c r="D182" s="99" t="s">
        <v>24</v>
      </c>
      <c r="E182" s="122">
        <v>0</v>
      </c>
      <c r="F182" s="122">
        <v>0</v>
      </c>
      <c r="G182" s="122">
        <v>0</v>
      </c>
      <c r="H182" s="122">
        <v>0</v>
      </c>
      <c r="I182" s="122">
        <v>0</v>
      </c>
      <c r="J182" s="122">
        <v>0</v>
      </c>
      <c r="K182" s="122">
        <v>0</v>
      </c>
      <c r="L182" s="122">
        <v>0</v>
      </c>
    </row>
    <row r="183" spans="1:12" ht="18" customHeight="1">
      <c r="A183" s="214"/>
      <c r="B183" s="226"/>
      <c r="C183" s="227"/>
      <c r="D183" s="99" t="s">
        <v>89</v>
      </c>
      <c r="E183" s="122">
        <f>SUM(F183:L183)</f>
        <v>0</v>
      </c>
      <c r="F183" s="122">
        <v>0</v>
      </c>
      <c r="G183" s="122">
        <v>0</v>
      </c>
      <c r="H183" s="122">
        <v>0</v>
      </c>
      <c r="I183" s="122">
        <v>0</v>
      </c>
      <c r="J183" s="122">
        <v>0</v>
      </c>
      <c r="K183" s="122">
        <v>0</v>
      </c>
      <c r="L183" s="122">
        <v>0</v>
      </c>
    </row>
    <row r="184" spans="1:12" ht="21.75" customHeight="1">
      <c r="A184" s="212"/>
      <c r="B184" s="224" t="s">
        <v>95</v>
      </c>
      <c r="C184" s="225"/>
      <c r="D184" s="98" t="s">
        <v>7</v>
      </c>
      <c r="E184" s="120">
        <f>SUM(F184:L184)</f>
        <v>168610.44</v>
      </c>
      <c r="F184" s="120">
        <f t="shared" ref="F184:K184" si="66">F185+F186+F187+F188+F189</f>
        <v>102512.8</v>
      </c>
      <c r="G184" s="120">
        <f t="shared" si="66"/>
        <v>66097.64</v>
      </c>
      <c r="H184" s="120">
        <f t="shared" si="66"/>
        <v>0</v>
      </c>
      <c r="I184" s="120">
        <f t="shared" si="66"/>
        <v>0</v>
      </c>
      <c r="J184" s="120">
        <f t="shared" si="66"/>
        <v>0</v>
      </c>
      <c r="K184" s="120">
        <f t="shared" si="66"/>
        <v>0</v>
      </c>
      <c r="L184" s="120">
        <f>L185+L186+L187+L188+L189</f>
        <v>0</v>
      </c>
    </row>
    <row r="185" spans="1:12" ht="21" customHeight="1">
      <c r="A185" s="213"/>
      <c r="B185" s="226"/>
      <c r="C185" s="227"/>
      <c r="D185" s="99" t="s">
        <v>28</v>
      </c>
      <c r="E185" s="122">
        <f>SUM(F185:L185)</f>
        <v>0</v>
      </c>
      <c r="F185" s="122">
        <f t="shared" ref="F185:L187" si="67">F59+F123</f>
        <v>0</v>
      </c>
      <c r="G185" s="122">
        <f t="shared" si="67"/>
        <v>0</v>
      </c>
      <c r="H185" s="122">
        <f t="shared" si="67"/>
        <v>0</v>
      </c>
      <c r="I185" s="122">
        <f t="shared" si="67"/>
        <v>0</v>
      </c>
      <c r="J185" s="122">
        <f t="shared" si="67"/>
        <v>0</v>
      </c>
      <c r="K185" s="122">
        <f t="shared" si="67"/>
        <v>0</v>
      </c>
      <c r="L185" s="122">
        <f t="shared" si="67"/>
        <v>0</v>
      </c>
    </row>
    <row r="186" spans="1:12" ht="18" customHeight="1">
      <c r="A186" s="213"/>
      <c r="B186" s="226"/>
      <c r="C186" s="227"/>
      <c r="D186" s="99" t="s">
        <v>22</v>
      </c>
      <c r="E186" s="121">
        <f>SUM(F186:L186)</f>
        <v>168610.44</v>
      </c>
      <c r="F186" s="122">
        <f t="shared" si="67"/>
        <v>102512.8</v>
      </c>
      <c r="G186" s="122">
        <f t="shared" si="67"/>
        <v>66097.64</v>
      </c>
      <c r="H186" s="122">
        <f t="shared" si="67"/>
        <v>0</v>
      </c>
      <c r="I186" s="122">
        <f t="shared" si="67"/>
        <v>0</v>
      </c>
      <c r="J186" s="122">
        <f t="shared" si="67"/>
        <v>0</v>
      </c>
      <c r="K186" s="122">
        <f t="shared" si="67"/>
        <v>0</v>
      </c>
      <c r="L186" s="122">
        <f t="shared" si="67"/>
        <v>0</v>
      </c>
    </row>
    <row r="187" spans="1:12" ht="24" customHeight="1">
      <c r="A187" s="213"/>
      <c r="B187" s="226"/>
      <c r="C187" s="227"/>
      <c r="D187" s="99" t="s">
        <v>23</v>
      </c>
      <c r="E187" s="122">
        <f>SUM(F187:L187)</f>
        <v>0</v>
      </c>
      <c r="F187" s="122">
        <f t="shared" si="67"/>
        <v>0</v>
      </c>
      <c r="G187" s="122">
        <f t="shared" si="67"/>
        <v>0</v>
      </c>
      <c r="H187" s="122">
        <f t="shared" si="67"/>
        <v>0</v>
      </c>
      <c r="I187" s="122">
        <f t="shared" si="67"/>
        <v>0</v>
      </c>
      <c r="J187" s="122">
        <f t="shared" si="67"/>
        <v>0</v>
      </c>
      <c r="K187" s="122">
        <f t="shared" si="67"/>
        <v>0</v>
      </c>
      <c r="L187" s="122">
        <f t="shared" si="67"/>
        <v>0</v>
      </c>
    </row>
    <row r="188" spans="1:12" ht="36" customHeight="1">
      <c r="A188" s="213"/>
      <c r="B188" s="226"/>
      <c r="C188" s="227"/>
      <c r="D188" s="99" t="s">
        <v>24</v>
      </c>
      <c r="E188" s="122">
        <v>0</v>
      </c>
      <c r="F188" s="122">
        <v>0</v>
      </c>
      <c r="G188" s="122">
        <v>0</v>
      </c>
      <c r="H188" s="122">
        <v>0</v>
      </c>
      <c r="I188" s="122">
        <v>0</v>
      </c>
      <c r="J188" s="122">
        <v>0</v>
      </c>
      <c r="K188" s="122">
        <v>0</v>
      </c>
      <c r="L188" s="122">
        <v>0</v>
      </c>
    </row>
    <row r="189" spans="1:12" ht="18.75" customHeight="1">
      <c r="A189" s="214"/>
      <c r="B189" s="226"/>
      <c r="C189" s="227"/>
      <c r="D189" s="99" t="s">
        <v>90</v>
      </c>
      <c r="E189" s="122">
        <f>SUM(F189:L189)</f>
        <v>0</v>
      </c>
      <c r="F189" s="122">
        <v>0</v>
      </c>
      <c r="G189" s="122">
        <v>0</v>
      </c>
      <c r="H189" s="122">
        <v>0</v>
      </c>
      <c r="I189" s="122">
        <v>0</v>
      </c>
      <c r="J189" s="122">
        <v>0</v>
      </c>
      <c r="K189" s="122">
        <v>0</v>
      </c>
      <c r="L189" s="122">
        <v>0</v>
      </c>
    </row>
    <row r="190" spans="1:12" ht="18" customHeight="1">
      <c r="A190" s="212"/>
      <c r="B190" s="224" t="s">
        <v>94</v>
      </c>
      <c r="C190" s="225"/>
      <c r="D190" s="98" t="s">
        <v>7</v>
      </c>
      <c r="E190" s="120">
        <f t="shared" ref="E190:E195" si="68">SUM(F190:L190)</f>
        <v>104190</v>
      </c>
      <c r="F190" s="120">
        <f t="shared" ref="F190:K190" si="69">F191+F192+F193+F194+F195</f>
        <v>16943.900000000001</v>
      </c>
      <c r="G190" s="120">
        <f t="shared" si="69"/>
        <v>21931.8</v>
      </c>
      <c r="H190" s="120">
        <f t="shared" si="69"/>
        <v>18306.5</v>
      </c>
      <c r="I190" s="120">
        <f t="shared" si="69"/>
        <v>7799.1</v>
      </c>
      <c r="J190" s="120">
        <f t="shared" si="69"/>
        <v>11933.1</v>
      </c>
      <c r="K190" s="120">
        <f t="shared" si="69"/>
        <v>13637.8</v>
      </c>
      <c r="L190" s="120">
        <f>L191+L192+L193+L194+L195</f>
        <v>13637.8</v>
      </c>
    </row>
    <row r="191" spans="1:12" ht="19.5" customHeight="1">
      <c r="A191" s="213"/>
      <c r="B191" s="154"/>
      <c r="C191" s="227"/>
      <c r="D191" s="99" t="s">
        <v>28</v>
      </c>
      <c r="E191" s="122">
        <f t="shared" si="68"/>
        <v>0</v>
      </c>
      <c r="F191" s="122">
        <f t="shared" ref="F191:L191" si="70">F108</f>
        <v>0</v>
      </c>
      <c r="G191" s="122">
        <f t="shared" si="70"/>
        <v>0</v>
      </c>
      <c r="H191" s="122">
        <f t="shared" si="70"/>
        <v>0</v>
      </c>
      <c r="I191" s="122">
        <f t="shared" si="70"/>
        <v>0</v>
      </c>
      <c r="J191" s="122">
        <f t="shared" si="70"/>
        <v>0</v>
      </c>
      <c r="K191" s="122">
        <f t="shared" si="70"/>
        <v>0</v>
      </c>
      <c r="L191" s="122">
        <f t="shared" si="70"/>
        <v>0</v>
      </c>
    </row>
    <row r="192" spans="1:12" ht="15.75">
      <c r="A192" s="213"/>
      <c r="B192" s="154"/>
      <c r="C192" s="227"/>
      <c r="D192" s="99" t="s">
        <v>22</v>
      </c>
      <c r="E192" s="121">
        <f t="shared" si="68"/>
        <v>99827.3</v>
      </c>
      <c r="F192" s="122">
        <v>16943.900000000001</v>
      </c>
      <c r="G192" s="122">
        <v>20277.5</v>
      </c>
      <c r="H192" s="122">
        <v>15598.1</v>
      </c>
      <c r="I192" s="122">
        <v>7799.1</v>
      </c>
      <c r="J192" s="122">
        <v>11933.1</v>
      </c>
      <c r="K192" s="122">
        <v>13637.8</v>
      </c>
      <c r="L192" s="122">
        <v>13637.8</v>
      </c>
    </row>
    <row r="193" spans="1:12" ht="15.75">
      <c r="A193" s="213"/>
      <c r="B193" s="154"/>
      <c r="C193" s="227"/>
      <c r="D193" s="99" t="s">
        <v>23</v>
      </c>
      <c r="E193" s="122">
        <f t="shared" si="68"/>
        <v>4362.7</v>
      </c>
      <c r="F193" s="122">
        <f>F110</f>
        <v>0</v>
      </c>
      <c r="G193" s="122">
        <v>1654.3</v>
      </c>
      <c r="H193" s="122">
        <v>2708.4</v>
      </c>
      <c r="I193" s="122">
        <f>I110</f>
        <v>0</v>
      </c>
      <c r="J193" s="122">
        <f>J110</f>
        <v>0</v>
      </c>
      <c r="K193" s="122">
        <f>K110</f>
        <v>0</v>
      </c>
      <c r="L193" s="122">
        <f>L110</f>
        <v>0</v>
      </c>
    </row>
    <row r="194" spans="1:12" ht="34.5" customHeight="1">
      <c r="A194" s="213"/>
      <c r="B194" s="154"/>
      <c r="C194" s="227"/>
      <c r="D194" s="99" t="s">
        <v>24</v>
      </c>
      <c r="E194" s="122">
        <f t="shared" si="68"/>
        <v>0</v>
      </c>
      <c r="F194" s="122">
        <v>0</v>
      </c>
      <c r="G194" s="122">
        <v>0</v>
      </c>
      <c r="H194" s="122">
        <v>0</v>
      </c>
      <c r="I194" s="122">
        <v>0</v>
      </c>
      <c r="J194" s="122">
        <v>0</v>
      </c>
      <c r="K194" s="122">
        <v>0</v>
      </c>
      <c r="L194" s="122">
        <v>0</v>
      </c>
    </row>
    <row r="195" spans="1:12" ht="18.75" customHeight="1">
      <c r="A195" s="214"/>
      <c r="B195" s="236"/>
      <c r="C195" s="237"/>
      <c r="D195" s="99" t="s">
        <v>89</v>
      </c>
      <c r="E195" s="122">
        <f t="shared" si="68"/>
        <v>0</v>
      </c>
      <c r="F195" s="122">
        <v>0</v>
      </c>
      <c r="G195" s="122">
        <v>0</v>
      </c>
      <c r="H195" s="122">
        <v>0</v>
      </c>
      <c r="I195" s="122">
        <v>0</v>
      </c>
      <c r="J195" s="122">
        <v>0</v>
      </c>
      <c r="K195" s="122">
        <v>0</v>
      </c>
      <c r="L195" s="122">
        <v>0</v>
      </c>
    </row>
    <row r="196" spans="1:12" ht="18" customHeight="1">
      <c r="A196" s="238"/>
      <c r="B196" s="224" t="s">
        <v>97</v>
      </c>
      <c r="C196" s="225"/>
      <c r="D196" s="98" t="s">
        <v>7</v>
      </c>
      <c r="E196" s="120">
        <f>SUM(F196:L196)</f>
        <v>109941.90399999998</v>
      </c>
      <c r="F196" s="120">
        <f t="shared" ref="F196:K196" si="71">F197+F198+F199+F200+F201</f>
        <v>14378.2</v>
      </c>
      <c r="G196" s="120">
        <f t="shared" si="71"/>
        <v>14080.2</v>
      </c>
      <c r="H196" s="120">
        <f t="shared" si="71"/>
        <v>17442.996999999999</v>
      </c>
      <c r="I196" s="120">
        <f t="shared" si="71"/>
        <v>14130.3</v>
      </c>
      <c r="J196" s="120">
        <f t="shared" si="71"/>
        <v>15373.599999999999</v>
      </c>
      <c r="K196" s="120">
        <f t="shared" si="71"/>
        <v>16588.199999999997</v>
      </c>
      <c r="L196" s="120">
        <f>L197+L198+L199+L200+L201</f>
        <v>17948.406999999999</v>
      </c>
    </row>
    <row r="197" spans="1:12" ht="18.75" customHeight="1">
      <c r="A197" s="228"/>
      <c r="B197" s="154"/>
      <c r="C197" s="227"/>
      <c r="D197" s="99" t="s">
        <v>28</v>
      </c>
      <c r="E197" s="122">
        <f>SUM(F197:L197)</f>
        <v>0</v>
      </c>
      <c r="F197" s="122">
        <f t="shared" ref="F197:L197" si="72">F52</f>
        <v>0</v>
      </c>
      <c r="G197" s="122">
        <f t="shared" si="72"/>
        <v>0</v>
      </c>
      <c r="H197" s="122">
        <f t="shared" si="72"/>
        <v>0</v>
      </c>
      <c r="I197" s="122">
        <f t="shared" si="72"/>
        <v>0</v>
      </c>
      <c r="J197" s="122">
        <f t="shared" si="72"/>
        <v>0</v>
      </c>
      <c r="K197" s="122">
        <f t="shared" si="72"/>
        <v>0</v>
      </c>
      <c r="L197" s="122">
        <f t="shared" si="72"/>
        <v>0</v>
      </c>
    </row>
    <row r="198" spans="1:12" ht="19.5" customHeight="1">
      <c r="A198" s="228"/>
      <c r="B198" s="154"/>
      <c r="C198" s="227"/>
      <c r="D198" s="99" t="s">
        <v>22</v>
      </c>
      <c r="E198" s="122">
        <f>SUM(F198:L198)</f>
        <v>68563.280400000003</v>
      </c>
      <c r="F198" s="122">
        <v>9078.2000000000007</v>
      </c>
      <c r="G198" s="122">
        <f t="shared" ref="G198:L199" si="73">G53</f>
        <v>8780.2000000000007</v>
      </c>
      <c r="H198" s="122">
        <f t="shared" si="73"/>
        <v>10684.7</v>
      </c>
      <c r="I198" s="122">
        <f t="shared" si="73"/>
        <v>8830.2999999999993</v>
      </c>
      <c r="J198" s="122">
        <f t="shared" si="73"/>
        <v>9607.2999999999993</v>
      </c>
      <c r="K198" s="122">
        <f t="shared" si="73"/>
        <v>10366.299999999999</v>
      </c>
      <c r="L198" s="122">
        <f t="shared" si="73"/>
        <v>11216.2804</v>
      </c>
    </row>
    <row r="199" spans="1:12" ht="18.75" customHeight="1">
      <c r="A199" s="228"/>
      <c r="B199" s="154"/>
      <c r="C199" s="227"/>
      <c r="D199" s="99" t="s">
        <v>23</v>
      </c>
      <c r="E199" s="122">
        <v>39920.5</v>
      </c>
      <c r="F199" s="122">
        <v>5300</v>
      </c>
      <c r="G199" s="122">
        <f t="shared" si="73"/>
        <v>5300</v>
      </c>
      <c r="H199" s="122">
        <f t="shared" si="73"/>
        <v>6758.2969999999996</v>
      </c>
      <c r="I199" s="122">
        <f t="shared" si="73"/>
        <v>5300</v>
      </c>
      <c r="J199" s="122">
        <f t="shared" si="73"/>
        <v>5766.3</v>
      </c>
      <c r="K199" s="122">
        <f t="shared" si="73"/>
        <v>6221.9</v>
      </c>
      <c r="L199" s="122">
        <f t="shared" si="73"/>
        <v>6732.1266000000005</v>
      </c>
    </row>
    <row r="200" spans="1:12" ht="33.75" customHeight="1">
      <c r="A200" s="228"/>
      <c r="B200" s="154"/>
      <c r="C200" s="227"/>
      <c r="D200" s="99" t="s">
        <v>24</v>
      </c>
      <c r="E200" s="122">
        <v>0</v>
      </c>
      <c r="F200" s="122">
        <v>0</v>
      </c>
      <c r="G200" s="122">
        <v>0</v>
      </c>
      <c r="H200" s="122">
        <v>0</v>
      </c>
      <c r="I200" s="122">
        <v>0</v>
      </c>
      <c r="J200" s="122">
        <v>0</v>
      </c>
      <c r="K200" s="122">
        <v>0</v>
      </c>
      <c r="L200" s="122">
        <v>0</v>
      </c>
    </row>
    <row r="201" spans="1:12" ht="18.75" customHeight="1">
      <c r="A201" s="229"/>
      <c r="B201" s="236"/>
      <c r="C201" s="237"/>
      <c r="D201" s="99" t="s">
        <v>89</v>
      </c>
      <c r="E201" s="122">
        <f>SUM(F201:L201)</f>
        <v>0</v>
      </c>
      <c r="F201" s="122">
        <f t="shared" ref="F201:L201" si="74">F56</f>
        <v>0</v>
      </c>
      <c r="G201" s="122">
        <f t="shared" si="74"/>
        <v>0</v>
      </c>
      <c r="H201" s="122">
        <f t="shared" si="74"/>
        <v>0</v>
      </c>
      <c r="I201" s="122">
        <f t="shared" si="74"/>
        <v>0</v>
      </c>
      <c r="J201" s="122">
        <f t="shared" si="74"/>
        <v>0</v>
      </c>
      <c r="K201" s="122">
        <f t="shared" si="74"/>
        <v>0</v>
      </c>
      <c r="L201" s="122">
        <f t="shared" si="74"/>
        <v>0</v>
      </c>
    </row>
    <row r="202" spans="1:12" ht="18" customHeight="1">
      <c r="A202" s="238"/>
      <c r="B202" s="224" t="s">
        <v>98</v>
      </c>
      <c r="C202" s="225"/>
      <c r="D202" s="98" t="s">
        <v>7</v>
      </c>
      <c r="E202" s="120">
        <f>SUM(E203:E207)</f>
        <v>61111.917100000006</v>
      </c>
      <c r="F202" s="120">
        <f t="shared" ref="F202:L202" si="75">F203+F204+F205+F206+F207</f>
        <v>0</v>
      </c>
      <c r="G202" s="120">
        <f t="shared" si="75"/>
        <v>0</v>
      </c>
      <c r="H202" s="120">
        <f t="shared" si="75"/>
        <v>11841.1</v>
      </c>
      <c r="I202" s="120">
        <f t="shared" si="75"/>
        <v>11841.1</v>
      </c>
      <c r="J202" s="120">
        <f t="shared" si="75"/>
        <v>11841.1</v>
      </c>
      <c r="K202" s="120">
        <f t="shared" si="75"/>
        <v>12776.546899999999</v>
      </c>
      <c r="L202" s="120">
        <f t="shared" si="75"/>
        <v>12812.070200000002</v>
      </c>
    </row>
    <row r="203" spans="1:12" ht="18.75" customHeight="1">
      <c r="A203" s="228"/>
      <c r="B203" s="154"/>
      <c r="C203" s="227"/>
      <c r="D203" s="99" t="s">
        <v>28</v>
      </c>
      <c r="E203" s="122">
        <f>SUM(F203:L203)</f>
        <v>0</v>
      </c>
      <c r="F203" s="122">
        <f t="shared" ref="F203:L207" si="76">F154</f>
        <v>0</v>
      </c>
      <c r="G203" s="122">
        <f t="shared" si="76"/>
        <v>0</v>
      </c>
      <c r="H203" s="122">
        <f t="shared" si="76"/>
        <v>0</v>
      </c>
      <c r="I203" s="122">
        <f t="shared" si="76"/>
        <v>0</v>
      </c>
      <c r="J203" s="122">
        <f t="shared" si="76"/>
        <v>0</v>
      </c>
      <c r="K203" s="122">
        <f t="shared" si="76"/>
        <v>0</v>
      </c>
      <c r="L203" s="122">
        <f t="shared" si="76"/>
        <v>0</v>
      </c>
    </row>
    <row r="204" spans="1:12" ht="19.5" customHeight="1">
      <c r="A204" s="228"/>
      <c r="B204" s="154"/>
      <c r="C204" s="227"/>
      <c r="D204" s="99" t="s">
        <v>22</v>
      </c>
      <c r="E204" s="122">
        <f>SUM(F204:L204)</f>
        <v>61111.917100000006</v>
      </c>
      <c r="F204" s="122">
        <f t="shared" si="76"/>
        <v>0</v>
      </c>
      <c r="G204" s="122">
        <f t="shared" si="76"/>
        <v>0</v>
      </c>
      <c r="H204" s="122">
        <f t="shared" si="76"/>
        <v>11841.1</v>
      </c>
      <c r="I204" s="122">
        <f t="shared" si="76"/>
        <v>11841.1</v>
      </c>
      <c r="J204" s="122">
        <f t="shared" si="76"/>
        <v>11841.1</v>
      </c>
      <c r="K204" s="122">
        <f t="shared" si="76"/>
        <v>12776.546899999999</v>
      </c>
      <c r="L204" s="122">
        <f t="shared" si="76"/>
        <v>12812.070200000002</v>
      </c>
    </row>
    <row r="205" spans="1:12" ht="21" customHeight="1">
      <c r="A205" s="228"/>
      <c r="B205" s="154"/>
      <c r="C205" s="227"/>
      <c r="D205" s="99" t="s">
        <v>23</v>
      </c>
      <c r="E205" s="122">
        <f>SUM(F205:L205)</f>
        <v>0</v>
      </c>
      <c r="F205" s="122">
        <f t="shared" si="76"/>
        <v>0</v>
      </c>
      <c r="G205" s="122">
        <f t="shared" si="76"/>
        <v>0</v>
      </c>
      <c r="H205" s="122">
        <f t="shared" si="76"/>
        <v>0</v>
      </c>
      <c r="I205" s="122">
        <f t="shared" si="76"/>
        <v>0</v>
      </c>
      <c r="J205" s="122">
        <f t="shared" si="76"/>
        <v>0</v>
      </c>
      <c r="K205" s="122">
        <f t="shared" si="76"/>
        <v>0</v>
      </c>
      <c r="L205" s="122">
        <f t="shared" si="76"/>
        <v>0</v>
      </c>
    </row>
    <row r="206" spans="1:12" ht="33" customHeight="1">
      <c r="A206" s="228"/>
      <c r="B206" s="154"/>
      <c r="C206" s="227"/>
      <c r="D206" s="99" t="s">
        <v>24</v>
      </c>
      <c r="E206" s="122">
        <f>SUM(F206:L206)</f>
        <v>0</v>
      </c>
      <c r="F206" s="122">
        <f t="shared" si="76"/>
        <v>0</v>
      </c>
      <c r="G206" s="122">
        <f t="shared" si="76"/>
        <v>0</v>
      </c>
      <c r="H206" s="122">
        <f t="shared" si="76"/>
        <v>0</v>
      </c>
      <c r="I206" s="122">
        <f t="shared" si="76"/>
        <v>0</v>
      </c>
      <c r="J206" s="122">
        <f t="shared" si="76"/>
        <v>0</v>
      </c>
      <c r="K206" s="122">
        <f t="shared" si="76"/>
        <v>0</v>
      </c>
      <c r="L206" s="122">
        <f t="shared" si="76"/>
        <v>0</v>
      </c>
    </row>
    <row r="207" spans="1:12" ht="19.5" customHeight="1">
      <c r="A207" s="229"/>
      <c r="B207" s="236"/>
      <c r="C207" s="237"/>
      <c r="D207" s="99" t="s">
        <v>89</v>
      </c>
      <c r="E207" s="122">
        <f>SUM(F207:L207)</f>
        <v>0</v>
      </c>
      <c r="F207" s="122">
        <f t="shared" si="76"/>
        <v>0</v>
      </c>
      <c r="G207" s="122">
        <f t="shared" si="76"/>
        <v>0</v>
      </c>
      <c r="H207" s="122">
        <f t="shared" si="76"/>
        <v>0</v>
      </c>
      <c r="I207" s="122">
        <f t="shared" si="76"/>
        <v>0</v>
      </c>
      <c r="J207" s="122">
        <f t="shared" si="76"/>
        <v>0</v>
      </c>
      <c r="K207" s="122">
        <f t="shared" si="76"/>
        <v>0</v>
      </c>
      <c r="L207" s="122">
        <f t="shared" si="76"/>
        <v>0</v>
      </c>
    </row>
    <row r="208" spans="1:12" hidden="1">
      <c r="E208" s="125" t="e">
        <f>#REF!+E179+E197+E203+E185+E191</f>
        <v>#REF!</v>
      </c>
      <c r="F208" s="125" t="e">
        <f>#REF!+F179+F197+F203+F185+F191</f>
        <v>#REF!</v>
      </c>
      <c r="G208" s="125" t="e">
        <f>#REF!+G179+G197+G203+G185+G191</f>
        <v>#REF!</v>
      </c>
      <c r="H208" s="125" t="e">
        <f>#REF!+H179+H197+H203+H185+H191</f>
        <v>#REF!</v>
      </c>
      <c r="I208" s="125" t="e">
        <f>#REF!+I179+I197+I203+I185+I191</f>
        <v>#REF!</v>
      </c>
      <c r="J208" s="125" t="e">
        <f>#REF!+J179+J197+J203+J185+J191</f>
        <v>#REF!</v>
      </c>
      <c r="K208" s="125" t="e">
        <f>#REF!+K179+K197+K203+K185+K191</f>
        <v>#REF!</v>
      </c>
      <c r="L208" s="125" t="e">
        <f>#REF!+L179+L197+L203+L185+L191</f>
        <v>#REF!</v>
      </c>
    </row>
    <row r="209" spans="1:12" hidden="1">
      <c r="E209" s="125" t="e">
        <f>#REF!+E180+E198+E204+E186+E192</f>
        <v>#REF!</v>
      </c>
      <c r="F209" s="125" t="e">
        <f>#REF!+F180+F198+F204+F186+F192</f>
        <v>#REF!</v>
      </c>
      <c r="G209" s="125" t="e">
        <f>#REF!+G180+G198+G204+G186+G192</f>
        <v>#REF!</v>
      </c>
      <c r="H209" s="125" t="e">
        <f>#REF!+H180+H198+H204+H186+H192</f>
        <v>#REF!</v>
      </c>
      <c r="I209" s="125" t="e">
        <f>#REF!+I180+I198+I204+I186+I192</f>
        <v>#REF!</v>
      </c>
      <c r="J209" s="125" t="e">
        <f>#REF!+J180+J198+J204+J186+J192</f>
        <v>#REF!</v>
      </c>
      <c r="K209" s="125" t="e">
        <f>#REF!+K180+K198+K204+K186+K192</f>
        <v>#REF!</v>
      </c>
      <c r="L209" s="125" t="e">
        <f>#REF!+L180+L198+L204+L186+L192</f>
        <v>#REF!</v>
      </c>
    </row>
    <row r="210" spans="1:12" hidden="1">
      <c r="E210" s="125" t="e">
        <f>#REF!+E181+E199+E205+E187+E193</f>
        <v>#REF!</v>
      </c>
      <c r="F210" s="125" t="e">
        <f>#REF!+F181+F199+F205+F187+F193</f>
        <v>#REF!</v>
      </c>
      <c r="G210" s="125" t="e">
        <f>#REF!+G181+G199+G205+G187+G193</f>
        <v>#REF!</v>
      </c>
      <c r="H210" s="125" t="e">
        <f>#REF!+H181+H199+H205+H187+H193</f>
        <v>#REF!</v>
      </c>
      <c r="I210" s="125" t="e">
        <f>#REF!+I181+I199+I205+I187+I193</f>
        <v>#REF!</v>
      </c>
      <c r="J210" s="125" t="e">
        <f>#REF!+J181+J199+J205+J187+J193</f>
        <v>#REF!</v>
      </c>
      <c r="K210" s="125" t="e">
        <f>#REF!+K181+K199+K205+K187+K193</f>
        <v>#REF!</v>
      </c>
      <c r="L210" s="125" t="e">
        <f>#REF!+L181+L199+L205+L187+L193</f>
        <v>#REF!</v>
      </c>
    </row>
    <row r="211" spans="1:12" hidden="1">
      <c r="E211" s="125" t="e">
        <f>SUM(E208:E210)</f>
        <v>#REF!</v>
      </c>
      <c r="F211" s="125" t="e">
        <f t="shared" ref="F211:L211" si="77">SUM(F208:F210)</f>
        <v>#REF!</v>
      </c>
      <c r="G211" s="125" t="e">
        <f t="shared" si="77"/>
        <v>#REF!</v>
      </c>
      <c r="H211" s="125" t="e">
        <f t="shared" si="77"/>
        <v>#REF!</v>
      </c>
      <c r="I211" s="125" t="e">
        <f t="shared" si="77"/>
        <v>#REF!</v>
      </c>
      <c r="J211" s="125" t="e">
        <f t="shared" si="77"/>
        <v>#REF!</v>
      </c>
      <c r="K211" s="125" t="e">
        <f t="shared" si="77"/>
        <v>#REF!</v>
      </c>
      <c r="L211" s="125" t="e">
        <f t="shared" si="77"/>
        <v>#REF!</v>
      </c>
    </row>
    <row r="212" spans="1:12" ht="22.5" customHeight="1">
      <c r="A212" s="212"/>
      <c r="B212" s="224" t="s">
        <v>99</v>
      </c>
      <c r="C212" s="225"/>
      <c r="D212" s="98" t="s">
        <v>7</v>
      </c>
      <c r="E212" s="120">
        <f>SUM(F212:L212)</f>
        <v>10967.130000000001</v>
      </c>
      <c r="F212" s="120">
        <f t="shared" ref="F212:K212" si="78">F213+F214+F215+F216+F217</f>
        <v>0</v>
      </c>
      <c r="G212" s="120">
        <f t="shared" si="78"/>
        <v>272.57</v>
      </c>
      <c r="H212" s="120">
        <f t="shared" si="78"/>
        <v>1814.19</v>
      </c>
      <c r="I212" s="120">
        <f t="shared" si="78"/>
        <v>2090</v>
      </c>
      <c r="J212" s="120">
        <f t="shared" si="78"/>
        <v>2273.9</v>
      </c>
      <c r="K212" s="120">
        <f t="shared" si="78"/>
        <v>2255.1</v>
      </c>
      <c r="L212" s="120">
        <f>L213+L214+L215+L216+L217</f>
        <v>2261.37</v>
      </c>
    </row>
    <row r="213" spans="1:12" ht="18" customHeight="1">
      <c r="A213" s="213"/>
      <c r="B213" s="226"/>
      <c r="C213" s="227"/>
      <c r="D213" s="99" t="s">
        <v>28</v>
      </c>
      <c r="E213" s="122">
        <f>SUM(F213:L213)</f>
        <v>0</v>
      </c>
      <c r="F213" s="122">
        <f t="shared" ref="F213:L213" si="79">F157</f>
        <v>0</v>
      </c>
      <c r="G213" s="122">
        <f t="shared" si="79"/>
        <v>0</v>
      </c>
      <c r="H213" s="122">
        <f t="shared" si="79"/>
        <v>0</v>
      </c>
      <c r="I213" s="122">
        <f t="shared" si="79"/>
        <v>0</v>
      </c>
      <c r="J213" s="122">
        <f t="shared" si="79"/>
        <v>0</v>
      </c>
      <c r="K213" s="122">
        <f t="shared" si="79"/>
        <v>0</v>
      </c>
      <c r="L213" s="122">
        <f t="shared" si="79"/>
        <v>0</v>
      </c>
    </row>
    <row r="214" spans="1:12" ht="18" customHeight="1">
      <c r="A214" s="213"/>
      <c r="B214" s="226"/>
      <c r="C214" s="227"/>
      <c r="D214" s="99" t="s">
        <v>22</v>
      </c>
      <c r="E214" s="121">
        <f>SUM(F214:L214)</f>
        <v>10967.130000000001</v>
      </c>
      <c r="F214" s="122">
        <f>F158</f>
        <v>0</v>
      </c>
      <c r="G214" s="122">
        <v>272.57</v>
      </c>
      <c r="H214" s="122">
        <v>1814.19</v>
      </c>
      <c r="I214" s="122">
        <v>2090</v>
      </c>
      <c r="J214" s="122">
        <v>2273.9</v>
      </c>
      <c r="K214" s="122">
        <v>2255.1</v>
      </c>
      <c r="L214" s="122">
        <v>2261.37</v>
      </c>
    </row>
    <row r="215" spans="1:12" ht="18.75" customHeight="1">
      <c r="A215" s="213"/>
      <c r="B215" s="226"/>
      <c r="C215" s="227"/>
      <c r="D215" s="99" t="s">
        <v>23</v>
      </c>
      <c r="E215" s="122">
        <f>SUM(F215:L215)</f>
        <v>0</v>
      </c>
      <c r="F215" s="122">
        <v>0</v>
      </c>
      <c r="G215" s="122">
        <v>0</v>
      </c>
      <c r="H215" s="120">
        <v>0</v>
      </c>
      <c r="I215" s="122">
        <v>0</v>
      </c>
      <c r="J215" s="122">
        <v>0</v>
      </c>
      <c r="K215" s="122">
        <v>0</v>
      </c>
      <c r="L215" s="122">
        <v>0</v>
      </c>
    </row>
    <row r="216" spans="1:12" ht="31.5">
      <c r="A216" s="213"/>
      <c r="B216" s="226"/>
      <c r="C216" s="227"/>
      <c r="D216" s="99" t="s">
        <v>24</v>
      </c>
      <c r="E216" s="122">
        <v>0</v>
      </c>
      <c r="F216" s="122">
        <v>0</v>
      </c>
      <c r="G216" s="122">
        <v>0</v>
      </c>
      <c r="H216" s="122">
        <v>0</v>
      </c>
      <c r="I216" s="122">
        <v>0</v>
      </c>
      <c r="J216" s="122">
        <v>0</v>
      </c>
      <c r="K216" s="122">
        <v>0</v>
      </c>
      <c r="L216" s="122">
        <v>0</v>
      </c>
    </row>
    <row r="217" spans="1:12" ht="18.75" customHeight="1">
      <c r="A217" s="214"/>
      <c r="B217" s="239"/>
      <c r="C217" s="237"/>
      <c r="D217" s="99" t="s">
        <v>89</v>
      </c>
      <c r="E217" s="122">
        <f>SUM(F217:L217)</f>
        <v>0</v>
      </c>
      <c r="F217" s="122">
        <v>0</v>
      </c>
      <c r="G217" s="122">
        <v>0</v>
      </c>
      <c r="H217" s="122">
        <v>0</v>
      </c>
      <c r="I217" s="122">
        <v>0</v>
      </c>
      <c r="J217" s="122">
        <v>0</v>
      </c>
      <c r="K217" s="122">
        <v>0</v>
      </c>
      <c r="L217" s="122">
        <v>0</v>
      </c>
    </row>
  </sheetData>
  <mergeCells count="94">
    <mergeCell ref="A202:A207"/>
    <mergeCell ref="B202:C207"/>
    <mergeCell ref="A212:A217"/>
    <mergeCell ref="B212:C217"/>
    <mergeCell ref="A184:A189"/>
    <mergeCell ref="B184:C189"/>
    <mergeCell ref="A190:A195"/>
    <mergeCell ref="B190:C195"/>
    <mergeCell ref="A196:A201"/>
    <mergeCell ref="B196:C201"/>
    <mergeCell ref="A172:A177"/>
    <mergeCell ref="B172:C177"/>
    <mergeCell ref="A178:A183"/>
    <mergeCell ref="B178:C183"/>
    <mergeCell ref="A153:A158"/>
    <mergeCell ref="B153:C158"/>
    <mergeCell ref="A159:A164"/>
    <mergeCell ref="B159:C164"/>
    <mergeCell ref="A166:A171"/>
    <mergeCell ref="B166:C171"/>
    <mergeCell ref="A140:A145"/>
    <mergeCell ref="B140:C145"/>
    <mergeCell ref="A146:L146"/>
    <mergeCell ref="A147:A152"/>
    <mergeCell ref="B147:B152"/>
    <mergeCell ref="C147:C152"/>
    <mergeCell ref="A115:A120"/>
    <mergeCell ref="B115:C120"/>
    <mergeCell ref="A121:L121"/>
    <mergeCell ref="A122:A139"/>
    <mergeCell ref="B122:B139"/>
    <mergeCell ref="C122:C127"/>
    <mergeCell ref="C128:C133"/>
    <mergeCell ref="C134:C139"/>
    <mergeCell ref="A102:A107"/>
    <mergeCell ref="B102:C107"/>
    <mergeCell ref="A108:L108"/>
    <mergeCell ref="A109:A114"/>
    <mergeCell ref="B109:B114"/>
    <mergeCell ref="C109:C114"/>
    <mergeCell ref="A89:A94"/>
    <mergeCell ref="B89:C94"/>
    <mergeCell ref="A95:L95"/>
    <mergeCell ref="A96:A101"/>
    <mergeCell ref="B96:B101"/>
    <mergeCell ref="C96:C101"/>
    <mergeCell ref="A70:A75"/>
    <mergeCell ref="B70:C75"/>
    <mergeCell ref="A76:L76"/>
    <mergeCell ref="A77:A88"/>
    <mergeCell ref="B77:B88"/>
    <mergeCell ref="C77:C82"/>
    <mergeCell ref="C83:C88"/>
    <mergeCell ref="A15:A20"/>
    <mergeCell ref="B15:B20"/>
    <mergeCell ref="C15:C20"/>
    <mergeCell ref="A58:A69"/>
    <mergeCell ref="B58:B69"/>
    <mergeCell ref="C58:C63"/>
    <mergeCell ref="C64:C69"/>
    <mergeCell ref="A33:A38"/>
    <mergeCell ref="B33:B38"/>
    <mergeCell ref="C33:C38"/>
    <mergeCell ref="A45:A56"/>
    <mergeCell ref="B45:B56"/>
    <mergeCell ref="C45:C50"/>
    <mergeCell ref="C51:C56"/>
    <mergeCell ref="A57:L57"/>
    <mergeCell ref="M35:M38"/>
    <mergeCell ref="A39:A44"/>
    <mergeCell ref="B39:B44"/>
    <mergeCell ref="C39:C44"/>
    <mergeCell ref="A21:A26"/>
    <mergeCell ref="B21:B26"/>
    <mergeCell ref="C21:C26"/>
    <mergeCell ref="M23:M24"/>
    <mergeCell ref="A27:A32"/>
    <mergeCell ref="B27:B32"/>
    <mergeCell ref="C27:C32"/>
    <mergeCell ref="M28:M29"/>
    <mergeCell ref="A7:L7"/>
    <mergeCell ref="A8:L8"/>
    <mergeCell ref="A9:A14"/>
    <mergeCell ref="B9:B14"/>
    <mergeCell ref="J1:L1"/>
    <mergeCell ref="A2:L2"/>
    <mergeCell ref="A4:A6"/>
    <mergeCell ref="B4:B6"/>
    <mergeCell ref="C4:C6"/>
    <mergeCell ref="D4:D6"/>
    <mergeCell ref="E4:L4"/>
    <mergeCell ref="E5:E6"/>
    <mergeCell ref="F5:L5"/>
    <mergeCell ref="C9:C14"/>
  </mergeCells>
  <printOptions horizontalCentered="1"/>
  <pageMargins left="0" right="0" top="0.74803149606299213" bottom="0.15748031496062992" header="0.31496062992125984" footer="0.31496062992125984"/>
  <pageSetup paperSize="9" scale="55" orientation="landscape" r:id="rId1"/>
  <rowBreaks count="5" manualBreakCount="5">
    <brk id="38" max="11" man="1"/>
    <brk id="75" max="11" man="1"/>
    <brk id="114" max="11" man="1"/>
    <brk id="152" max="11" man="1"/>
    <brk id="18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3"/>
  <sheetViews>
    <sheetView zoomScale="75" zoomScaleNormal="75" workbookViewId="0">
      <pane ySplit="7" topLeftCell="A143" activePane="bottomLeft" state="frozen"/>
      <selection pane="bottomLeft" activeCell="B154" sqref="B154:C159"/>
    </sheetView>
  </sheetViews>
  <sheetFormatPr defaultRowHeight="15"/>
  <cols>
    <col min="1" max="1" width="7.28515625" style="3" customWidth="1"/>
    <col min="2" max="2" width="28.28515625" style="3" customWidth="1"/>
    <col min="3" max="3" width="11.85546875" style="3" customWidth="1"/>
    <col min="4" max="4" width="31.42578125" customWidth="1"/>
    <col min="5" max="5" width="14.140625" style="6" customWidth="1"/>
    <col min="6" max="6" width="14.28515625" style="7" customWidth="1"/>
    <col min="7" max="7" width="14" style="7" customWidth="1"/>
    <col min="8" max="8" width="12.7109375" style="7" customWidth="1"/>
    <col min="9" max="10" width="13" style="7" customWidth="1"/>
    <col min="11" max="11" width="13.28515625" style="7" customWidth="1"/>
    <col min="12" max="12" width="12.5703125" style="7" customWidth="1"/>
    <col min="13" max="13" width="25.5703125" customWidth="1"/>
  </cols>
  <sheetData>
    <row r="1" spans="1:13" ht="25.5" customHeight="1">
      <c r="A1" s="19"/>
      <c r="B1" s="20"/>
      <c r="C1" s="20"/>
      <c r="D1" s="20"/>
      <c r="E1" s="20"/>
      <c r="F1" s="20"/>
      <c r="G1" s="20"/>
      <c r="H1" s="20"/>
      <c r="I1" s="20"/>
      <c r="J1" s="241" t="s">
        <v>0</v>
      </c>
      <c r="K1" s="241"/>
      <c r="L1" s="241"/>
    </row>
    <row r="2" spans="1:13" s="1" customFormat="1" ht="16.5">
      <c r="A2" s="242" t="s">
        <v>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3" s="1" customFormat="1" ht="15.75">
      <c r="A3" s="82"/>
      <c r="B3" s="82"/>
      <c r="C3" s="82"/>
      <c r="D3" s="83"/>
      <c r="E3" s="84"/>
      <c r="F3" s="85"/>
      <c r="G3" s="86"/>
      <c r="H3" s="86"/>
      <c r="I3" s="86"/>
      <c r="J3" s="86"/>
      <c r="K3" s="86"/>
      <c r="L3" s="86"/>
    </row>
    <row r="4" spans="1:13" s="2" customFormat="1" ht="15.75">
      <c r="A4" s="243" t="s">
        <v>2</v>
      </c>
      <c r="B4" s="246" t="s">
        <v>3</v>
      </c>
      <c r="C4" s="246" t="s">
        <v>4</v>
      </c>
      <c r="D4" s="246" t="s">
        <v>5</v>
      </c>
      <c r="E4" s="247" t="s">
        <v>6</v>
      </c>
      <c r="F4" s="247"/>
      <c r="G4" s="247"/>
      <c r="H4" s="247"/>
      <c r="I4" s="247"/>
      <c r="J4" s="247"/>
      <c r="K4" s="247"/>
      <c r="L4" s="247"/>
    </row>
    <row r="5" spans="1:13" s="2" customFormat="1" ht="15.75">
      <c r="A5" s="244"/>
      <c r="B5" s="246"/>
      <c r="C5" s="246"/>
      <c r="D5" s="246"/>
      <c r="E5" s="247" t="s">
        <v>7</v>
      </c>
      <c r="F5" s="247" t="s">
        <v>8</v>
      </c>
      <c r="G5" s="247"/>
      <c r="H5" s="247"/>
      <c r="I5" s="247"/>
      <c r="J5" s="247"/>
      <c r="K5" s="247"/>
      <c r="L5" s="247"/>
    </row>
    <row r="6" spans="1:13" s="2" customFormat="1" ht="30.75" customHeight="1">
      <c r="A6" s="245"/>
      <c r="B6" s="246"/>
      <c r="C6" s="246"/>
      <c r="D6" s="246"/>
      <c r="E6" s="247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</row>
    <row r="7" spans="1:13" ht="16.5">
      <c r="A7" s="240" t="s">
        <v>16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</row>
    <row r="8" spans="1:13" ht="31.5" customHeight="1">
      <c r="A8" s="240" t="s">
        <v>17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</row>
    <row r="9" spans="1:13" ht="23.25" customHeight="1" thickBot="1">
      <c r="A9" s="243" t="s">
        <v>18</v>
      </c>
      <c r="B9" s="243" t="s">
        <v>19</v>
      </c>
      <c r="C9" s="243" t="s">
        <v>20</v>
      </c>
      <c r="D9" s="87" t="s">
        <v>7</v>
      </c>
      <c r="E9" s="64">
        <f>E11+E12</f>
        <v>107555.150189632</v>
      </c>
      <c r="F9" s="64">
        <f>F10+F11+F12+F13+F14</f>
        <v>14378.2</v>
      </c>
      <c r="G9" s="64">
        <f t="shared" ref="G9:L9" si="0">G10+G11+G12+G13+G14</f>
        <v>14080.2</v>
      </c>
      <c r="H9" s="64">
        <f t="shared" si="0"/>
        <v>15206.7</v>
      </c>
      <c r="I9" s="64">
        <f t="shared" si="0"/>
        <v>15206.7</v>
      </c>
      <c r="J9" s="64">
        <f t="shared" si="0"/>
        <v>14146.644</v>
      </c>
      <c r="K9" s="64">
        <f t="shared" si="0"/>
        <v>16588.207775999999</v>
      </c>
      <c r="L9" s="64">
        <f t="shared" si="0"/>
        <v>17948.498413632002</v>
      </c>
    </row>
    <row r="10" spans="1:13" ht="33" customHeight="1">
      <c r="A10" s="248"/>
      <c r="B10" s="248"/>
      <c r="C10" s="244"/>
      <c r="D10" s="29" t="s">
        <v>21</v>
      </c>
      <c r="E10" s="67">
        <f>SUM(F10:L10)</f>
        <v>0</v>
      </c>
      <c r="F10" s="67">
        <f t="shared" ref="F10:L14" si="1">F52</f>
        <v>0</v>
      </c>
      <c r="G10" s="67">
        <f t="shared" si="1"/>
        <v>0</v>
      </c>
      <c r="H10" s="61">
        <f t="shared" si="1"/>
        <v>0</v>
      </c>
      <c r="I10" s="61">
        <f t="shared" si="1"/>
        <v>0</v>
      </c>
      <c r="J10" s="61">
        <f t="shared" si="1"/>
        <v>0</v>
      </c>
      <c r="K10" s="61">
        <f t="shared" si="1"/>
        <v>0</v>
      </c>
      <c r="L10" s="61">
        <f t="shared" si="1"/>
        <v>0</v>
      </c>
    </row>
    <row r="11" spans="1:13" ht="26.25" customHeight="1">
      <c r="A11" s="248"/>
      <c r="B11" s="248"/>
      <c r="C11" s="244"/>
      <c r="D11" s="29" t="s">
        <v>22</v>
      </c>
      <c r="E11" s="67">
        <f>SUM(F11:L11)</f>
        <v>67939.336599999995</v>
      </c>
      <c r="F11" s="67">
        <f>F17+F23+F29+F35+F41</f>
        <v>9078.2000000000007</v>
      </c>
      <c r="G11" s="67">
        <f t="shared" ref="G11:L11" si="2">G17+G23+G29+G35+G41</f>
        <v>8780.2000000000007</v>
      </c>
      <c r="H11" s="67">
        <f t="shared" si="2"/>
        <v>9906.7000000000007</v>
      </c>
      <c r="I11" s="67">
        <f t="shared" si="2"/>
        <v>9906.7000000000007</v>
      </c>
      <c r="J11" s="67">
        <f t="shared" si="2"/>
        <v>8684.9</v>
      </c>
      <c r="K11" s="67">
        <f t="shared" si="2"/>
        <v>10366.299999999999</v>
      </c>
      <c r="L11" s="67">
        <f t="shared" si="2"/>
        <v>11216.336600000001</v>
      </c>
    </row>
    <row r="12" spans="1:13" ht="23.25" customHeight="1">
      <c r="A12" s="248"/>
      <c r="B12" s="248"/>
      <c r="C12" s="244"/>
      <c r="D12" s="29" t="s">
        <v>23</v>
      </c>
      <c r="E12" s="67">
        <f>SUM(F12:L12)</f>
        <v>39615.813589632002</v>
      </c>
      <c r="F12" s="67">
        <f>F18+F24+F30+F36+F42</f>
        <v>5299.9999999999991</v>
      </c>
      <c r="G12" s="67">
        <f t="shared" ref="G12:L12" si="3">G18+G24+G30+G36+G42</f>
        <v>5300</v>
      </c>
      <c r="H12" s="67">
        <f t="shared" si="3"/>
        <v>5300</v>
      </c>
      <c r="I12" s="67">
        <f t="shared" si="3"/>
        <v>5300</v>
      </c>
      <c r="J12" s="67">
        <f t="shared" si="3"/>
        <v>5461.7440000000006</v>
      </c>
      <c r="K12" s="67">
        <f t="shared" si="3"/>
        <v>6221.907776</v>
      </c>
      <c r="L12" s="67">
        <f t="shared" si="3"/>
        <v>6732.1618136320003</v>
      </c>
    </row>
    <row r="13" spans="1:13" ht="38.25" customHeight="1">
      <c r="A13" s="248"/>
      <c r="B13" s="248"/>
      <c r="C13" s="244"/>
      <c r="D13" s="29" t="s">
        <v>24</v>
      </c>
      <c r="E13" s="67">
        <v>0</v>
      </c>
      <c r="F13" s="67">
        <f t="shared" si="1"/>
        <v>0</v>
      </c>
      <c r="G13" s="67">
        <f t="shared" si="1"/>
        <v>0</v>
      </c>
      <c r="H13" s="61">
        <f t="shared" si="1"/>
        <v>0</v>
      </c>
      <c r="I13" s="61">
        <f t="shared" si="1"/>
        <v>0</v>
      </c>
      <c r="J13" s="61">
        <f t="shared" si="1"/>
        <v>0</v>
      </c>
      <c r="K13" s="61">
        <f t="shared" si="1"/>
        <v>0</v>
      </c>
      <c r="L13" s="61">
        <f t="shared" si="1"/>
        <v>0</v>
      </c>
    </row>
    <row r="14" spans="1:13" ht="23.25" customHeight="1">
      <c r="A14" s="249"/>
      <c r="B14" s="249"/>
      <c r="C14" s="245"/>
      <c r="D14" s="29" t="s">
        <v>25</v>
      </c>
      <c r="E14" s="67">
        <v>0</v>
      </c>
      <c r="F14" s="67">
        <f t="shared" si="1"/>
        <v>0</v>
      </c>
      <c r="G14" s="67">
        <f t="shared" si="1"/>
        <v>0</v>
      </c>
      <c r="H14" s="61">
        <f t="shared" si="1"/>
        <v>0</v>
      </c>
      <c r="I14" s="61">
        <f t="shared" si="1"/>
        <v>0</v>
      </c>
      <c r="J14" s="61">
        <f t="shared" si="1"/>
        <v>0</v>
      </c>
      <c r="K14" s="61">
        <f t="shared" si="1"/>
        <v>0</v>
      </c>
      <c r="L14" s="61">
        <f t="shared" si="1"/>
        <v>0</v>
      </c>
    </row>
    <row r="15" spans="1:13" ht="33" customHeight="1">
      <c r="A15" s="246" t="s">
        <v>26</v>
      </c>
      <c r="B15" s="253" t="s">
        <v>27</v>
      </c>
      <c r="C15" s="243" t="s">
        <v>20</v>
      </c>
      <c r="D15" s="11" t="s">
        <v>7</v>
      </c>
      <c r="E15" s="64">
        <f>F15+G15+H15+I15+J15+K15+L15</f>
        <v>43410.311189632004</v>
      </c>
      <c r="F15" s="64">
        <f>SUM(F16:F20)</f>
        <v>5942.1</v>
      </c>
      <c r="G15" s="64">
        <f t="shared" ref="G15:L15" si="4">SUM(G16:G20)</f>
        <v>5394.5999999999995</v>
      </c>
      <c r="H15" s="65">
        <f t="shared" si="4"/>
        <v>6569.4</v>
      </c>
      <c r="I15" s="65">
        <f t="shared" si="4"/>
        <v>6569.4</v>
      </c>
      <c r="J15" s="65">
        <f t="shared" si="4"/>
        <v>5598.5439999999999</v>
      </c>
      <c r="K15" s="66">
        <f t="shared" si="4"/>
        <v>6405.5077759999995</v>
      </c>
      <c r="L15" s="66">
        <f t="shared" si="4"/>
        <v>6930.7594136320004</v>
      </c>
    </row>
    <row r="16" spans="1:13" ht="31.5" customHeight="1">
      <c r="A16" s="246"/>
      <c r="B16" s="254"/>
      <c r="C16" s="244"/>
      <c r="D16" s="13" t="s">
        <v>28</v>
      </c>
      <c r="E16" s="67">
        <f t="shared" ref="E16:E38" si="5">SUM(F16:L16)</f>
        <v>0</v>
      </c>
      <c r="F16" s="67">
        <v>0</v>
      </c>
      <c r="G16" s="67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251"/>
    </row>
    <row r="17" spans="1:16" ht="34.5" customHeight="1">
      <c r="A17" s="246"/>
      <c r="B17" s="254"/>
      <c r="C17" s="244"/>
      <c r="D17" s="13" t="s">
        <v>22</v>
      </c>
      <c r="E17" s="67">
        <f>F17+G17+H17+I17+J17+K17+L17</f>
        <v>42797.780400000003</v>
      </c>
      <c r="F17" s="67">
        <v>5842.6</v>
      </c>
      <c r="G17" s="67">
        <v>5368.4</v>
      </c>
      <c r="H17" s="63">
        <v>6481.4</v>
      </c>
      <c r="I17" s="63">
        <v>6481.4</v>
      </c>
      <c r="J17" s="63">
        <v>5502.8</v>
      </c>
      <c r="K17" s="67">
        <v>6302.2</v>
      </c>
      <c r="L17" s="67">
        <f>K17*1.082</f>
        <v>6818.9804000000004</v>
      </c>
      <c r="M17" s="251"/>
      <c r="P17" s="22"/>
    </row>
    <row r="18" spans="1:16" ht="19.5" customHeight="1">
      <c r="A18" s="246"/>
      <c r="B18" s="254"/>
      <c r="C18" s="244"/>
      <c r="D18" s="13" t="s">
        <v>23</v>
      </c>
      <c r="E18" s="67">
        <f t="shared" si="5"/>
        <v>612.53078963199994</v>
      </c>
      <c r="F18" s="67">
        <v>99.5</v>
      </c>
      <c r="G18" s="67">
        <v>26.2</v>
      </c>
      <c r="H18" s="63">
        <v>88</v>
      </c>
      <c r="I18" s="63">
        <v>88</v>
      </c>
      <c r="J18" s="63">
        <f>I18*1.088</f>
        <v>95.744</v>
      </c>
      <c r="K18" s="67">
        <f>J18*1.079</f>
        <v>103.30777599999999</v>
      </c>
      <c r="L18" s="67">
        <f>K18*1.082</f>
        <v>111.779013632</v>
      </c>
      <c r="M18" s="251"/>
      <c r="N18" s="2"/>
    </row>
    <row r="19" spans="1:16" ht="33.75" customHeight="1">
      <c r="A19" s="246"/>
      <c r="B19" s="254"/>
      <c r="C19" s="244"/>
      <c r="D19" s="29" t="s">
        <v>24</v>
      </c>
      <c r="E19" s="67">
        <v>0</v>
      </c>
      <c r="F19" s="67">
        <v>0</v>
      </c>
      <c r="G19" s="67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251"/>
      <c r="N19" s="2"/>
    </row>
    <row r="20" spans="1:16" ht="29.25" customHeight="1">
      <c r="A20" s="246"/>
      <c r="B20" s="255"/>
      <c r="C20" s="245"/>
      <c r="D20" s="13" t="s">
        <v>25</v>
      </c>
      <c r="E20" s="67">
        <f t="shared" si="5"/>
        <v>0</v>
      </c>
      <c r="F20" s="68">
        <v>0</v>
      </c>
      <c r="G20" s="68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251"/>
      <c r="N20" s="2"/>
    </row>
    <row r="21" spans="1:16" ht="32.25" customHeight="1">
      <c r="A21" s="243" t="s">
        <v>29</v>
      </c>
      <c r="B21" s="243" t="s">
        <v>30</v>
      </c>
      <c r="C21" s="243" t="s">
        <v>20</v>
      </c>
      <c r="D21" s="11" t="s">
        <v>7</v>
      </c>
      <c r="E21" s="64">
        <f t="shared" si="5"/>
        <v>50516.112399999998</v>
      </c>
      <c r="F21" s="64">
        <f t="shared" ref="F21:L21" si="6">SUM(F22:F26)</f>
        <v>6471.2</v>
      </c>
      <c r="G21" s="64">
        <f t="shared" si="6"/>
        <v>6703.6</v>
      </c>
      <c r="H21" s="65">
        <f t="shared" si="6"/>
        <v>6887.2000000000007</v>
      </c>
      <c r="I21" s="65">
        <f t="shared" si="6"/>
        <v>6887.2000000000007</v>
      </c>
      <c r="J21" s="65">
        <f t="shared" si="6"/>
        <v>6644</v>
      </c>
      <c r="K21" s="66">
        <f t="shared" si="6"/>
        <v>8128.2</v>
      </c>
      <c r="L21" s="66">
        <f t="shared" si="6"/>
        <v>8794.7124000000003</v>
      </c>
      <c r="M21" s="251"/>
    </row>
    <row r="22" spans="1:16" ht="15.75">
      <c r="A22" s="244"/>
      <c r="B22" s="244"/>
      <c r="C22" s="244"/>
      <c r="D22" s="13" t="s">
        <v>28</v>
      </c>
      <c r="E22" s="67">
        <f t="shared" si="5"/>
        <v>0</v>
      </c>
      <c r="F22" s="67">
        <v>0</v>
      </c>
      <c r="G22" s="67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251"/>
    </row>
    <row r="23" spans="1:16" ht="36" customHeight="1">
      <c r="A23" s="244"/>
      <c r="B23" s="244"/>
      <c r="C23" s="244"/>
      <c r="D23" s="13" t="s">
        <v>22</v>
      </c>
      <c r="E23" s="67">
        <f t="shared" si="5"/>
        <v>25081.556199999999</v>
      </c>
      <c r="F23" s="67">
        <v>3235.6</v>
      </c>
      <c r="G23" s="67">
        <v>3351.8</v>
      </c>
      <c r="H23" s="63">
        <v>3425.3</v>
      </c>
      <c r="I23" s="63">
        <v>3425.3</v>
      </c>
      <c r="J23" s="63">
        <v>3182.1</v>
      </c>
      <c r="K23" s="67">
        <v>4064.1</v>
      </c>
      <c r="L23" s="67">
        <f>K23*1.082</f>
        <v>4397.3562000000002</v>
      </c>
      <c r="M23" s="252"/>
      <c r="N23" s="2"/>
    </row>
    <row r="24" spans="1:16" ht="15.75">
      <c r="A24" s="244"/>
      <c r="B24" s="244"/>
      <c r="C24" s="244"/>
      <c r="D24" s="13" t="s">
        <v>23</v>
      </c>
      <c r="E24" s="67">
        <f t="shared" si="5"/>
        <v>25434.556199999999</v>
      </c>
      <c r="F24" s="67">
        <v>3235.6</v>
      </c>
      <c r="G24" s="67">
        <v>3351.8</v>
      </c>
      <c r="H24" s="63">
        <v>3461.9</v>
      </c>
      <c r="I24" s="63">
        <v>3461.9</v>
      </c>
      <c r="J24" s="63">
        <v>3461.9</v>
      </c>
      <c r="K24" s="67">
        <v>4064.1</v>
      </c>
      <c r="L24" s="67">
        <f>K24*1.082</f>
        <v>4397.3562000000002</v>
      </c>
      <c r="M24" s="252"/>
      <c r="N24" s="2"/>
    </row>
    <row r="25" spans="1:16" ht="33" customHeight="1">
      <c r="A25" s="244"/>
      <c r="B25" s="244"/>
      <c r="C25" s="244"/>
      <c r="D25" s="29" t="s">
        <v>24</v>
      </c>
      <c r="E25" s="67">
        <v>0</v>
      </c>
      <c r="F25" s="67">
        <v>0</v>
      </c>
      <c r="G25" s="67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81"/>
      <c r="N25" s="2"/>
    </row>
    <row r="26" spans="1:16" ht="31.5">
      <c r="A26" s="245"/>
      <c r="B26" s="245"/>
      <c r="C26" s="245"/>
      <c r="D26" s="13" t="s">
        <v>25</v>
      </c>
      <c r="E26" s="67">
        <f t="shared" si="5"/>
        <v>0</v>
      </c>
      <c r="F26" s="67">
        <v>0</v>
      </c>
      <c r="G26" s="67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78"/>
      <c r="N26" s="2"/>
    </row>
    <row r="27" spans="1:16" ht="38.25" customHeight="1">
      <c r="A27" s="243" t="s">
        <v>31</v>
      </c>
      <c r="B27" s="243" t="s">
        <v>32</v>
      </c>
      <c r="C27" s="243" t="s">
        <v>20</v>
      </c>
      <c r="D27" s="11" t="s">
        <v>7</v>
      </c>
      <c r="E27" s="64">
        <f t="shared" si="5"/>
        <v>9278.1</v>
      </c>
      <c r="F27" s="64">
        <f t="shared" ref="F27:L27" si="7">SUM(F28:F32)</f>
        <v>1295.8</v>
      </c>
      <c r="G27" s="64">
        <f t="shared" si="7"/>
        <v>1150</v>
      </c>
      <c r="H27" s="65">
        <f t="shared" si="7"/>
        <v>1235</v>
      </c>
      <c r="I27" s="65">
        <f t="shared" si="7"/>
        <v>1235</v>
      </c>
      <c r="J27" s="65">
        <f t="shared" si="7"/>
        <v>1343.7</v>
      </c>
      <c r="K27" s="66">
        <f t="shared" si="7"/>
        <v>1449.8</v>
      </c>
      <c r="L27" s="66">
        <f t="shared" si="7"/>
        <v>1568.8</v>
      </c>
    </row>
    <row r="28" spans="1:16" ht="30.75" customHeight="1">
      <c r="A28" s="244"/>
      <c r="B28" s="244"/>
      <c r="C28" s="244"/>
      <c r="D28" s="13" t="s">
        <v>28</v>
      </c>
      <c r="E28" s="61">
        <f t="shared" si="5"/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250"/>
    </row>
    <row r="29" spans="1:16" ht="27" customHeight="1">
      <c r="A29" s="244"/>
      <c r="B29" s="244"/>
      <c r="C29" s="244"/>
      <c r="D29" s="13" t="s">
        <v>22</v>
      </c>
      <c r="E29" s="61">
        <f t="shared" si="5"/>
        <v>0</v>
      </c>
      <c r="F29" s="61">
        <v>0</v>
      </c>
      <c r="G29" s="61">
        <v>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250"/>
      <c r="N29" s="2"/>
      <c r="O29" s="2"/>
    </row>
    <row r="30" spans="1:16" ht="15.75">
      <c r="A30" s="244"/>
      <c r="B30" s="244"/>
      <c r="C30" s="244"/>
      <c r="D30" s="13" t="s">
        <v>23</v>
      </c>
      <c r="E30" s="67">
        <f t="shared" si="5"/>
        <v>9278.1</v>
      </c>
      <c r="F30" s="67">
        <v>1295.8</v>
      </c>
      <c r="G30" s="67">
        <v>1150</v>
      </c>
      <c r="H30" s="63">
        <v>1235</v>
      </c>
      <c r="I30" s="63">
        <v>1235</v>
      </c>
      <c r="J30" s="63">
        <v>1343.7</v>
      </c>
      <c r="K30" s="67">
        <v>1449.8</v>
      </c>
      <c r="L30" s="67">
        <v>1568.8</v>
      </c>
      <c r="M30" s="78"/>
      <c r="N30" s="2"/>
      <c r="O30" s="2"/>
    </row>
    <row r="31" spans="1:16" ht="32.25" customHeight="1">
      <c r="A31" s="244"/>
      <c r="B31" s="244"/>
      <c r="C31" s="244"/>
      <c r="D31" s="13" t="s">
        <v>24</v>
      </c>
      <c r="E31" s="67">
        <v>0</v>
      </c>
      <c r="F31" s="67">
        <v>0</v>
      </c>
      <c r="G31" s="67">
        <v>0</v>
      </c>
      <c r="H31" s="61">
        <v>0</v>
      </c>
      <c r="I31" s="61">
        <v>0</v>
      </c>
      <c r="J31" s="61">
        <v>0</v>
      </c>
      <c r="K31" s="61">
        <v>0</v>
      </c>
      <c r="L31" s="61">
        <v>0</v>
      </c>
      <c r="M31" s="78"/>
      <c r="N31" s="2"/>
      <c r="O31" s="2"/>
    </row>
    <row r="32" spans="1:16" ht="31.5">
      <c r="A32" s="245"/>
      <c r="B32" s="245"/>
      <c r="C32" s="245"/>
      <c r="D32" s="13" t="s">
        <v>25</v>
      </c>
      <c r="E32" s="67">
        <f t="shared" si="5"/>
        <v>0</v>
      </c>
      <c r="F32" s="67">
        <v>0</v>
      </c>
      <c r="G32" s="67">
        <v>0</v>
      </c>
      <c r="H32" s="61">
        <v>0</v>
      </c>
      <c r="I32" s="61">
        <v>0</v>
      </c>
      <c r="J32" s="61">
        <v>0</v>
      </c>
      <c r="K32" s="61">
        <v>0</v>
      </c>
      <c r="L32" s="61">
        <v>0</v>
      </c>
      <c r="M32" s="78"/>
      <c r="N32" s="2"/>
      <c r="O32" s="2"/>
    </row>
    <row r="33" spans="1:13" s="4" customFormat="1" ht="15" customHeight="1">
      <c r="A33" s="142" t="s">
        <v>33</v>
      </c>
      <c r="B33" s="243" t="s">
        <v>34</v>
      </c>
      <c r="C33" s="243" t="s">
        <v>20</v>
      </c>
      <c r="D33" s="11" t="s">
        <v>7</v>
      </c>
      <c r="E33" s="64">
        <f>SUM(F33:L33)</f>
        <v>1443.4266</v>
      </c>
      <c r="F33" s="64">
        <f t="shared" ref="F33:L33" si="8">SUM(F34:F38)</f>
        <v>257.7</v>
      </c>
      <c r="G33" s="64">
        <f t="shared" si="8"/>
        <v>190</v>
      </c>
      <c r="H33" s="65">
        <f t="shared" si="8"/>
        <v>180</v>
      </c>
      <c r="I33" s="65">
        <f t="shared" si="8"/>
        <v>180</v>
      </c>
      <c r="J33" s="65">
        <f t="shared" si="8"/>
        <v>195.8</v>
      </c>
      <c r="K33" s="64">
        <f t="shared" si="8"/>
        <v>211.3</v>
      </c>
      <c r="L33" s="64">
        <f t="shared" si="8"/>
        <v>228.62660000000002</v>
      </c>
    </row>
    <row r="34" spans="1:13" s="4" customFormat="1" ht="15.75">
      <c r="A34" s="143"/>
      <c r="B34" s="244"/>
      <c r="C34" s="244"/>
      <c r="D34" s="13" t="s">
        <v>28</v>
      </c>
      <c r="E34" s="67">
        <f t="shared" si="5"/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</row>
    <row r="35" spans="1:13" s="4" customFormat="1" ht="15.75">
      <c r="A35" s="143"/>
      <c r="B35" s="244"/>
      <c r="C35" s="244"/>
      <c r="D35" s="13" t="s">
        <v>22</v>
      </c>
      <c r="E35" s="67">
        <f t="shared" si="5"/>
        <v>60</v>
      </c>
      <c r="F35" s="67">
        <v>0</v>
      </c>
      <c r="G35" s="67">
        <v>60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152"/>
    </row>
    <row r="36" spans="1:13" s="4" customFormat="1" ht="15.75">
      <c r="A36" s="143"/>
      <c r="B36" s="244"/>
      <c r="C36" s="244"/>
      <c r="D36" s="13" t="s">
        <v>23</v>
      </c>
      <c r="E36" s="67">
        <f>SUM(F36:L36)</f>
        <v>1383.4266</v>
      </c>
      <c r="F36" s="68">
        <v>257.7</v>
      </c>
      <c r="G36" s="68">
        <v>130</v>
      </c>
      <c r="H36" s="63">
        <v>180</v>
      </c>
      <c r="I36" s="63">
        <v>180</v>
      </c>
      <c r="J36" s="63">
        <v>195.8</v>
      </c>
      <c r="K36" s="67">
        <v>211.3</v>
      </c>
      <c r="L36" s="67">
        <f>K36*1.082</f>
        <v>228.62660000000002</v>
      </c>
      <c r="M36" s="152"/>
    </row>
    <row r="37" spans="1:13" s="4" customFormat="1" ht="31.5">
      <c r="A37" s="143"/>
      <c r="B37" s="244"/>
      <c r="C37" s="244"/>
      <c r="D37" s="13" t="s">
        <v>24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152"/>
    </row>
    <row r="38" spans="1:13" s="4" customFormat="1" ht="31.5">
      <c r="A38" s="144"/>
      <c r="B38" s="245"/>
      <c r="C38" s="245"/>
      <c r="D38" s="13" t="s">
        <v>25</v>
      </c>
      <c r="E38" s="67">
        <f t="shared" si="5"/>
        <v>0</v>
      </c>
      <c r="F38" s="67">
        <v>0</v>
      </c>
      <c r="G38" s="67">
        <v>0</v>
      </c>
      <c r="H38" s="67">
        <v>0</v>
      </c>
      <c r="I38" s="61">
        <v>0</v>
      </c>
      <c r="J38" s="61">
        <v>0</v>
      </c>
      <c r="K38" s="61">
        <v>0</v>
      </c>
      <c r="L38" s="61">
        <v>0</v>
      </c>
      <c r="M38" s="152"/>
    </row>
    <row r="39" spans="1:13" ht="32.25" customHeight="1">
      <c r="A39" s="256" t="s">
        <v>35</v>
      </c>
      <c r="B39" s="243" t="s">
        <v>36</v>
      </c>
      <c r="C39" s="243" t="s">
        <v>20</v>
      </c>
      <c r="D39" s="11" t="s">
        <v>7</v>
      </c>
      <c r="E39" s="66">
        <f t="shared" ref="E39:E44" si="9">SUM(F39:L39)</f>
        <v>2907.2</v>
      </c>
      <c r="F39" s="66">
        <f t="shared" ref="F39:L39" si="10">SUM(F40:F44)</f>
        <v>411.4</v>
      </c>
      <c r="G39" s="66">
        <f t="shared" si="10"/>
        <v>642</v>
      </c>
      <c r="H39" s="65">
        <f t="shared" si="10"/>
        <v>335.1</v>
      </c>
      <c r="I39" s="65">
        <f t="shared" si="10"/>
        <v>335.1</v>
      </c>
      <c r="J39" s="65">
        <f t="shared" si="10"/>
        <v>364.6</v>
      </c>
      <c r="K39" s="66">
        <f t="shared" si="10"/>
        <v>393.4</v>
      </c>
      <c r="L39" s="66">
        <f t="shared" si="10"/>
        <v>425.6</v>
      </c>
    </row>
    <row r="40" spans="1:13" ht="15.75">
      <c r="A40" s="244"/>
      <c r="B40" s="244"/>
      <c r="C40" s="244"/>
      <c r="D40" s="13" t="s">
        <v>28</v>
      </c>
      <c r="E40" s="61">
        <f t="shared" si="9"/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</row>
    <row r="41" spans="1:13" ht="15.75">
      <c r="A41" s="244"/>
      <c r="B41" s="244"/>
      <c r="C41" s="244"/>
      <c r="D41" s="13" t="s">
        <v>22</v>
      </c>
      <c r="E41" s="61">
        <f t="shared" si="9"/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</row>
    <row r="42" spans="1:13" ht="15.75">
      <c r="A42" s="244"/>
      <c r="B42" s="244"/>
      <c r="C42" s="244"/>
      <c r="D42" s="13" t="s">
        <v>23</v>
      </c>
      <c r="E42" s="67">
        <f t="shared" si="9"/>
        <v>2907.2</v>
      </c>
      <c r="F42" s="60">
        <v>411.4</v>
      </c>
      <c r="G42" s="67">
        <v>642</v>
      </c>
      <c r="H42" s="63">
        <v>335.1</v>
      </c>
      <c r="I42" s="63">
        <v>335.1</v>
      </c>
      <c r="J42" s="63">
        <v>364.6</v>
      </c>
      <c r="K42" s="67">
        <v>393.4</v>
      </c>
      <c r="L42" s="67">
        <v>425.6</v>
      </c>
    </row>
    <row r="43" spans="1:13" ht="31.5">
      <c r="A43" s="244"/>
      <c r="B43" s="244"/>
      <c r="C43" s="244"/>
      <c r="D43" s="13" t="s">
        <v>24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</row>
    <row r="44" spans="1:13" ht="49.5" customHeight="1">
      <c r="A44" s="245"/>
      <c r="B44" s="245"/>
      <c r="C44" s="245"/>
      <c r="D44" s="13" t="s">
        <v>25</v>
      </c>
      <c r="E44" s="61">
        <f t="shared" si="9"/>
        <v>0</v>
      </c>
      <c r="F44" s="61">
        <v>0</v>
      </c>
      <c r="G44" s="61">
        <v>0</v>
      </c>
      <c r="H44" s="61">
        <v>0</v>
      </c>
      <c r="I44" s="61">
        <v>0</v>
      </c>
      <c r="J44" s="61">
        <v>0</v>
      </c>
      <c r="K44" s="61">
        <v>0</v>
      </c>
      <c r="L44" s="61">
        <v>0</v>
      </c>
    </row>
    <row r="45" spans="1:13" ht="38.25" customHeight="1">
      <c r="A45" s="257"/>
      <c r="B45" s="243" t="s">
        <v>37</v>
      </c>
      <c r="C45" s="243" t="s">
        <v>38</v>
      </c>
      <c r="D45" s="11" t="s">
        <v>7</v>
      </c>
      <c r="E45" s="64">
        <v>0</v>
      </c>
      <c r="F45" s="64">
        <v>0</v>
      </c>
      <c r="G45" s="64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</row>
    <row r="46" spans="1:13" ht="15.75">
      <c r="A46" s="258"/>
      <c r="B46" s="244"/>
      <c r="C46" s="244"/>
      <c r="D46" s="13" t="s">
        <v>28</v>
      </c>
      <c r="E46" s="67">
        <v>0</v>
      </c>
      <c r="F46" s="67">
        <f t="shared" ref="F46:L46" si="11">SUM(G40:M40)</f>
        <v>0</v>
      </c>
      <c r="G46" s="67">
        <f t="shared" si="11"/>
        <v>0</v>
      </c>
      <c r="H46" s="61">
        <f t="shared" si="11"/>
        <v>0</v>
      </c>
      <c r="I46" s="61">
        <f t="shared" si="11"/>
        <v>0</v>
      </c>
      <c r="J46" s="61">
        <f t="shared" si="11"/>
        <v>0</v>
      </c>
      <c r="K46" s="61">
        <f t="shared" si="11"/>
        <v>0</v>
      </c>
      <c r="L46" s="61">
        <f t="shared" si="11"/>
        <v>0</v>
      </c>
    </row>
    <row r="47" spans="1:13" ht="47.25" customHeight="1">
      <c r="A47" s="258"/>
      <c r="B47" s="244"/>
      <c r="C47" s="244"/>
      <c r="D47" s="13" t="s">
        <v>22</v>
      </c>
      <c r="E47" s="67">
        <v>0</v>
      </c>
      <c r="F47" s="67">
        <v>0</v>
      </c>
      <c r="G47" s="67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</row>
    <row r="48" spans="1:13" ht="15.75">
      <c r="A48" s="258"/>
      <c r="B48" s="244"/>
      <c r="C48" s="244"/>
      <c r="D48" s="13" t="s">
        <v>23</v>
      </c>
      <c r="E48" s="67">
        <v>0</v>
      </c>
      <c r="F48" s="67">
        <v>0</v>
      </c>
      <c r="G48" s="67">
        <v>0</v>
      </c>
      <c r="H48" s="61">
        <v>0</v>
      </c>
      <c r="I48" s="61">
        <v>0</v>
      </c>
      <c r="J48" s="61">
        <v>0</v>
      </c>
      <c r="K48" s="61">
        <v>0</v>
      </c>
      <c r="L48" s="61">
        <v>0</v>
      </c>
    </row>
    <row r="49" spans="1:13" ht="31.5">
      <c r="A49" s="258"/>
      <c r="B49" s="244"/>
      <c r="C49" s="244"/>
      <c r="D49" s="13" t="s">
        <v>24</v>
      </c>
      <c r="E49" s="67">
        <v>0</v>
      </c>
      <c r="F49" s="67">
        <v>0</v>
      </c>
      <c r="G49" s="67">
        <v>0</v>
      </c>
      <c r="H49" s="61">
        <v>0</v>
      </c>
      <c r="I49" s="61">
        <v>0</v>
      </c>
      <c r="J49" s="61">
        <v>0</v>
      </c>
      <c r="K49" s="61">
        <v>0</v>
      </c>
      <c r="L49" s="61">
        <v>0</v>
      </c>
    </row>
    <row r="50" spans="1:13" ht="31.5">
      <c r="A50" s="258"/>
      <c r="B50" s="244"/>
      <c r="C50" s="245"/>
      <c r="D50" s="13" t="s">
        <v>25</v>
      </c>
      <c r="E50" s="67">
        <f>SUM(F50:L50)</f>
        <v>0</v>
      </c>
      <c r="F50" s="67">
        <f t="shared" ref="F50:L50" si="12">SUM(G44:M44)</f>
        <v>0</v>
      </c>
      <c r="G50" s="67">
        <f t="shared" si="12"/>
        <v>0</v>
      </c>
      <c r="H50" s="61">
        <f t="shared" si="12"/>
        <v>0</v>
      </c>
      <c r="I50" s="61">
        <f t="shared" si="12"/>
        <v>0</v>
      </c>
      <c r="J50" s="61">
        <f t="shared" si="12"/>
        <v>0</v>
      </c>
      <c r="K50" s="61">
        <f t="shared" si="12"/>
        <v>0</v>
      </c>
      <c r="L50" s="61">
        <f t="shared" si="12"/>
        <v>0</v>
      </c>
    </row>
    <row r="51" spans="1:13" ht="40.5" customHeight="1">
      <c r="A51" s="258"/>
      <c r="B51" s="244"/>
      <c r="C51" s="243" t="s">
        <v>39</v>
      </c>
      <c r="D51" s="11" t="s">
        <v>7</v>
      </c>
      <c r="E51" s="64">
        <f>SUM(F51:L51)</f>
        <v>107555.150189632</v>
      </c>
      <c r="F51" s="64">
        <f>F53+F54+F52+F55+F56</f>
        <v>14378.2</v>
      </c>
      <c r="G51" s="64">
        <f t="shared" ref="G51:L51" si="13">G53+G54+G52+G55+G56</f>
        <v>14080.2</v>
      </c>
      <c r="H51" s="65">
        <f t="shared" si="13"/>
        <v>15206.7</v>
      </c>
      <c r="I51" s="65">
        <f t="shared" si="13"/>
        <v>15206.7</v>
      </c>
      <c r="J51" s="65">
        <f t="shared" si="13"/>
        <v>14146.644</v>
      </c>
      <c r="K51" s="66">
        <f t="shared" si="13"/>
        <v>16588.207775999999</v>
      </c>
      <c r="L51" s="66">
        <f t="shared" si="13"/>
        <v>17948.498413632002</v>
      </c>
    </row>
    <row r="52" spans="1:13" ht="39" customHeight="1">
      <c r="A52" s="258"/>
      <c r="B52" s="244"/>
      <c r="C52" s="244"/>
      <c r="D52" s="13" t="s">
        <v>28</v>
      </c>
      <c r="E52" s="67">
        <f>SUM(F52:L52)</f>
        <v>0</v>
      </c>
      <c r="F52" s="67">
        <v>0</v>
      </c>
      <c r="G52" s="67">
        <v>0</v>
      </c>
      <c r="H52" s="61">
        <v>0</v>
      </c>
      <c r="I52" s="61">
        <v>0</v>
      </c>
      <c r="J52" s="61">
        <v>0</v>
      </c>
      <c r="K52" s="61">
        <v>0</v>
      </c>
      <c r="L52" s="61">
        <v>0</v>
      </c>
    </row>
    <row r="53" spans="1:13" ht="33.75" customHeight="1">
      <c r="A53" s="258"/>
      <c r="B53" s="244"/>
      <c r="C53" s="244"/>
      <c r="D53" s="13" t="s">
        <v>22</v>
      </c>
      <c r="E53" s="67">
        <f>SUM(F53:L53)</f>
        <v>67939.336599999995</v>
      </c>
      <c r="F53" s="67">
        <f>F11</f>
        <v>9078.2000000000007</v>
      </c>
      <c r="G53" s="67">
        <f t="shared" ref="G53:L53" si="14">G11</f>
        <v>8780.2000000000007</v>
      </c>
      <c r="H53" s="67">
        <f t="shared" si="14"/>
        <v>9906.7000000000007</v>
      </c>
      <c r="I53" s="67">
        <f t="shared" si="14"/>
        <v>9906.7000000000007</v>
      </c>
      <c r="J53" s="67">
        <f t="shared" si="14"/>
        <v>8684.9</v>
      </c>
      <c r="K53" s="67">
        <f t="shared" si="14"/>
        <v>10366.299999999999</v>
      </c>
      <c r="L53" s="67">
        <f t="shared" si="14"/>
        <v>11216.336600000001</v>
      </c>
    </row>
    <row r="54" spans="1:13" ht="15.75">
      <c r="A54" s="258"/>
      <c r="B54" s="244"/>
      <c r="C54" s="244"/>
      <c r="D54" s="13" t="s">
        <v>23</v>
      </c>
      <c r="E54" s="67">
        <f>SUM(F54:L54)</f>
        <v>39615.813589632002</v>
      </c>
      <c r="F54" s="67">
        <f>F12</f>
        <v>5299.9999999999991</v>
      </c>
      <c r="G54" s="67">
        <f t="shared" ref="G54:L54" si="15">G12</f>
        <v>5300</v>
      </c>
      <c r="H54" s="67">
        <f t="shared" si="15"/>
        <v>5300</v>
      </c>
      <c r="I54" s="67">
        <f t="shared" si="15"/>
        <v>5300</v>
      </c>
      <c r="J54" s="67">
        <f t="shared" si="15"/>
        <v>5461.7440000000006</v>
      </c>
      <c r="K54" s="67">
        <f t="shared" si="15"/>
        <v>6221.907776</v>
      </c>
      <c r="L54" s="67">
        <f t="shared" si="15"/>
        <v>6732.1618136320003</v>
      </c>
    </row>
    <row r="55" spans="1:13" ht="31.5">
      <c r="A55" s="258"/>
      <c r="B55" s="244"/>
      <c r="C55" s="244"/>
      <c r="D55" s="13" t="s">
        <v>24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1">
        <v>0</v>
      </c>
    </row>
    <row r="56" spans="1:13" ht="31.5">
      <c r="A56" s="259"/>
      <c r="B56" s="245"/>
      <c r="C56" s="245"/>
      <c r="D56" s="13" t="s">
        <v>25</v>
      </c>
      <c r="E56" s="61">
        <v>0</v>
      </c>
      <c r="F56" s="61">
        <v>0</v>
      </c>
      <c r="G56" s="61">
        <v>0</v>
      </c>
      <c r="H56" s="61">
        <v>0</v>
      </c>
      <c r="I56" s="61">
        <v>0</v>
      </c>
      <c r="J56" s="61">
        <v>0</v>
      </c>
      <c r="K56" s="61">
        <v>0</v>
      </c>
      <c r="L56" s="61">
        <v>0</v>
      </c>
    </row>
    <row r="57" spans="1:13" ht="38.25" customHeight="1">
      <c r="A57" s="260" t="s">
        <v>40</v>
      </c>
      <c r="B57" s="261"/>
      <c r="C57" s="261"/>
      <c r="D57" s="261"/>
      <c r="E57" s="261"/>
      <c r="F57" s="261"/>
      <c r="G57" s="261"/>
      <c r="H57" s="261"/>
      <c r="I57" s="261"/>
      <c r="J57" s="261"/>
      <c r="K57" s="261"/>
      <c r="L57" s="262"/>
      <c r="M57" s="34"/>
    </row>
    <row r="58" spans="1:13" ht="31.5" customHeight="1">
      <c r="A58" s="267" t="s">
        <v>41</v>
      </c>
      <c r="B58" s="142" t="s">
        <v>42</v>
      </c>
      <c r="C58" s="243" t="s">
        <v>38</v>
      </c>
      <c r="D58" s="11" t="s">
        <v>7</v>
      </c>
      <c r="E58" s="69">
        <f t="shared" ref="E58:E69" si="16">SUM(F58:L58)</f>
        <v>311775.01809999999</v>
      </c>
      <c r="F58" s="70">
        <f>F60</f>
        <v>87218.3</v>
      </c>
      <c r="G58" s="70">
        <f t="shared" ref="G58:L58" si="17">G60</f>
        <v>58921.2</v>
      </c>
      <c r="H58" s="57">
        <f t="shared" si="17"/>
        <v>30782.1</v>
      </c>
      <c r="I58" s="57">
        <f t="shared" si="17"/>
        <v>35025</v>
      </c>
      <c r="J58" s="57">
        <f t="shared" si="17"/>
        <v>33308.300000000003</v>
      </c>
      <c r="K58" s="58">
        <f t="shared" si="17"/>
        <v>33213.885899999994</v>
      </c>
      <c r="L58" s="58">
        <f t="shared" si="17"/>
        <v>33306.232199999999</v>
      </c>
    </row>
    <row r="59" spans="1:13" ht="39.75" customHeight="1">
      <c r="A59" s="268"/>
      <c r="B59" s="143"/>
      <c r="C59" s="244"/>
      <c r="D59" s="13" t="s">
        <v>28</v>
      </c>
      <c r="E59" s="67">
        <v>0</v>
      </c>
      <c r="F59" s="67">
        <v>0</v>
      </c>
      <c r="G59" s="67">
        <v>0</v>
      </c>
      <c r="H59" s="61">
        <v>0</v>
      </c>
      <c r="I59" s="61">
        <v>0</v>
      </c>
      <c r="J59" s="61">
        <v>0</v>
      </c>
      <c r="K59" s="61">
        <v>0</v>
      </c>
      <c r="L59" s="61">
        <f>SUM(M53:S53)</f>
        <v>0</v>
      </c>
    </row>
    <row r="60" spans="1:13" ht="15.75">
      <c r="A60" s="268"/>
      <c r="B60" s="143"/>
      <c r="C60" s="244"/>
      <c r="D60" s="13" t="s">
        <v>22</v>
      </c>
      <c r="E60" s="71">
        <f t="shared" si="16"/>
        <v>311775.01809999999</v>
      </c>
      <c r="F60" s="71">
        <f>F66</f>
        <v>87218.3</v>
      </c>
      <c r="G60" s="71">
        <v>58921.2</v>
      </c>
      <c r="H60" s="72">
        <v>30782.1</v>
      </c>
      <c r="I60" s="72">
        <v>35025</v>
      </c>
      <c r="J60" s="72">
        <v>33308.300000000003</v>
      </c>
      <c r="K60" s="62">
        <f>K66</f>
        <v>33213.885899999994</v>
      </c>
      <c r="L60" s="62">
        <f>L66</f>
        <v>33306.232199999999</v>
      </c>
    </row>
    <row r="61" spans="1:13" ht="39" customHeight="1">
      <c r="A61" s="268"/>
      <c r="B61" s="143"/>
      <c r="C61" s="244"/>
      <c r="D61" s="13" t="s">
        <v>23</v>
      </c>
      <c r="E61" s="67">
        <v>0</v>
      </c>
      <c r="F61" s="67">
        <v>0</v>
      </c>
      <c r="G61" s="67">
        <v>0</v>
      </c>
      <c r="H61" s="61">
        <v>0</v>
      </c>
      <c r="I61" s="61">
        <v>0</v>
      </c>
      <c r="J61" s="61">
        <v>0</v>
      </c>
      <c r="K61" s="61">
        <v>0</v>
      </c>
      <c r="L61" s="61">
        <f>SUM(M56:S56)</f>
        <v>0</v>
      </c>
    </row>
    <row r="62" spans="1:13" ht="39" customHeight="1">
      <c r="A62" s="268"/>
      <c r="B62" s="143"/>
      <c r="C62" s="244"/>
      <c r="D62" s="13" t="s">
        <v>24</v>
      </c>
      <c r="E62" s="67">
        <v>0</v>
      </c>
      <c r="F62" s="67">
        <v>0</v>
      </c>
      <c r="G62" s="67">
        <v>0</v>
      </c>
      <c r="H62" s="61">
        <v>0</v>
      </c>
      <c r="I62" s="61">
        <v>0</v>
      </c>
      <c r="J62" s="61">
        <v>0</v>
      </c>
      <c r="K62" s="61">
        <v>0</v>
      </c>
      <c r="L62" s="61">
        <v>0</v>
      </c>
    </row>
    <row r="63" spans="1:13" ht="31.5">
      <c r="A63" s="269"/>
      <c r="B63" s="144"/>
      <c r="C63" s="245"/>
      <c r="D63" s="13" t="s">
        <v>25</v>
      </c>
      <c r="E63" s="67">
        <f t="shared" si="16"/>
        <v>0</v>
      </c>
      <c r="F63" s="67">
        <f t="shared" ref="F63:L63" si="18">SUM(G57:M57)</f>
        <v>0</v>
      </c>
      <c r="G63" s="67">
        <f t="shared" si="18"/>
        <v>0</v>
      </c>
      <c r="H63" s="61">
        <f t="shared" si="18"/>
        <v>0</v>
      </c>
      <c r="I63" s="61">
        <f t="shared" si="18"/>
        <v>0</v>
      </c>
      <c r="J63" s="61">
        <f t="shared" si="18"/>
        <v>0</v>
      </c>
      <c r="K63" s="61">
        <f t="shared" si="18"/>
        <v>0</v>
      </c>
      <c r="L63" s="61">
        <f t="shared" si="18"/>
        <v>0</v>
      </c>
    </row>
    <row r="64" spans="1:13" ht="33" customHeight="1">
      <c r="A64" s="257"/>
      <c r="B64" s="263" t="s">
        <v>43</v>
      </c>
      <c r="C64" s="253"/>
      <c r="D64" s="11" t="s">
        <v>7</v>
      </c>
      <c r="E64" s="70">
        <f t="shared" si="16"/>
        <v>311775.01809999999</v>
      </c>
      <c r="F64" s="70">
        <f t="shared" ref="F64:L64" si="19">F66</f>
        <v>87218.3</v>
      </c>
      <c r="G64" s="70">
        <f t="shared" si="19"/>
        <v>58921.2</v>
      </c>
      <c r="H64" s="57">
        <f t="shared" si="19"/>
        <v>30782.1</v>
      </c>
      <c r="I64" s="57">
        <f t="shared" si="19"/>
        <v>35025</v>
      </c>
      <c r="J64" s="57">
        <f t="shared" si="19"/>
        <v>33308.300000000003</v>
      </c>
      <c r="K64" s="70">
        <f t="shared" si="19"/>
        <v>33213.885899999994</v>
      </c>
      <c r="L64" s="58">
        <f t="shared" si="19"/>
        <v>33306.232199999999</v>
      </c>
    </row>
    <row r="65" spans="1:13" ht="39.75" customHeight="1">
      <c r="A65" s="258"/>
      <c r="B65" s="251"/>
      <c r="C65" s="254"/>
      <c r="D65" s="13" t="s">
        <v>28</v>
      </c>
      <c r="E65" s="67">
        <v>0</v>
      </c>
      <c r="F65" s="67">
        <v>0</v>
      </c>
      <c r="G65" s="67">
        <v>0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</row>
    <row r="66" spans="1:13" ht="38.25" customHeight="1">
      <c r="A66" s="258"/>
      <c r="B66" s="251"/>
      <c r="C66" s="254"/>
      <c r="D66" s="13" t="s">
        <v>22</v>
      </c>
      <c r="E66" s="71">
        <f t="shared" si="16"/>
        <v>311775.01809999999</v>
      </c>
      <c r="F66" s="71">
        <v>87218.3</v>
      </c>
      <c r="G66" s="71">
        <f>G60</f>
        <v>58921.2</v>
      </c>
      <c r="H66" s="72">
        <f>H60</f>
        <v>30782.1</v>
      </c>
      <c r="I66" s="72">
        <f>I60</f>
        <v>35025</v>
      </c>
      <c r="J66" s="72">
        <f>J60</f>
        <v>33308.300000000003</v>
      </c>
      <c r="K66" s="73">
        <f>H66*1.079</f>
        <v>33213.885899999994</v>
      </c>
      <c r="L66" s="73">
        <f>H66*1.082</f>
        <v>33306.232199999999</v>
      </c>
    </row>
    <row r="67" spans="1:13" ht="15.75">
      <c r="A67" s="258"/>
      <c r="B67" s="251"/>
      <c r="C67" s="254"/>
      <c r="D67" s="13" t="s">
        <v>23</v>
      </c>
      <c r="E67" s="61">
        <f t="shared" si="16"/>
        <v>0</v>
      </c>
      <c r="F67" s="61">
        <f t="shared" ref="F67:L67" si="20">SUM(G61:M61)</f>
        <v>0</v>
      </c>
      <c r="G67" s="61">
        <f t="shared" si="20"/>
        <v>0</v>
      </c>
      <c r="H67" s="61">
        <f t="shared" si="20"/>
        <v>0</v>
      </c>
      <c r="I67" s="61">
        <f t="shared" si="20"/>
        <v>0</v>
      </c>
      <c r="J67" s="61">
        <f t="shared" si="20"/>
        <v>0</v>
      </c>
      <c r="K67" s="61">
        <f t="shared" si="20"/>
        <v>0</v>
      </c>
      <c r="L67" s="61">
        <f t="shared" si="20"/>
        <v>0</v>
      </c>
    </row>
    <row r="68" spans="1:13" ht="31.5">
      <c r="A68" s="258"/>
      <c r="B68" s="251"/>
      <c r="C68" s="254"/>
      <c r="D68" s="13" t="s">
        <v>24</v>
      </c>
      <c r="E68" s="61">
        <v>0</v>
      </c>
      <c r="F68" s="61">
        <v>0</v>
      </c>
      <c r="G68" s="61">
        <v>0</v>
      </c>
      <c r="H68" s="61">
        <v>0</v>
      </c>
      <c r="I68" s="61">
        <v>0</v>
      </c>
      <c r="J68" s="61">
        <v>0</v>
      </c>
      <c r="K68" s="61">
        <v>0</v>
      </c>
      <c r="L68" s="61">
        <v>0</v>
      </c>
    </row>
    <row r="69" spans="1:13" ht="31.5">
      <c r="A69" s="259"/>
      <c r="B69" s="264"/>
      <c r="C69" s="255"/>
      <c r="D69" s="13" t="s">
        <v>25</v>
      </c>
      <c r="E69" s="61">
        <f t="shared" si="16"/>
        <v>0</v>
      </c>
      <c r="F69" s="61">
        <f t="shared" ref="F69:L69" si="21">SUM(G63:M63)</f>
        <v>0</v>
      </c>
      <c r="G69" s="61">
        <f t="shared" si="21"/>
        <v>0</v>
      </c>
      <c r="H69" s="61">
        <f t="shared" si="21"/>
        <v>0</v>
      </c>
      <c r="I69" s="61">
        <f t="shared" si="21"/>
        <v>0</v>
      </c>
      <c r="J69" s="61">
        <f t="shared" si="21"/>
        <v>0</v>
      </c>
      <c r="K69" s="61">
        <f t="shared" si="21"/>
        <v>0</v>
      </c>
      <c r="L69" s="61">
        <f t="shared" si="21"/>
        <v>0</v>
      </c>
    </row>
    <row r="70" spans="1:13" ht="34.5" customHeight="1">
      <c r="A70" s="260" t="s">
        <v>44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6"/>
      <c r="M70" s="34"/>
    </row>
    <row r="71" spans="1:13" ht="31.5" customHeight="1">
      <c r="A71" s="270" t="s">
        <v>45</v>
      </c>
      <c r="B71" s="209" t="s">
        <v>46</v>
      </c>
      <c r="C71" s="243" t="s">
        <v>38</v>
      </c>
      <c r="D71" s="11" t="s">
        <v>7</v>
      </c>
      <c r="E71" s="66"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  <c r="K71" s="66">
        <v>0</v>
      </c>
      <c r="L71" s="66">
        <v>0</v>
      </c>
    </row>
    <row r="72" spans="1:13" ht="15.75">
      <c r="A72" s="271"/>
      <c r="B72" s="210"/>
      <c r="C72" s="244"/>
      <c r="D72" s="13" t="s">
        <v>28</v>
      </c>
      <c r="E72" s="61">
        <v>0</v>
      </c>
      <c r="F72" s="61">
        <v>0</v>
      </c>
      <c r="G72" s="61">
        <v>0</v>
      </c>
      <c r="H72" s="61">
        <v>0</v>
      </c>
      <c r="I72" s="61">
        <v>0</v>
      </c>
      <c r="J72" s="61">
        <v>0</v>
      </c>
      <c r="K72" s="61">
        <v>0</v>
      </c>
      <c r="L72" s="61">
        <f>SUM(M66:S66)</f>
        <v>0</v>
      </c>
    </row>
    <row r="73" spans="1:13" ht="15.75">
      <c r="A73" s="271"/>
      <c r="B73" s="210"/>
      <c r="C73" s="244"/>
      <c r="D73" s="13" t="s">
        <v>22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1">
        <v>0</v>
      </c>
    </row>
    <row r="74" spans="1:13" ht="15.75">
      <c r="A74" s="271"/>
      <c r="B74" s="210"/>
      <c r="C74" s="244"/>
      <c r="D74" s="13" t="s">
        <v>23</v>
      </c>
      <c r="E74" s="61">
        <f>SUM(F74:L74)</f>
        <v>0</v>
      </c>
      <c r="F74" s="61">
        <f t="shared" ref="F74:L74" si="22">SUM(G69:M69)</f>
        <v>0</v>
      </c>
      <c r="G74" s="61">
        <f t="shared" si="22"/>
        <v>0</v>
      </c>
      <c r="H74" s="61">
        <f t="shared" si="22"/>
        <v>0</v>
      </c>
      <c r="I74" s="61">
        <f t="shared" si="22"/>
        <v>0</v>
      </c>
      <c r="J74" s="61">
        <f t="shared" si="22"/>
        <v>0</v>
      </c>
      <c r="K74" s="61">
        <f t="shared" si="22"/>
        <v>0</v>
      </c>
      <c r="L74" s="61">
        <f t="shared" si="22"/>
        <v>0</v>
      </c>
    </row>
    <row r="75" spans="1:13" ht="31.5">
      <c r="A75" s="271"/>
      <c r="B75" s="210"/>
      <c r="C75" s="244"/>
      <c r="D75" s="13" t="s">
        <v>24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1">
        <v>0</v>
      </c>
    </row>
    <row r="76" spans="1:13" ht="52.5" customHeight="1">
      <c r="A76" s="271"/>
      <c r="B76" s="210"/>
      <c r="C76" s="245"/>
      <c r="D76" s="13" t="s">
        <v>25</v>
      </c>
      <c r="E76" s="61">
        <f>SUM(F76:L76)</f>
        <v>0</v>
      </c>
      <c r="F76" s="61">
        <f t="shared" ref="F76:L76" si="23">SUM(G70:M70)</f>
        <v>0</v>
      </c>
      <c r="G76" s="61">
        <f t="shared" si="23"/>
        <v>0</v>
      </c>
      <c r="H76" s="61">
        <f t="shared" si="23"/>
        <v>0</v>
      </c>
      <c r="I76" s="61">
        <f t="shared" si="23"/>
        <v>0</v>
      </c>
      <c r="J76" s="61">
        <f t="shared" si="23"/>
        <v>0</v>
      </c>
      <c r="K76" s="61">
        <f t="shared" si="23"/>
        <v>0</v>
      </c>
      <c r="L76" s="61">
        <f t="shared" si="23"/>
        <v>0</v>
      </c>
    </row>
    <row r="77" spans="1:13" ht="30.75" customHeight="1">
      <c r="A77" s="271"/>
      <c r="B77" s="210"/>
      <c r="C77" s="273" t="s">
        <v>47</v>
      </c>
      <c r="D77" s="11" t="s">
        <v>7</v>
      </c>
      <c r="E77" s="74">
        <f>E78+E79+E80+E81+E82</f>
        <v>96169.945000000007</v>
      </c>
      <c r="F77" s="74">
        <f t="shared" ref="F77:L77" si="24">F78+F79+F80+F81+F82</f>
        <v>16943.900000000001</v>
      </c>
      <c r="G77" s="74">
        <f t="shared" si="24"/>
        <v>21931.845000000001</v>
      </c>
      <c r="H77" s="65">
        <f t="shared" si="24"/>
        <v>15598.1</v>
      </c>
      <c r="I77" s="65">
        <f t="shared" si="24"/>
        <v>7799.1</v>
      </c>
      <c r="J77" s="65">
        <f t="shared" si="24"/>
        <v>6621.4</v>
      </c>
      <c r="K77" s="74">
        <f t="shared" si="24"/>
        <v>13637.8</v>
      </c>
      <c r="L77" s="74">
        <f t="shared" si="24"/>
        <v>13637.8</v>
      </c>
    </row>
    <row r="78" spans="1:13" ht="15.75">
      <c r="A78" s="271"/>
      <c r="B78" s="210"/>
      <c r="C78" s="274"/>
      <c r="D78" s="13" t="s">
        <v>28</v>
      </c>
      <c r="E78" s="60">
        <v>0</v>
      </c>
      <c r="F78" s="60">
        <v>0</v>
      </c>
      <c r="G78" s="60">
        <v>0</v>
      </c>
      <c r="H78" s="61">
        <v>0</v>
      </c>
      <c r="I78" s="61">
        <v>0</v>
      </c>
      <c r="J78" s="61">
        <v>0</v>
      </c>
      <c r="K78" s="61">
        <f>SUM(L72:R72)</f>
        <v>0</v>
      </c>
      <c r="L78" s="61">
        <f>SUM(M72:S72)</f>
        <v>0</v>
      </c>
    </row>
    <row r="79" spans="1:13" ht="15.75">
      <c r="A79" s="271"/>
      <c r="B79" s="210"/>
      <c r="C79" s="274"/>
      <c r="D79" s="13" t="s">
        <v>22</v>
      </c>
      <c r="E79" s="60">
        <f>F79+G79+H79+I79+J79+K79+L79</f>
        <v>94515.6</v>
      </c>
      <c r="F79" s="60">
        <v>16943.900000000001</v>
      </c>
      <c r="G79" s="60">
        <v>20277.5</v>
      </c>
      <c r="H79" s="63">
        <v>15598.1</v>
      </c>
      <c r="I79" s="63">
        <v>7799.1</v>
      </c>
      <c r="J79" s="63">
        <v>6621.4</v>
      </c>
      <c r="K79" s="61">
        <v>13637.8</v>
      </c>
      <c r="L79" s="61">
        <v>13637.8</v>
      </c>
    </row>
    <row r="80" spans="1:13" ht="15.75">
      <c r="A80" s="271"/>
      <c r="B80" s="210"/>
      <c r="C80" s="274"/>
      <c r="D80" s="13" t="s">
        <v>23</v>
      </c>
      <c r="E80" s="60">
        <f>SUM(F80:L80)</f>
        <v>1654.345</v>
      </c>
      <c r="F80" s="60">
        <f>SUM(G74:M74)</f>
        <v>0</v>
      </c>
      <c r="G80" s="60">
        <v>1654.345</v>
      </c>
      <c r="H80" s="61">
        <f>SUM(I74:O74)</f>
        <v>0</v>
      </c>
      <c r="I80" s="61">
        <f>SUM(J74:P74)</f>
        <v>0</v>
      </c>
      <c r="J80" s="61">
        <f>SUM(K74:Q74)</f>
        <v>0</v>
      </c>
      <c r="K80" s="61">
        <f>SUM(L74:R74)</f>
        <v>0</v>
      </c>
      <c r="L80" s="61">
        <f>SUM(M74:S74)</f>
        <v>0</v>
      </c>
    </row>
    <row r="81" spans="1:13" ht="31.5">
      <c r="A81" s="271"/>
      <c r="B81" s="210"/>
      <c r="C81" s="274"/>
      <c r="D81" s="13" t="s">
        <v>24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</row>
    <row r="82" spans="1:13" ht="52.5" customHeight="1">
      <c r="A82" s="272"/>
      <c r="B82" s="211"/>
      <c r="C82" s="275"/>
      <c r="D82" s="13" t="s">
        <v>25</v>
      </c>
      <c r="E82" s="60">
        <f>SUM(F82:L82)</f>
        <v>0</v>
      </c>
      <c r="F82" s="60">
        <f t="shared" ref="F82:L82" si="25">SUM(G76:M76)</f>
        <v>0</v>
      </c>
      <c r="G82" s="60">
        <f t="shared" si="25"/>
        <v>0</v>
      </c>
      <c r="H82" s="61">
        <f t="shared" si="25"/>
        <v>0</v>
      </c>
      <c r="I82" s="61">
        <f t="shared" si="25"/>
        <v>0</v>
      </c>
      <c r="J82" s="61">
        <f t="shared" si="25"/>
        <v>0</v>
      </c>
      <c r="K82" s="61">
        <f t="shared" si="25"/>
        <v>0</v>
      </c>
      <c r="L82" s="61">
        <f t="shared" si="25"/>
        <v>0</v>
      </c>
    </row>
    <row r="83" spans="1:13" ht="18.75" customHeight="1">
      <c r="A83" s="276"/>
      <c r="B83" s="263" t="s">
        <v>48</v>
      </c>
      <c r="C83" s="253"/>
      <c r="D83" s="11" t="s">
        <v>7</v>
      </c>
      <c r="E83" s="74">
        <f>E84+E85+E86+E88</f>
        <v>96169.945000000007</v>
      </c>
      <c r="F83" s="74">
        <f t="shared" ref="F83:L83" si="26">F84+F85+F86+F88</f>
        <v>16943.900000000001</v>
      </c>
      <c r="G83" s="74">
        <f t="shared" si="26"/>
        <v>21931.845000000001</v>
      </c>
      <c r="H83" s="65">
        <f t="shared" si="26"/>
        <v>15598.1</v>
      </c>
      <c r="I83" s="65">
        <f t="shared" si="26"/>
        <v>7799.1</v>
      </c>
      <c r="J83" s="65">
        <f t="shared" si="26"/>
        <v>6621.4</v>
      </c>
      <c r="K83" s="74">
        <f t="shared" si="26"/>
        <v>13637.8</v>
      </c>
      <c r="L83" s="74">
        <f t="shared" si="26"/>
        <v>13637.8</v>
      </c>
    </row>
    <row r="84" spans="1:13" ht="22.5" customHeight="1">
      <c r="A84" s="277"/>
      <c r="B84" s="251"/>
      <c r="C84" s="254"/>
      <c r="D84" s="13" t="s">
        <v>28</v>
      </c>
      <c r="E84" s="60">
        <f>E72+E78</f>
        <v>0</v>
      </c>
      <c r="F84" s="60">
        <f t="shared" ref="F84:L86" si="27">F72+F78</f>
        <v>0</v>
      </c>
      <c r="G84" s="60">
        <f t="shared" si="27"/>
        <v>0</v>
      </c>
      <c r="H84" s="61">
        <f t="shared" si="27"/>
        <v>0</v>
      </c>
      <c r="I84" s="61">
        <f t="shared" si="27"/>
        <v>0</v>
      </c>
      <c r="J84" s="61">
        <f t="shared" si="27"/>
        <v>0</v>
      </c>
      <c r="K84" s="60">
        <f t="shared" si="27"/>
        <v>0</v>
      </c>
      <c r="L84" s="60">
        <f t="shared" si="27"/>
        <v>0</v>
      </c>
    </row>
    <row r="85" spans="1:13" ht="35.25" customHeight="1">
      <c r="A85" s="277"/>
      <c r="B85" s="251"/>
      <c r="C85" s="254"/>
      <c r="D85" s="13" t="s">
        <v>22</v>
      </c>
      <c r="E85" s="60">
        <f>E73+E79</f>
        <v>94515.6</v>
      </c>
      <c r="F85" s="60">
        <f t="shared" si="27"/>
        <v>16943.900000000001</v>
      </c>
      <c r="G85" s="60">
        <f t="shared" si="27"/>
        <v>20277.5</v>
      </c>
      <c r="H85" s="63">
        <f t="shared" si="27"/>
        <v>15598.1</v>
      </c>
      <c r="I85" s="63">
        <f t="shared" si="27"/>
        <v>7799.1</v>
      </c>
      <c r="J85" s="63">
        <f t="shared" si="27"/>
        <v>6621.4</v>
      </c>
      <c r="K85" s="60">
        <f t="shared" si="27"/>
        <v>13637.8</v>
      </c>
      <c r="L85" s="60">
        <f t="shared" si="27"/>
        <v>13637.8</v>
      </c>
    </row>
    <row r="86" spans="1:13" ht="21" customHeight="1">
      <c r="A86" s="277"/>
      <c r="B86" s="251"/>
      <c r="C86" s="254"/>
      <c r="D86" s="13" t="s">
        <v>23</v>
      </c>
      <c r="E86" s="60">
        <f>E74+E80</f>
        <v>1654.345</v>
      </c>
      <c r="F86" s="60">
        <f t="shared" si="27"/>
        <v>0</v>
      </c>
      <c r="G86" s="60">
        <f t="shared" si="27"/>
        <v>1654.345</v>
      </c>
      <c r="H86" s="61">
        <f t="shared" si="27"/>
        <v>0</v>
      </c>
      <c r="I86" s="61">
        <f t="shared" si="27"/>
        <v>0</v>
      </c>
      <c r="J86" s="61">
        <f t="shared" si="27"/>
        <v>0</v>
      </c>
      <c r="K86" s="60">
        <f t="shared" si="27"/>
        <v>0</v>
      </c>
      <c r="L86" s="60">
        <f t="shared" si="27"/>
        <v>0</v>
      </c>
    </row>
    <row r="87" spans="1:13" ht="31.5">
      <c r="A87" s="277"/>
      <c r="B87" s="251"/>
      <c r="C87" s="254"/>
      <c r="D87" s="13" t="s">
        <v>24</v>
      </c>
      <c r="E87" s="60">
        <f t="shared" ref="E87:L88" si="28">E75+E81</f>
        <v>0</v>
      </c>
      <c r="F87" s="60">
        <f t="shared" si="28"/>
        <v>0</v>
      </c>
      <c r="G87" s="60">
        <f t="shared" si="28"/>
        <v>0</v>
      </c>
      <c r="H87" s="60">
        <f t="shared" si="28"/>
        <v>0</v>
      </c>
      <c r="I87" s="60">
        <f t="shared" si="28"/>
        <v>0</v>
      </c>
      <c r="J87" s="60">
        <f t="shared" si="28"/>
        <v>0</v>
      </c>
      <c r="K87" s="60">
        <f t="shared" si="28"/>
        <v>0</v>
      </c>
      <c r="L87" s="60">
        <f t="shared" si="28"/>
        <v>0</v>
      </c>
    </row>
    <row r="88" spans="1:13" ht="31.5">
      <c r="A88" s="277"/>
      <c r="B88" s="264"/>
      <c r="C88" s="255"/>
      <c r="D88" s="13" t="s">
        <v>25</v>
      </c>
      <c r="E88" s="60">
        <f t="shared" si="28"/>
        <v>0</v>
      </c>
      <c r="F88" s="60">
        <f t="shared" si="28"/>
        <v>0</v>
      </c>
      <c r="G88" s="60">
        <f t="shared" si="28"/>
        <v>0</v>
      </c>
      <c r="H88" s="60">
        <f t="shared" si="28"/>
        <v>0</v>
      </c>
      <c r="I88" s="60">
        <f t="shared" si="28"/>
        <v>0</v>
      </c>
      <c r="J88" s="60">
        <f t="shared" si="28"/>
        <v>0</v>
      </c>
      <c r="K88" s="60">
        <f t="shared" si="28"/>
        <v>0</v>
      </c>
      <c r="L88" s="60">
        <f t="shared" si="28"/>
        <v>0</v>
      </c>
    </row>
    <row r="89" spans="1:13" ht="23.25" customHeight="1">
      <c r="A89" s="260" t="s">
        <v>49</v>
      </c>
      <c r="B89" s="278"/>
      <c r="C89" s="278"/>
      <c r="D89" s="278"/>
      <c r="E89" s="278"/>
      <c r="F89" s="278"/>
      <c r="G89" s="278"/>
      <c r="H89" s="278"/>
      <c r="I89" s="278"/>
      <c r="J89" s="278"/>
      <c r="K89" s="278"/>
      <c r="L89" s="279"/>
      <c r="M89" s="34"/>
    </row>
    <row r="90" spans="1:13" ht="35.25" customHeight="1">
      <c r="A90" s="267" t="s">
        <v>50</v>
      </c>
      <c r="B90" s="142" t="s">
        <v>51</v>
      </c>
      <c r="C90" s="243" t="s">
        <v>38</v>
      </c>
      <c r="D90" s="11" t="s">
        <v>7</v>
      </c>
      <c r="E90" s="56">
        <f t="shared" ref="E90:E101" si="29">SUM(F90:L90)</f>
        <v>709.8</v>
      </c>
      <c r="F90" s="56">
        <v>248.2</v>
      </c>
      <c r="G90" s="56">
        <f t="shared" ref="G90:L90" si="30">G91</f>
        <v>461.6</v>
      </c>
      <c r="H90" s="57">
        <f t="shared" si="30"/>
        <v>0</v>
      </c>
      <c r="I90" s="57">
        <f t="shared" si="30"/>
        <v>0</v>
      </c>
      <c r="J90" s="57">
        <f t="shared" si="30"/>
        <v>0</v>
      </c>
      <c r="K90" s="58">
        <f t="shared" si="30"/>
        <v>0</v>
      </c>
      <c r="L90" s="58">
        <f t="shared" si="30"/>
        <v>0</v>
      </c>
    </row>
    <row r="91" spans="1:13" ht="15.75">
      <c r="A91" s="268"/>
      <c r="B91" s="143"/>
      <c r="C91" s="244"/>
      <c r="D91" s="13" t="s">
        <v>28</v>
      </c>
      <c r="E91" s="62">
        <f t="shared" si="29"/>
        <v>709.8</v>
      </c>
      <c r="F91" s="62">
        <v>248.2</v>
      </c>
      <c r="G91" s="62">
        <v>461.6</v>
      </c>
      <c r="H91" s="63">
        <v>0</v>
      </c>
      <c r="I91" s="72">
        <v>0</v>
      </c>
      <c r="J91" s="72">
        <v>0</v>
      </c>
      <c r="K91" s="62">
        <v>0</v>
      </c>
      <c r="L91" s="62">
        <v>0</v>
      </c>
    </row>
    <row r="92" spans="1:13" ht="34.5" customHeight="1">
      <c r="A92" s="268"/>
      <c r="B92" s="143"/>
      <c r="C92" s="244"/>
      <c r="D92" s="13" t="s">
        <v>22</v>
      </c>
      <c r="E92" s="60">
        <f t="shared" si="29"/>
        <v>0</v>
      </c>
      <c r="F92" s="60">
        <v>0</v>
      </c>
      <c r="G92" s="60">
        <f t="shared" ref="G92:L92" si="31">SUM(H86:N86)</f>
        <v>0</v>
      </c>
      <c r="H92" s="61">
        <f t="shared" si="31"/>
        <v>0</v>
      </c>
      <c r="I92" s="61">
        <f t="shared" si="31"/>
        <v>0</v>
      </c>
      <c r="J92" s="61">
        <f t="shared" si="31"/>
        <v>0</v>
      </c>
      <c r="K92" s="61">
        <f t="shared" si="31"/>
        <v>0</v>
      </c>
      <c r="L92" s="61">
        <f t="shared" si="31"/>
        <v>0</v>
      </c>
    </row>
    <row r="93" spans="1:13" ht="31.5" customHeight="1">
      <c r="A93" s="268"/>
      <c r="B93" s="143"/>
      <c r="C93" s="244"/>
      <c r="D93" s="13" t="s">
        <v>23</v>
      </c>
      <c r="E93" s="60">
        <f t="shared" si="29"/>
        <v>0</v>
      </c>
      <c r="F93" s="60">
        <f t="shared" ref="F93:L93" si="32">SUM(G88:M88)</f>
        <v>0</v>
      </c>
      <c r="G93" s="60">
        <f t="shared" si="32"/>
        <v>0</v>
      </c>
      <c r="H93" s="61">
        <f t="shared" si="32"/>
        <v>0</v>
      </c>
      <c r="I93" s="61">
        <f t="shared" si="32"/>
        <v>0</v>
      </c>
      <c r="J93" s="61">
        <f t="shared" si="32"/>
        <v>0</v>
      </c>
      <c r="K93" s="61">
        <f t="shared" si="32"/>
        <v>0</v>
      </c>
      <c r="L93" s="61">
        <f t="shared" si="32"/>
        <v>0</v>
      </c>
    </row>
    <row r="94" spans="1:13" ht="31.5" customHeight="1">
      <c r="A94" s="268"/>
      <c r="B94" s="143"/>
      <c r="C94" s="244"/>
      <c r="D94" s="13" t="s">
        <v>24</v>
      </c>
      <c r="E94" s="60">
        <v>0</v>
      </c>
      <c r="F94" s="60">
        <v>0</v>
      </c>
      <c r="G94" s="60">
        <v>0</v>
      </c>
      <c r="H94" s="61">
        <v>0</v>
      </c>
      <c r="I94" s="61">
        <v>0</v>
      </c>
      <c r="J94" s="61">
        <v>0</v>
      </c>
      <c r="K94" s="61">
        <v>0</v>
      </c>
      <c r="L94" s="61">
        <v>0</v>
      </c>
    </row>
    <row r="95" spans="1:13" ht="28.5" customHeight="1">
      <c r="A95" s="269"/>
      <c r="B95" s="144"/>
      <c r="C95" s="245"/>
      <c r="D95" s="13" t="s">
        <v>25</v>
      </c>
      <c r="E95" s="60">
        <f t="shared" si="29"/>
        <v>0</v>
      </c>
      <c r="F95" s="60">
        <f t="shared" ref="F95:L95" si="33">SUM(G89:M89)</f>
        <v>0</v>
      </c>
      <c r="G95" s="60">
        <f t="shared" si="33"/>
        <v>0</v>
      </c>
      <c r="H95" s="61">
        <f t="shared" si="33"/>
        <v>0</v>
      </c>
      <c r="I95" s="61">
        <f t="shared" si="33"/>
        <v>0</v>
      </c>
      <c r="J95" s="61">
        <f t="shared" si="33"/>
        <v>0</v>
      </c>
      <c r="K95" s="61">
        <f t="shared" si="33"/>
        <v>0</v>
      </c>
      <c r="L95" s="61">
        <f t="shared" si="33"/>
        <v>0</v>
      </c>
    </row>
    <row r="96" spans="1:13" ht="39.75" customHeight="1">
      <c r="A96" s="276"/>
      <c r="B96" s="263" t="s">
        <v>52</v>
      </c>
      <c r="C96" s="253"/>
      <c r="D96" s="11" t="s">
        <v>7</v>
      </c>
      <c r="E96" s="56">
        <f>SUM(F96:L96)</f>
        <v>709.8</v>
      </c>
      <c r="F96" s="56">
        <v>248.2</v>
      </c>
      <c r="G96" s="56">
        <f>G97</f>
        <v>461.6</v>
      </c>
      <c r="H96" s="57">
        <f>H97</f>
        <v>0</v>
      </c>
      <c r="I96" s="57">
        <f>I97</f>
        <v>0</v>
      </c>
      <c r="J96" s="57">
        <v>0</v>
      </c>
      <c r="K96" s="58">
        <v>0</v>
      </c>
      <c r="L96" s="58">
        <v>0</v>
      </c>
    </row>
    <row r="97" spans="1:13" ht="34.5" customHeight="1">
      <c r="A97" s="280"/>
      <c r="B97" s="251"/>
      <c r="C97" s="254"/>
      <c r="D97" s="13" t="s">
        <v>28</v>
      </c>
      <c r="E97" s="62">
        <f>SUM(F97:L97)</f>
        <v>709.8</v>
      </c>
      <c r="F97" s="62">
        <v>248.2</v>
      </c>
      <c r="G97" s="62">
        <f>G91</f>
        <v>461.6</v>
      </c>
      <c r="H97" s="72">
        <f>H91</f>
        <v>0</v>
      </c>
      <c r="I97" s="72">
        <f>I91</f>
        <v>0</v>
      </c>
      <c r="J97" s="72">
        <v>0</v>
      </c>
      <c r="K97" s="73">
        <v>0</v>
      </c>
      <c r="L97" s="73">
        <v>0</v>
      </c>
    </row>
    <row r="98" spans="1:13" ht="33" customHeight="1">
      <c r="A98" s="280"/>
      <c r="B98" s="251"/>
      <c r="C98" s="254"/>
      <c r="D98" s="13" t="s">
        <v>22</v>
      </c>
      <c r="E98" s="61">
        <f t="shared" si="29"/>
        <v>0</v>
      </c>
      <c r="F98" s="61">
        <f t="shared" ref="F98:L99" si="34">SUM(G92:M92)</f>
        <v>0</v>
      </c>
      <c r="G98" s="61">
        <f t="shared" si="34"/>
        <v>0</v>
      </c>
      <c r="H98" s="61">
        <f t="shared" si="34"/>
        <v>0</v>
      </c>
      <c r="I98" s="61">
        <f t="shared" si="34"/>
        <v>0</v>
      </c>
      <c r="J98" s="61">
        <f t="shared" si="34"/>
        <v>0</v>
      </c>
      <c r="K98" s="61">
        <f t="shared" si="34"/>
        <v>0</v>
      </c>
      <c r="L98" s="61">
        <f t="shared" si="34"/>
        <v>0</v>
      </c>
    </row>
    <row r="99" spans="1:13" ht="26.25" customHeight="1">
      <c r="A99" s="280"/>
      <c r="B99" s="251"/>
      <c r="C99" s="254"/>
      <c r="D99" s="13" t="s">
        <v>23</v>
      </c>
      <c r="E99" s="61">
        <f t="shared" si="29"/>
        <v>0</v>
      </c>
      <c r="F99" s="61">
        <f t="shared" si="34"/>
        <v>0</v>
      </c>
      <c r="G99" s="61">
        <f t="shared" si="34"/>
        <v>0</v>
      </c>
      <c r="H99" s="61">
        <f t="shared" si="34"/>
        <v>0</v>
      </c>
      <c r="I99" s="61">
        <f t="shared" si="34"/>
        <v>0</v>
      </c>
      <c r="J99" s="61">
        <f t="shared" si="34"/>
        <v>0</v>
      </c>
      <c r="K99" s="61">
        <f t="shared" si="34"/>
        <v>0</v>
      </c>
      <c r="L99" s="61">
        <f t="shared" si="34"/>
        <v>0</v>
      </c>
    </row>
    <row r="100" spans="1:13" ht="33" customHeight="1">
      <c r="A100" s="280"/>
      <c r="B100" s="251"/>
      <c r="C100" s="254"/>
      <c r="D100" s="13" t="s">
        <v>24</v>
      </c>
      <c r="E100" s="75">
        <v>0</v>
      </c>
      <c r="F100" s="75">
        <v>0</v>
      </c>
      <c r="G100" s="75">
        <v>0</v>
      </c>
      <c r="H100" s="75">
        <v>0</v>
      </c>
      <c r="I100" s="75">
        <v>0</v>
      </c>
      <c r="J100" s="75">
        <v>0</v>
      </c>
      <c r="K100" s="75">
        <v>0</v>
      </c>
      <c r="L100" s="75">
        <v>0</v>
      </c>
    </row>
    <row r="101" spans="1:13" ht="24.75" customHeight="1">
      <c r="A101" s="281"/>
      <c r="B101" s="264"/>
      <c r="C101" s="255"/>
      <c r="D101" s="13" t="s">
        <v>25</v>
      </c>
      <c r="E101" s="75">
        <f t="shared" si="29"/>
        <v>0</v>
      </c>
      <c r="F101" s="75">
        <f t="shared" ref="F101:L101" si="35">SUM(G95:M95)</f>
        <v>0</v>
      </c>
      <c r="G101" s="75">
        <f t="shared" si="35"/>
        <v>0</v>
      </c>
      <c r="H101" s="75">
        <f t="shared" si="35"/>
        <v>0</v>
      </c>
      <c r="I101" s="75">
        <f t="shared" si="35"/>
        <v>0</v>
      </c>
      <c r="J101" s="75">
        <f t="shared" si="35"/>
        <v>0</v>
      </c>
      <c r="K101" s="75">
        <f t="shared" si="35"/>
        <v>0</v>
      </c>
      <c r="L101" s="75">
        <f t="shared" si="35"/>
        <v>0</v>
      </c>
    </row>
    <row r="102" spans="1:13" ht="72" customHeight="1">
      <c r="A102" s="260" t="s">
        <v>53</v>
      </c>
      <c r="B102" s="265"/>
      <c r="C102" s="265"/>
      <c r="D102" s="265"/>
      <c r="E102" s="265"/>
      <c r="F102" s="265"/>
      <c r="G102" s="265"/>
      <c r="H102" s="265"/>
      <c r="I102" s="265"/>
      <c r="J102" s="265"/>
      <c r="K102" s="265"/>
      <c r="L102" s="266"/>
      <c r="M102" s="34"/>
    </row>
    <row r="103" spans="1:13" ht="31.5" customHeight="1">
      <c r="A103" s="282" t="s">
        <v>54</v>
      </c>
      <c r="B103" s="142" t="s">
        <v>55</v>
      </c>
      <c r="C103" s="243" t="s">
        <v>38</v>
      </c>
      <c r="D103" s="11" t="s">
        <v>7</v>
      </c>
      <c r="E103" s="56">
        <f t="shared" ref="E103:E114" si="36">SUM(F103:L103)</f>
        <v>591.60820000000001</v>
      </c>
      <c r="F103" s="56">
        <f>F104+F105+F106+F107+F108</f>
        <v>0</v>
      </c>
      <c r="G103" s="56">
        <f t="shared" ref="G103:L103" si="37">G104+G105+G106+G107+G108</f>
        <v>9.4</v>
      </c>
      <c r="H103" s="57">
        <f t="shared" si="37"/>
        <v>116.2</v>
      </c>
      <c r="I103" s="57">
        <f t="shared" si="37"/>
        <v>116.2</v>
      </c>
      <c r="J103" s="57">
        <f t="shared" si="37"/>
        <v>98.7</v>
      </c>
      <c r="K103" s="58">
        <f t="shared" si="37"/>
        <v>125.3798</v>
      </c>
      <c r="L103" s="58">
        <f t="shared" si="37"/>
        <v>125.72840000000001</v>
      </c>
    </row>
    <row r="104" spans="1:13" ht="22.5" customHeight="1">
      <c r="A104" s="283"/>
      <c r="B104" s="143"/>
      <c r="C104" s="244"/>
      <c r="D104" s="13" t="s">
        <v>28</v>
      </c>
      <c r="E104" s="60">
        <f t="shared" si="36"/>
        <v>0</v>
      </c>
      <c r="F104" s="60">
        <f t="shared" ref="F104:L104" si="38">SUM(G98:M98)</f>
        <v>0</v>
      </c>
      <c r="G104" s="60">
        <f t="shared" si="38"/>
        <v>0</v>
      </c>
      <c r="H104" s="61">
        <f t="shared" si="38"/>
        <v>0</v>
      </c>
      <c r="I104" s="61">
        <f t="shared" si="38"/>
        <v>0</v>
      </c>
      <c r="J104" s="61">
        <f t="shared" si="38"/>
        <v>0</v>
      </c>
      <c r="K104" s="61">
        <f t="shared" si="38"/>
        <v>0</v>
      </c>
      <c r="L104" s="61">
        <f t="shared" si="38"/>
        <v>0</v>
      </c>
    </row>
    <row r="105" spans="1:13" ht="47.25" customHeight="1">
      <c r="A105" s="283"/>
      <c r="B105" s="143"/>
      <c r="C105" s="244"/>
      <c r="D105" s="13" t="s">
        <v>22</v>
      </c>
      <c r="E105" s="62">
        <f t="shared" si="36"/>
        <v>591.60820000000001</v>
      </c>
      <c r="F105" s="62">
        <v>0</v>
      </c>
      <c r="G105" s="62">
        <v>9.4</v>
      </c>
      <c r="H105" s="72">
        <v>116.2</v>
      </c>
      <c r="I105" s="72">
        <v>116.2</v>
      </c>
      <c r="J105" s="72">
        <v>98.7</v>
      </c>
      <c r="K105" s="73">
        <f>H105*1.079</f>
        <v>125.3798</v>
      </c>
      <c r="L105" s="73">
        <f>H105*1.082</f>
        <v>125.72840000000001</v>
      </c>
    </row>
    <row r="106" spans="1:13" ht="24" customHeight="1">
      <c r="A106" s="283"/>
      <c r="B106" s="143"/>
      <c r="C106" s="244"/>
      <c r="D106" s="13" t="s">
        <v>23</v>
      </c>
      <c r="E106" s="60">
        <f t="shared" si="36"/>
        <v>0</v>
      </c>
      <c r="F106" s="60">
        <f t="shared" ref="F106:L106" si="39">SUM(G101:M101)</f>
        <v>0</v>
      </c>
      <c r="G106" s="60">
        <f t="shared" si="39"/>
        <v>0</v>
      </c>
      <c r="H106" s="61">
        <f t="shared" si="39"/>
        <v>0</v>
      </c>
      <c r="I106" s="61">
        <f t="shared" si="39"/>
        <v>0</v>
      </c>
      <c r="J106" s="61">
        <f t="shared" si="39"/>
        <v>0</v>
      </c>
      <c r="K106" s="61">
        <f t="shared" si="39"/>
        <v>0</v>
      </c>
      <c r="L106" s="61">
        <f t="shared" si="39"/>
        <v>0</v>
      </c>
    </row>
    <row r="107" spans="1:13" ht="31.5">
      <c r="A107" s="283"/>
      <c r="B107" s="143"/>
      <c r="C107" s="244"/>
      <c r="D107" s="13" t="s">
        <v>24</v>
      </c>
      <c r="E107" s="60">
        <v>0</v>
      </c>
      <c r="F107" s="60">
        <v>0</v>
      </c>
      <c r="G107" s="60"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</row>
    <row r="108" spans="1:13" ht="30" customHeight="1">
      <c r="A108" s="284"/>
      <c r="B108" s="144"/>
      <c r="C108" s="245"/>
      <c r="D108" s="13" t="s">
        <v>25</v>
      </c>
      <c r="E108" s="60">
        <f t="shared" si="36"/>
        <v>0</v>
      </c>
      <c r="F108" s="60">
        <f t="shared" ref="F108:L108" si="40">SUM(G102:M102)</f>
        <v>0</v>
      </c>
      <c r="G108" s="60">
        <f t="shared" si="40"/>
        <v>0</v>
      </c>
      <c r="H108" s="61">
        <f t="shared" si="40"/>
        <v>0</v>
      </c>
      <c r="I108" s="61">
        <f t="shared" si="40"/>
        <v>0</v>
      </c>
      <c r="J108" s="61">
        <f t="shared" si="40"/>
        <v>0</v>
      </c>
      <c r="K108" s="61">
        <f t="shared" si="40"/>
        <v>0</v>
      </c>
      <c r="L108" s="61">
        <f t="shared" si="40"/>
        <v>0</v>
      </c>
    </row>
    <row r="109" spans="1:13" ht="33.75" customHeight="1">
      <c r="A109" s="285"/>
      <c r="B109" s="263" t="s">
        <v>56</v>
      </c>
      <c r="C109" s="253"/>
      <c r="D109" s="11" t="s">
        <v>7</v>
      </c>
      <c r="E109" s="56">
        <f>E110+E111+E112+E113+E114</f>
        <v>591.60820000000001</v>
      </c>
      <c r="F109" s="56">
        <f t="shared" ref="F109:L109" si="41">F110+F111+F112+F113+F114</f>
        <v>0</v>
      </c>
      <c r="G109" s="56">
        <f t="shared" si="41"/>
        <v>9.4</v>
      </c>
      <c r="H109" s="57">
        <f t="shared" si="41"/>
        <v>116.2</v>
      </c>
      <c r="I109" s="57">
        <f t="shared" si="41"/>
        <v>116.2</v>
      </c>
      <c r="J109" s="57">
        <f t="shared" si="41"/>
        <v>98.7</v>
      </c>
      <c r="K109" s="58">
        <f t="shared" si="41"/>
        <v>125.3798</v>
      </c>
      <c r="L109" s="58">
        <f t="shared" si="41"/>
        <v>125.72840000000001</v>
      </c>
    </row>
    <row r="110" spans="1:13" ht="25.5" customHeight="1">
      <c r="A110" s="286"/>
      <c r="B110" s="251"/>
      <c r="C110" s="254"/>
      <c r="D110" s="13" t="s">
        <v>28</v>
      </c>
      <c r="E110" s="60">
        <f t="shared" si="36"/>
        <v>0</v>
      </c>
      <c r="F110" s="60">
        <f t="shared" ref="F110:L110" si="42">SUM(G104:M104)</f>
        <v>0</v>
      </c>
      <c r="G110" s="60">
        <f t="shared" si="42"/>
        <v>0</v>
      </c>
      <c r="H110" s="61">
        <f t="shared" si="42"/>
        <v>0</v>
      </c>
      <c r="I110" s="61">
        <f t="shared" si="42"/>
        <v>0</v>
      </c>
      <c r="J110" s="61">
        <f t="shared" si="42"/>
        <v>0</v>
      </c>
      <c r="K110" s="61">
        <f t="shared" si="42"/>
        <v>0</v>
      </c>
      <c r="L110" s="61">
        <f t="shared" si="42"/>
        <v>0</v>
      </c>
    </row>
    <row r="111" spans="1:13" ht="26.25" customHeight="1">
      <c r="A111" s="286"/>
      <c r="B111" s="251"/>
      <c r="C111" s="254"/>
      <c r="D111" s="13" t="s">
        <v>22</v>
      </c>
      <c r="E111" s="62">
        <f t="shared" si="36"/>
        <v>591.60820000000001</v>
      </c>
      <c r="F111" s="62">
        <f>F105</f>
        <v>0</v>
      </c>
      <c r="G111" s="62">
        <f t="shared" ref="G111:L111" si="43">G105</f>
        <v>9.4</v>
      </c>
      <c r="H111" s="72">
        <f t="shared" si="43"/>
        <v>116.2</v>
      </c>
      <c r="I111" s="72">
        <f t="shared" si="43"/>
        <v>116.2</v>
      </c>
      <c r="J111" s="72">
        <f t="shared" si="43"/>
        <v>98.7</v>
      </c>
      <c r="K111" s="62">
        <f t="shared" si="43"/>
        <v>125.3798</v>
      </c>
      <c r="L111" s="62">
        <f t="shared" si="43"/>
        <v>125.72840000000001</v>
      </c>
    </row>
    <row r="112" spans="1:13" ht="26.25" customHeight="1">
      <c r="A112" s="286"/>
      <c r="B112" s="251"/>
      <c r="C112" s="254"/>
      <c r="D112" s="13" t="s">
        <v>23</v>
      </c>
      <c r="E112" s="61">
        <f t="shared" si="36"/>
        <v>0</v>
      </c>
      <c r="F112" s="61">
        <f t="shared" ref="F112:L112" si="44">SUM(G106:M106)</f>
        <v>0</v>
      </c>
      <c r="G112" s="61">
        <f t="shared" si="44"/>
        <v>0</v>
      </c>
      <c r="H112" s="61">
        <f t="shared" si="44"/>
        <v>0</v>
      </c>
      <c r="I112" s="61">
        <f t="shared" si="44"/>
        <v>0</v>
      </c>
      <c r="J112" s="61">
        <f t="shared" si="44"/>
        <v>0</v>
      </c>
      <c r="K112" s="61">
        <f t="shared" si="44"/>
        <v>0</v>
      </c>
      <c r="L112" s="61">
        <f t="shared" si="44"/>
        <v>0</v>
      </c>
    </row>
    <row r="113" spans="1:13" ht="33" customHeight="1">
      <c r="A113" s="286"/>
      <c r="B113" s="251"/>
      <c r="C113" s="254"/>
      <c r="D113" s="13" t="s">
        <v>24</v>
      </c>
      <c r="E113" s="61">
        <v>0</v>
      </c>
      <c r="F113" s="61"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</row>
    <row r="114" spans="1:13" ht="25.5" customHeight="1">
      <c r="A114" s="287"/>
      <c r="B114" s="264"/>
      <c r="C114" s="255"/>
      <c r="D114" s="13" t="s">
        <v>25</v>
      </c>
      <c r="E114" s="61">
        <f t="shared" si="36"/>
        <v>0</v>
      </c>
      <c r="F114" s="61">
        <f t="shared" ref="F114:L114" si="45">SUM(G108:M108)</f>
        <v>0</v>
      </c>
      <c r="G114" s="61">
        <f t="shared" si="45"/>
        <v>0</v>
      </c>
      <c r="H114" s="61">
        <f t="shared" si="45"/>
        <v>0</v>
      </c>
      <c r="I114" s="61">
        <f t="shared" si="45"/>
        <v>0</v>
      </c>
      <c r="J114" s="61">
        <f t="shared" si="45"/>
        <v>0</v>
      </c>
      <c r="K114" s="61">
        <f t="shared" si="45"/>
        <v>0</v>
      </c>
      <c r="L114" s="61">
        <f t="shared" si="45"/>
        <v>0</v>
      </c>
    </row>
    <row r="115" spans="1:13" ht="69.75" customHeight="1">
      <c r="A115" s="260" t="s">
        <v>57</v>
      </c>
      <c r="B115" s="265"/>
      <c r="C115" s="265"/>
      <c r="D115" s="265"/>
      <c r="E115" s="265"/>
      <c r="F115" s="265"/>
      <c r="G115" s="265"/>
      <c r="H115" s="265"/>
      <c r="I115" s="265"/>
      <c r="J115" s="265"/>
      <c r="K115" s="265"/>
      <c r="L115" s="266"/>
      <c r="M115" s="34"/>
    </row>
    <row r="116" spans="1:13" ht="15.75" customHeight="1">
      <c r="A116" s="282">
        <v>6</v>
      </c>
      <c r="B116" s="209" t="s">
        <v>58</v>
      </c>
      <c r="C116" s="243" t="s">
        <v>38</v>
      </c>
      <c r="D116" s="11" t="s">
        <v>7</v>
      </c>
      <c r="E116" s="56">
        <f t="shared" ref="E116:E127" si="46">SUM(F116:L116)</f>
        <v>105474.06419999999</v>
      </c>
      <c r="F116" s="58">
        <v>15294.5</v>
      </c>
      <c r="G116" s="58">
        <v>15294.5</v>
      </c>
      <c r="H116" s="57">
        <f>H118</f>
        <v>14712.2</v>
      </c>
      <c r="I116" s="57">
        <f>I118</f>
        <v>14712.2</v>
      </c>
      <c r="J116" s="57">
        <f>J118</f>
        <v>13667.6</v>
      </c>
      <c r="K116" s="58">
        <f>H116*1.079</f>
        <v>15874.4638</v>
      </c>
      <c r="L116" s="58">
        <f>H116*1.082</f>
        <v>15918.600400000001</v>
      </c>
    </row>
    <row r="117" spans="1:13" ht="27" customHeight="1">
      <c r="A117" s="283"/>
      <c r="B117" s="210"/>
      <c r="C117" s="244"/>
      <c r="D117" s="13" t="s">
        <v>28</v>
      </c>
      <c r="E117" s="60">
        <v>0</v>
      </c>
      <c r="F117" s="61">
        <v>0</v>
      </c>
      <c r="G117" s="61"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f>SUM(M111:S111)</f>
        <v>0</v>
      </c>
    </row>
    <row r="118" spans="1:13" ht="15.75" customHeight="1">
      <c r="A118" s="283"/>
      <c r="B118" s="210"/>
      <c r="C118" s="244"/>
      <c r="D118" s="13" t="s">
        <v>22</v>
      </c>
      <c r="E118" s="62">
        <f t="shared" si="46"/>
        <v>105474.06419999999</v>
      </c>
      <c r="F118" s="73">
        <v>15294.5</v>
      </c>
      <c r="G118" s="73">
        <v>15294.5</v>
      </c>
      <c r="H118" s="72">
        <v>14712.2</v>
      </c>
      <c r="I118" s="72">
        <v>14712.2</v>
      </c>
      <c r="J118" s="72">
        <v>13667.6</v>
      </c>
      <c r="K118" s="73">
        <f>H118*1.079</f>
        <v>15874.4638</v>
      </c>
      <c r="L118" s="73">
        <f>H118*1.082</f>
        <v>15918.600400000001</v>
      </c>
    </row>
    <row r="119" spans="1:13" ht="27" customHeight="1">
      <c r="A119" s="283"/>
      <c r="B119" s="210"/>
      <c r="C119" s="244"/>
      <c r="D119" s="13" t="s">
        <v>23</v>
      </c>
      <c r="E119" s="60">
        <f t="shared" si="46"/>
        <v>0</v>
      </c>
      <c r="F119" s="61">
        <f t="shared" ref="F119:L119" si="47">SUM(G114:M114)</f>
        <v>0</v>
      </c>
      <c r="G119" s="61">
        <f t="shared" si="47"/>
        <v>0</v>
      </c>
      <c r="H119" s="61">
        <f t="shared" si="47"/>
        <v>0</v>
      </c>
      <c r="I119" s="61">
        <f t="shared" si="47"/>
        <v>0</v>
      </c>
      <c r="J119" s="61">
        <f t="shared" si="47"/>
        <v>0</v>
      </c>
      <c r="K119" s="61">
        <f t="shared" si="47"/>
        <v>0</v>
      </c>
      <c r="L119" s="61">
        <f t="shared" si="47"/>
        <v>0</v>
      </c>
    </row>
    <row r="120" spans="1:13" ht="30.75" customHeight="1">
      <c r="A120" s="283"/>
      <c r="B120" s="210"/>
      <c r="C120" s="244"/>
      <c r="D120" s="13" t="s">
        <v>24</v>
      </c>
      <c r="E120" s="60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</row>
    <row r="121" spans="1:13" ht="31.5">
      <c r="A121" s="284"/>
      <c r="B121" s="211"/>
      <c r="C121" s="245"/>
      <c r="D121" s="13" t="s">
        <v>25</v>
      </c>
      <c r="E121" s="60">
        <f t="shared" si="46"/>
        <v>0</v>
      </c>
      <c r="F121" s="61">
        <f t="shared" ref="F121:L121" si="48">SUM(G115:M115)</f>
        <v>0</v>
      </c>
      <c r="G121" s="61">
        <f t="shared" si="48"/>
        <v>0</v>
      </c>
      <c r="H121" s="61">
        <f t="shared" si="48"/>
        <v>0</v>
      </c>
      <c r="I121" s="61">
        <f t="shared" si="48"/>
        <v>0</v>
      </c>
      <c r="J121" s="61">
        <f t="shared" si="48"/>
        <v>0</v>
      </c>
      <c r="K121" s="61">
        <f t="shared" si="48"/>
        <v>0</v>
      </c>
      <c r="L121" s="61">
        <f t="shared" si="48"/>
        <v>0</v>
      </c>
    </row>
    <row r="122" spans="1:13" ht="33.75" customHeight="1">
      <c r="A122" s="285"/>
      <c r="B122" s="263" t="s">
        <v>59</v>
      </c>
      <c r="C122" s="253"/>
      <c r="D122" s="11" t="s">
        <v>7</v>
      </c>
      <c r="E122" s="56">
        <f t="shared" si="46"/>
        <v>105474.06419999999</v>
      </c>
      <c r="F122" s="58">
        <v>15294.5</v>
      </c>
      <c r="G122" s="58">
        <v>15294.5</v>
      </c>
      <c r="H122" s="57">
        <f>H124</f>
        <v>14712.2</v>
      </c>
      <c r="I122" s="57">
        <f>I124</f>
        <v>14712.2</v>
      </c>
      <c r="J122" s="57">
        <f>J124</f>
        <v>13667.6</v>
      </c>
      <c r="K122" s="58">
        <f>H122*1.079</f>
        <v>15874.4638</v>
      </c>
      <c r="L122" s="58">
        <f>H122*1.082</f>
        <v>15918.600400000001</v>
      </c>
    </row>
    <row r="123" spans="1:13" ht="31.5" customHeight="1">
      <c r="A123" s="286"/>
      <c r="B123" s="251"/>
      <c r="C123" s="254"/>
      <c r="D123" s="13" t="s">
        <v>28</v>
      </c>
      <c r="E123" s="60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f>SUM(L117:R117)</f>
        <v>0</v>
      </c>
      <c r="L123" s="61">
        <f>SUM(M117:S117)</f>
        <v>0</v>
      </c>
    </row>
    <row r="124" spans="1:13" ht="21" customHeight="1">
      <c r="A124" s="286"/>
      <c r="B124" s="251"/>
      <c r="C124" s="254"/>
      <c r="D124" s="13" t="s">
        <v>22</v>
      </c>
      <c r="E124" s="62">
        <f t="shared" si="46"/>
        <v>105474.06419999999</v>
      </c>
      <c r="F124" s="62">
        <v>15294.5</v>
      </c>
      <c r="G124" s="62">
        <v>15294.5</v>
      </c>
      <c r="H124" s="72">
        <v>14712.2</v>
      </c>
      <c r="I124" s="72">
        <v>14712.2</v>
      </c>
      <c r="J124" s="72">
        <v>13667.6</v>
      </c>
      <c r="K124" s="73">
        <f>H124*1.079</f>
        <v>15874.4638</v>
      </c>
      <c r="L124" s="73">
        <f>H124*1.082</f>
        <v>15918.600400000001</v>
      </c>
    </row>
    <row r="125" spans="1:13" ht="21" customHeight="1">
      <c r="A125" s="286"/>
      <c r="B125" s="251"/>
      <c r="C125" s="254"/>
      <c r="D125" s="13" t="s">
        <v>23</v>
      </c>
      <c r="E125" s="61">
        <f t="shared" si="46"/>
        <v>0</v>
      </c>
      <c r="F125" s="61">
        <f t="shared" ref="F125:L125" si="49">SUM(G119:M119)</f>
        <v>0</v>
      </c>
      <c r="G125" s="61">
        <f t="shared" si="49"/>
        <v>0</v>
      </c>
      <c r="H125" s="61">
        <f t="shared" si="49"/>
        <v>0</v>
      </c>
      <c r="I125" s="61">
        <f t="shared" si="49"/>
        <v>0</v>
      </c>
      <c r="J125" s="61">
        <f t="shared" si="49"/>
        <v>0</v>
      </c>
      <c r="K125" s="61">
        <f t="shared" si="49"/>
        <v>0</v>
      </c>
      <c r="L125" s="61">
        <f t="shared" si="49"/>
        <v>0</v>
      </c>
    </row>
    <row r="126" spans="1:13" ht="31.5">
      <c r="A126" s="286"/>
      <c r="B126" s="251"/>
      <c r="C126" s="254"/>
      <c r="D126" s="13" t="s">
        <v>24</v>
      </c>
      <c r="E126" s="61">
        <v>0</v>
      </c>
      <c r="F126" s="61">
        <v>0</v>
      </c>
      <c r="G126" s="61">
        <v>0</v>
      </c>
      <c r="H126" s="61">
        <v>0</v>
      </c>
      <c r="I126" s="61">
        <v>0</v>
      </c>
      <c r="J126" s="61">
        <v>0</v>
      </c>
      <c r="K126" s="61">
        <v>0</v>
      </c>
      <c r="L126" s="61">
        <v>0</v>
      </c>
    </row>
    <row r="127" spans="1:13" ht="30" customHeight="1">
      <c r="A127" s="287"/>
      <c r="B127" s="264"/>
      <c r="C127" s="255"/>
      <c r="D127" s="13" t="s">
        <v>25</v>
      </c>
      <c r="E127" s="61">
        <f t="shared" si="46"/>
        <v>0</v>
      </c>
      <c r="F127" s="61">
        <f t="shared" ref="F127:L127" si="50">SUM(G121:M121)</f>
        <v>0</v>
      </c>
      <c r="G127" s="61">
        <f t="shared" si="50"/>
        <v>0</v>
      </c>
      <c r="H127" s="61">
        <f t="shared" si="50"/>
        <v>0</v>
      </c>
      <c r="I127" s="61">
        <f t="shared" si="50"/>
        <v>0</v>
      </c>
      <c r="J127" s="61">
        <f t="shared" si="50"/>
        <v>0</v>
      </c>
      <c r="K127" s="61">
        <f t="shared" si="50"/>
        <v>0</v>
      </c>
      <c r="L127" s="61">
        <f t="shared" si="50"/>
        <v>0</v>
      </c>
    </row>
    <row r="128" spans="1:13" ht="15.75" customHeight="1">
      <c r="A128" s="260" t="s">
        <v>60</v>
      </c>
      <c r="B128" s="265"/>
      <c r="C128" s="265"/>
      <c r="D128" s="265"/>
      <c r="E128" s="265"/>
      <c r="F128" s="265"/>
      <c r="G128" s="265"/>
      <c r="H128" s="265"/>
      <c r="I128" s="265"/>
      <c r="J128" s="265"/>
      <c r="K128" s="265"/>
      <c r="L128" s="266"/>
      <c r="M128" s="34"/>
    </row>
    <row r="129" spans="1:14" ht="15.75" customHeight="1">
      <c r="A129" s="282">
        <v>7</v>
      </c>
      <c r="B129" s="209" t="s">
        <v>61</v>
      </c>
      <c r="C129" s="243" t="s">
        <v>62</v>
      </c>
      <c r="D129" s="11" t="s">
        <v>7</v>
      </c>
      <c r="E129" s="56">
        <f>SUM(E130:E133)</f>
        <v>61111.917100000006</v>
      </c>
      <c r="F129" s="56">
        <f t="shared" ref="F129:L129" si="51">SUM(F130:F133)</f>
        <v>0</v>
      </c>
      <c r="G129" s="56">
        <f t="shared" si="51"/>
        <v>0</v>
      </c>
      <c r="H129" s="57">
        <f t="shared" si="51"/>
        <v>11841.1</v>
      </c>
      <c r="I129" s="57">
        <f t="shared" si="51"/>
        <v>11841.1</v>
      </c>
      <c r="J129" s="57">
        <f t="shared" si="51"/>
        <v>11841.1</v>
      </c>
      <c r="K129" s="56">
        <f t="shared" si="51"/>
        <v>12776.546899999999</v>
      </c>
      <c r="L129" s="56">
        <f t="shared" si="51"/>
        <v>12812.070200000002</v>
      </c>
      <c r="M129" s="22"/>
    </row>
    <row r="130" spans="1:14" ht="27" customHeight="1">
      <c r="A130" s="283"/>
      <c r="B130" s="210"/>
      <c r="C130" s="244"/>
      <c r="D130" s="13" t="s">
        <v>28</v>
      </c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</v>
      </c>
      <c r="L130" s="61">
        <f>SUM(M124:S124)</f>
        <v>0</v>
      </c>
    </row>
    <row r="131" spans="1:14" ht="15.75" customHeight="1">
      <c r="A131" s="283"/>
      <c r="B131" s="210"/>
      <c r="C131" s="244"/>
      <c r="D131" s="13" t="s">
        <v>22</v>
      </c>
      <c r="E131" s="62">
        <f>SUM(F131:L131)</f>
        <v>61111.917100000006</v>
      </c>
      <c r="F131" s="62">
        <v>0</v>
      </c>
      <c r="G131" s="62">
        <v>0</v>
      </c>
      <c r="H131" s="62">
        <v>11841.1</v>
      </c>
      <c r="I131" s="62">
        <v>11841.1</v>
      </c>
      <c r="J131" s="62">
        <v>11841.1</v>
      </c>
      <c r="K131" s="62">
        <f>H131*1.079</f>
        <v>12776.546899999999</v>
      </c>
      <c r="L131" s="73">
        <f>H131*1.082</f>
        <v>12812.070200000002</v>
      </c>
    </row>
    <row r="132" spans="1:14" ht="27" customHeight="1">
      <c r="A132" s="283"/>
      <c r="B132" s="210"/>
      <c r="C132" s="244"/>
      <c r="D132" s="13" t="s">
        <v>23</v>
      </c>
      <c r="E132" s="61">
        <f>SUM(F132:L132)</f>
        <v>0</v>
      </c>
      <c r="F132" s="61">
        <f t="shared" ref="F132:L132" si="52">SUM(G127:M127)</f>
        <v>0</v>
      </c>
      <c r="G132" s="61">
        <f t="shared" si="52"/>
        <v>0</v>
      </c>
      <c r="H132" s="61">
        <f t="shared" si="52"/>
        <v>0</v>
      </c>
      <c r="I132" s="61">
        <f t="shared" si="52"/>
        <v>0</v>
      </c>
      <c r="J132" s="61">
        <f t="shared" si="52"/>
        <v>0</v>
      </c>
      <c r="K132" s="61">
        <f t="shared" si="52"/>
        <v>0</v>
      </c>
      <c r="L132" s="61">
        <f t="shared" si="52"/>
        <v>0</v>
      </c>
    </row>
    <row r="133" spans="1:14" ht="30.75" customHeight="1">
      <c r="A133" s="283"/>
      <c r="B133" s="210"/>
      <c r="C133" s="244"/>
      <c r="D133" s="13" t="s">
        <v>24</v>
      </c>
      <c r="E133" s="61">
        <v>0</v>
      </c>
      <c r="F133" s="61">
        <v>0</v>
      </c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</row>
    <row r="134" spans="1:14" ht="228" customHeight="1">
      <c r="A134" s="284"/>
      <c r="B134" s="211"/>
      <c r="C134" s="245"/>
      <c r="D134" s="13" t="s">
        <v>25</v>
      </c>
      <c r="E134" s="61">
        <f>SUM(F134:L134)</f>
        <v>0</v>
      </c>
      <c r="F134" s="61">
        <f t="shared" ref="F134:L134" si="53">SUM(G128:M128)</f>
        <v>0</v>
      </c>
      <c r="G134" s="61">
        <f t="shared" si="53"/>
        <v>0</v>
      </c>
      <c r="H134" s="61">
        <f t="shared" si="53"/>
        <v>0</v>
      </c>
      <c r="I134" s="61">
        <f t="shared" si="53"/>
        <v>0</v>
      </c>
      <c r="J134" s="61">
        <f t="shared" si="53"/>
        <v>0</v>
      </c>
      <c r="K134" s="61">
        <f t="shared" si="53"/>
        <v>0</v>
      </c>
      <c r="L134" s="61">
        <f t="shared" si="53"/>
        <v>0</v>
      </c>
    </row>
    <row r="135" spans="1:14" ht="33.75" customHeight="1">
      <c r="A135" s="285"/>
      <c r="B135" s="263" t="s">
        <v>63</v>
      </c>
      <c r="C135" s="253"/>
      <c r="D135" s="11" t="s">
        <v>7</v>
      </c>
      <c r="E135" s="56">
        <f>SUM(E136:E140)</f>
        <v>61111.917100000006</v>
      </c>
      <c r="F135" s="56">
        <f t="shared" ref="F135:L135" si="54">SUM(F136:F140)</f>
        <v>0</v>
      </c>
      <c r="G135" s="56">
        <f t="shared" si="54"/>
        <v>0</v>
      </c>
      <c r="H135" s="57">
        <f t="shared" si="54"/>
        <v>11841.1</v>
      </c>
      <c r="I135" s="57">
        <f t="shared" si="54"/>
        <v>11841.1</v>
      </c>
      <c r="J135" s="57">
        <f t="shared" si="54"/>
        <v>11841.1</v>
      </c>
      <c r="K135" s="56">
        <f t="shared" si="54"/>
        <v>12776.546899999999</v>
      </c>
      <c r="L135" s="56">
        <f t="shared" si="54"/>
        <v>12812.070200000002</v>
      </c>
    </row>
    <row r="136" spans="1:14" ht="31.5" customHeight="1">
      <c r="A136" s="286"/>
      <c r="B136" s="251"/>
      <c r="C136" s="254"/>
      <c r="D136" s="13" t="s">
        <v>28</v>
      </c>
      <c r="E136" s="60">
        <f>E130</f>
        <v>0</v>
      </c>
      <c r="F136" s="60">
        <f t="shared" ref="F136:L140" si="55">F130</f>
        <v>0</v>
      </c>
      <c r="G136" s="60">
        <f t="shared" si="55"/>
        <v>0</v>
      </c>
      <c r="H136" s="61">
        <f t="shared" si="55"/>
        <v>0</v>
      </c>
      <c r="I136" s="61">
        <f t="shared" si="55"/>
        <v>0</v>
      </c>
      <c r="J136" s="61">
        <f t="shared" si="55"/>
        <v>0</v>
      </c>
      <c r="K136" s="61">
        <f t="shared" si="55"/>
        <v>0</v>
      </c>
      <c r="L136" s="61">
        <f t="shared" si="55"/>
        <v>0</v>
      </c>
    </row>
    <row r="137" spans="1:14" ht="21" customHeight="1">
      <c r="A137" s="286"/>
      <c r="B137" s="251"/>
      <c r="C137" s="254"/>
      <c r="D137" s="13" t="s">
        <v>22</v>
      </c>
      <c r="E137" s="62">
        <f>E131</f>
        <v>61111.917100000006</v>
      </c>
      <c r="F137" s="62">
        <f t="shared" si="55"/>
        <v>0</v>
      </c>
      <c r="G137" s="62">
        <f t="shared" si="55"/>
        <v>0</v>
      </c>
      <c r="H137" s="72">
        <f t="shared" si="55"/>
        <v>11841.1</v>
      </c>
      <c r="I137" s="72">
        <f t="shared" si="55"/>
        <v>11841.1</v>
      </c>
      <c r="J137" s="72">
        <f t="shared" si="55"/>
        <v>11841.1</v>
      </c>
      <c r="K137" s="62">
        <f t="shared" si="55"/>
        <v>12776.546899999999</v>
      </c>
      <c r="L137" s="62">
        <f t="shared" si="55"/>
        <v>12812.070200000002</v>
      </c>
    </row>
    <row r="138" spans="1:14" ht="21" customHeight="1">
      <c r="A138" s="286"/>
      <c r="B138" s="251"/>
      <c r="C138" s="254"/>
      <c r="D138" s="13" t="s">
        <v>23</v>
      </c>
      <c r="E138" s="60">
        <f>E132</f>
        <v>0</v>
      </c>
      <c r="F138" s="60">
        <f t="shared" si="55"/>
        <v>0</v>
      </c>
      <c r="G138" s="60">
        <f t="shared" si="55"/>
        <v>0</v>
      </c>
      <c r="H138" s="61">
        <f t="shared" si="55"/>
        <v>0</v>
      </c>
      <c r="I138" s="61">
        <f t="shared" si="55"/>
        <v>0</v>
      </c>
      <c r="J138" s="61">
        <f t="shared" si="55"/>
        <v>0</v>
      </c>
      <c r="K138" s="61">
        <f t="shared" si="55"/>
        <v>0</v>
      </c>
      <c r="L138" s="61">
        <f t="shared" si="55"/>
        <v>0</v>
      </c>
    </row>
    <row r="139" spans="1:14" ht="31.5">
      <c r="A139" s="286"/>
      <c r="B139" s="251"/>
      <c r="C139" s="254"/>
      <c r="D139" s="13" t="s">
        <v>24</v>
      </c>
      <c r="E139" s="60">
        <f>E133</f>
        <v>0</v>
      </c>
      <c r="F139" s="60">
        <f t="shared" si="55"/>
        <v>0</v>
      </c>
      <c r="G139" s="60">
        <f t="shared" si="55"/>
        <v>0</v>
      </c>
      <c r="H139" s="61">
        <f t="shared" si="55"/>
        <v>0</v>
      </c>
      <c r="I139" s="61">
        <f t="shared" si="55"/>
        <v>0</v>
      </c>
      <c r="J139" s="61">
        <f t="shared" si="55"/>
        <v>0</v>
      </c>
      <c r="K139" s="61">
        <f t="shared" si="55"/>
        <v>0</v>
      </c>
      <c r="L139" s="61">
        <f t="shared" si="55"/>
        <v>0</v>
      </c>
    </row>
    <row r="140" spans="1:14" ht="30" customHeight="1">
      <c r="A140" s="287"/>
      <c r="B140" s="264"/>
      <c r="C140" s="255"/>
      <c r="D140" s="13" t="s">
        <v>25</v>
      </c>
      <c r="E140" s="60">
        <f>E134</f>
        <v>0</v>
      </c>
      <c r="F140" s="60">
        <f t="shared" si="55"/>
        <v>0</v>
      </c>
      <c r="G140" s="60">
        <f t="shared" si="55"/>
        <v>0</v>
      </c>
      <c r="H140" s="61">
        <f t="shared" si="55"/>
        <v>0</v>
      </c>
      <c r="I140" s="61">
        <f t="shared" si="55"/>
        <v>0</v>
      </c>
      <c r="J140" s="61">
        <f t="shared" si="55"/>
        <v>0</v>
      </c>
      <c r="K140" s="61">
        <f t="shared" si="55"/>
        <v>0</v>
      </c>
      <c r="L140" s="61">
        <f t="shared" si="55"/>
        <v>0</v>
      </c>
    </row>
    <row r="141" spans="1:14" ht="30.75" customHeight="1">
      <c r="A141" s="285"/>
      <c r="B141" s="295" t="s">
        <v>64</v>
      </c>
      <c r="C141" s="296"/>
      <c r="D141" s="11" t="s">
        <v>7</v>
      </c>
      <c r="E141" s="56">
        <f>SUM(E142:E145)</f>
        <v>683692.1442000001</v>
      </c>
      <c r="F141" s="56">
        <f>F142+F143+F144</f>
        <v>134083.1</v>
      </c>
      <c r="G141" s="56">
        <f t="shared" ref="G141:L141" si="56">G142+G143+G144</f>
        <v>110698.74500000001</v>
      </c>
      <c r="H141" s="57">
        <f t="shared" si="56"/>
        <v>88256.400000000009</v>
      </c>
      <c r="I141" s="57">
        <f t="shared" si="56"/>
        <v>84700.3</v>
      </c>
      <c r="J141" s="57">
        <f t="shared" si="56"/>
        <v>79683.744000000006</v>
      </c>
      <c r="K141" s="56">
        <f t="shared" si="56"/>
        <v>92216.284175999986</v>
      </c>
      <c r="L141" s="56">
        <f t="shared" si="56"/>
        <v>93748.929613632004</v>
      </c>
      <c r="N141" s="76"/>
    </row>
    <row r="142" spans="1:14" ht="15.75">
      <c r="A142" s="293"/>
      <c r="B142" s="297"/>
      <c r="C142" s="298"/>
      <c r="D142" s="13" t="s">
        <v>28</v>
      </c>
      <c r="E142" s="60">
        <f t="shared" ref="E142:E151" si="57">SUM(F142:L142)</f>
        <v>709.8</v>
      </c>
      <c r="F142" s="60">
        <f>F96</f>
        <v>248.2</v>
      </c>
      <c r="G142" s="60">
        <f t="shared" ref="G142:L142" si="58">G96</f>
        <v>461.6</v>
      </c>
      <c r="H142" s="60">
        <f t="shared" si="58"/>
        <v>0</v>
      </c>
      <c r="I142" s="60">
        <f t="shared" si="58"/>
        <v>0</v>
      </c>
      <c r="J142" s="60">
        <f t="shared" si="58"/>
        <v>0</v>
      </c>
      <c r="K142" s="60">
        <f t="shared" si="58"/>
        <v>0</v>
      </c>
      <c r="L142" s="60">
        <f t="shared" si="58"/>
        <v>0</v>
      </c>
    </row>
    <row r="143" spans="1:14" ht="15.75">
      <c r="A143" s="293"/>
      <c r="B143" s="297"/>
      <c r="C143" s="298"/>
      <c r="D143" s="13" t="s">
        <v>22</v>
      </c>
      <c r="E143" s="62">
        <f t="shared" si="57"/>
        <v>641407.5442</v>
      </c>
      <c r="F143" s="60">
        <f>F162+F168+F174+F180</f>
        <v>128534.90000000001</v>
      </c>
      <c r="G143" s="60">
        <f t="shared" ref="G143:L143" si="59">G162+G168+G174+G180</f>
        <v>103282.8</v>
      </c>
      <c r="H143" s="60">
        <f t="shared" si="59"/>
        <v>82956.400000000009</v>
      </c>
      <c r="I143" s="60">
        <f t="shared" si="59"/>
        <v>79400.3</v>
      </c>
      <c r="J143" s="60">
        <f t="shared" si="59"/>
        <v>74222</v>
      </c>
      <c r="K143" s="60">
        <f t="shared" si="59"/>
        <v>85994.376399999994</v>
      </c>
      <c r="L143" s="60">
        <f t="shared" si="59"/>
        <v>87016.767800000001</v>
      </c>
    </row>
    <row r="144" spans="1:14" ht="15.75">
      <c r="A144" s="293"/>
      <c r="B144" s="297"/>
      <c r="C144" s="298"/>
      <c r="D144" s="13" t="s">
        <v>23</v>
      </c>
      <c r="E144" s="60">
        <v>41574.800000000003</v>
      </c>
      <c r="F144" s="60">
        <f>F163+F169+F175</f>
        <v>5300</v>
      </c>
      <c r="G144" s="60">
        <f t="shared" ref="G144:L144" si="60">G163+G169+G175</f>
        <v>6954.3450000000003</v>
      </c>
      <c r="H144" s="60">
        <f t="shared" si="60"/>
        <v>5300</v>
      </c>
      <c r="I144" s="60">
        <f t="shared" si="60"/>
        <v>5300</v>
      </c>
      <c r="J144" s="60">
        <f t="shared" si="60"/>
        <v>5461.7440000000006</v>
      </c>
      <c r="K144" s="60">
        <f t="shared" si="60"/>
        <v>6221.907776</v>
      </c>
      <c r="L144" s="60">
        <f t="shared" si="60"/>
        <v>6732.1618136320003</v>
      </c>
    </row>
    <row r="145" spans="1:12" ht="31.5">
      <c r="A145" s="293"/>
      <c r="B145" s="297"/>
      <c r="C145" s="298"/>
      <c r="D145" s="13" t="s">
        <v>24</v>
      </c>
      <c r="E145" s="60">
        <v>0</v>
      </c>
      <c r="F145" s="60">
        <v>0</v>
      </c>
      <c r="G145" s="60">
        <v>0</v>
      </c>
      <c r="H145" s="60">
        <v>0</v>
      </c>
      <c r="I145" s="60">
        <v>0</v>
      </c>
      <c r="J145" s="60">
        <v>0</v>
      </c>
      <c r="K145" s="60">
        <v>0</v>
      </c>
      <c r="L145" s="60">
        <v>0</v>
      </c>
    </row>
    <row r="146" spans="1:12" ht="31.5">
      <c r="A146" s="294"/>
      <c r="B146" s="299"/>
      <c r="C146" s="300"/>
      <c r="D146" s="13" t="s">
        <v>25</v>
      </c>
      <c r="E146" s="61">
        <f t="shared" si="57"/>
        <v>0</v>
      </c>
      <c r="F146" s="61">
        <f t="shared" ref="F146:L146" si="61">F50+F56+F69+F88+F101+F114+F127</f>
        <v>0</v>
      </c>
      <c r="G146" s="61">
        <f t="shared" si="61"/>
        <v>0</v>
      </c>
      <c r="H146" s="61">
        <f t="shared" si="61"/>
        <v>0</v>
      </c>
      <c r="I146" s="61">
        <f t="shared" si="61"/>
        <v>0</v>
      </c>
      <c r="J146" s="61">
        <f t="shared" si="61"/>
        <v>0</v>
      </c>
      <c r="K146" s="61">
        <f t="shared" si="61"/>
        <v>0</v>
      </c>
      <c r="L146" s="61">
        <f t="shared" si="61"/>
        <v>0</v>
      </c>
    </row>
    <row r="147" spans="1:12" ht="15.75">
      <c r="A147" s="77"/>
      <c r="B147" s="79" t="s">
        <v>65</v>
      </c>
      <c r="C147" s="80"/>
      <c r="D147" s="13"/>
      <c r="E147" s="61"/>
      <c r="F147" s="61"/>
      <c r="G147" s="61"/>
      <c r="H147" s="61"/>
      <c r="I147" s="61"/>
      <c r="J147" s="61"/>
      <c r="K147" s="61"/>
      <c r="L147" s="61"/>
    </row>
    <row r="148" spans="1:12" ht="37.5" customHeight="1">
      <c r="A148" s="285"/>
      <c r="B148" s="263" t="s">
        <v>66</v>
      </c>
      <c r="C148" s="288"/>
      <c r="D148" s="11" t="s">
        <v>7</v>
      </c>
      <c r="E148" s="56">
        <f t="shared" si="57"/>
        <v>96169.945000000007</v>
      </c>
      <c r="F148" s="56">
        <f>F150</f>
        <v>16943.900000000001</v>
      </c>
      <c r="G148" s="56">
        <f>G150+G151</f>
        <v>21931.845000000001</v>
      </c>
      <c r="H148" s="57">
        <f>H150</f>
        <v>15598.1</v>
      </c>
      <c r="I148" s="57">
        <f>I150</f>
        <v>7799.1</v>
      </c>
      <c r="J148" s="57">
        <f>J150</f>
        <v>6621.4</v>
      </c>
      <c r="K148" s="58">
        <f>K150</f>
        <v>13637.8</v>
      </c>
      <c r="L148" s="58">
        <f>L150</f>
        <v>13637.8</v>
      </c>
    </row>
    <row r="149" spans="1:12" ht="21.75" customHeight="1">
      <c r="A149" s="286"/>
      <c r="B149" s="289"/>
      <c r="C149" s="290"/>
      <c r="D149" s="13" t="s">
        <v>28</v>
      </c>
      <c r="E149" s="60">
        <f t="shared" si="57"/>
        <v>0</v>
      </c>
      <c r="F149" s="60">
        <f>F78</f>
        <v>0</v>
      </c>
      <c r="G149" s="60">
        <f t="shared" ref="G149:L151" si="62">G78</f>
        <v>0</v>
      </c>
      <c r="H149" s="61">
        <f t="shared" si="62"/>
        <v>0</v>
      </c>
      <c r="I149" s="61">
        <f t="shared" si="62"/>
        <v>0</v>
      </c>
      <c r="J149" s="61">
        <f t="shared" si="62"/>
        <v>0</v>
      </c>
      <c r="K149" s="61">
        <f t="shared" si="62"/>
        <v>0</v>
      </c>
      <c r="L149" s="61">
        <f t="shared" si="62"/>
        <v>0</v>
      </c>
    </row>
    <row r="150" spans="1:12" ht="18.75" customHeight="1">
      <c r="A150" s="286"/>
      <c r="B150" s="289"/>
      <c r="C150" s="290"/>
      <c r="D150" s="13" t="s">
        <v>22</v>
      </c>
      <c r="E150" s="62">
        <f>SUM(F150:L150)</f>
        <v>94515.6</v>
      </c>
      <c r="F150" s="60">
        <f>F79</f>
        <v>16943.900000000001</v>
      </c>
      <c r="G150" s="60">
        <f t="shared" si="62"/>
        <v>20277.5</v>
      </c>
      <c r="H150" s="63">
        <f t="shared" si="62"/>
        <v>15598.1</v>
      </c>
      <c r="I150" s="63">
        <f t="shared" si="62"/>
        <v>7799.1</v>
      </c>
      <c r="J150" s="63">
        <f t="shared" si="62"/>
        <v>6621.4</v>
      </c>
      <c r="K150" s="61">
        <f t="shared" si="62"/>
        <v>13637.8</v>
      </c>
      <c r="L150" s="61">
        <f t="shared" si="62"/>
        <v>13637.8</v>
      </c>
    </row>
    <row r="151" spans="1:12" ht="21" customHeight="1">
      <c r="A151" s="286"/>
      <c r="B151" s="289"/>
      <c r="C151" s="290"/>
      <c r="D151" s="13" t="s">
        <v>23</v>
      </c>
      <c r="E151" s="60">
        <f t="shared" si="57"/>
        <v>1654.345</v>
      </c>
      <c r="F151" s="60">
        <f>F80</f>
        <v>0</v>
      </c>
      <c r="G151" s="60">
        <f t="shared" si="62"/>
        <v>1654.345</v>
      </c>
      <c r="H151" s="60">
        <f t="shared" si="62"/>
        <v>0</v>
      </c>
      <c r="I151" s="60">
        <f t="shared" si="62"/>
        <v>0</v>
      </c>
      <c r="J151" s="61">
        <f t="shared" si="62"/>
        <v>0</v>
      </c>
      <c r="K151" s="61">
        <f t="shared" si="62"/>
        <v>0</v>
      </c>
      <c r="L151" s="61">
        <f t="shared" si="62"/>
        <v>0</v>
      </c>
    </row>
    <row r="152" spans="1:12" ht="31.5">
      <c r="A152" s="286"/>
      <c r="B152" s="289"/>
      <c r="C152" s="290"/>
      <c r="D152" s="13" t="s">
        <v>24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</row>
    <row r="153" spans="1:12" ht="31.5">
      <c r="A153" s="287"/>
      <c r="B153" s="291"/>
      <c r="C153" s="292"/>
      <c r="D153" s="13" t="s">
        <v>25</v>
      </c>
      <c r="E153" s="60">
        <v>0</v>
      </c>
      <c r="F153" s="60">
        <v>0</v>
      </c>
      <c r="G153" s="60">
        <v>0</v>
      </c>
      <c r="H153" s="61">
        <v>0</v>
      </c>
      <c r="I153" s="61">
        <v>0</v>
      </c>
      <c r="J153" s="61">
        <v>0</v>
      </c>
      <c r="K153" s="61">
        <v>0</v>
      </c>
      <c r="L153" s="61">
        <v>0</v>
      </c>
    </row>
    <row r="154" spans="1:12" ht="37.5" customHeight="1">
      <c r="A154" s="307"/>
      <c r="B154" s="310" t="s">
        <v>67</v>
      </c>
      <c r="C154" s="311"/>
      <c r="D154" s="55" t="s">
        <v>7</v>
      </c>
      <c r="E154" s="56">
        <f>SUM(F154:L154)</f>
        <v>0</v>
      </c>
      <c r="F154" s="56">
        <f>F156</f>
        <v>0</v>
      </c>
      <c r="G154" s="56">
        <f>G156+G157</f>
        <v>0</v>
      </c>
      <c r="H154" s="57">
        <f>H156</f>
        <v>0</v>
      </c>
      <c r="I154" s="57">
        <f>I156</f>
        <v>0</v>
      </c>
      <c r="J154" s="57">
        <f>J156</f>
        <v>0</v>
      </c>
      <c r="K154" s="58">
        <f>K156</f>
        <v>0</v>
      </c>
      <c r="L154" s="58">
        <f>L156</f>
        <v>0</v>
      </c>
    </row>
    <row r="155" spans="1:12" ht="21.75" customHeight="1">
      <c r="A155" s="308"/>
      <c r="B155" s="312"/>
      <c r="C155" s="313"/>
      <c r="D155" s="59" t="s">
        <v>28</v>
      </c>
      <c r="E155" s="60">
        <f>SUM(F155:L155)</f>
        <v>0</v>
      </c>
      <c r="F155" s="60">
        <f>F84</f>
        <v>0</v>
      </c>
      <c r="G155" s="60">
        <f t="shared" ref="G155:L155" si="63">G84</f>
        <v>0</v>
      </c>
      <c r="H155" s="61">
        <f t="shared" si="63"/>
        <v>0</v>
      </c>
      <c r="I155" s="61">
        <f t="shared" si="63"/>
        <v>0</v>
      </c>
      <c r="J155" s="61">
        <f t="shared" si="63"/>
        <v>0</v>
      </c>
      <c r="K155" s="61">
        <f t="shared" si="63"/>
        <v>0</v>
      </c>
      <c r="L155" s="61">
        <f t="shared" si="63"/>
        <v>0</v>
      </c>
    </row>
    <row r="156" spans="1:12" ht="18.75" customHeight="1">
      <c r="A156" s="308"/>
      <c r="B156" s="312"/>
      <c r="C156" s="313"/>
      <c r="D156" s="59" t="s">
        <v>22</v>
      </c>
      <c r="E156" s="62">
        <v>0</v>
      </c>
      <c r="F156" s="60">
        <v>0</v>
      </c>
      <c r="G156" s="60">
        <v>0</v>
      </c>
      <c r="H156" s="63">
        <v>0</v>
      </c>
      <c r="I156" s="63">
        <v>0</v>
      </c>
      <c r="J156" s="63">
        <v>0</v>
      </c>
      <c r="K156" s="61">
        <v>0</v>
      </c>
      <c r="L156" s="61">
        <v>0</v>
      </c>
    </row>
    <row r="157" spans="1:12" ht="21" customHeight="1">
      <c r="A157" s="308"/>
      <c r="B157" s="312"/>
      <c r="C157" s="313"/>
      <c r="D157" s="59" t="s">
        <v>23</v>
      </c>
      <c r="E157" s="60">
        <v>0</v>
      </c>
      <c r="F157" s="60">
        <f>F86</f>
        <v>0</v>
      </c>
      <c r="G157" s="60">
        <v>0</v>
      </c>
      <c r="H157" s="60">
        <f>H86</f>
        <v>0</v>
      </c>
      <c r="I157" s="60">
        <f>I86</f>
        <v>0</v>
      </c>
      <c r="J157" s="61">
        <f>J86</f>
        <v>0</v>
      </c>
      <c r="K157" s="61">
        <f>K86</f>
        <v>0</v>
      </c>
      <c r="L157" s="61">
        <f>L86</f>
        <v>0</v>
      </c>
    </row>
    <row r="158" spans="1:12" ht="31.5">
      <c r="A158" s="308"/>
      <c r="B158" s="312"/>
      <c r="C158" s="313"/>
      <c r="D158" s="59" t="s">
        <v>24</v>
      </c>
      <c r="E158" s="60">
        <v>0</v>
      </c>
      <c r="F158" s="60">
        <v>0</v>
      </c>
      <c r="G158" s="60">
        <v>0</v>
      </c>
      <c r="H158" s="60">
        <v>0</v>
      </c>
      <c r="I158" s="60">
        <v>0</v>
      </c>
      <c r="J158" s="60">
        <v>0</v>
      </c>
      <c r="K158" s="60">
        <v>0</v>
      </c>
      <c r="L158" s="60">
        <v>0</v>
      </c>
    </row>
    <row r="159" spans="1:12" ht="31.5">
      <c r="A159" s="309"/>
      <c r="B159" s="314"/>
      <c r="C159" s="315"/>
      <c r="D159" s="59" t="s">
        <v>25</v>
      </c>
      <c r="E159" s="60">
        <v>0</v>
      </c>
      <c r="F159" s="60">
        <v>0</v>
      </c>
      <c r="G159" s="60">
        <v>0</v>
      </c>
      <c r="H159" s="61">
        <v>0</v>
      </c>
      <c r="I159" s="61">
        <v>0</v>
      </c>
      <c r="J159" s="61">
        <v>0</v>
      </c>
      <c r="K159" s="61">
        <v>0</v>
      </c>
      <c r="L159" s="61">
        <v>0</v>
      </c>
    </row>
    <row r="160" spans="1:12" ht="39.75" customHeight="1">
      <c r="A160" s="285"/>
      <c r="B160" s="263" t="s">
        <v>68</v>
      </c>
      <c r="C160" s="288"/>
      <c r="D160" s="11" t="s">
        <v>7</v>
      </c>
      <c r="E160" s="56">
        <f>SUM(F160:L160)</f>
        <v>96169.945000000007</v>
      </c>
      <c r="F160" s="56">
        <f>F162</f>
        <v>16943.900000000001</v>
      </c>
      <c r="G160" s="56">
        <f>G162+G163</f>
        <v>21931.845000000001</v>
      </c>
      <c r="H160" s="57">
        <f>H162</f>
        <v>15598.1</v>
      </c>
      <c r="I160" s="57">
        <f>I162</f>
        <v>7799.1</v>
      </c>
      <c r="J160" s="57">
        <f>J162</f>
        <v>6621.4</v>
      </c>
      <c r="K160" s="58">
        <f>K162</f>
        <v>13637.8</v>
      </c>
      <c r="L160" s="58">
        <f>L162</f>
        <v>13637.8</v>
      </c>
    </row>
    <row r="161" spans="1:12" ht="31.5" customHeight="1">
      <c r="A161" s="286"/>
      <c r="B161" s="289"/>
      <c r="C161" s="290"/>
      <c r="D161" s="13" t="s">
        <v>28</v>
      </c>
      <c r="E161" s="60">
        <f>SUM(F161:L161)</f>
        <v>0</v>
      </c>
      <c r="F161" s="60">
        <f>F84</f>
        <v>0</v>
      </c>
      <c r="G161" s="60">
        <f t="shared" ref="G161:L161" si="64">G84</f>
        <v>0</v>
      </c>
      <c r="H161" s="61">
        <f t="shared" si="64"/>
        <v>0</v>
      </c>
      <c r="I161" s="61">
        <f t="shared" si="64"/>
        <v>0</v>
      </c>
      <c r="J161" s="61">
        <f t="shared" si="64"/>
        <v>0</v>
      </c>
      <c r="K161" s="61">
        <f t="shared" si="64"/>
        <v>0</v>
      </c>
      <c r="L161" s="61">
        <f t="shared" si="64"/>
        <v>0</v>
      </c>
    </row>
    <row r="162" spans="1:12" ht="15.75">
      <c r="A162" s="286"/>
      <c r="B162" s="289"/>
      <c r="C162" s="290"/>
      <c r="D162" s="13" t="s">
        <v>22</v>
      </c>
      <c r="E162" s="62">
        <f>SUM(F162:L162)</f>
        <v>94515.6</v>
      </c>
      <c r="F162" s="60">
        <f>F85</f>
        <v>16943.900000000001</v>
      </c>
      <c r="G162" s="60">
        <f t="shared" ref="G162:L162" si="65">G79</f>
        <v>20277.5</v>
      </c>
      <c r="H162" s="63">
        <f t="shared" si="65"/>
        <v>15598.1</v>
      </c>
      <c r="I162" s="63">
        <f t="shared" si="65"/>
        <v>7799.1</v>
      </c>
      <c r="J162" s="63">
        <f t="shared" si="65"/>
        <v>6621.4</v>
      </c>
      <c r="K162" s="60">
        <f t="shared" si="65"/>
        <v>13637.8</v>
      </c>
      <c r="L162" s="60">
        <f t="shared" si="65"/>
        <v>13637.8</v>
      </c>
    </row>
    <row r="163" spans="1:12" ht="15.75">
      <c r="A163" s="286"/>
      <c r="B163" s="289"/>
      <c r="C163" s="290"/>
      <c r="D163" s="13" t="s">
        <v>23</v>
      </c>
      <c r="E163" s="60">
        <f>SUM(F163:L163)</f>
        <v>1654.345</v>
      </c>
      <c r="F163" s="60">
        <f t="shared" ref="F163:L163" si="66">F86</f>
        <v>0</v>
      </c>
      <c r="G163" s="60">
        <f t="shared" si="66"/>
        <v>1654.345</v>
      </c>
      <c r="H163" s="61">
        <f t="shared" si="66"/>
        <v>0</v>
      </c>
      <c r="I163" s="61">
        <f t="shared" si="66"/>
        <v>0</v>
      </c>
      <c r="J163" s="61">
        <f t="shared" si="66"/>
        <v>0</v>
      </c>
      <c r="K163" s="61">
        <f t="shared" si="66"/>
        <v>0</v>
      </c>
      <c r="L163" s="61">
        <f t="shared" si="66"/>
        <v>0</v>
      </c>
    </row>
    <row r="164" spans="1:12" ht="31.5">
      <c r="A164" s="286"/>
      <c r="B164" s="289"/>
      <c r="C164" s="290"/>
      <c r="D164" s="13" t="s">
        <v>24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</row>
    <row r="165" spans="1:12" ht="33" customHeight="1">
      <c r="A165" s="287"/>
      <c r="B165" s="291"/>
      <c r="C165" s="292"/>
      <c r="D165" s="13" t="s">
        <v>25</v>
      </c>
      <c r="E165" s="61">
        <v>0</v>
      </c>
      <c r="F165" s="61">
        <v>0</v>
      </c>
      <c r="G165" s="61"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</row>
    <row r="166" spans="1:12" ht="15.75">
      <c r="A166" s="285"/>
      <c r="B166" s="263" t="s">
        <v>69</v>
      </c>
      <c r="C166" s="288"/>
      <c r="D166" s="11" t="s">
        <v>7</v>
      </c>
      <c r="E166" s="56">
        <f t="shared" ref="E166:E172" si="67">SUM(F166:L166)</f>
        <v>418550.49049999996</v>
      </c>
      <c r="F166" s="58">
        <f>F167+F168</f>
        <v>102761</v>
      </c>
      <c r="G166" s="56">
        <f t="shared" ref="G166:L166" si="68">G167+G168</f>
        <v>74686.700000000012</v>
      </c>
      <c r="H166" s="57">
        <f t="shared" si="68"/>
        <v>45610.5</v>
      </c>
      <c r="I166" s="57">
        <f t="shared" si="68"/>
        <v>49853.399999999994</v>
      </c>
      <c r="J166" s="57">
        <f t="shared" si="68"/>
        <v>47074.6</v>
      </c>
      <c r="K166" s="58">
        <f t="shared" si="68"/>
        <v>49213.729499999994</v>
      </c>
      <c r="L166" s="58">
        <f t="shared" si="68"/>
        <v>49350.561000000002</v>
      </c>
    </row>
    <row r="167" spans="1:12" ht="15.75">
      <c r="A167" s="286"/>
      <c r="B167" s="251"/>
      <c r="C167" s="290"/>
      <c r="D167" s="13" t="s">
        <v>28</v>
      </c>
      <c r="E167" s="60">
        <f>SUM(F167:L167)</f>
        <v>709.8</v>
      </c>
      <c r="F167" s="60">
        <v>248.2</v>
      </c>
      <c r="G167" s="60">
        <f t="shared" ref="G167:L167" si="69">G46+G65+G72+G91+G110+G123</f>
        <v>461.6</v>
      </c>
      <c r="H167" s="60">
        <f t="shared" si="69"/>
        <v>0</v>
      </c>
      <c r="I167" s="60">
        <f t="shared" si="69"/>
        <v>0</v>
      </c>
      <c r="J167" s="61">
        <f t="shared" si="69"/>
        <v>0</v>
      </c>
      <c r="K167" s="61">
        <f t="shared" si="69"/>
        <v>0</v>
      </c>
      <c r="L167" s="61">
        <f t="shared" si="69"/>
        <v>0</v>
      </c>
    </row>
    <row r="168" spans="1:12" ht="15.75">
      <c r="A168" s="286"/>
      <c r="B168" s="251"/>
      <c r="C168" s="290"/>
      <c r="D168" s="13" t="s">
        <v>22</v>
      </c>
      <c r="E168" s="62">
        <f>SUM(F168:L168)</f>
        <v>417840.69050000003</v>
      </c>
      <c r="F168" s="60">
        <f t="shared" ref="F168:L169" si="70">F47+F66+F73+F92+F111+F124</f>
        <v>102512.8</v>
      </c>
      <c r="G168" s="60">
        <f t="shared" si="70"/>
        <v>74225.100000000006</v>
      </c>
      <c r="H168" s="63">
        <f t="shared" si="70"/>
        <v>45610.5</v>
      </c>
      <c r="I168" s="63">
        <f t="shared" si="70"/>
        <v>49853.399999999994</v>
      </c>
      <c r="J168" s="63">
        <f t="shared" si="70"/>
        <v>47074.6</v>
      </c>
      <c r="K168" s="61">
        <f t="shared" si="70"/>
        <v>49213.729499999994</v>
      </c>
      <c r="L168" s="61">
        <f t="shared" si="70"/>
        <v>49350.561000000002</v>
      </c>
    </row>
    <row r="169" spans="1:12" ht="15.75">
      <c r="A169" s="286"/>
      <c r="B169" s="251"/>
      <c r="C169" s="290"/>
      <c r="D169" s="13" t="s">
        <v>23</v>
      </c>
      <c r="E169" s="60">
        <f t="shared" si="67"/>
        <v>0</v>
      </c>
      <c r="F169" s="61">
        <f t="shared" si="70"/>
        <v>0</v>
      </c>
      <c r="G169" s="60">
        <f t="shared" si="70"/>
        <v>0</v>
      </c>
      <c r="H169" s="61">
        <f t="shared" si="70"/>
        <v>0</v>
      </c>
      <c r="I169" s="61">
        <f t="shared" si="70"/>
        <v>0</v>
      </c>
      <c r="J169" s="61">
        <f t="shared" si="70"/>
        <v>0</v>
      </c>
      <c r="K169" s="61">
        <f t="shared" si="70"/>
        <v>0</v>
      </c>
      <c r="L169" s="61">
        <f t="shared" si="70"/>
        <v>0</v>
      </c>
    </row>
    <row r="170" spans="1:12" ht="31.5">
      <c r="A170" s="286"/>
      <c r="B170" s="251"/>
      <c r="C170" s="290"/>
      <c r="D170" s="13" t="s">
        <v>24</v>
      </c>
      <c r="E170" s="60">
        <v>0</v>
      </c>
      <c r="F170" s="61">
        <v>0</v>
      </c>
      <c r="G170" s="60"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</row>
    <row r="171" spans="1:12" ht="31.5">
      <c r="A171" s="287"/>
      <c r="B171" s="251"/>
      <c r="C171" s="290"/>
      <c r="D171" s="13" t="s">
        <v>25</v>
      </c>
      <c r="E171" s="60">
        <f t="shared" si="67"/>
        <v>0</v>
      </c>
      <c r="F171" s="61">
        <f t="shared" ref="F171:L171" si="71">F50+F69+F76+F95+F114+F127</f>
        <v>0</v>
      </c>
      <c r="G171" s="60">
        <f t="shared" si="71"/>
        <v>0</v>
      </c>
      <c r="H171" s="61">
        <f t="shared" si="71"/>
        <v>0</v>
      </c>
      <c r="I171" s="61">
        <f t="shared" si="71"/>
        <v>0</v>
      </c>
      <c r="J171" s="61">
        <f t="shared" si="71"/>
        <v>0</v>
      </c>
      <c r="K171" s="61">
        <f t="shared" si="71"/>
        <v>0</v>
      </c>
      <c r="L171" s="61">
        <f t="shared" si="71"/>
        <v>0</v>
      </c>
    </row>
    <row r="172" spans="1:12" ht="15.75">
      <c r="A172" s="301"/>
      <c r="B172" s="263" t="s">
        <v>70</v>
      </c>
      <c r="C172" s="302"/>
      <c r="D172" s="11" t="s">
        <v>7</v>
      </c>
      <c r="E172" s="56">
        <f t="shared" si="67"/>
        <v>107555.150189632</v>
      </c>
      <c r="F172" s="58">
        <f>F174+F175</f>
        <v>14378.2</v>
      </c>
      <c r="G172" s="56">
        <f t="shared" ref="G172:L172" si="72">G174+G175</f>
        <v>14080.2</v>
      </c>
      <c r="H172" s="57">
        <f t="shared" si="72"/>
        <v>15206.7</v>
      </c>
      <c r="I172" s="57">
        <f t="shared" si="72"/>
        <v>15206.7</v>
      </c>
      <c r="J172" s="57">
        <f t="shared" si="72"/>
        <v>14146.644</v>
      </c>
      <c r="K172" s="56">
        <f t="shared" si="72"/>
        <v>16588.207775999999</v>
      </c>
      <c r="L172" s="56">
        <f t="shared" si="72"/>
        <v>17948.498413632002</v>
      </c>
    </row>
    <row r="173" spans="1:12" ht="15.75">
      <c r="A173" s="293"/>
      <c r="B173" s="303"/>
      <c r="C173" s="304"/>
      <c r="D173" s="13" t="s">
        <v>28</v>
      </c>
      <c r="E173" s="60">
        <f>SUM(F173:L173)</f>
        <v>0</v>
      </c>
      <c r="F173" s="61">
        <f t="shared" ref="F173:L173" si="73">F52</f>
        <v>0</v>
      </c>
      <c r="G173" s="60">
        <f t="shared" si="73"/>
        <v>0</v>
      </c>
      <c r="H173" s="61">
        <f t="shared" si="73"/>
        <v>0</v>
      </c>
      <c r="I173" s="61">
        <f t="shared" si="73"/>
        <v>0</v>
      </c>
      <c r="J173" s="61">
        <f t="shared" si="73"/>
        <v>0</v>
      </c>
      <c r="K173" s="60">
        <f t="shared" si="73"/>
        <v>0</v>
      </c>
      <c r="L173" s="60">
        <f t="shared" si="73"/>
        <v>0</v>
      </c>
    </row>
    <row r="174" spans="1:12" ht="15.75">
      <c r="A174" s="293"/>
      <c r="B174" s="303"/>
      <c r="C174" s="304"/>
      <c r="D174" s="13" t="s">
        <v>22</v>
      </c>
      <c r="E174" s="60">
        <f>SUM(F174:L174)</f>
        <v>67939.336599999995</v>
      </c>
      <c r="F174" s="61">
        <v>9078.2000000000007</v>
      </c>
      <c r="G174" s="60">
        <f t="shared" ref="G174:L175" si="74">G53</f>
        <v>8780.2000000000007</v>
      </c>
      <c r="H174" s="63">
        <f t="shared" si="74"/>
        <v>9906.7000000000007</v>
      </c>
      <c r="I174" s="63">
        <f t="shared" si="74"/>
        <v>9906.7000000000007</v>
      </c>
      <c r="J174" s="63">
        <f t="shared" si="74"/>
        <v>8684.9</v>
      </c>
      <c r="K174" s="60">
        <f t="shared" si="74"/>
        <v>10366.299999999999</v>
      </c>
      <c r="L174" s="60">
        <f t="shared" si="74"/>
        <v>11216.336600000001</v>
      </c>
    </row>
    <row r="175" spans="1:12" ht="15.75">
      <c r="A175" s="293"/>
      <c r="B175" s="303"/>
      <c r="C175" s="304"/>
      <c r="D175" s="13" t="s">
        <v>23</v>
      </c>
      <c r="E175" s="60">
        <v>39920.5</v>
      </c>
      <c r="F175" s="61">
        <v>5300</v>
      </c>
      <c r="G175" s="60">
        <f t="shared" si="74"/>
        <v>5300</v>
      </c>
      <c r="H175" s="63">
        <f t="shared" si="74"/>
        <v>5300</v>
      </c>
      <c r="I175" s="63">
        <f t="shared" si="74"/>
        <v>5300</v>
      </c>
      <c r="J175" s="63">
        <f t="shared" si="74"/>
        <v>5461.7440000000006</v>
      </c>
      <c r="K175" s="60">
        <f t="shared" si="74"/>
        <v>6221.907776</v>
      </c>
      <c r="L175" s="60">
        <f t="shared" si="74"/>
        <v>6732.1618136320003</v>
      </c>
    </row>
    <row r="176" spans="1:12" ht="31.5">
      <c r="A176" s="293"/>
      <c r="B176" s="303"/>
      <c r="C176" s="304"/>
      <c r="D176" s="13" t="s">
        <v>24</v>
      </c>
      <c r="E176" s="60">
        <v>0</v>
      </c>
      <c r="F176" s="61">
        <v>0</v>
      </c>
      <c r="G176" s="60">
        <v>0</v>
      </c>
      <c r="H176" s="61">
        <v>0</v>
      </c>
      <c r="I176" s="61">
        <v>0</v>
      </c>
      <c r="J176" s="61">
        <v>0</v>
      </c>
      <c r="K176" s="60">
        <v>0</v>
      </c>
      <c r="L176" s="60">
        <v>0</v>
      </c>
    </row>
    <row r="177" spans="1:12" ht="31.5">
      <c r="A177" s="294"/>
      <c r="B177" s="305"/>
      <c r="C177" s="306"/>
      <c r="D177" s="13" t="s">
        <v>25</v>
      </c>
      <c r="E177" s="60">
        <f>SUM(F177:L177)</f>
        <v>0</v>
      </c>
      <c r="F177" s="61">
        <f t="shared" ref="F177:L177" si="75">F56</f>
        <v>0</v>
      </c>
      <c r="G177" s="60">
        <f t="shared" si="75"/>
        <v>0</v>
      </c>
      <c r="H177" s="61">
        <f t="shared" si="75"/>
        <v>0</v>
      </c>
      <c r="I177" s="61">
        <f t="shared" si="75"/>
        <v>0</v>
      </c>
      <c r="J177" s="61">
        <f t="shared" si="75"/>
        <v>0</v>
      </c>
      <c r="K177" s="60">
        <f t="shared" si="75"/>
        <v>0</v>
      </c>
      <c r="L177" s="60">
        <f t="shared" si="75"/>
        <v>0</v>
      </c>
    </row>
    <row r="178" spans="1:12" ht="15.75">
      <c r="A178" s="301"/>
      <c r="B178" s="263" t="s">
        <v>71</v>
      </c>
      <c r="C178" s="302"/>
      <c r="D178" s="11" t="s">
        <v>7</v>
      </c>
      <c r="E178" s="56">
        <f>SUM(E179:E183)</f>
        <v>61111.917100000006</v>
      </c>
      <c r="F178" s="58">
        <f>F180+F181</f>
        <v>0</v>
      </c>
      <c r="G178" s="56">
        <f t="shared" ref="G178:L178" si="76">G180+G181</f>
        <v>0</v>
      </c>
      <c r="H178" s="57">
        <f t="shared" si="76"/>
        <v>11841.1</v>
      </c>
      <c r="I178" s="57">
        <f t="shared" si="76"/>
        <v>11841.1</v>
      </c>
      <c r="J178" s="57">
        <f t="shared" si="76"/>
        <v>11841.1</v>
      </c>
      <c r="K178" s="56">
        <f t="shared" si="76"/>
        <v>12776.546899999999</v>
      </c>
      <c r="L178" s="56">
        <f t="shared" si="76"/>
        <v>12812.070200000002</v>
      </c>
    </row>
    <row r="179" spans="1:12" ht="15.75">
      <c r="A179" s="293"/>
      <c r="B179" s="303"/>
      <c r="C179" s="304"/>
      <c r="D179" s="13" t="s">
        <v>28</v>
      </c>
      <c r="E179" s="60">
        <f>SUM(F179:L179)</f>
        <v>0</v>
      </c>
      <c r="F179" s="61">
        <f>F136</f>
        <v>0</v>
      </c>
      <c r="G179" s="61">
        <f t="shared" ref="G179:L183" si="77">G136</f>
        <v>0</v>
      </c>
      <c r="H179" s="61">
        <f t="shared" si="77"/>
        <v>0</v>
      </c>
      <c r="I179" s="61">
        <f t="shared" si="77"/>
        <v>0</v>
      </c>
      <c r="J179" s="61">
        <f t="shared" si="77"/>
        <v>0</v>
      </c>
      <c r="K179" s="61">
        <f t="shared" si="77"/>
        <v>0</v>
      </c>
      <c r="L179" s="61">
        <f t="shared" si="77"/>
        <v>0</v>
      </c>
    </row>
    <row r="180" spans="1:12" ht="15.75">
      <c r="A180" s="293"/>
      <c r="B180" s="303"/>
      <c r="C180" s="304"/>
      <c r="D180" s="13" t="s">
        <v>22</v>
      </c>
      <c r="E180" s="60">
        <f>SUM(F180:L180)</f>
        <v>61111.917100000006</v>
      </c>
      <c r="F180" s="61">
        <f>F137</f>
        <v>0</v>
      </c>
      <c r="G180" s="61">
        <f t="shared" si="77"/>
        <v>0</v>
      </c>
      <c r="H180" s="61">
        <f t="shared" si="77"/>
        <v>11841.1</v>
      </c>
      <c r="I180" s="61">
        <f t="shared" si="77"/>
        <v>11841.1</v>
      </c>
      <c r="J180" s="61">
        <f t="shared" si="77"/>
        <v>11841.1</v>
      </c>
      <c r="K180" s="61">
        <f t="shared" si="77"/>
        <v>12776.546899999999</v>
      </c>
      <c r="L180" s="61">
        <f t="shared" si="77"/>
        <v>12812.070200000002</v>
      </c>
    </row>
    <row r="181" spans="1:12" ht="15.75">
      <c r="A181" s="293"/>
      <c r="B181" s="303"/>
      <c r="C181" s="304"/>
      <c r="D181" s="13" t="s">
        <v>23</v>
      </c>
      <c r="E181" s="60">
        <f>SUM(F181:L181)</f>
        <v>0</v>
      </c>
      <c r="F181" s="61">
        <f>F138</f>
        <v>0</v>
      </c>
      <c r="G181" s="61">
        <f t="shared" si="77"/>
        <v>0</v>
      </c>
      <c r="H181" s="61">
        <f t="shared" si="77"/>
        <v>0</v>
      </c>
      <c r="I181" s="61">
        <f t="shared" si="77"/>
        <v>0</v>
      </c>
      <c r="J181" s="61">
        <f t="shared" si="77"/>
        <v>0</v>
      </c>
      <c r="K181" s="61">
        <f t="shared" si="77"/>
        <v>0</v>
      </c>
      <c r="L181" s="61">
        <f t="shared" si="77"/>
        <v>0</v>
      </c>
    </row>
    <row r="182" spans="1:12" ht="31.5">
      <c r="A182" s="293"/>
      <c r="B182" s="303"/>
      <c r="C182" s="304"/>
      <c r="D182" s="13" t="s">
        <v>24</v>
      </c>
      <c r="E182" s="60">
        <f>SUM(F182:L182)</f>
        <v>0</v>
      </c>
      <c r="F182" s="61">
        <f>F139</f>
        <v>0</v>
      </c>
      <c r="G182" s="61">
        <f t="shared" si="77"/>
        <v>0</v>
      </c>
      <c r="H182" s="61">
        <f t="shared" si="77"/>
        <v>0</v>
      </c>
      <c r="I182" s="61">
        <f t="shared" si="77"/>
        <v>0</v>
      </c>
      <c r="J182" s="61">
        <f t="shared" si="77"/>
        <v>0</v>
      </c>
      <c r="K182" s="61">
        <f t="shared" si="77"/>
        <v>0</v>
      </c>
      <c r="L182" s="61">
        <f t="shared" si="77"/>
        <v>0</v>
      </c>
    </row>
    <row r="183" spans="1:12" ht="31.5">
      <c r="A183" s="294"/>
      <c r="B183" s="305"/>
      <c r="C183" s="306"/>
      <c r="D183" s="13" t="s">
        <v>25</v>
      </c>
      <c r="E183" s="60">
        <f>SUM(F183:L183)</f>
        <v>0</v>
      </c>
      <c r="F183" s="61">
        <f>F140</f>
        <v>0</v>
      </c>
      <c r="G183" s="61">
        <f t="shared" si="77"/>
        <v>0</v>
      </c>
      <c r="H183" s="61">
        <f t="shared" si="77"/>
        <v>0</v>
      </c>
      <c r="I183" s="61">
        <f t="shared" si="77"/>
        <v>0</v>
      </c>
      <c r="J183" s="61">
        <f t="shared" si="77"/>
        <v>0</v>
      </c>
      <c r="K183" s="61">
        <f t="shared" si="77"/>
        <v>0</v>
      </c>
      <c r="L183" s="61">
        <f t="shared" si="77"/>
        <v>0</v>
      </c>
    </row>
  </sheetData>
  <mergeCells count="88">
    <mergeCell ref="A148:A153"/>
    <mergeCell ref="B148:C153"/>
    <mergeCell ref="A141:A146"/>
    <mergeCell ref="B141:C146"/>
    <mergeCell ref="A178:A183"/>
    <mergeCell ref="B178:C183"/>
    <mergeCell ref="A154:A159"/>
    <mergeCell ref="B154:C159"/>
    <mergeCell ref="A160:A165"/>
    <mergeCell ref="B160:C165"/>
    <mergeCell ref="A166:A171"/>
    <mergeCell ref="B166:C171"/>
    <mergeCell ref="A172:A177"/>
    <mergeCell ref="B172:C177"/>
    <mergeCell ref="A128:L128"/>
    <mergeCell ref="A129:A134"/>
    <mergeCell ref="B129:B134"/>
    <mergeCell ref="C129:C134"/>
    <mergeCell ref="A135:A140"/>
    <mergeCell ref="B135:C140"/>
    <mergeCell ref="A115:L115"/>
    <mergeCell ref="A116:A121"/>
    <mergeCell ref="B116:B121"/>
    <mergeCell ref="C116:C121"/>
    <mergeCell ref="A122:A127"/>
    <mergeCell ref="B122:C127"/>
    <mergeCell ref="A102:L102"/>
    <mergeCell ref="A103:A108"/>
    <mergeCell ref="B103:B108"/>
    <mergeCell ref="C103:C108"/>
    <mergeCell ref="A109:A114"/>
    <mergeCell ref="B109:C114"/>
    <mergeCell ref="A89:L89"/>
    <mergeCell ref="A90:A95"/>
    <mergeCell ref="B90:B95"/>
    <mergeCell ref="C90:C95"/>
    <mergeCell ref="A96:A101"/>
    <mergeCell ref="B96:C101"/>
    <mergeCell ref="A71:A82"/>
    <mergeCell ref="B71:B82"/>
    <mergeCell ref="C71:C76"/>
    <mergeCell ref="C77:C82"/>
    <mergeCell ref="A83:A88"/>
    <mergeCell ref="B83:C88"/>
    <mergeCell ref="A64:A69"/>
    <mergeCell ref="B64:C69"/>
    <mergeCell ref="A70:L70"/>
    <mergeCell ref="A58:A63"/>
    <mergeCell ref="B58:B63"/>
    <mergeCell ref="C58:C63"/>
    <mergeCell ref="A45:A56"/>
    <mergeCell ref="B45:B56"/>
    <mergeCell ref="C45:C50"/>
    <mergeCell ref="C51:C56"/>
    <mergeCell ref="A57:L57"/>
    <mergeCell ref="M23:M24"/>
    <mergeCell ref="A15:A20"/>
    <mergeCell ref="B15:B20"/>
    <mergeCell ref="C15:C20"/>
    <mergeCell ref="A39:A44"/>
    <mergeCell ref="B39:B44"/>
    <mergeCell ref="C39:C44"/>
    <mergeCell ref="A8:L8"/>
    <mergeCell ref="A9:A14"/>
    <mergeCell ref="B9:B14"/>
    <mergeCell ref="C9:C14"/>
    <mergeCell ref="M35:M38"/>
    <mergeCell ref="A27:A32"/>
    <mergeCell ref="B27:B32"/>
    <mergeCell ref="C27:C32"/>
    <mergeCell ref="M28:M29"/>
    <mergeCell ref="A33:A38"/>
    <mergeCell ref="B33:B38"/>
    <mergeCell ref="C33:C38"/>
    <mergeCell ref="M16:M22"/>
    <mergeCell ref="A21:A26"/>
    <mergeCell ref="B21:B26"/>
    <mergeCell ref="C21:C26"/>
    <mergeCell ref="A7:L7"/>
    <mergeCell ref="J1:L1"/>
    <mergeCell ref="A2:L2"/>
    <mergeCell ref="A4:A6"/>
    <mergeCell ref="B4:B6"/>
    <mergeCell ref="C4:C6"/>
    <mergeCell ref="D4:D6"/>
    <mergeCell ref="E4:L4"/>
    <mergeCell ref="E5:E6"/>
    <mergeCell ref="F5:L5"/>
  </mergeCells>
  <phoneticPr fontId="10" type="noConversion"/>
  <pageMargins left="0.31496062992125984" right="0.31496062992125984" top="0.55118110236220474" bottom="0" header="0.31496062992125984" footer="0.31496062992125984"/>
  <pageSetup paperSize="9" scale="81" fitToHeight="72" orientation="landscape" horizontalDpi="180" verticalDpi="180" r:id="rId1"/>
  <rowBreaks count="4" manualBreakCount="4">
    <brk id="26" max="11" man="1"/>
    <brk id="50" max="11" man="1"/>
    <brk id="63" max="11" man="1"/>
    <brk id="7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1"/>
  <sheetViews>
    <sheetView zoomScale="75" zoomScaleNormal="75" workbookViewId="0">
      <pane ySplit="6" topLeftCell="A184" activePane="bottomLeft" state="frozen"/>
      <selection pane="bottomLeft" activeCell="B184" sqref="B184:C189"/>
    </sheetView>
  </sheetViews>
  <sheetFormatPr defaultRowHeight="15"/>
  <cols>
    <col min="1" max="1" width="7.28515625" style="3" customWidth="1"/>
    <col min="2" max="2" width="28.28515625" style="3" customWidth="1"/>
    <col min="3" max="3" width="11.85546875" style="3" customWidth="1"/>
    <col min="4" max="4" width="31.42578125" customWidth="1"/>
    <col min="5" max="5" width="11.7109375" style="6" customWidth="1"/>
    <col min="6" max="6" width="13" style="7" customWidth="1"/>
    <col min="7" max="7" width="11.140625" style="7" customWidth="1"/>
    <col min="8" max="8" width="11" style="7" customWidth="1"/>
    <col min="9" max="9" width="10.85546875" style="7" customWidth="1"/>
    <col min="10" max="10" width="11" style="7" customWidth="1"/>
    <col min="11" max="11" width="13.28515625" style="7" customWidth="1"/>
    <col min="12" max="12" width="11.5703125" style="7" customWidth="1"/>
    <col min="13" max="13" width="25.5703125" customWidth="1"/>
  </cols>
  <sheetData>
    <row r="1" spans="1:13" ht="25.5" customHeight="1">
      <c r="A1" s="19"/>
      <c r="B1" s="20"/>
      <c r="C1" s="20"/>
      <c r="D1" s="20"/>
      <c r="E1" s="20"/>
      <c r="F1" s="20"/>
      <c r="G1" s="20"/>
      <c r="H1" s="20"/>
      <c r="I1" s="20"/>
      <c r="J1" s="241" t="s">
        <v>0</v>
      </c>
      <c r="K1" s="241"/>
      <c r="L1" s="241"/>
    </row>
    <row r="2" spans="1:13" s="1" customFormat="1" ht="16.5">
      <c r="A2" s="242" t="s">
        <v>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3" s="1" customFormat="1" ht="15.75">
      <c r="A3" s="82"/>
      <c r="B3" s="82"/>
      <c r="C3" s="82"/>
      <c r="D3" s="83"/>
      <c r="E3" s="84"/>
      <c r="F3" s="85"/>
      <c r="G3" s="86"/>
      <c r="H3" s="86"/>
      <c r="I3" s="86"/>
      <c r="J3" s="86"/>
      <c r="K3" s="86"/>
      <c r="L3" s="86"/>
    </row>
    <row r="4" spans="1:13" s="2" customFormat="1" ht="15.75">
      <c r="A4" s="243" t="s">
        <v>2</v>
      </c>
      <c r="B4" s="246" t="s">
        <v>3</v>
      </c>
      <c r="C4" s="246" t="s">
        <v>4</v>
      </c>
      <c r="D4" s="246" t="s">
        <v>5</v>
      </c>
      <c r="E4" s="247" t="s">
        <v>6</v>
      </c>
      <c r="F4" s="247"/>
      <c r="G4" s="247"/>
      <c r="H4" s="247"/>
      <c r="I4" s="247"/>
      <c r="J4" s="247"/>
      <c r="K4" s="247"/>
      <c r="L4" s="247"/>
    </row>
    <row r="5" spans="1:13" s="2" customFormat="1" ht="15.75">
      <c r="A5" s="244"/>
      <c r="B5" s="246"/>
      <c r="C5" s="246"/>
      <c r="D5" s="246"/>
      <c r="E5" s="247" t="s">
        <v>7</v>
      </c>
      <c r="F5" s="247" t="s">
        <v>8</v>
      </c>
      <c r="G5" s="247"/>
      <c r="H5" s="247"/>
      <c r="I5" s="247"/>
      <c r="J5" s="247"/>
      <c r="K5" s="247"/>
      <c r="L5" s="247"/>
    </row>
    <row r="6" spans="1:13" s="2" customFormat="1" ht="30.75" customHeight="1">
      <c r="A6" s="245"/>
      <c r="B6" s="246"/>
      <c r="C6" s="246"/>
      <c r="D6" s="246"/>
      <c r="E6" s="247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</row>
    <row r="7" spans="1:13" ht="16.5">
      <c r="A7" s="240" t="s">
        <v>16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</row>
    <row r="8" spans="1:13" ht="31.5" customHeight="1">
      <c r="A8" s="240" t="s">
        <v>17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</row>
    <row r="9" spans="1:13" ht="23.25" customHeight="1" thickBot="1">
      <c r="A9" s="243" t="s">
        <v>18</v>
      </c>
      <c r="B9" s="243" t="s">
        <v>19</v>
      </c>
      <c r="C9" s="243" t="s">
        <v>20</v>
      </c>
      <c r="D9" s="87" t="s">
        <v>7</v>
      </c>
      <c r="E9" s="15">
        <f>E11+E12</f>
        <v>106679.7</v>
      </c>
      <c r="F9" s="15">
        <f>F75</f>
        <v>14378.2</v>
      </c>
      <c r="G9" s="15">
        <f t="shared" ref="G9:L9" si="0">G75</f>
        <v>14080.2</v>
      </c>
      <c r="H9" s="28">
        <f t="shared" si="0"/>
        <v>14130.3</v>
      </c>
      <c r="I9" s="28">
        <f t="shared" si="0"/>
        <v>14130.3</v>
      </c>
      <c r="J9" s="28">
        <f t="shared" si="0"/>
        <v>15373.644</v>
      </c>
      <c r="K9" s="14">
        <f t="shared" si="0"/>
        <v>16588.138776</v>
      </c>
      <c r="L9" s="14">
        <f t="shared" si="0"/>
        <v>17948.367755632004</v>
      </c>
    </row>
    <row r="10" spans="1:13" ht="33" customHeight="1">
      <c r="A10" s="248"/>
      <c r="B10" s="248"/>
      <c r="C10" s="244"/>
      <c r="D10" s="29" t="s">
        <v>21</v>
      </c>
      <c r="E10" s="10">
        <f>SUM(F10:L10)</f>
        <v>0</v>
      </c>
      <c r="F10" s="10">
        <f t="shared" ref="F10:L14" si="1">F76</f>
        <v>0</v>
      </c>
      <c r="G10" s="10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>
        <f t="shared" si="1"/>
        <v>0</v>
      </c>
    </row>
    <row r="11" spans="1:13" ht="26.25" customHeight="1">
      <c r="A11" s="248"/>
      <c r="B11" s="248"/>
      <c r="C11" s="244"/>
      <c r="D11" s="29" t="s">
        <v>22</v>
      </c>
      <c r="E11" s="10">
        <v>66759.199999999997</v>
      </c>
      <c r="F11" s="10">
        <f t="shared" si="1"/>
        <v>9078.2000000000007</v>
      </c>
      <c r="G11" s="10">
        <f t="shared" si="1"/>
        <v>8780.2000000000007</v>
      </c>
      <c r="H11" s="21">
        <f t="shared" si="1"/>
        <v>8830.2999999999993</v>
      </c>
      <c r="I11" s="21">
        <f t="shared" si="1"/>
        <v>8830.2999999999993</v>
      </c>
      <c r="J11" s="21">
        <f t="shared" si="1"/>
        <v>9607.2999999999993</v>
      </c>
      <c r="K11" s="8">
        <f t="shared" si="1"/>
        <v>10366.2767</v>
      </c>
      <c r="L11" s="8">
        <f t="shared" si="1"/>
        <v>11216.311389400002</v>
      </c>
    </row>
    <row r="12" spans="1:13" ht="23.25" customHeight="1">
      <c r="A12" s="248"/>
      <c r="B12" s="248"/>
      <c r="C12" s="244"/>
      <c r="D12" s="29" t="s">
        <v>23</v>
      </c>
      <c r="E12" s="10">
        <v>39920.5</v>
      </c>
      <c r="F12" s="10">
        <f t="shared" si="1"/>
        <v>5299.9999999999991</v>
      </c>
      <c r="G12" s="10">
        <f t="shared" si="1"/>
        <v>5300</v>
      </c>
      <c r="H12" s="8">
        <f t="shared" si="1"/>
        <v>5300</v>
      </c>
      <c r="I12" s="8">
        <f t="shared" si="1"/>
        <v>5300</v>
      </c>
      <c r="J12" s="8">
        <f t="shared" si="1"/>
        <v>5766.3440000000001</v>
      </c>
      <c r="K12" s="8">
        <f t="shared" si="1"/>
        <v>6221.8620760000003</v>
      </c>
      <c r="L12" s="8">
        <f t="shared" si="1"/>
        <v>6732.056366232001</v>
      </c>
    </row>
    <row r="13" spans="1:13" ht="38.25" customHeight="1">
      <c r="A13" s="248"/>
      <c r="B13" s="248"/>
      <c r="C13" s="244"/>
      <c r="D13" s="29" t="s">
        <v>24</v>
      </c>
      <c r="E13" s="10">
        <v>0</v>
      </c>
      <c r="F13" s="10">
        <f t="shared" si="1"/>
        <v>0</v>
      </c>
      <c r="G13" s="10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0</v>
      </c>
      <c r="L13" s="8">
        <f t="shared" si="1"/>
        <v>0</v>
      </c>
    </row>
    <row r="14" spans="1:13" ht="23.25" customHeight="1">
      <c r="A14" s="249"/>
      <c r="B14" s="249"/>
      <c r="C14" s="245"/>
      <c r="D14" s="29" t="s">
        <v>25</v>
      </c>
      <c r="E14" s="10">
        <v>0</v>
      </c>
      <c r="F14" s="10">
        <f t="shared" si="1"/>
        <v>0</v>
      </c>
      <c r="G14" s="10">
        <f t="shared" si="1"/>
        <v>0</v>
      </c>
      <c r="H14" s="8">
        <f t="shared" si="1"/>
        <v>0</v>
      </c>
      <c r="I14" s="8">
        <f t="shared" si="1"/>
        <v>0</v>
      </c>
      <c r="J14" s="8">
        <f t="shared" si="1"/>
        <v>0</v>
      </c>
      <c r="K14" s="8">
        <f t="shared" si="1"/>
        <v>0</v>
      </c>
      <c r="L14" s="8">
        <f t="shared" si="1"/>
        <v>0</v>
      </c>
    </row>
    <row r="15" spans="1:13" ht="33" customHeight="1">
      <c r="A15" s="246" t="s">
        <v>26</v>
      </c>
      <c r="B15" s="253" t="s">
        <v>27</v>
      </c>
      <c r="C15" s="243" t="s">
        <v>20</v>
      </c>
      <c r="D15" s="11" t="s">
        <v>7</v>
      </c>
      <c r="E15" s="15">
        <f>F15+G15+H15+I15+J15+K15+L15</f>
        <v>41522.359492032003</v>
      </c>
      <c r="F15" s="15">
        <f>SUM(F16:F20)</f>
        <v>5942.1</v>
      </c>
      <c r="G15" s="15">
        <f t="shared" ref="G15:L15" si="2">SUM(G16:G20)</f>
        <v>5394.5999999999995</v>
      </c>
      <c r="H15" s="28">
        <f t="shared" si="2"/>
        <v>5456.4</v>
      </c>
      <c r="I15" s="28">
        <f t="shared" si="2"/>
        <v>5456.4</v>
      </c>
      <c r="J15" s="28">
        <f t="shared" si="2"/>
        <v>5936.5439999999999</v>
      </c>
      <c r="K15" s="14">
        <f t="shared" si="2"/>
        <v>6405.530976</v>
      </c>
      <c r="L15" s="14">
        <f t="shared" si="2"/>
        <v>6930.7845160320012</v>
      </c>
    </row>
    <row r="16" spans="1:13" ht="31.5" customHeight="1">
      <c r="A16" s="246"/>
      <c r="B16" s="254"/>
      <c r="C16" s="244"/>
      <c r="D16" s="13" t="s">
        <v>28</v>
      </c>
      <c r="E16" s="10">
        <f t="shared" ref="E16:E38" si="3">SUM(F16:L16)</f>
        <v>0</v>
      </c>
      <c r="F16" s="10">
        <v>0</v>
      </c>
      <c r="G16" s="10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251"/>
    </row>
    <row r="17" spans="1:16" ht="34.5" customHeight="1">
      <c r="A17" s="246"/>
      <c r="B17" s="254"/>
      <c r="C17" s="244"/>
      <c r="D17" s="13" t="s">
        <v>22</v>
      </c>
      <c r="E17" s="10">
        <f>F17+G17+H17+I17+J17+K17+L17</f>
        <v>40909.828702400002</v>
      </c>
      <c r="F17" s="10">
        <v>5842.6</v>
      </c>
      <c r="G17" s="10">
        <v>5368.4</v>
      </c>
      <c r="H17" s="21">
        <v>5368.4</v>
      </c>
      <c r="I17" s="21">
        <v>5368.4</v>
      </c>
      <c r="J17" s="21">
        <v>5840.8</v>
      </c>
      <c r="K17" s="10">
        <f>J17*1.079</f>
        <v>6302.2232000000004</v>
      </c>
      <c r="L17" s="10">
        <f>K17*1.082</f>
        <v>6819.0055024000012</v>
      </c>
      <c r="M17" s="251"/>
      <c r="P17" s="22"/>
    </row>
    <row r="18" spans="1:16" ht="19.5" customHeight="1">
      <c r="A18" s="246"/>
      <c r="B18" s="254"/>
      <c r="C18" s="244"/>
      <c r="D18" s="13" t="s">
        <v>23</v>
      </c>
      <c r="E18" s="10">
        <f t="shared" si="3"/>
        <v>612.53078963199994</v>
      </c>
      <c r="F18" s="10">
        <v>99.5</v>
      </c>
      <c r="G18" s="10">
        <v>26.2</v>
      </c>
      <c r="H18" s="21">
        <v>88</v>
      </c>
      <c r="I18" s="21">
        <v>88</v>
      </c>
      <c r="J18" s="21">
        <f>I18*1.088</f>
        <v>95.744</v>
      </c>
      <c r="K18" s="10">
        <f>J18*1.079</f>
        <v>103.30777599999999</v>
      </c>
      <c r="L18" s="10">
        <f>K18*1.082</f>
        <v>111.779013632</v>
      </c>
      <c r="M18" s="251"/>
      <c r="N18" s="2"/>
    </row>
    <row r="19" spans="1:16" ht="33.75" customHeight="1">
      <c r="A19" s="246"/>
      <c r="B19" s="254"/>
      <c r="C19" s="244"/>
      <c r="D19" s="29" t="s">
        <v>24</v>
      </c>
      <c r="E19" s="10">
        <v>0</v>
      </c>
      <c r="F19" s="10">
        <v>0</v>
      </c>
      <c r="G19" s="10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251"/>
      <c r="N19" s="2"/>
    </row>
    <row r="20" spans="1:16" ht="29.25" customHeight="1">
      <c r="A20" s="246"/>
      <c r="B20" s="255"/>
      <c r="C20" s="245"/>
      <c r="D20" s="13" t="s">
        <v>25</v>
      </c>
      <c r="E20" s="10">
        <f t="shared" si="3"/>
        <v>0</v>
      </c>
      <c r="F20" s="44">
        <v>0</v>
      </c>
      <c r="G20" s="44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251"/>
      <c r="N20" s="2"/>
    </row>
    <row r="21" spans="1:16" ht="32.25" customHeight="1">
      <c r="A21" s="243" t="s">
        <v>29</v>
      </c>
      <c r="B21" s="243" t="s">
        <v>30</v>
      </c>
      <c r="C21" s="243" t="s">
        <v>20</v>
      </c>
      <c r="D21" s="11" t="s">
        <v>7</v>
      </c>
      <c r="E21" s="15">
        <f t="shared" si="3"/>
        <v>51478.118774000002</v>
      </c>
      <c r="F21" s="15">
        <f t="shared" ref="F21:L21" si="4">SUM(F22:F26)</f>
        <v>6471.2</v>
      </c>
      <c r="G21" s="15">
        <f t="shared" si="4"/>
        <v>6703.6</v>
      </c>
      <c r="H21" s="28">
        <f t="shared" si="4"/>
        <v>6923.8</v>
      </c>
      <c r="I21" s="28">
        <f t="shared" si="4"/>
        <v>6923.8</v>
      </c>
      <c r="J21" s="28">
        <f t="shared" si="4"/>
        <v>7533</v>
      </c>
      <c r="K21" s="14">
        <f t="shared" si="4"/>
        <v>8128.107</v>
      </c>
      <c r="L21" s="14">
        <f t="shared" si="4"/>
        <v>8794.6117740000009</v>
      </c>
      <c r="M21" s="251"/>
    </row>
    <row r="22" spans="1:16" ht="15.75">
      <c r="A22" s="244"/>
      <c r="B22" s="244"/>
      <c r="C22" s="244"/>
      <c r="D22" s="13" t="s">
        <v>28</v>
      </c>
      <c r="E22" s="10">
        <f t="shared" si="3"/>
        <v>0</v>
      </c>
      <c r="F22" s="10">
        <v>0</v>
      </c>
      <c r="G22" s="10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251"/>
    </row>
    <row r="23" spans="1:16" ht="36" customHeight="1">
      <c r="A23" s="244"/>
      <c r="B23" s="244"/>
      <c r="C23" s="244"/>
      <c r="D23" s="13" t="s">
        <v>22</v>
      </c>
      <c r="E23" s="10">
        <f t="shared" si="3"/>
        <v>25739.059387000001</v>
      </c>
      <c r="F23" s="10">
        <v>3235.6</v>
      </c>
      <c r="G23" s="10">
        <v>3351.8</v>
      </c>
      <c r="H23" s="21">
        <v>3461.9</v>
      </c>
      <c r="I23" s="21">
        <v>3461.9</v>
      </c>
      <c r="J23" s="21">
        <v>3766.5</v>
      </c>
      <c r="K23" s="10">
        <f>J23*1.079</f>
        <v>4064.0535</v>
      </c>
      <c r="L23" s="10">
        <f>K23*1.082</f>
        <v>4397.3058870000004</v>
      </c>
      <c r="M23" s="252"/>
      <c r="N23" s="2"/>
    </row>
    <row r="24" spans="1:16" ht="15.75">
      <c r="A24" s="244"/>
      <c r="B24" s="244"/>
      <c r="C24" s="244"/>
      <c r="D24" s="13" t="s">
        <v>23</v>
      </c>
      <c r="E24" s="10">
        <f t="shared" si="3"/>
        <v>25739.059387000001</v>
      </c>
      <c r="F24" s="10">
        <v>3235.6</v>
      </c>
      <c r="G24" s="10">
        <v>3351.8</v>
      </c>
      <c r="H24" s="21">
        <v>3461.9</v>
      </c>
      <c r="I24" s="21">
        <v>3461.9</v>
      </c>
      <c r="J24" s="21">
        <v>3766.5</v>
      </c>
      <c r="K24" s="10">
        <f>J24*1.079</f>
        <v>4064.0535</v>
      </c>
      <c r="L24" s="10">
        <f>K24*1.082</f>
        <v>4397.3058870000004</v>
      </c>
      <c r="M24" s="252"/>
      <c r="N24" s="2"/>
    </row>
    <row r="25" spans="1:16" ht="33" customHeight="1">
      <c r="A25" s="244"/>
      <c r="B25" s="244"/>
      <c r="C25" s="244"/>
      <c r="D25" s="29" t="s">
        <v>24</v>
      </c>
      <c r="E25" s="10">
        <v>0</v>
      </c>
      <c r="F25" s="10">
        <v>0</v>
      </c>
      <c r="G25" s="10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1"/>
      <c r="N25" s="2"/>
    </row>
    <row r="26" spans="1:16" ht="31.5">
      <c r="A26" s="245"/>
      <c r="B26" s="245"/>
      <c r="C26" s="245"/>
      <c r="D26" s="13" t="s">
        <v>25</v>
      </c>
      <c r="E26" s="10">
        <f t="shared" si="3"/>
        <v>0</v>
      </c>
      <c r="F26" s="10">
        <v>0</v>
      </c>
      <c r="G26" s="10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78"/>
      <c r="N26" s="2"/>
    </row>
    <row r="27" spans="1:16" ht="38.25" customHeight="1">
      <c r="A27" s="243" t="s">
        <v>31</v>
      </c>
      <c r="B27" s="243" t="s">
        <v>72</v>
      </c>
      <c r="C27" s="243" t="s">
        <v>20</v>
      </c>
      <c r="D27" s="11" t="s">
        <v>7</v>
      </c>
      <c r="E27" s="15">
        <f t="shared" si="3"/>
        <v>2951.7000000000003</v>
      </c>
      <c r="F27" s="15">
        <f t="shared" ref="F27:L27" si="5">SUM(F28:F32)</f>
        <v>444.2</v>
      </c>
      <c r="G27" s="15">
        <f t="shared" si="5"/>
        <v>350</v>
      </c>
      <c r="H27" s="28">
        <f t="shared" si="5"/>
        <v>390</v>
      </c>
      <c r="I27" s="28">
        <f t="shared" si="5"/>
        <v>390</v>
      </c>
      <c r="J27" s="28">
        <f t="shared" si="5"/>
        <v>424.3</v>
      </c>
      <c r="K27" s="14">
        <f t="shared" si="5"/>
        <v>457.8</v>
      </c>
      <c r="L27" s="14">
        <f t="shared" si="5"/>
        <v>495.4</v>
      </c>
    </row>
    <row r="28" spans="1:16" ht="30.75" customHeight="1">
      <c r="A28" s="244"/>
      <c r="B28" s="244"/>
      <c r="C28" s="244"/>
      <c r="D28" s="13" t="s">
        <v>28</v>
      </c>
      <c r="E28" s="8">
        <f t="shared" si="3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250"/>
    </row>
    <row r="29" spans="1:16" ht="27" customHeight="1">
      <c r="A29" s="244"/>
      <c r="B29" s="244"/>
      <c r="C29" s="244"/>
      <c r="D29" s="13" t="s">
        <v>22</v>
      </c>
      <c r="E29" s="8">
        <f t="shared" si="3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250"/>
      <c r="N29" s="2"/>
      <c r="O29" s="2"/>
    </row>
    <row r="30" spans="1:16" ht="15.75">
      <c r="A30" s="244"/>
      <c r="B30" s="244"/>
      <c r="C30" s="244"/>
      <c r="D30" s="13" t="s">
        <v>23</v>
      </c>
      <c r="E30" s="10">
        <f t="shared" si="3"/>
        <v>2951.7000000000003</v>
      </c>
      <c r="F30" s="10">
        <v>444.2</v>
      </c>
      <c r="G30" s="10">
        <v>350</v>
      </c>
      <c r="H30" s="21">
        <v>390</v>
      </c>
      <c r="I30" s="21">
        <v>390</v>
      </c>
      <c r="J30" s="21">
        <v>424.3</v>
      </c>
      <c r="K30" s="10">
        <v>457.8</v>
      </c>
      <c r="L30" s="10">
        <v>495.4</v>
      </c>
      <c r="M30" s="78"/>
      <c r="N30" s="2"/>
      <c r="O30" s="2"/>
    </row>
    <row r="31" spans="1:16" ht="32.25" customHeight="1">
      <c r="A31" s="244"/>
      <c r="B31" s="244"/>
      <c r="C31" s="244"/>
      <c r="D31" s="13" t="s">
        <v>24</v>
      </c>
      <c r="E31" s="10">
        <v>0</v>
      </c>
      <c r="F31" s="10">
        <v>0</v>
      </c>
      <c r="G31" s="10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78"/>
      <c r="N31" s="2"/>
      <c r="O31" s="2"/>
    </row>
    <row r="32" spans="1:16" ht="31.5">
      <c r="A32" s="245"/>
      <c r="B32" s="245"/>
      <c r="C32" s="245"/>
      <c r="D32" s="13" t="s">
        <v>25</v>
      </c>
      <c r="E32" s="10">
        <f t="shared" si="3"/>
        <v>0</v>
      </c>
      <c r="F32" s="10">
        <v>0</v>
      </c>
      <c r="G32" s="10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78"/>
      <c r="N32" s="2"/>
      <c r="O32" s="2"/>
    </row>
    <row r="33" spans="1:15" s="4" customFormat="1" ht="15" customHeight="1">
      <c r="A33" s="142" t="s">
        <v>33</v>
      </c>
      <c r="B33" s="243" t="s">
        <v>73</v>
      </c>
      <c r="C33" s="243" t="s">
        <v>20</v>
      </c>
      <c r="D33" s="11" t="s">
        <v>7</v>
      </c>
      <c r="E33" s="15">
        <f>SUM(F33:L33)</f>
        <v>5346.5042549999998</v>
      </c>
      <c r="F33" s="15">
        <f t="shared" ref="F33:L33" si="6">SUM(F34:F38)</f>
        <v>753.6</v>
      </c>
      <c r="G33" s="15">
        <f t="shared" si="6"/>
        <v>665</v>
      </c>
      <c r="H33" s="28">
        <f t="shared" si="6"/>
        <v>710</v>
      </c>
      <c r="I33" s="28">
        <f t="shared" si="6"/>
        <v>710</v>
      </c>
      <c r="J33" s="28">
        <f t="shared" si="6"/>
        <v>772.5</v>
      </c>
      <c r="K33" s="15">
        <f t="shared" si="6"/>
        <v>833.52749999999992</v>
      </c>
      <c r="L33" s="15">
        <f t="shared" si="6"/>
        <v>901.876755</v>
      </c>
    </row>
    <row r="34" spans="1:15" s="4" customFormat="1" ht="15.75">
      <c r="A34" s="143"/>
      <c r="B34" s="244"/>
      <c r="C34" s="244"/>
      <c r="D34" s="13" t="s">
        <v>28</v>
      </c>
      <c r="E34" s="10">
        <f t="shared" si="3"/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5" s="4" customFormat="1" ht="15.75">
      <c r="A35" s="143"/>
      <c r="B35" s="244"/>
      <c r="C35" s="244"/>
      <c r="D35" s="13" t="s">
        <v>22</v>
      </c>
      <c r="E35" s="10">
        <f t="shared" si="3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52"/>
    </row>
    <row r="36" spans="1:15" s="4" customFormat="1" ht="15.75">
      <c r="A36" s="143"/>
      <c r="B36" s="244"/>
      <c r="C36" s="244"/>
      <c r="D36" s="13" t="s">
        <v>23</v>
      </c>
      <c r="E36" s="10">
        <f>SUM(F36:L36)</f>
        <v>5346.5042549999998</v>
      </c>
      <c r="F36" s="44">
        <v>753.6</v>
      </c>
      <c r="G36" s="44">
        <v>665</v>
      </c>
      <c r="H36" s="21">
        <v>710</v>
      </c>
      <c r="I36" s="21">
        <v>710</v>
      </c>
      <c r="J36" s="21">
        <v>772.5</v>
      </c>
      <c r="K36" s="10">
        <f>J36*1.079</f>
        <v>833.52749999999992</v>
      </c>
      <c r="L36" s="10">
        <f>K36*1.082</f>
        <v>901.876755</v>
      </c>
      <c r="M36" s="152"/>
    </row>
    <row r="37" spans="1:15" s="4" customFormat="1" ht="31.5">
      <c r="A37" s="143"/>
      <c r="B37" s="244"/>
      <c r="C37" s="244"/>
      <c r="D37" s="13" t="s">
        <v>24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52"/>
    </row>
    <row r="38" spans="1:15" s="4" customFormat="1" ht="31.5">
      <c r="A38" s="144"/>
      <c r="B38" s="245"/>
      <c r="C38" s="245"/>
      <c r="D38" s="13" t="s">
        <v>25</v>
      </c>
      <c r="E38" s="10">
        <f t="shared" si="3"/>
        <v>0</v>
      </c>
      <c r="F38" s="10">
        <v>0</v>
      </c>
      <c r="G38" s="10">
        <v>0</v>
      </c>
      <c r="H38" s="10">
        <v>0</v>
      </c>
      <c r="I38" s="8">
        <v>0</v>
      </c>
      <c r="J38" s="8">
        <v>0</v>
      </c>
      <c r="K38" s="8">
        <v>0</v>
      </c>
      <c r="L38" s="8">
        <v>0</v>
      </c>
      <c r="M38" s="152"/>
    </row>
    <row r="39" spans="1:15" ht="15" customHeight="1">
      <c r="A39" s="243" t="s">
        <v>35</v>
      </c>
      <c r="B39" s="243" t="s">
        <v>74</v>
      </c>
      <c r="C39" s="243" t="s">
        <v>20</v>
      </c>
      <c r="D39" s="11" t="s">
        <v>7</v>
      </c>
      <c r="E39" s="15">
        <v>979.8</v>
      </c>
      <c r="F39" s="15">
        <f>SUM(F40:F44)</f>
        <v>98</v>
      </c>
      <c r="G39" s="15">
        <f t="shared" ref="G39:L39" si="7">SUM(G40:G44)</f>
        <v>135</v>
      </c>
      <c r="H39" s="28">
        <f t="shared" si="7"/>
        <v>135</v>
      </c>
      <c r="I39" s="28">
        <f t="shared" si="7"/>
        <v>135</v>
      </c>
      <c r="J39" s="28">
        <f t="shared" si="7"/>
        <v>146.9</v>
      </c>
      <c r="K39" s="14">
        <f t="shared" si="7"/>
        <v>158.5051</v>
      </c>
      <c r="L39" s="14">
        <f t="shared" si="7"/>
        <v>171.5025182</v>
      </c>
    </row>
    <row r="40" spans="1:15" ht="15.75">
      <c r="A40" s="244"/>
      <c r="B40" s="244"/>
      <c r="C40" s="244"/>
      <c r="D40" s="13" t="s">
        <v>28</v>
      </c>
      <c r="E40" s="10">
        <f>SUM(F40:L40)</f>
        <v>0</v>
      </c>
      <c r="F40" s="10">
        <v>0</v>
      </c>
      <c r="G40" s="10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</row>
    <row r="41" spans="1:15" ht="15.75">
      <c r="A41" s="244"/>
      <c r="B41" s="244"/>
      <c r="C41" s="244"/>
      <c r="D41" s="13" t="s">
        <v>22</v>
      </c>
      <c r="E41" s="10">
        <f>SUM(F41:L41)</f>
        <v>0</v>
      </c>
      <c r="F41" s="10">
        <v>0</v>
      </c>
      <c r="G41" s="10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</row>
    <row r="42" spans="1:15" ht="15.75">
      <c r="A42" s="244"/>
      <c r="B42" s="244"/>
      <c r="C42" s="244"/>
      <c r="D42" s="13" t="s">
        <v>23</v>
      </c>
      <c r="E42" s="10">
        <v>979.8</v>
      </c>
      <c r="F42" s="44">
        <v>98</v>
      </c>
      <c r="G42" s="44">
        <v>135</v>
      </c>
      <c r="H42" s="21">
        <v>135</v>
      </c>
      <c r="I42" s="21">
        <v>135</v>
      </c>
      <c r="J42" s="21">
        <v>146.9</v>
      </c>
      <c r="K42" s="10">
        <f>J42*1.079</f>
        <v>158.5051</v>
      </c>
      <c r="L42" s="10">
        <f>K42*1.082</f>
        <v>171.5025182</v>
      </c>
      <c r="M42" s="78"/>
      <c r="N42" s="2"/>
      <c r="O42" s="2"/>
    </row>
    <row r="43" spans="1:15" ht="31.5">
      <c r="A43" s="244"/>
      <c r="B43" s="244"/>
      <c r="C43" s="244"/>
      <c r="D43" s="13" t="s">
        <v>24</v>
      </c>
      <c r="E43" s="10">
        <v>0</v>
      </c>
      <c r="F43" s="10">
        <v>0</v>
      </c>
      <c r="G43" s="10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78"/>
      <c r="N43" s="2"/>
      <c r="O43" s="2"/>
    </row>
    <row r="44" spans="1:15" ht="31.5">
      <c r="A44" s="245"/>
      <c r="B44" s="245"/>
      <c r="C44" s="245"/>
      <c r="D44" s="13" t="s">
        <v>25</v>
      </c>
      <c r="E44" s="10">
        <f t="shared" ref="E44:E62" si="8">SUM(F44:L44)</f>
        <v>0</v>
      </c>
      <c r="F44" s="10">
        <v>0</v>
      </c>
      <c r="G44" s="10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78"/>
      <c r="N44" s="2"/>
      <c r="O44" s="2"/>
    </row>
    <row r="45" spans="1:15" ht="15" customHeight="1">
      <c r="A45" s="243" t="s">
        <v>75</v>
      </c>
      <c r="B45" s="142" t="s">
        <v>76</v>
      </c>
      <c r="C45" s="243" t="s">
        <v>20</v>
      </c>
      <c r="D45" s="11" t="s">
        <v>7</v>
      </c>
      <c r="E45" s="15">
        <f t="shared" si="8"/>
        <v>1338.3603923999999</v>
      </c>
      <c r="F45" s="15">
        <f t="shared" ref="F45:L45" si="9">SUM(F46:F50)</f>
        <v>152.69999999999999</v>
      </c>
      <c r="G45" s="15">
        <f t="shared" si="9"/>
        <v>190</v>
      </c>
      <c r="H45" s="28">
        <f t="shared" si="9"/>
        <v>180</v>
      </c>
      <c r="I45" s="28">
        <f t="shared" si="9"/>
        <v>180</v>
      </c>
      <c r="J45" s="28">
        <f t="shared" si="9"/>
        <v>195.8</v>
      </c>
      <c r="K45" s="15">
        <f t="shared" si="9"/>
        <v>211.26820000000001</v>
      </c>
      <c r="L45" s="15">
        <f t="shared" si="9"/>
        <v>228.59219240000002</v>
      </c>
    </row>
    <row r="46" spans="1:15" ht="15.75">
      <c r="A46" s="244"/>
      <c r="B46" s="143"/>
      <c r="C46" s="244"/>
      <c r="D46" s="13" t="s">
        <v>28</v>
      </c>
      <c r="E46" s="10">
        <f t="shared" si="8"/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250"/>
    </row>
    <row r="47" spans="1:15" ht="15.75">
      <c r="A47" s="244"/>
      <c r="B47" s="143"/>
      <c r="C47" s="244"/>
      <c r="D47" s="13" t="s">
        <v>22</v>
      </c>
      <c r="E47" s="10">
        <f t="shared" si="8"/>
        <v>60</v>
      </c>
      <c r="F47" s="10">
        <v>0</v>
      </c>
      <c r="G47" s="10">
        <v>60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250"/>
    </row>
    <row r="48" spans="1:15" ht="15.75">
      <c r="A48" s="244"/>
      <c r="B48" s="143"/>
      <c r="C48" s="244"/>
      <c r="D48" s="13" t="s">
        <v>23</v>
      </c>
      <c r="E48" s="10">
        <f t="shared" si="8"/>
        <v>1278.3603923999999</v>
      </c>
      <c r="F48" s="44">
        <v>152.69999999999999</v>
      </c>
      <c r="G48" s="44">
        <v>130</v>
      </c>
      <c r="H48" s="21">
        <v>180</v>
      </c>
      <c r="I48" s="21">
        <v>180</v>
      </c>
      <c r="J48" s="21">
        <v>195.8</v>
      </c>
      <c r="K48" s="10">
        <f>J48*1.079</f>
        <v>211.26820000000001</v>
      </c>
      <c r="L48" s="10">
        <f>K48*1.082</f>
        <v>228.59219240000002</v>
      </c>
      <c r="M48" s="250"/>
    </row>
    <row r="49" spans="1:13" ht="31.5">
      <c r="A49" s="244"/>
      <c r="B49" s="143"/>
      <c r="C49" s="244"/>
      <c r="D49" s="13" t="s">
        <v>24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250"/>
    </row>
    <row r="50" spans="1:13" ht="31.5">
      <c r="A50" s="245"/>
      <c r="B50" s="144"/>
      <c r="C50" s="245"/>
      <c r="D50" s="13" t="s">
        <v>25</v>
      </c>
      <c r="E50" s="10">
        <f t="shared" si="8"/>
        <v>0</v>
      </c>
      <c r="F50" s="10">
        <v>0</v>
      </c>
      <c r="G50" s="10">
        <v>0</v>
      </c>
      <c r="H50" s="10">
        <v>0</v>
      </c>
      <c r="I50" s="8">
        <v>0</v>
      </c>
      <c r="J50" s="8">
        <v>0</v>
      </c>
      <c r="K50" s="8">
        <v>0</v>
      </c>
      <c r="L50" s="8">
        <v>0</v>
      </c>
      <c r="M50" s="250"/>
    </row>
    <row r="51" spans="1:13" ht="30" customHeight="1">
      <c r="A51" s="243" t="s">
        <v>77</v>
      </c>
      <c r="B51" s="243" t="s">
        <v>78</v>
      </c>
      <c r="C51" s="243" t="s">
        <v>20</v>
      </c>
      <c r="D51" s="11" t="s">
        <v>7</v>
      </c>
      <c r="E51" s="14">
        <f t="shared" si="8"/>
        <v>105</v>
      </c>
      <c r="F51" s="14">
        <f t="shared" ref="F51:L51" si="10">SUM(F52:F56)</f>
        <v>105</v>
      </c>
      <c r="G51" s="14">
        <f t="shared" si="10"/>
        <v>0</v>
      </c>
      <c r="H51" s="28">
        <f t="shared" si="10"/>
        <v>0</v>
      </c>
      <c r="I51" s="28">
        <f t="shared" si="10"/>
        <v>0</v>
      </c>
      <c r="J51" s="28">
        <f t="shared" si="10"/>
        <v>0</v>
      </c>
      <c r="K51" s="14">
        <f t="shared" si="10"/>
        <v>0</v>
      </c>
      <c r="L51" s="14">
        <f t="shared" si="10"/>
        <v>0</v>
      </c>
    </row>
    <row r="52" spans="1:13" ht="15.75">
      <c r="A52" s="244"/>
      <c r="B52" s="244"/>
      <c r="C52" s="244"/>
      <c r="D52" s="13" t="s">
        <v>28</v>
      </c>
      <c r="E52" s="8">
        <f t="shared" si="8"/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spans="1:13" ht="15.75">
      <c r="A53" s="244"/>
      <c r="B53" s="244"/>
      <c r="C53" s="244"/>
      <c r="D53" s="13" t="s">
        <v>22</v>
      </c>
      <c r="E53" s="8">
        <f t="shared" si="8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</row>
    <row r="54" spans="1:13" ht="15.75">
      <c r="A54" s="244"/>
      <c r="B54" s="244"/>
      <c r="C54" s="244"/>
      <c r="D54" s="13" t="s">
        <v>23</v>
      </c>
      <c r="E54" s="8">
        <f t="shared" si="8"/>
        <v>105</v>
      </c>
      <c r="F54" s="24">
        <v>105</v>
      </c>
      <c r="G54" s="24">
        <v>0</v>
      </c>
      <c r="H54" s="24">
        <v>0</v>
      </c>
      <c r="I54" s="24">
        <v>0</v>
      </c>
      <c r="J54" s="10">
        <f>I54*1.088</f>
        <v>0</v>
      </c>
      <c r="K54" s="10">
        <f>J54*1.079</f>
        <v>0</v>
      </c>
      <c r="L54" s="10">
        <f>K54*1.082</f>
        <v>0</v>
      </c>
    </row>
    <row r="55" spans="1:13" ht="31.5">
      <c r="A55" s="244"/>
      <c r="B55" s="244"/>
      <c r="C55" s="244"/>
      <c r="D55" s="13" t="s">
        <v>24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</row>
    <row r="56" spans="1:13" ht="31.5">
      <c r="A56" s="245"/>
      <c r="B56" s="245"/>
      <c r="C56" s="245"/>
      <c r="D56" s="13" t="s">
        <v>25</v>
      </c>
      <c r="E56" s="8">
        <f t="shared" si="8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</row>
    <row r="57" spans="1:13" ht="32.25" customHeight="1">
      <c r="A57" s="256" t="s">
        <v>79</v>
      </c>
      <c r="B57" s="243" t="s">
        <v>36</v>
      </c>
      <c r="C57" s="243" t="s">
        <v>20</v>
      </c>
      <c r="D57" s="11" t="s">
        <v>7</v>
      </c>
      <c r="E57" s="14">
        <f t="shared" si="8"/>
        <v>2710.3999999999996</v>
      </c>
      <c r="F57" s="14">
        <f t="shared" ref="F57:L57" si="11">SUM(F58:F62)</f>
        <v>411.4</v>
      </c>
      <c r="G57" s="14">
        <f t="shared" si="11"/>
        <v>445.2</v>
      </c>
      <c r="H57" s="28">
        <f t="shared" si="11"/>
        <v>335.1</v>
      </c>
      <c r="I57" s="28">
        <f t="shared" si="11"/>
        <v>335.1</v>
      </c>
      <c r="J57" s="28">
        <f t="shared" si="11"/>
        <v>364.6</v>
      </c>
      <c r="K57" s="14">
        <f t="shared" si="11"/>
        <v>393.4</v>
      </c>
      <c r="L57" s="14">
        <f t="shared" si="11"/>
        <v>425.6</v>
      </c>
    </row>
    <row r="58" spans="1:13" ht="15.75">
      <c r="A58" s="244"/>
      <c r="B58" s="244"/>
      <c r="C58" s="244"/>
      <c r="D58" s="13" t="s">
        <v>28</v>
      </c>
      <c r="E58" s="8">
        <f t="shared" si="8"/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</row>
    <row r="59" spans="1:13" ht="15.75">
      <c r="A59" s="244"/>
      <c r="B59" s="244"/>
      <c r="C59" s="244"/>
      <c r="D59" s="13" t="s">
        <v>22</v>
      </c>
      <c r="E59" s="8">
        <f t="shared" si="8"/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</row>
    <row r="60" spans="1:13" ht="15.75">
      <c r="A60" s="244"/>
      <c r="B60" s="244"/>
      <c r="C60" s="244"/>
      <c r="D60" s="13" t="s">
        <v>23</v>
      </c>
      <c r="E60" s="10">
        <f t="shared" si="8"/>
        <v>2710.3999999999996</v>
      </c>
      <c r="F60" s="24">
        <v>411.4</v>
      </c>
      <c r="G60" s="10">
        <v>445.2</v>
      </c>
      <c r="H60" s="21">
        <v>335.1</v>
      </c>
      <c r="I60" s="21">
        <v>335.1</v>
      </c>
      <c r="J60" s="21">
        <v>364.6</v>
      </c>
      <c r="K60" s="10">
        <v>393.4</v>
      </c>
      <c r="L60" s="10">
        <v>425.6</v>
      </c>
    </row>
    <row r="61" spans="1:13" ht="31.5">
      <c r="A61" s="244"/>
      <c r="B61" s="244"/>
      <c r="C61" s="244"/>
      <c r="D61" s="13" t="s">
        <v>24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</row>
    <row r="62" spans="1:13" ht="49.5" customHeight="1">
      <c r="A62" s="245"/>
      <c r="B62" s="245"/>
      <c r="C62" s="245"/>
      <c r="D62" s="13" t="s">
        <v>25</v>
      </c>
      <c r="E62" s="8">
        <f t="shared" si="8"/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</row>
    <row r="63" spans="1:13" ht="32.25" customHeight="1">
      <c r="A63" s="256" t="s">
        <v>80</v>
      </c>
      <c r="B63" s="243" t="s">
        <v>81</v>
      </c>
      <c r="C63" s="243" t="s">
        <v>20</v>
      </c>
      <c r="D63" s="11" t="s">
        <v>7</v>
      </c>
      <c r="E63" s="15">
        <f>SUM(F63:L63)</f>
        <v>196.8</v>
      </c>
      <c r="F63" s="15">
        <f t="shared" ref="F63:L63" si="12">SUM(F64:F68)</f>
        <v>0</v>
      </c>
      <c r="G63" s="15">
        <f t="shared" si="12"/>
        <v>196.8</v>
      </c>
      <c r="H63" s="28">
        <f t="shared" si="12"/>
        <v>0</v>
      </c>
      <c r="I63" s="28">
        <f t="shared" si="12"/>
        <v>0</v>
      </c>
      <c r="J63" s="28">
        <f t="shared" si="12"/>
        <v>0</v>
      </c>
      <c r="K63" s="14">
        <f t="shared" si="12"/>
        <v>0</v>
      </c>
      <c r="L63" s="14">
        <f t="shared" si="12"/>
        <v>0</v>
      </c>
    </row>
    <row r="64" spans="1:13" ht="15.75">
      <c r="A64" s="244"/>
      <c r="B64" s="244"/>
      <c r="C64" s="244"/>
      <c r="D64" s="13" t="s">
        <v>28</v>
      </c>
      <c r="E64" s="10">
        <f>SUM(F64:L64)</f>
        <v>0</v>
      </c>
      <c r="F64" s="10">
        <v>0</v>
      </c>
      <c r="G64" s="10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</row>
    <row r="65" spans="1:12" ht="15.75">
      <c r="A65" s="244"/>
      <c r="B65" s="244"/>
      <c r="C65" s="244"/>
      <c r="D65" s="13" t="s">
        <v>22</v>
      </c>
      <c r="E65" s="10">
        <f>SUM(F65:L65)</f>
        <v>0</v>
      </c>
      <c r="F65" s="10">
        <v>0</v>
      </c>
      <c r="G65" s="10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</row>
    <row r="66" spans="1:12" ht="15.75">
      <c r="A66" s="244"/>
      <c r="B66" s="244"/>
      <c r="C66" s="244"/>
      <c r="D66" s="13" t="s">
        <v>23</v>
      </c>
      <c r="E66" s="10">
        <f>SUM(F66:L66)</f>
        <v>196.8</v>
      </c>
      <c r="F66" s="10">
        <v>0</v>
      </c>
      <c r="G66" s="10">
        <v>196.8</v>
      </c>
      <c r="H66" s="21">
        <v>0</v>
      </c>
      <c r="I66" s="21">
        <v>0</v>
      </c>
      <c r="J66" s="21">
        <v>0</v>
      </c>
      <c r="K66" s="10">
        <v>0</v>
      </c>
      <c r="L66" s="10">
        <v>0</v>
      </c>
    </row>
    <row r="67" spans="1:12" ht="31.5">
      <c r="A67" s="244"/>
      <c r="B67" s="244"/>
      <c r="C67" s="244"/>
      <c r="D67" s="13" t="s">
        <v>24</v>
      </c>
      <c r="E67" s="10">
        <v>0</v>
      </c>
      <c r="F67" s="10">
        <v>0</v>
      </c>
      <c r="G67" s="10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</row>
    <row r="68" spans="1:12" ht="80.25" customHeight="1">
      <c r="A68" s="245"/>
      <c r="B68" s="245"/>
      <c r="C68" s="245"/>
      <c r="D68" s="13" t="s">
        <v>25</v>
      </c>
      <c r="E68" s="10">
        <f>SUM(F68:L68)</f>
        <v>0</v>
      </c>
      <c r="F68" s="10">
        <v>0</v>
      </c>
      <c r="G68" s="10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</row>
    <row r="69" spans="1:12" ht="38.25" customHeight="1">
      <c r="A69" s="257"/>
      <c r="B69" s="243" t="s">
        <v>37</v>
      </c>
      <c r="C69" s="243" t="s">
        <v>38</v>
      </c>
      <c r="D69" s="11" t="s">
        <v>7</v>
      </c>
      <c r="E69" s="15">
        <v>0</v>
      </c>
      <c r="F69" s="15">
        <v>0</v>
      </c>
      <c r="G69" s="15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</row>
    <row r="70" spans="1:12" ht="15.75">
      <c r="A70" s="258"/>
      <c r="B70" s="244"/>
      <c r="C70" s="244"/>
      <c r="D70" s="13" t="s">
        <v>28</v>
      </c>
      <c r="E70" s="10">
        <v>0</v>
      </c>
      <c r="F70" s="10">
        <f t="shared" ref="F70:L70" si="13">SUM(G58:M58)</f>
        <v>0</v>
      </c>
      <c r="G70" s="10">
        <f t="shared" si="13"/>
        <v>0</v>
      </c>
      <c r="H70" s="8">
        <f t="shared" si="13"/>
        <v>0</v>
      </c>
      <c r="I70" s="8">
        <f t="shared" si="13"/>
        <v>0</v>
      </c>
      <c r="J70" s="8">
        <f t="shared" si="13"/>
        <v>0</v>
      </c>
      <c r="K70" s="8">
        <f t="shared" si="13"/>
        <v>0</v>
      </c>
      <c r="L70" s="8">
        <f t="shared" si="13"/>
        <v>0</v>
      </c>
    </row>
    <row r="71" spans="1:12" ht="47.25" customHeight="1">
      <c r="A71" s="258"/>
      <c r="B71" s="244"/>
      <c r="C71" s="244"/>
      <c r="D71" s="13" t="s">
        <v>22</v>
      </c>
      <c r="E71" s="10">
        <v>0</v>
      </c>
      <c r="F71" s="10">
        <v>0</v>
      </c>
      <c r="G71" s="10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</row>
    <row r="72" spans="1:12" ht="15.75">
      <c r="A72" s="258"/>
      <c r="B72" s="244"/>
      <c r="C72" s="244"/>
      <c r="D72" s="13" t="s">
        <v>23</v>
      </c>
      <c r="E72" s="10">
        <v>0</v>
      </c>
      <c r="F72" s="10">
        <v>0</v>
      </c>
      <c r="G72" s="10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</row>
    <row r="73" spans="1:12" ht="31.5">
      <c r="A73" s="258"/>
      <c r="B73" s="244"/>
      <c r="C73" s="244"/>
      <c r="D73" s="13" t="s">
        <v>24</v>
      </c>
      <c r="E73" s="10">
        <v>0</v>
      </c>
      <c r="F73" s="10">
        <v>0</v>
      </c>
      <c r="G73" s="10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</row>
    <row r="74" spans="1:12" ht="31.5">
      <c r="A74" s="258"/>
      <c r="B74" s="244"/>
      <c r="C74" s="245"/>
      <c r="D74" s="13" t="s">
        <v>25</v>
      </c>
      <c r="E74" s="10">
        <f>SUM(F74:L74)</f>
        <v>0</v>
      </c>
      <c r="F74" s="10">
        <f t="shared" ref="F74:L74" si="14">SUM(G62:M62)</f>
        <v>0</v>
      </c>
      <c r="G74" s="10">
        <f t="shared" si="14"/>
        <v>0</v>
      </c>
      <c r="H74" s="8">
        <f t="shared" si="14"/>
        <v>0</v>
      </c>
      <c r="I74" s="8">
        <f t="shared" si="14"/>
        <v>0</v>
      </c>
      <c r="J74" s="8">
        <f t="shared" si="14"/>
        <v>0</v>
      </c>
      <c r="K74" s="8">
        <f t="shared" si="14"/>
        <v>0</v>
      </c>
      <c r="L74" s="8">
        <f t="shared" si="14"/>
        <v>0</v>
      </c>
    </row>
    <row r="75" spans="1:12" ht="40.5" customHeight="1">
      <c r="A75" s="258"/>
      <c r="B75" s="244"/>
      <c r="C75" s="243" t="s">
        <v>39</v>
      </c>
      <c r="D75" s="11" t="s">
        <v>7</v>
      </c>
      <c r="E75" s="15">
        <f>SUM(F75:L75)</f>
        <v>106629.15053163201</v>
      </c>
      <c r="F75" s="15">
        <f>F77+F78+F76+F79+F80</f>
        <v>14378.2</v>
      </c>
      <c r="G75" s="15">
        <f t="shared" ref="G75:L75" si="15">G77+G78+G76+G79+G80</f>
        <v>14080.2</v>
      </c>
      <c r="H75" s="28">
        <f t="shared" si="15"/>
        <v>14130.3</v>
      </c>
      <c r="I75" s="28">
        <f t="shared" si="15"/>
        <v>14130.3</v>
      </c>
      <c r="J75" s="28">
        <f t="shared" si="15"/>
        <v>15373.644</v>
      </c>
      <c r="K75" s="14">
        <f t="shared" si="15"/>
        <v>16588.138776</v>
      </c>
      <c r="L75" s="14">
        <f t="shared" si="15"/>
        <v>17948.367755632004</v>
      </c>
    </row>
    <row r="76" spans="1:12" ht="39" customHeight="1">
      <c r="A76" s="258"/>
      <c r="B76" s="244"/>
      <c r="C76" s="244"/>
      <c r="D76" s="13" t="s">
        <v>28</v>
      </c>
      <c r="E76" s="10">
        <f>SUM(F76:L76)</f>
        <v>0</v>
      </c>
      <c r="F76" s="10">
        <v>0</v>
      </c>
      <c r="G76" s="10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</row>
    <row r="77" spans="1:12" ht="33.75" customHeight="1">
      <c r="A77" s="258"/>
      <c r="B77" s="244"/>
      <c r="C77" s="244"/>
      <c r="D77" s="13" t="s">
        <v>22</v>
      </c>
      <c r="E77" s="10">
        <f>SUM(F77:L77)</f>
        <v>66708.888089400003</v>
      </c>
      <c r="F77" s="10">
        <f>F17+F23+F47+F53+F59+F65</f>
        <v>9078.2000000000007</v>
      </c>
      <c r="G77" s="10">
        <f t="shared" ref="G77:L77" si="16">G17+G23+G47+G53+G59+G65</f>
        <v>8780.2000000000007</v>
      </c>
      <c r="H77" s="21">
        <f t="shared" si="16"/>
        <v>8830.2999999999993</v>
      </c>
      <c r="I77" s="21">
        <f t="shared" si="16"/>
        <v>8830.2999999999993</v>
      </c>
      <c r="J77" s="21">
        <f t="shared" si="16"/>
        <v>9607.2999999999993</v>
      </c>
      <c r="K77" s="8">
        <f t="shared" si="16"/>
        <v>10366.2767</v>
      </c>
      <c r="L77" s="8">
        <f t="shared" si="16"/>
        <v>11216.311389400002</v>
      </c>
    </row>
    <row r="78" spans="1:12" ht="15.75">
      <c r="A78" s="258"/>
      <c r="B78" s="244"/>
      <c r="C78" s="244"/>
      <c r="D78" s="13" t="s">
        <v>23</v>
      </c>
      <c r="E78" s="10">
        <f>SUM(F78:L78)</f>
        <v>39920.262442232</v>
      </c>
      <c r="F78" s="10">
        <f>F18+F24+F30+F36+F42+F48+F54+F60+F66</f>
        <v>5299.9999999999991</v>
      </c>
      <c r="G78" s="10">
        <f t="shared" ref="G78:L78" si="17">G18+G24+G30+G36+G42+G48+G54+G60+G66</f>
        <v>5300</v>
      </c>
      <c r="H78" s="21">
        <f t="shared" si="17"/>
        <v>5300</v>
      </c>
      <c r="I78" s="21">
        <f t="shared" si="17"/>
        <v>5300</v>
      </c>
      <c r="J78" s="21">
        <f t="shared" si="17"/>
        <v>5766.3440000000001</v>
      </c>
      <c r="K78" s="8">
        <f t="shared" si="17"/>
        <v>6221.8620760000003</v>
      </c>
      <c r="L78" s="8">
        <f t="shared" si="17"/>
        <v>6732.056366232001</v>
      </c>
    </row>
    <row r="79" spans="1:12" ht="31.5">
      <c r="A79" s="258"/>
      <c r="B79" s="244"/>
      <c r="C79" s="244"/>
      <c r="D79" s="13" t="s">
        <v>24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</row>
    <row r="80" spans="1:12" ht="31.5">
      <c r="A80" s="259"/>
      <c r="B80" s="245"/>
      <c r="C80" s="245"/>
      <c r="D80" s="13" t="s">
        <v>25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</row>
    <row r="81" spans="1:13" ht="38.25" customHeight="1">
      <c r="A81" s="260" t="s">
        <v>40</v>
      </c>
      <c r="B81" s="261"/>
      <c r="C81" s="261"/>
      <c r="D81" s="261"/>
      <c r="E81" s="261"/>
      <c r="F81" s="261"/>
      <c r="G81" s="261"/>
      <c r="H81" s="261"/>
      <c r="I81" s="261"/>
      <c r="J81" s="261"/>
      <c r="K81" s="261"/>
      <c r="L81" s="262"/>
      <c r="M81" s="34"/>
    </row>
    <row r="82" spans="1:13" ht="31.5" customHeight="1">
      <c r="A82" s="267" t="s">
        <v>41</v>
      </c>
      <c r="B82" s="142" t="s">
        <v>42</v>
      </c>
      <c r="C82" s="243" t="s">
        <v>38</v>
      </c>
      <c r="D82" s="11" t="s">
        <v>7</v>
      </c>
      <c r="E82" s="45">
        <f t="shared" ref="E82:E93" si="18">SUM(F82:L82)</f>
        <v>311775.01809999999</v>
      </c>
      <c r="F82" s="43">
        <f>F84</f>
        <v>87218.3</v>
      </c>
      <c r="G82" s="43">
        <f t="shared" ref="G82:L82" si="19">G84</f>
        <v>58921.2</v>
      </c>
      <c r="H82" s="25">
        <f t="shared" si="19"/>
        <v>30782.1</v>
      </c>
      <c r="I82" s="25">
        <f t="shared" si="19"/>
        <v>35025</v>
      </c>
      <c r="J82" s="25">
        <f t="shared" si="19"/>
        <v>33308.300000000003</v>
      </c>
      <c r="K82" s="16">
        <f t="shared" si="19"/>
        <v>33213.885899999994</v>
      </c>
      <c r="L82" s="16">
        <f t="shared" si="19"/>
        <v>33306.232199999999</v>
      </c>
    </row>
    <row r="83" spans="1:13" ht="39.75" customHeight="1">
      <c r="A83" s="268"/>
      <c r="B83" s="143"/>
      <c r="C83" s="244"/>
      <c r="D83" s="13" t="s">
        <v>28</v>
      </c>
      <c r="E83" s="10">
        <v>0</v>
      </c>
      <c r="F83" s="10">
        <v>0</v>
      </c>
      <c r="G83" s="10">
        <v>0</v>
      </c>
      <c r="H83" s="8">
        <v>0</v>
      </c>
      <c r="I83" s="8">
        <v>0</v>
      </c>
      <c r="J83" s="8">
        <v>0</v>
      </c>
      <c r="K83" s="8">
        <v>0</v>
      </c>
      <c r="L83" s="8">
        <f>SUM(M77:S77)</f>
        <v>0</v>
      </c>
    </row>
    <row r="84" spans="1:13" ht="15.75">
      <c r="A84" s="268"/>
      <c r="B84" s="143"/>
      <c r="C84" s="244"/>
      <c r="D84" s="13" t="s">
        <v>22</v>
      </c>
      <c r="E84" s="46">
        <f t="shared" si="18"/>
        <v>311775.01809999999</v>
      </c>
      <c r="F84" s="46">
        <f>F90</f>
        <v>87218.3</v>
      </c>
      <c r="G84" s="46">
        <v>58921.2</v>
      </c>
      <c r="H84" s="47">
        <v>30782.1</v>
      </c>
      <c r="I84" s="47">
        <v>35025</v>
      </c>
      <c r="J84" s="47">
        <v>33308.300000000003</v>
      </c>
      <c r="K84" s="23">
        <f>K90</f>
        <v>33213.885899999994</v>
      </c>
      <c r="L84" s="23">
        <f>L90</f>
        <v>33306.232199999999</v>
      </c>
    </row>
    <row r="85" spans="1:13" ht="39" customHeight="1">
      <c r="A85" s="268"/>
      <c r="B85" s="143"/>
      <c r="C85" s="244"/>
      <c r="D85" s="13" t="s">
        <v>23</v>
      </c>
      <c r="E85" s="10">
        <v>0</v>
      </c>
      <c r="F85" s="10">
        <v>0</v>
      </c>
      <c r="G85" s="10">
        <v>0</v>
      </c>
      <c r="H85" s="8">
        <v>0</v>
      </c>
      <c r="I85" s="8">
        <v>0</v>
      </c>
      <c r="J85" s="8">
        <v>0</v>
      </c>
      <c r="K85" s="8">
        <v>0</v>
      </c>
      <c r="L85" s="8">
        <f>SUM(M80:S80)</f>
        <v>0</v>
      </c>
    </row>
    <row r="86" spans="1:13" ht="39" customHeight="1">
      <c r="A86" s="268"/>
      <c r="B86" s="143"/>
      <c r="C86" s="244"/>
      <c r="D86" s="13" t="s">
        <v>24</v>
      </c>
      <c r="E86" s="10">
        <v>0</v>
      </c>
      <c r="F86" s="10">
        <v>0</v>
      </c>
      <c r="G86" s="10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</row>
    <row r="87" spans="1:13" ht="31.5">
      <c r="A87" s="269"/>
      <c r="B87" s="144"/>
      <c r="C87" s="245"/>
      <c r="D87" s="13" t="s">
        <v>25</v>
      </c>
      <c r="E87" s="10">
        <f t="shared" si="18"/>
        <v>0</v>
      </c>
      <c r="F87" s="10">
        <f t="shared" ref="F87:L87" si="20">SUM(G81:M81)</f>
        <v>0</v>
      </c>
      <c r="G87" s="10">
        <f t="shared" si="20"/>
        <v>0</v>
      </c>
      <c r="H87" s="8">
        <f t="shared" si="20"/>
        <v>0</v>
      </c>
      <c r="I87" s="8">
        <f t="shared" si="20"/>
        <v>0</v>
      </c>
      <c r="J87" s="8">
        <f t="shared" si="20"/>
        <v>0</v>
      </c>
      <c r="K87" s="8">
        <f t="shared" si="20"/>
        <v>0</v>
      </c>
      <c r="L87" s="8">
        <f t="shared" si="20"/>
        <v>0</v>
      </c>
    </row>
    <row r="88" spans="1:13" ht="33" customHeight="1">
      <c r="A88" s="257"/>
      <c r="B88" s="263" t="s">
        <v>43</v>
      </c>
      <c r="C88" s="253"/>
      <c r="D88" s="11" t="s">
        <v>7</v>
      </c>
      <c r="E88" s="43">
        <f t="shared" si="18"/>
        <v>311775.01809999999</v>
      </c>
      <c r="F88" s="43">
        <f t="shared" ref="F88:L88" si="21">F90</f>
        <v>87218.3</v>
      </c>
      <c r="G88" s="43">
        <f t="shared" si="21"/>
        <v>58921.2</v>
      </c>
      <c r="H88" s="25">
        <f t="shared" si="21"/>
        <v>30782.1</v>
      </c>
      <c r="I88" s="25">
        <f t="shared" si="21"/>
        <v>35025</v>
      </c>
      <c r="J88" s="25">
        <f t="shared" si="21"/>
        <v>33308.300000000003</v>
      </c>
      <c r="K88" s="43">
        <f t="shared" si="21"/>
        <v>33213.885899999994</v>
      </c>
      <c r="L88" s="16">
        <f t="shared" si="21"/>
        <v>33306.232199999999</v>
      </c>
    </row>
    <row r="89" spans="1:13" ht="39.75" customHeight="1">
      <c r="A89" s="258"/>
      <c r="B89" s="251"/>
      <c r="C89" s="254"/>
      <c r="D89" s="13" t="s">
        <v>28</v>
      </c>
      <c r="E89" s="10">
        <v>0</v>
      </c>
      <c r="F89" s="10">
        <v>0</v>
      </c>
      <c r="G89" s="10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</row>
    <row r="90" spans="1:13" ht="38.25" customHeight="1">
      <c r="A90" s="258"/>
      <c r="B90" s="251"/>
      <c r="C90" s="254"/>
      <c r="D90" s="13" t="s">
        <v>22</v>
      </c>
      <c r="E90" s="46">
        <f t="shared" si="18"/>
        <v>311775.01809999999</v>
      </c>
      <c r="F90" s="46">
        <v>87218.3</v>
      </c>
      <c r="G90" s="46">
        <f>G84</f>
        <v>58921.2</v>
      </c>
      <c r="H90" s="47">
        <f>H84</f>
        <v>30782.1</v>
      </c>
      <c r="I90" s="47">
        <f>I84</f>
        <v>35025</v>
      </c>
      <c r="J90" s="47">
        <f>J84</f>
        <v>33308.300000000003</v>
      </c>
      <c r="K90" s="12">
        <f>H90*1.079</f>
        <v>33213.885899999994</v>
      </c>
      <c r="L90" s="12">
        <f>H90*1.082</f>
        <v>33306.232199999999</v>
      </c>
    </row>
    <row r="91" spans="1:13" ht="15.75">
      <c r="A91" s="258"/>
      <c r="B91" s="251"/>
      <c r="C91" s="254"/>
      <c r="D91" s="13" t="s">
        <v>23</v>
      </c>
      <c r="E91" s="8">
        <f t="shared" si="18"/>
        <v>0</v>
      </c>
      <c r="F91" s="8">
        <f t="shared" ref="F91:L91" si="22">SUM(G85:M85)</f>
        <v>0</v>
      </c>
      <c r="G91" s="8">
        <f t="shared" si="22"/>
        <v>0</v>
      </c>
      <c r="H91" s="8">
        <f t="shared" si="22"/>
        <v>0</v>
      </c>
      <c r="I91" s="8">
        <f t="shared" si="22"/>
        <v>0</v>
      </c>
      <c r="J91" s="8">
        <f t="shared" si="22"/>
        <v>0</v>
      </c>
      <c r="K91" s="8">
        <f t="shared" si="22"/>
        <v>0</v>
      </c>
      <c r="L91" s="8">
        <f t="shared" si="22"/>
        <v>0</v>
      </c>
    </row>
    <row r="92" spans="1:13" ht="31.5">
      <c r="A92" s="258"/>
      <c r="B92" s="251"/>
      <c r="C92" s="254"/>
      <c r="D92" s="13" t="s">
        <v>24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</row>
    <row r="93" spans="1:13" ht="31.5">
      <c r="A93" s="259"/>
      <c r="B93" s="264"/>
      <c r="C93" s="255"/>
      <c r="D93" s="13" t="s">
        <v>25</v>
      </c>
      <c r="E93" s="8">
        <f t="shared" si="18"/>
        <v>0</v>
      </c>
      <c r="F93" s="8">
        <f t="shared" ref="F93:L93" si="23">SUM(G87:M87)</f>
        <v>0</v>
      </c>
      <c r="G93" s="8">
        <f t="shared" si="23"/>
        <v>0</v>
      </c>
      <c r="H93" s="8">
        <f t="shared" si="23"/>
        <v>0</v>
      </c>
      <c r="I93" s="8">
        <f t="shared" si="23"/>
        <v>0</v>
      </c>
      <c r="J93" s="8">
        <f t="shared" si="23"/>
        <v>0</v>
      </c>
      <c r="K93" s="8">
        <f t="shared" si="23"/>
        <v>0</v>
      </c>
      <c r="L93" s="8">
        <f t="shared" si="23"/>
        <v>0</v>
      </c>
    </row>
    <row r="94" spans="1:13" ht="34.5" customHeight="1">
      <c r="A94" s="260" t="s">
        <v>44</v>
      </c>
      <c r="B94" s="265"/>
      <c r="C94" s="265"/>
      <c r="D94" s="265"/>
      <c r="E94" s="265"/>
      <c r="F94" s="265"/>
      <c r="G94" s="265"/>
      <c r="H94" s="265"/>
      <c r="I94" s="265"/>
      <c r="J94" s="265"/>
      <c r="K94" s="265"/>
      <c r="L94" s="266"/>
      <c r="M94" s="34"/>
    </row>
    <row r="95" spans="1:13" ht="31.5" customHeight="1">
      <c r="A95" s="270" t="s">
        <v>45</v>
      </c>
      <c r="B95" s="209" t="s">
        <v>46</v>
      </c>
      <c r="C95" s="243" t="s">
        <v>38</v>
      </c>
      <c r="D95" s="11" t="s">
        <v>7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</row>
    <row r="96" spans="1:13" ht="15.75">
      <c r="A96" s="271"/>
      <c r="B96" s="210"/>
      <c r="C96" s="244"/>
      <c r="D96" s="13" t="s">
        <v>28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f>SUM(M90:S90)</f>
        <v>0</v>
      </c>
    </row>
    <row r="97" spans="1:12" ht="15.75">
      <c r="A97" s="271"/>
      <c r="B97" s="210"/>
      <c r="C97" s="244"/>
      <c r="D97" s="13" t="s">
        <v>22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</row>
    <row r="98" spans="1:12" ht="15.75">
      <c r="A98" s="271"/>
      <c r="B98" s="210"/>
      <c r="C98" s="244"/>
      <c r="D98" s="13" t="s">
        <v>23</v>
      </c>
      <c r="E98" s="8">
        <f>SUM(F98:L98)</f>
        <v>0</v>
      </c>
      <c r="F98" s="8">
        <f t="shared" ref="F98:L98" si="24">SUM(G93:M93)</f>
        <v>0</v>
      </c>
      <c r="G98" s="8">
        <f t="shared" si="24"/>
        <v>0</v>
      </c>
      <c r="H98" s="8">
        <f t="shared" si="24"/>
        <v>0</v>
      </c>
      <c r="I98" s="8">
        <f t="shared" si="24"/>
        <v>0</v>
      </c>
      <c r="J98" s="8">
        <f t="shared" si="24"/>
        <v>0</v>
      </c>
      <c r="K98" s="8">
        <f t="shared" si="24"/>
        <v>0</v>
      </c>
      <c r="L98" s="8">
        <f t="shared" si="24"/>
        <v>0</v>
      </c>
    </row>
    <row r="99" spans="1:12" ht="31.5">
      <c r="A99" s="271"/>
      <c r="B99" s="210"/>
      <c r="C99" s="244"/>
      <c r="D99" s="13" t="s">
        <v>24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</row>
    <row r="100" spans="1:12" ht="52.5" customHeight="1">
      <c r="A100" s="271"/>
      <c r="B100" s="210"/>
      <c r="C100" s="245"/>
      <c r="D100" s="13" t="s">
        <v>25</v>
      </c>
      <c r="E100" s="8">
        <f>SUM(F100:L100)</f>
        <v>0</v>
      </c>
      <c r="F100" s="8">
        <f t="shared" ref="F100:L100" si="25">SUM(G94:M94)</f>
        <v>0</v>
      </c>
      <c r="G100" s="8">
        <f t="shared" si="25"/>
        <v>0</v>
      </c>
      <c r="H100" s="8">
        <f t="shared" si="25"/>
        <v>0</v>
      </c>
      <c r="I100" s="8">
        <f t="shared" si="25"/>
        <v>0</v>
      </c>
      <c r="J100" s="8">
        <f t="shared" si="25"/>
        <v>0</v>
      </c>
      <c r="K100" s="8">
        <f t="shared" si="25"/>
        <v>0</v>
      </c>
      <c r="L100" s="8">
        <f t="shared" si="25"/>
        <v>0</v>
      </c>
    </row>
    <row r="101" spans="1:12" ht="30.75" customHeight="1">
      <c r="A101" s="271"/>
      <c r="B101" s="210"/>
      <c r="C101" s="273" t="s">
        <v>47</v>
      </c>
      <c r="D101" s="11" t="s">
        <v>7</v>
      </c>
      <c r="E101" s="27">
        <f>E102+E103+E104+E105+E106</f>
        <v>96169.945000000007</v>
      </c>
      <c r="F101" s="27">
        <f t="shared" ref="F101:L101" si="26">F102+F103+F104+F105+F106</f>
        <v>16943.900000000001</v>
      </c>
      <c r="G101" s="27">
        <f t="shared" si="26"/>
        <v>21931.845000000001</v>
      </c>
      <c r="H101" s="28">
        <f t="shared" si="26"/>
        <v>15598.1</v>
      </c>
      <c r="I101" s="28">
        <f t="shared" si="26"/>
        <v>7799.1</v>
      </c>
      <c r="J101" s="28">
        <f t="shared" si="26"/>
        <v>6621.4</v>
      </c>
      <c r="K101" s="27">
        <f t="shared" si="26"/>
        <v>13637.8</v>
      </c>
      <c r="L101" s="27">
        <f t="shared" si="26"/>
        <v>13637.8</v>
      </c>
    </row>
    <row r="102" spans="1:12" ht="15.75">
      <c r="A102" s="271"/>
      <c r="B102" s="210"/>
      <c r="C102" s="274"/>
      <c r="D102" s="13" t="s">
        <v>28</v>
      </c>
      <c r="E102" s="24">
        <v>0</v>
      </c>
      <c r="F102" s="24">
        <v>0</v>
      </c>
      <c r="G102" s="24">
        <v>0</v>
      </c>
      <c r="H102" s="8">
        <v>0</v>
      </c>
      <c r="I102" s="8">
        <v>0</v>
      </c>
      <c r="J102" s="8">
        <v>0</v>
      </c>
      <c r="K102" s="8">
        <f>SUM(L96:R96)</f>
        <v>0</v>
      </c>
      <c r="L102" s="8">
        <f>SUM(M96:S96)</f>
        <v>0</v>
      </c>
    </row>
    <row r="103" spans="1:12" ht="15.75">
      <c r="A103" s="271"/>
      <c r="B103" s="210"/>
      <c r="C103" s="274"/>
      <c r="D103" s="13" t="s">
        <v>22</v>
      </c>
      <c r="E103" s="24">
        <f>F103+G103+H103+I103+J103+K103+L103</f>
        <v>94515.6</v>
      </c>
      <c r="F103" s="24">
        <v>16943.900000000001</v>
      </c>
      <c r="G103" s="24">
        <v>20277.5</v>
      </c>
      <c r="H103" s="21">
        <v>15598.1</v>
      </c>
      <c r="I103" s="21">
        <v>7799.1</v>
      </c>
      <c r="J103" s="21">
        <v>6621.4</v>
      </c>
      <c r="K103" s="8">
        <v>13637.8</v>
      </c>
      <c r="L103" s="8">
        <v>13637.8</v>
      </c>
    </row>
    <row r="104" spans="1:12" ht="15.75">
      <c r="A104" s="271"/>
      <c r="B104" s="210"/>
      <c r="C104" s="274"/>
      <c r="D104" s="13" t="s">
        <v>23</v>
      </c>
      <c r="E104" s="24">
        <f>SUM(F104:L104)</f>
        <v>1654.345</v>
      </c>
      <c r="F104" s="24">
        <f>SUM(G98:M98)</f>
        <v>0</v>
      </c>
      <c r="G104" s="24">
        <v>1654.345</v>
      </c>
      <c r="H104" s="8">
        <f>SUM(I98:O98)</f>
        <v>0</v>
      </c>
      <c r="I104" s="8">
        <f>SUM(J98:P98)</f>
        <v>0</v>
      </c>
      <c r="J104" s="8">
        <f>SUM(K98:Q98)</f>
        <v>0</v>
      </c>
      <c r="K104" s="8">
        <f>SUM(L98:R98)</f>
        <v>0</v>
      </c>
      <c r="L104" s="8">
        <f>SUM(M98:S98)</f>
        <v>0</v>
      </c>
    </row>
    <row r="105" spans="1:12" ht="31.5">
      <c r="A105" s="271"/>
      <c r="B105" s="210"/>
      <c r="C105" s="274"/>
      <c r="D105" s="13" t="s">
        <v>24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</row>
    <row r="106" spans="1:12" ht="52.5" customHeight="1">
      <c r="A106" s="272"/>
      <c r="B106" s="211"/>
      <c r="C106" s="275"/>
      <c r="D106" s="13" t="s">
        <v>25</v>
      </c>
      <c r="E106" s="24">
        <f>SUM(F106:L106)</f>
        <v>0</v>
      </c>
      <c r="F106" s="24">
        <f t="shared" ref="F106:L106" si="27">SUM(G100:M100)</f>
        <v>0</v>
      </c>
      <c r="G106" s="24">
        <f t="shared" si="27"/>
        <v>0</v>
      </c>
      <c r="H106" s="8">
        <f t="shared" si="27"/>
        <v>0</v>
      </c>
      <c r="I106" s="8">
        <f t="shared" si="27"/>
        <v>0</v>
      </c>
      <c r="J106" s="8">
        <f t="shared" si="27"/>
        <v>0</v>
      </c>
      <c r="K106" s="8">
        <f t="shared" si="27"/>
        <v>0</v>
      </c>
      <c r="L106" s="8">
        <f t="shared" si="27"/>
        <v>0</v>
      </c>
    </row>
    <row r="107" spans="1:12" ht="18.75" customHeight="1">
      <c r="A107" s="276"/>
      <c r="B107" s="263" t="s">
        <v>48</v>
      </c>
      <c r="C107" s="253"/>
      <c r="D107" s="11" t="s">
        <v>7</v>
      </c>
      <c r="E107" s="27">
        <f>E108+E109+E110+E112</f>
        <v>96169.945000000007</v>
      </c>
      <c r="F107" s="27">
        <f t="shared" ref="F107:L107" si="28">F108+F109+F110+F112</f>
        <v>16943.900000000001</v>
      </c>
      <c r="G107" s="27">
        <f t="shared" si="28"/>
        <v>21931.845000000001</v>
      </c>
      <c r="H107" s="28">
        <f t="shared" si="28"/>
        <v>15598.1</v>
      </c>
      <c r="I107" s="28">
        <f t="shared" si="28"/>
        <v>7799.1</v>
      </c>
      <c r="J107" s="28">
        <f t="shared" si="28"/>
        <v>6621.4</v>
      </c>
      <c r="K107" s="27">
        <f t="shared" si="28"/>
        <v>13637.8</v>
      </c>
      <c r="L107" s="27">
        <f t="shared" si="28"/>
        <v>13637.8</v>
      </c>
    </row>
    <row r="108" spans="1:12" ht="22.5" customHeight="1">
      <c r="A108" s="277"/>
      <c r="B108" s="251"/>
      <c r="C108" s="254"/>
      <c r="D108" s="13" t="s">
        <v>28</v>
      </c>
      <c r="E108" s="24">
        <f>E96+E102</f>
        <v>0</v>
      </c>
      <c r="F108" s="24">
        <f t="shared" ref="F108:L110" si="29">F96+F102</f>
        <v>0</v>
      </c>
      <c r="G108" s="24">
        <f t="shared" si="29"/>
        <v>0</v>
      </c>
      <c r="H108" s="8">
        <f t="shared" si="29"/>
        <v>0</v>
      </c>
      <c r="I108" s="8">
        <f t="shared" si="29"/>
        <v>0</v>
      </c>
      <c r="J108" s="8">
        <f t="shared" si="29"/>
        <v>0</v>
      </c>
      <c r="K108" s="24">
        <f t="shared" si="29"/>
        <v>0</v>
      </c>
      <c r="L108" s="24">
        <f t="shared" si="29"/>
        <v>0</v>
      </c>
    </row>
    <row r="109" spans="1:12" ht="35.25" customHeight="1">
      <c r="A109" s="277"/>
      <c r="B109" s="251"/>
      <c r="C109" s="254"/>
      <c r="D109" s="13" t="s">
        <v>22</v>
      </c>
      <c r="E109" s="24">
        <f>E97+E103</f>
        <v>94515.6</v>
      </c>
      <c r="F109" s="24">
        <f t="shared" si="29"/>
        <v>16943.900000000001</v>
      </c>
      <c r="G109" s="24">
        <f t="shared" si="29"/>
        <v>20277.5</v>
      </c>
      <c r="H109" s="21">
        <f t="shared" si="29"/>
        <v>15598.1</v>
      </c>
      <c r="I109" s="21">
        <f t="shared" si="29"/>
        <v>7799.1</v>
      </c>
      <c r="J109" s="21">
        <f t="shared" si="29"/>
        <v>6621.4</v>
      </c>
      <c r="K109" s="24">
        <f t="shared" si="29"/>
        <v>13637.8</v>
      </c>
      <c r="L109" s="24">
        <f t="shared" si="29"/>
        <v>13637.8</v>
      </c>
    </row>
    <row r="110" spans="1:12" ht="21" customHeight="1">
      <c r="A110" s="277"/>
      <c r="B110" s="251"/>
      <c r="C110" s="254"/>
      <c r="D110" s="13" t="s">
        <v>23</v>
      </c>
      <c r="E110" s="24">
        <f>E98+E104</f>
        <v>1654.345</v>
      </c>
      <c r="F110" s="24">
        <f t="shared" si="29"/>
        <v>0</v>
      </c>
      <c r="G110" s="24">
        <f t="shared" si="29"/>
        <v>1654.345</v>
      </c>
      <c r="H110" s="8">
        <f t="shared" si="29"/>
        <v>0</v>
      </c>
      <c r="I110" s="8">
        <f t="shared" si="29"/>
        <v>0</v>
      </c>
      <c r="J110" s="8">
        <f t="shared" si="29"/>
        <v>0</v>
      </c>
      <c r="K110" s="24">
        <f t="shared" si="29"/>
        <v>0</v>
      </c>
      <c r="L110" s="24">
        <f t="shared" si="29"/>
        <v>0</v>
      </c>
    </row>
    <row r="111" spans="1:12" ht="31.5">
      <c r="A111" s="277"/>
      <c r="B111" s="251"/>
      <c r="C111" s="254"/>
      <c r="D111" s="13" t="s">
        <v>24</v>
      </c>
      <c r="E111" s="24">
        <f t="shared" ref="E111:L112" si="30">E99+E105</f>
        <v>0</v>
      </c>
      <c r="F111" s="24">
        <f t="shared" si="30"/>
        <v>0</v>
      </c>
      <c r="G111" s="24">
        <f t="shared" si="30"/>
        <v>0</v>
      </c>
      <c r="H111" s="24">
        <f t="shared" si="30"/>
        <v>0</v>
      </c>
      <c r="I111" s="24">
        <f t="shared" si="30"/>
        <v>0</v>
      </c>
      <c r="J111" s="24">
        <f t="shared" si="30"/>
        <v>0</v>
      </c>
      <c r="K111" s="24">
        <f t="shared" si="30"/>
        <v>0</v>
      </c>
      <c r="L111" s="24">
        <f t="shared" si="30"/>
        <v>0</v>
      </c>
    </row>
    <row r="112" spans="1:12" ht="31.5">
      <c r="A112" s="277"/>
      <c r="B112" s="264"/>
      <c r="C112" s="255"/>
      <c r="D112" s="13" t="s">
        <v>25</v>
      </c>
      <c r="E112" s="24">
        <f t="shared" si="30"/>
        <v>0</v>
      </c>
      <c r="F112" s="24">
        <f t="shared" si="30"/>
        <v>0</v>
      </c>
      <c r="G112" s="24">
        <f t="shared" si="30"/>
        <v>0</v>
      </c>
      <c r="H112" s="24">
        <f t="shared" si="30"/>
        <v>0</v>
      </c>
      <c r="I112" s="24">
        <f t="shared" si="30"/>
        <v>0</v>
      </c>
      <c r="J112" s="24">
        <f t="shared" si="30"/>
        <v>0</v>
      </c>
      <c r="K112" s="24">
        <f t="shared" si="30"/>
        <v>0</v>
      </c>
      <c r="L112" s="24">
        <f t="shared" si="30"/>
        <v>0</v>
      </c>
    </row>
    <row r="113" spans="1:13" ht="23.25" customHeight="1">
      <c r="A113" s="260" t="s">
        <v>49</v>
      </c>
      <c r="B113" s="278"/>
      <c r="C113" s="278"/>
      <c r="D113" s="278"/>
      <c r="E113" s="278"/>
      <c r="F113" s="278"/>
      <c r="G113" s="278"/>
      <c r="H113" s="278"/>
      <c r="I113" s="278"/>
      <c r="J113" s="278"/>
      <c r="K113" s="278"/>
      <c r="L113" s="279"/>
      <c r="M113" s="34"/>
    </row>
    <row r="114" spans="1:13" ht="35.25" customHeight="1">
      <c r="A114" s="267" t="s">
        <v>50</v>
      </c>
      <c r="B114" s="142" t="s">
        <v>51</v>
      </c>
      <c r="C114" s="243" t="s">
        <v>38</v>
      </c>
      <c r="D114" s="11" t="s">
        <v>7</v>
      </c>
      <c r="E114" s="41">
        <f t="shared" ref="E114:E125" si="31">SUM(F114:L114)</f>
        <v>709.8</v>
      </c>
      <c r="F114" s="48">
        <v>248.2</v>
      </c>
      <c r="G114" s="49">
        <f t="shared" ref="G114:L114" si="32">G115</f>
        <v>461.6</v>
      </c>
      <c r="H114" s="51">
        <f t="shared" si="32"/>
        <v>0</v>
      </c>
      <c r="I114" s="51">
        <f t="shared" si="32"/>
        <v>0</v>
      </c>
      <c r="J114" s="51">
        <f t="shared" si="32"/>
        <v>0</v>
      </c>
      <c r="K114" s="18">
        <f t="shared" si="32"/>
        <v>0</v>
      </c>
      <c r="L114" s="18">
        <f t="shared" si="32"/>
        <v>0</v>
      </c>
    </row>
    <row r="115" spans="1:13" ht="15.75">
      <c r="A115" s="268"/>
      <c r="B115" s="143"/>
      <c r="C115" s="244"/>
      <c r="D115" s="13" t="s">
        <v>28</v>
      </c>
      <c r="E115" s="23">
        <f t="shared" si="31"/>
        <v>709.8</v>
      </c>
      <c r="F115" s="38">
        <v>248.2</v>
      </c>
      <c r="G115" s="50">
        <v>461.6</v>
      </c>
      <c r="H115" s="52">
        <v>0</v>
      </c>
      <c r="I115" s="47">
        <v>0</v>
      </c>
      <c r="J115" s="47">
        <v>0</v>
      </c>
      <c r="K115" s="23">
        <v>0</v>
      </c>
      <c r="L115" s="23">
        <v>0</v>
      </c>
    </row>
    <row r="116" spans="1:13" ht="34.5" customHeight="1">
      <c r="A116" s="268"/>
      <c r="B116" s="143"/>
      <c r="C116" s="244"/>
      <c r="D116" s="13" t="s">
        <v>22</v>
      </c>
      <c r="E116" s="24">
        <f t="shared" si="31"/>
        <v>0</v>
      </c>
      <c r="F116" s="24">
        <v>0</v>
      </c>
      <c r="G116" s="24">
        <f t="shared" ref="G116:L116" si="33">SUM(H110:N110)</f>
        <v>0</v>
      </c>
      <c r="H116" s="8">
        <f t="shared" si="33"/>
        <v>0</v>
      </c>
      <c r="I116" s="8">
        <f t="shared" si="33"/>
        <v>0</v>
      </c>
      <c r="J116" s="8">
        <f t="shared" si="33"/>
        <v>0</v>
      </c>
      <c r="K116" s="8">
        <f t="shared" si="33"/>
        <v>0</v>
      </c>
      <c r="L116" s="8">
        <f t="shared" si="33"/>
        <v>0</v>
      </c>
    </row>
    <row r="117" spans="1:13" ht="31.5" customHeight="1">
      <c r="A117" s="268"/>
      <c r="B117" s="143"/>
      <c r="C117" s="244"/>
      <c r="D117" s="13" t="s">
        <v>23</v>
      </c>
      <c r="E117" s="24">
        <f t="shared" si="31"/>
        <v>0</v>
      </c>
      <c r="F117" s="24">
        <f t="shared" ref="F117:L117" si="34">SUM(G112:M112)</f>
        <v>0</v>
      </c>
      <c r="G117" s="24">
        <f t="shared" si="34"/>
        <v>0</v>
      </c>
      <c r="H117" s="8">
        <f t="shared" si="34"/>
        <v>0</v>
      </c>
      <c r="I117" s="8">
        <f t="shared" si="34"/>
        <v>0</v>
      </c>
      <c r="J117" s="8">
        <f t="shared" si="34"/>
        <v>0</v>
      </c>
      <c r="K117" s="8">
        <f t="shared" si="34"/>
        <v>0</v>
      </c>
      <c r="L117" s="8">
        <f t="shared" si="34"/>
        <v>0</v>
      </c>
    </row>
    <row r="118" spans="1:13" ht="31.5" customHeight="1">
      <c r="A118" s="268"/>
      <c r="B118" s="143"/>
      <c r="C118" s="244"/>
      <c r="D118" s="13" t="s">
        <v>24</v>
      </c>
      <c r="E118" s="24">
        <v>0</v>
      </c>
      <c r="F118" s="24">
        <v>0</v>
      </c>
      <c r="G118" s="24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</row>
    <row r="119" spans="1:13" ht="28.5" customHeight="1">
      <c r="A119" s="269"/>
      <c r="B119" s="144"/>
      <c r="C119" s="245"/>
      <c r="D119" s="13" t="s">
        <v>25</v>
      </c>
      <c r="E119" s="24">
        <f t="shared" si="31"/>
        <v>0</v>
      </c>
      <c r="F119" s="24">
        <f t="shared" ref="F119:L119" si="35">SUM(G113:M113)</f>
        <v>0</v>
      </c>
      <c r="G119" s="24">
        <f t="shared" si="35"/>
        <v>0</v>
      </c>
      <c r="H119" s="8">
        <f t="shared" si="35"/>
        <v>0</v>
      </c>
      <c r="I119" s="8">
        <f t="shared" si="35"/>
        <v>0</v>
      </c>
      <c r="J119" s="8">
        <f t="shared" si="35"/>
        <v>0</v>
      </c>
      <c r="K119" s="8">
        <f t="shared" si="35"/>
        <v>0</v>
      </c>
      <c r="L119" s="8">
        <f t="shared" si="35"/>
        <v>0</v>
      </c>
    </row>
    <row r="120" spans="1:13" ht="39.75" customHeight="1">
      <c r="A120" s="276"/>
      <c r="B120" s="263" t="s">
        <v>52</v>
      </c>
      <c r="C120" s="253"/>
      <c r="D120" s="11" t="s">
        <v>7</v>
      </c>
      <c r="E120" s="41">
        <f>SUM(F120:L120)</f>
        <v>709.8</v>
      </c>
      <c r="F120" s="48">
        <v>248.2</v>
      </c>
      <c r="G120" s="48">
        <f>G121</f>
        <v>461.6</v>
      </c>
      <c r="H120" s="53">
        <f>H121</f>
        <v>0</v>
      </c>
      <c r="I120" s="53">
        <f>I121</f>
        <v>0</v>
      </c>
      <c r="J120" s="25">
        <v>0</v>
      </c>
      <c r="K120" s="16">
        <v>0</v>
      </c>
      <c r="L120" s="16">
        <v>0</v>
      </c>
    </row>
    <row r="121" spans="1:13" ht="34.5" customHeight="1">
      <c r="A121" s="280"/>
      <c r="B121" s="251"/>
      <c r="C121" s="254"/>
      <c r="D121" s="13" t="s">
        <v>28</v>
      </c>
      <c r="E121" s="23">
        <f>SUM(F121:L121)</f>
        <v>709.8</v>
      </c>
      <c r="F121" s="38">
        <v>248.2</v>
      </c>
      <c r="G121" s="50">
        <f>G115</f>
        <v>461.6</v>
      </c>
      <c r="H121" s="54">
        <f>H115</f>
        <v>0</v>
      </c>
      <c r="I121" s="54">
        <f>I115</f>
        <v>0</v>
      </c>
      <c r="J121" s="47">
        <v>0</v>
      </c>
      <c r="K121" s="12">
        <v>0</v>
      </c>
      <c r="L121" s="12">
        <v>0</v>
      </c>
    </row>
    <row r="122" spans="1:13" ht="33" customHeight="1">
      <c r="A122" s="280"/>
      <c r="B122" s="251"/>
      <c r="C122" s="254"/>
      <c r="D122" s="13" t="s">
        <v>22</v>
      </c>
      <c r="E122" s="8">
        <f t="shared" si="31"/>
        <v>0</v>
      </c>
      <c r="F122" s="8">
        <f t="shared" ref="F122:L123" si="36">SUM(G116:M116)</f>
        <v>0</v>
      </c>
      <c r="G122" s="8">
        <f t="shared" si="36"/>
        <v>0</v>
      </c>
      <c r="H122" s="8">
        <f t="shared" si="36"/>
        <v>0</v>
      </c>
      <c r="I122" s="8">
        <f t="shared" si="36"/>
        <v>0</v>
      </c>
      <c r="J122" s="8">
        <f t="shared" si="36"/>
        <v>0</v>
      </c>
      <c r="K122" s="8">
        <f t="shared" si="36"/>
        <v>0</v>
      </c>
      <c r="L122" s="8">
        <f t="shared" si="36"/>
        <v>0</v>
      </c>
    </row>
    <row r="123" spans="1:13" ht="26.25" customHeight="1">
      <c r="A123" s="280"/>
      <c r="B123" s="251"/>
      <c r="C123" s="254"/>
      <c r="D123" s="13" t="s">
        <v>23</v>
      </c>
      <c r="E123" s="8">
        <f t="shared" si="31"/>
        <v>0</v>
      </c>
      <c r="F123" s="8">
        <f t="shared" si="36"/>
        <v>0</v>
      </c>
      <c r="G123" s="8">
        <f t="shared" si="36"/>
        <v>0</v>
      </c>
      <c r="H123" s="8">
        <f t="shared" si="36"/>
        <v>0</v>
      </c>
      <c r="I123" s="8">
        <f t="shared" si="36"/>
        <v>0</v>
      </c>
      <c r="J123" s="8">
        <f t="shared" si="36"/>
        <v>0</v>
      </c>
      <c r="K123" s="8">
        <f t="shared" si="36"/>
        <v>0</v>
      </c>
      <c r="L123" s="8">
        <f t="shared" si="36"/>
        <v>0</v>
      </c>
    </row>
    <row r="124" spans="1:13" ht="33" customHeight="1">
      <c r="A124" s="280"/>
      <c r="B124" s="251"/>
      <c r="C124" s="254"/>
      <c r="D124" s="13" t="s">
        <v>24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</row>
    <row r="125" spans="1:13" ht="24.75" customHeight="1">
      <c r="A125" s="281"/>
      <c r="B125" s="264"/>
      <c r="C125" s="255"/>
      <c r="D125" s="13" t="s">
        <v>25</v>
      </c>
      <c r="E125" s="9">
        <f t="shared" si="31"/>
        <v>0</v>
      </c>
      <c r="F125" s="9">
        <f t="shared" ref="F125:L125" si="37">SUM(G119:M119)</f>
        <v>0</v>
      </c>
      <c r="G125" s="9">
        <f t="shared" si="37"/>
        <v>0</v>
      </c>
      <c r="H125" s="9">
        <f t="shared" si="37"/>
        <v>0</v>
      </c>
      <c r="I125" s="9">
        <f t="shared" si="37"/>
        <v>0</v>
      </c>
      <c r="J125" s="9">
        <f t="shared" si="37"/>
        <v>0</v>
      </c>
      <c r="K125" s="9">
        <f t="shared" si="37"/>
        <v>0</v>
      </c>
      <c r="L125" s="9">
        <f t="shared" si="37"/>
        <v>0</v>
      </c>
    </row>
    <row r="126" spans="1:13" ht="72" customHeight="1">
      <c r="A126" s="260" t="s">
        <v>53</v>
      </c>
      <c r="B126" s="265"/>
      <c r="C126" s="265"/>
      <c r="D126" s="265"/>
      <c r="E126" s="265"/>
      <c r="F126" s="265"/>
      <c r="G126" s="265"/>
      <c r="H126" s="265"/>
      <c r="I126" s="265"/>
      <c r="J126" s="265"/>
      <c r="K126" s="265"/>
      <c r="L126" s="266"/>
      <c r="M126" s="34"/>
    </row>
    <row r="127" spans="1:13" ht="31.5" customHeight="1">
      <c r="A127" s="282" t="s">
        <v>54</v>
      </c>
      <c r="B127" s="142" t="s">
        <v>55</v>
      </c>
      <c r="C127" s="243" t="s">
        <v>38</v>
      </c>
      <c r="D127" s="11" t="s">
        <v>7</v>
      </c>
      <c r="E127" s="41">
        <f t="shared" ref="E127:E138" si="38">SUM(F127:L127)</f>
        <v>591.60820000000001</v>
      </c>
      <c r="F127" s="41">
        <f>F128+F129+F130+F131+F132</f>
        <v>0</v>
      </c>
      <c r="G127" s="41">
        <f t="shared" ref="G127:L127" si="39">G128+G129+G130+G131+G132</f>
        <v>9.4</v>
      </c>
      <c r="H127" s="25">
        <f t="shared" si="39"/>
        <v>116.2</v>
      </c>
      <c r="I127" s="25">
        <f t="shared" si="39"/>
        <v>116.2</v>
      </c>
      <c r="J127" s="25">
        <f t="shared" si="39"/>
        <v>98.7</v>
      </c>
      <c r="K127" s="16">
        <f t="shared" si="39"/>
        <v>125.3798</v>
      </c>
      <c r="L127" s="16">
        <f t="shared" si="39"/>
        <v>125.72840000000001</v>
      </c>
    </row>
    <row r="128" spans="1:13" ht="22.5" customHeight="1">
      <c r="A128" s="283"/>
      <c r="B128" s="143"/>
      <c r="C128" s="244"/>
      <c r="D128" s="13" t="s">
        <v>28</v>
      </c>
      <c r="E128" s="24">
        <f t="shared" si="38"/>
        <v>0</v>
      </c>
      <c r="F128" s="24">
        <f t="shared" ref="F128:L128" si="40">SUM(G122:M122)</f>
        <v>0</v>
      </c>
      <c r="G128" s="24">
        <f t="shared" si="40"/>
        <v>0</v>
      </c>
      <c r="H128" s="8">
        <f t="shared" si="40"/>
        <v>0</v>
      </c>
      <c r="I128" s="8">
        <f t="shared" si="40"/>
        <v>0</v>
      </c>
      <c r="J128" s="8">
        <f t="shared" si="40"/>
        <v>0</v>
      </c>
      <c r="K128" s="8">
        <f t="shared" si="40"/>
        <v>0</v>
      </c>
      <c r="L128" s="8">
        <f t="shared" si="40"/>
        <v>0</v>
      </c>
    </row>
    <row r="129" spans="1:13" ht="47.25" customHeight="1">
      <c r="A129" s="283"/>
      <c r="B129" s="143"/>
      <c r="C129" s="244"/>
      <c r="D129" s="13" t="s">
        <v>22</v>
      </c>
      <c r="E129" s="23">
        <f t="shared" si="38"/>
        <v>591.60820000000001</v>
      </c>
      <c r="F129" s="23">
        <v>0</v>
      </c>
      <c r="G129" s="23">
        <v>9.4</v>
      </c>
      <c r="H129" s="47">
        <v>116.2</v>
      </c>
      <c r="I129" s="47">
        <v>116.2</v>
      </c>
      <c r="J129" s="47">
        <v>98.7</v>
      </c>
      <c r="K129" s="12">
        <f>H129*1.079</f>
        <v>125.3798</v>
      </c>
      <c r="L129" s="12">
        <f>H129*1.082</f>
        <v>125.72840000000001</v>
      </c>
    </row>
    <row r="130" spans="1:13" ht="24" customHeight="1">
      <c r="A130" s="283"/>
      <c r="B130" s="143"/>
      <c r="C130" s="244"/>
      <c r="D130" s="13" t="s">
        <v>23</v>
      </c>
      <c r="E130" s="24">
        <f t="shared" si="38"/>
        <v>0</v>
      </c>
      <c r="F130" s="24">
        <f t="shared" ref="F130:L130" si="41">SUM(G125:M125)</f>
        <v>0</v>
      </c>
      <c r="G130" s="24">
        <f t="shared" si="41"/>
        <v>0</v>
      </c>
      <c r="H130" s="8">
        <f t="shared" si="41"/>
        <v>0</v>
      </c>
      <c r="I130" s="8">
        <f t="shared" si="41"/>
        <v>0</v>
      </c>
      <c r="J130" s="8">
        <f t="shared" si="41"/>
        <v>0</v>
      </c>
      <c r="K130" s="8">
        <f t="shared" si="41"/>
        <v>0</v>
      </c>
      <c r="L130" s="8">
        <f t="shared" si="41"/>
        <v>0</v>
      </c>
    </row>
    <row r="131" spans="1:13" ht="31.5">
      <c r="A131" s="283"/>
      <c r="B131" s="143"/>
      <c r="C131" s="244"/>
      <c r="D131" s="13" t="s">
        <v>24</v>
      </c>
      <c r="E131" s="24">
        <v>0</v>
      </c>
      <c r="F131" s="24">
        <v>0</v>
      </c>
      <c r="G131" s="24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</row>
    <row r="132" spans="1:13" ht="30" customHeight="1">
      <c r="A132" s="284"/>
      <c r="B132" s="144"/>
      <c r="C132" s="245"/>
      <c r="D132" s="13" t="s">
        <v>25</v>
      </c>
      <c r="E132" s="24">
        <f t="shared" si="38"/>
        <v>0</v>
      </c>
      <c r="F132" s="24">
        <f t="shared" ref="F132:L132" si="42">SUM(G126:M126)</f>
        <v>0</v>
      </c>
      <c r="G132" s="24">
        <f t="shared" si="42"/>
        <v>0</v>
      </c>
      <c r="H132" s="8">
        <f t="shared" si="42"/>
        <v>0</v>
      </c>
      <c r="I132" s="8">
        <f t="shared" si="42"/>
        <v>0</v>
      </c>
      <c r="J132" s="8">
        <f t="shared" si="42"/>
        <v>0</v>
      </c>
      <c r="K132" s="8">
        <f t="shared" si="42"/>
        <v>0</v>
      </c>
      <c r="L132" s="8">
        <f t="shared" si="42"/>
        <v>0</v>
      </c>
    </row>
    <row r="133" spans="1:13" ht="33.75" customHeight="1">
      <c r="A133" s="285"/>
      <c r="B133" s="263" t="s">
        <v>56</v>
      </c>
      <c r="C133" s="253"/>
      <c r="D133" s="11" t="s">
        <v>7</v>
      </c>
      <c r="E133" s="41">
        <f>E134+E135+E136+E137+E138</f>
        <v>591.60820000000001</v>
      </c>
      <c r="F133" s="41">
        <f t="shared" ref="F133:L133" si="43">F134+F135+F136+F137+F138</f>
        <v>0</v>
      </c>
      <c r="G133" s="41">
        <f t="shared" si="43"/>
        <v>9.4</v>
      </c>
      <c r="H133" s="25">
        <f t="shared" si="43"/>
        <v>116.2</v>
      </c>
      <c r="I133" s="25">
        <f t="shared" si="43"/>
        <v>116.2</v>
      </c>
      <c r="J133" s="25">
        <f t="shared" si="43"/>
        <v>98.7</v>
      </c>
      <c r="K133" s="16">
        <f t="shared" si="43"/>
        <v>125.3798</v>
      </c>
      <c r="L133" s="16">
        <f t="shared" si="43"/>
        <v>125.72840000000001</v>
      </c>
    </row>
    <row r="134" spans="1:13" ht="25.5" customHeight="1">
      <c r="A134" s="286"/>
      <c r="B134" s="251"/>
      <c r="C134" s="254"/>
      <c r="D134" s="13" t="s">
        <v>28</v>
      </c>
      <c r="E134" s="24">
        <f t="shared" si="38"/>
        <v>0</v>
      </c>
      <c r="F134" s="24">
        <f t="shared" ref="F134:L134" si="44">SUM(G128:M128)</f>
        <v>0</v>
      </c>
      <c r="G134" s="24">
        <f t="shared" si="44"/>
        <v>0</v>
      </c>
      <c r="H134" s="8">
        <f t="shared" si="44"/>
        <v>0</v>
      </c>
      <c r="I134" s="8">
        <f t="shared" si="44"/>
        <v>0</v>
      </c>
      <c r="J134" s="8">
        <f t="shared" si="44"/>
        <v>0</v>
      </c>
      <c r="K134" s="8">
        <f t="shared" si="44"/>
        <v>0</v>
      </c>
      <c r="L134" s="8">
        <f t="shared" si="44"/>
        <v>0</v>
      </c>
    </row>
    <row r="135" spans="1:13" ht="26.25" customHeight="1">
      <c r="A135" s="286"/>
      <c r="B135" s="251"/>
      <c r="C135" s="254"/>
      <c r="D135" s="13" t="s">
        <v>22</v>
      </c>
      <c r="E135" s="23">
        <f t="shared" si="38"/>
        <v>591.60820000000001</v>
      </c>
      <c r="F135" s="23">
        <f>F129</f>
        <v>0</v>
      </c>
      <c r="G135" s="23">
        <f t="shared" ref="G135:L135" si="45">G129</f>
        <v>9.4</v>
      </c>
      <c r="H135" s="47">
        <f t="shared" si="45"/>
        <v>116.2</v>
      </c>
      <c r="I135" s="47">
        <f t="shared" si="45"/>
        <v>116.2</v>
      </c>
      <c r="J135" s="47">
        <f t="shared" si="45"/>
        <v>98.7</v>
      </c>
      <c r="K135" s="23">
        <f t="shared" si="45"/>
        <v>125.3798</v>
      </c>
      <c r="L135" s="23">
        <f t="shared" si="45"/>
        <v>125.72840000000001</v>
      </c>
    </row>
    <row r="136" spans="1:13" ht="26.25" customHeight="1">
      <c r="A136" s="286"/>
      <c r="B136" s="251"/>
      <c r="C136" s="254"/>
      <c r="D136" s="13" t="s">
        <v>23</v>
      </c>
      <c r="E136" s="8">
        <f t="shared" si="38"/>
        <v>0</v>
      </c>
      <c r="F136" s="8">
        <f t="shared" ref="F136:L136" si="46">SUM(G130:M130)</f>
        <v>0</v>
      </c>
      <c r="G136" s="8">
        <f t="shared" si="46"/>
        <v>0</v>
      </c>
      <c r="H136" s="8">
        <f t="shared" si="46"/>
        <v>0</v>
      </c>
      <c r="I136" s="8">
        <f t="shared" si="46"/>
        <v>0</v>
      </c>
      <c r="J136" s="8">
        <f t="shared" si="46"/>
        <v>0</v>
      </c>
      <c r="K136" s="8">
        <f t="shared" si="46"/>
        <v>0</v>
      </c>
      <c r="L136" s="8">
        <f t="shared" si="46"/>
        <v>0</v>
      </c>
    </row>
    <row r="137" spans="1:13" ht="33" customHeight="1">
      <c r="A137" s="286"/>
      <c r="B137" s="251"/>
      <c r="C137" s="254"/>
      <c r="D137" s="13" t="s">
        <v>24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</row>
    <row r="138" spans="1:13" ht="25.5" customHeight="1">
      <c r="A138" s="287"/>
      <c r="B138" s="264"/>
      <c r="C138" s="255"/>
      <c r="D138" s="13" t="s">
        <v>25</v>
      </c>
      <c r="E138" s="8">
        <f t="shared" si="38"/>
        <v>0</v>
      </c>
      <c r="F138" s="8">
        <f t="shared" ref="F138:L138" si="47">SUM(G132:M132)</f>
        <v>0</v>
      </c>
      <c r="G138" s="8">
        <f t="shared" si="47"/>
        <v>0</v>
      </c>
      <c r="H138" s="8">
        <f t="shared" si="47"/>
        <v>0</v>
      </c>
      <c r="I138" s="8">
        <f t="shared" si="47"/>
        <v>0</v>
      </c>
      <c r="J138" s="8">
        <f t="shared" si="47"/>
        <v>0</v>
      </c>
      <c r="K138" s="8">
        <f t="shared" si="47"/>
        <v>0</v>
      </c>
      <c r="L138" s="8">
        <f t="shared" si="47"/>
        <v>0</v>
      </c>
    </row>
    <row r="139" spans="1:13" ht="69.75" customHeight="1">
      <c r="A139" s="260" t="s">
        <v>57</v>
      </c>
      <c r="B139" s="265"/>
      <c r="C139" s="265"/>
      <c r="D139" s="265"/>
      <c r="E139" s="265"/>
      <c r="F139" s="265"/>
      <c r="G139" s="265"/>
      <c r="H139" s="265"/>
      <c r="I139" s="265"/>
      <c r="J139" s="265"/>
      <c r="K139" s="265"/>
      <c r="L139" s="266"/>
      <c r="M139" s="34"/>
    </row>
    <row r="140" spans="1:13" ht="15.75" customHeight="1">
      <c r="A140" s="282">
        <v>6</v>
      </c>
      <c r="B140" s="209" t="s">
        <v>58</v>
      </c>
      <c r="C140" s="243" t="s">
        <v>38</v>
      </c>
      <c r="D140" s="11" t="s">
        <v>7</v>
      </c>
      <c r="E140" s="41">
        <f t="shared" ref="E140:E151" si="48">SUM(F140:L140)</f>
        <v>105474.06419999999</v>
      </c>
      <c r="F140" s="16">
        <v>15294.5</v>
      </c>
      <c r="G140" s="16">
        <v>15294.5</v>
      </c>
      <c r="H140" s="25">
        <f>H142</f>
        <v>14712.2</v>
      </c>
      <c r="I140" s="25">
        <f>I142</f>
        <v>14712.2</v>
      </c>
      <c r="J140" s="25">
        <f>J142</f>
        <v>13667.6</v>
      </c>
      <c r="K140" s="16">
        <f>H140*1.079</f>
        <v>15874.4638</v>
      </c>
      <c r="L140" s="16">
        <f>H140*1.082</f>
        <v>15918.600400000001</v>
      </c>
    </row>
    <row r="141" spans="1:13" ht="27" customHeight="1">
      <c r="A141" s="283"/>
      <c r="B141" s="210"/>
      <c r="C141" s="244"/>
      <c r="D141" s="13" t="s">
        <v>28</v>
      </c>
      <c r="E141" s="24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f>SUM(M135:S135)</f>
        <v>0</v>
      </c>
    </row>
    <row r="142" spans="1:13" ht="15.75" customHeight="1">
      <c r="A142" s="283"/>
      <c r="B142" s="210"/>
      <c r="C142" s="244"/>
      <c r="D142" s="13" t="s">
        <v>22</v>
      </c>
      <c r="E142" s="23">
        <f t="shared" si="48"/>
        <v>105474.06419999999</v>
      </c>
      <c r="F142" s="12">
        <v>15294.5</v>
      </c>
      <c r="G142" s="12">
        <v>15294.5</v>
      </c>
      <c r="H142" s="47">
        <v>14712.2</v>
      </c>
      <c r="I142" s="47">
        <v>14712.2</v>
      </c>
      <c r="J142" s="47">
        <v>13667.6</v>
      </c>
      <c r="K142" s="12">
        <f>H142*1.079</f>
        <v>15874.4638</v>
      </c>
      <c r="L142" s="12">
        <f>H142*1.082</f>
        <v>15918.600400000001</v>
      </c>
    </row>
    <row r="143" spans="1:13" ht="27" customHeight="1">
      <c r="A143" s="283"/>
      <c r="B143" s="210"/>
      <c r="C143" s="244"/>
      <c r="D143" s="13" t="s">
        <v>23</v>
      </c>
      <c r="E143" s="24">
        <f t="shared" si="48"/>
        <v>0</v>
      </c>
      <c r="F143" s="8">
        <f t="shared" ref="F143:L143" si="49">SUM(G138:M138)</f>
        <v>0</v>
      </c>
      <c r="G143" s="8">
        <f t="shared" si="49"/>
        <v>0</v>
      </c>
      <c r="H143" s="8">
        <f t="shared" si="49"/>
        <v>0</v>
      </c>
      <c r="I143" s="8">
        <f t="shared" si="49"/>
        <v>0</v>
      </c>
      <c r="J143" s="8">
        <f t="shared" si="49"/>
        <v>0</v>
      </c>
      <c r="K143" s="8">
        <f t="shared" si="49"/>
        <v>0</v>
      </c>
      <c r="L143" s="8">
        <f t="shared" si="49"/>
        <v>0</v>
      </c>
    </row>
    <row r="144" spans="1:13" ht="30.75" customHeight="1">
      <c r="A144" s="283"/>
      <c r="B144" s="210"/>
      <c r="C144" s="244"/>
      <c r="D144" s="13" t="s">
        <v>24</v>
      </c>
      <c r="E144" s="24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</row>
    <row r="145" spans="1:13" ht="31.5">
      <c r="A145" s="284"/>
      <c r="B145" s="211"/>
      <c r="C145" s="245"/>
      <c r="D145" s="13" t="s">
        <v>25</v>
      </c>
      <c r="E145" s="24">
        <f t="shared" si="48"/>
        <v>0</v>
      </c>
      <c r="F145" s="8">
        <f t="shared" ref="F145:L145" si="50">SUM(G139:M139)</f>
        <v>0</v>
      </c>
      <c r="G145" s="8">
        <f t="shared" si="50"/>
        <v>0</v>
      </c>
      <c r="H145" s="8">
        <f t="shared" si="50"/>
        <v>0</v>
      </c>
      <c r="I145" s="8">
        <f t="shared" si="50"/>
        <v>0</v>
      </c>
      <c r="J145" s="8">
        <f t="shared" si="50"/>
        <v>0</v>
      </c>
      <c r="K145" s="8">
        <f t="shared" si="50"/>
        <v>0</v>
      </c>
      <c r="L145" s="8">
        <f t="shared" si="50"/>
        <v>0</v>
      </c>
    </row>
    <row r="146" spans="1:13" ht="33.75" customHeight="1">
      <c r="A146" s="285"/>
      <c r="B146" s="263" t="s">
        <v>59</v>
      </c>
      <c r="C146" s="253"/>
      <c r="D146" s="11" t="s">
        <v>7</v>
      </c>
      <c r="E146" s="41">
        <f t="shared" si="48"/>
        <v>105474.06419999999</v>
      </c>
      <c r="F146" s="16">
        <v>15294.5</v>
      </c>
      <c r="G146" s="16">
        <v>15294.5</v>
      </c>
      <c r="H146" s="25">
        <f>H148</f>
        <v>14712.2</v>
      </c>
      <c r="I146" s="25">
        <f>I148</f>
        <v>14712.2</v>
      </c>
      <c r="J146" s="25">
        <f>J148</f>
        <v>13667.6</v>
      </c>
      <c r="K146" s="16">
        <f>H146*1.079</f>
        <v>15874.4638</v>
      </c>
      <c r="L146" s="16">
        <f>H146*1.082</f>
        <v>15918.600400000001</v>
      </c>
    </row>
    <row r="147" spans="1:13" ht="31.5" customHeight="1">
      <c r="A147" s="286"/>
      <c r="B147" s="251"/>
      <c r="C147" s="254"/>
      <c r="D147" s="13" t="s">
        <v>28</v>
      </c>
      <c r="E147" s="24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f>SUM(L141:R141)</f>
        <v>0</v>
      </c>
      <c r="L147" s="8">
        <f>SUM(M141:S141)</f>
        <v>0</v>
      </c>
    </row>
    <row r="148" spans="1:13" ht="21" customHeight="1">
      <c r="A148" s="286"/>
      <c r="B148" s="251"/>
      <c r="C148" s="254"/>
      <c r="D148" s="13" t="s">
        <v>22</v>
      </c>
      <c r="E148" s="23">
        <f t="shared" si="48"/>
        <v>105474.06419999999</v>
      </c>
      <c r="F148" s="23">
        <v>15294.5</v>
      </c>
      <c r="G148" s="23">
        <v>15294.5</v>
      </c>
      <c r="H148" s="47">
        <v>14712.2</v>
      </c>
      <c r="I148" s="47">
        <v>14712.2</v>
      </c>
      <c r="J148" s="47">
        <v>13667.6</v>
      </c>
      <c r="K148" s="12">
        <f>H148*1.079</f>
        <v>15874.4638</v>
      </c>
      <c r="L148" s="12">
        <f>H148*1.082</f>
        <v>15918.600400000001</v>
      </c>
    </row>
    <row r="149" spans="1:13" ht="21" customHeight="1">
      <c r="A149" s="286"/>
      <c r="B149" s="251"/>
      <c r="C149" s="254"/>
      <c r="D149" s="13" t="s">
        <v>23</v>
      </c>
      <c r="E149" s="8">
        <f t="shared" si="48"/>
        <v>0</v>
      </c>
      <c r="F149" s="8">
        <f t="shared" ref="F149:L149" si="51">SUM(G143:M143)</f>
        <v>0</v>
      </c>
      <c r="G149" s="8">
        <f t="shared" si="51"/>
        <v>0</v>
      </c>
      <c r="H149" s="8">
        <f t="shared" si="51"/>
        <v>0</v>
      </c>
      <c r="I149" s="8">
        <f t="shared" si="51"/>
        <v>0</v>
      </c>
      <c r="J149" s="8">
        <f t="shared" si="51"/>
        <v>0</v>
      </c>
      <c r="K149" s="8">
        <f t="shared" si="51"/>
        <v>0</v>
      </c>
      <c r="L149" s="8">
        <f t="shared" si="51"/>
        <v>0</v>
      </c>
    </row>
    <row r="150" spans="1:13" ht="31.5">
      <c r="A150" s="286"/>
      <c r="B150" s="251"/>
      <c r="C150" s="254"/>
      <c r="D150" s="13" t="s">
        <v>24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</row>
    <row r="151" spans="1:13" ht="30" customHeight="1">
      <c r="A151" s="287"/>
      <c r="B151" s="264"/>
      <c r="C151" s="255"/>
      <c r="D151" s="13" t="s">
        <v>25</v>
      </c>
      <c r="E151" s="8">
        <f t="shared" si="48"/>
        <v>0</v>
      </c>
      <c r="F151" s="8">
        <f t="shared" ref="F151:L151" si="52">SUM(G145:M145)</f>
        <v>0</v>
      </c>
      <c r="G151" s="8">
        <f t="shared" si="52"/>
        <v>0</v>
      </c>
      <c r="H151" s="8">
        <f t="shared" si="52"/>
        <v>0</v>
      </c>
      <c r="I151" s="8">
        <f t="shared" si="52"/>
        <v>0</v>
      </c>
      <c r="J151" s="8">
        <f t="shared" si="52"/>
        <v>0</v>
      </c>
      <c r="K151" s="8">
        <f t="shared" si="52"/>
        <v>0</v>
      </c>
      <c r="L151" s="8">
        <f t="shared" si="52"/>
        <v>0</v>
      </c>
    </row>
    <row r="152" spans="1:13" ht="15.75" customHeight="1">
      <c r="A152" s="260" t="s">
        <v>60</v>
      </c>
      <c r="B152" s="265"/>
      <c r="C152" s="265"/>
      <c r="D152" s="265"/>
      <c r="E152" s="265"/>
      <c r="F152" s="265"/>
      <c r="G152" s="265"/>
      <c r="H152" s="265"/>
      <c r="I152" s="265"/>
      <c r="J152" s="265"/>
      <c r="K152" s="265"/>
      <c r="L152" s="266"/>
      <c r="M152" s="34"/>
    </row>
    <row r="153" spans="1:13" ht="15.75" customHeight="1">
      <c r="A153" s="282">
        <v>7</v>
      </c>
      <c r="B153" s="209" t="s">
        <v>61</v>
      </c>
      <c r="C153" s="243" t="s">
        <v>62</v>
      </c>
      <c r="D153" s="11" t="s">
        <v>7</v>
      </c>
      <c r="E153" s="41">
        <f>SUM(E154:E157)</f>
        <v>61111.917100000006</v>
      </c>
      <c r="F153" s="41">
        <f t="shared" ref="F153:L153" si="53">SUM(F154:F157)</f>
        <v>0</v>
      </c>
      <c r="G153" s="41">
        <f t="shared" si="53"/>
        <v>0</v>
      </c>
      <c r="H153" s="25">
        <f t="shared" si="53"/>
        <v>11841.1</v>
      </c>
      <c r="I153" s="25">
        <f t="shared" si="53"/>
        <v>11841.1</v>
      </c>
      <c r="J153" s="25">
        <f t="shared" si="53"/>
        <v>11841.1</v>
      </c>
      <c r="K153" s="41">
        <f t="shared" si="53"/>
        <v>12776.546899999999</v>
      </c>
      <c r="L153" s="41">
        <f t="shared" si="53"/>
        <v>12812.070200000002</v>
      </c>
      <c r="M153" s="22"/>
    </row>
    <row r="154" spans="1:13" ht="27" customHeight="1">
      <c r="A154" s="283"/>
      <c r="B154" s="210"/>
      <c r="C154" s="244"/>
      <c r="D154" s="13" t="s">
        <v>28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f>SUM(M148:S148)</f>
        <v>0</v>
      </c>
    </row>
    <row r="155" spans="1:13" ht="15.75" customHeight="1">
      <c r="A155" s="283"/>
      <c r="B155" s="210"/>
      <c r="C155" s="244"/>
      <c r="D155" s="13" t="s">
        <v>22</v>
      </c>
      <c r="E155" s="23">
        <f>SUM(F155:L155)</f>
        <v>61111.917100000006</v>
      </c>
      <c r="F155" s="23">
        <v>0</v>
      </c>
      <c r="G155" s="23">
        <v>0</v>
      </c>
      <c r="H155" s="23">
        <v>11841.1</v>
      </c>
      <c r="I155" s="23">
        <v>11841.1</v>
      </c>
      <c r="J155" s="23">
        <v>11841.1</v>
      </c>
      <c r="K155" s="23">
        <f>H155*1.079</f>
        <v>12776.546899999999</v>
      </c>
      <c r="L155" s="12">
        <f>H155*1.082</f>
        <v>12812.070200000002</v>
      </c>
    </row>
    <row r="156" spans="1:13" ht="27" customHeight="1">
      <c r="A156" s="283"/>
      <c r="B156" s="210"/>
      <c r="C156" s="244"/>
      <c r="D156" s="13" t="s">
        <v>23</v>
      </c>
      <c r="E156" s="8">
        <f>SUM(F156:L156)</f>
        <v>0</v>
      </c>
      <c r="F156" s="8">
        <f t="shared" ref="F156:L156" si="54">SUM(G151:M151)</f>
        <v>0</v>
      </c>
      <c r="G156" s="8">
        <f t="shared" si="54"/>
        <v>0</v>
      </c>
      <c r="H156" s="8">
        <f t="shared" si="54"/>
        <v>0</v>
      </c>
      <c r="I156" s="8">
        <f t="shared" si="54"/>
        <v>0</v>
      </c>
      <c r="J156" s="8">
        <f t="shared" si="54"/>
        <v>0</v>
      </c>
      <c r="K156" s="8">
        <f t="shared" si="54"/>
        <v>0</v>
      </c>
      <c r="L156" s="8">
        <f t="shared" si="54"/>
        <v>0</v>
      </c>
    </row>
    <row r="157" spans="1:13" ht="30.75" customHeight="1">
      <c r="A157" s="283"/>
      <c r="B157" s="210"/>
      <c r="C157" s="244"/>
      <c r="D157" s="13" t="s">
        <v>24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</row>
    <row r="158" spans="1:13" ht="228" customHeight="1">
      <c r="A158" s="284"/>
      <c r="B158" s="211"/>
      <c r="C158" s="245"/>
      <c r="D158" s="13" t="s">
        <v>25</v>
      </c>
      <c r="E158" s="8">
        <f>SUM(F158:L158)</f>
        <v>0</v>
      </c>
      <c r="F158" s="8">
        <f t="shared" ref="F158:L158" si="55">SUM(G152:M152)</f>
        <v>0</v>
      </c>
      <c r="G158" s="8">
        <f t="shared" si="55"/>
        <v>0</v>
      </c>
      <c r="H158" s="8">
        <f t="shared" si="55"/>
        <v>0</v>
      </c>
      <c r="I158" s="8">
        <f t="shared" si="55"/>
        <v>0</v>
      </c>
      <c r="J158" s="8">
        <f t="shared" si="55"/>
        <v>0</v>
      </c>
      <c r="K158" s="8">
        <f t="shared" si="55"/>
        <v>0</v>
      </c>
      <c r="L158" s="8">
        <f t="shared" si="55"/>
        <v>0</v>
      </c>
    </row>
    <row r="159" spans="1:13" ht="33.75" customHeight="1">
      <c r="A159" s="285"/>
      <c r="B159" s="263" t="s">
        <v>63</v>
      </c>
      <c r="C159" s="253"/>
      <c r="D159" s="11" t="s">
        <v>7</v>
      </c>
      <c r="E159" s="41">
        <f>SUM(E160:E164)</f>
        <v>61111.917100000006</v>
      </c>
      <c r="F159" s="41">
        <f t="shared" ref="F159:L159" si="56">SUM(F160:F164)</f>
        <v>0</v>
      </c>
      <c r="G159" s="41">
        <f t="shared" si="56"/>
        <v>0</v>
      </c>
      <c r="H159" s="25">
        <f t="shared" si="56"/>
        <v>11841.1</v>
      </c>
      <c r="I159" s="25">
        <f t="shared" si="56"/>
        <v>11841.1</v>
      </c>
      <c r="J159" s="25">
        <f t="shared" si="56"/>
        <v>11841.1</v>
      </c>
      <c r="K159" s="41">
        <f t="shared" si="56"/>
        <v>12776.546899999999</v>
      </c>
      <c r="L159" s="41">
        <f t="shared" si="56"/>
        <v>12812.070200000002</v>
      </c>
    </row>
    <row r="160" spans="1:13" ht="31.5" customHeight="1">
      <c r="A160" s="286"/>
      <c r="B160" s="251"/>
      <c r="C160" s="254"/>
      <c r="D160" s="13" t="s">
        <v>28</v>
      </c>
      <c r="E160" s="24">
        <f>E154</f>
        <v>0</v>
      </c>
      <c r="F160" s="24">
        <f t="shared" ref="F160:L160" si="57">F154</f>
        <v>0</v>
      </c>
      <c r="G160" s="24">
        <f t="shared" si="57"/>
        <v>0</v>
      </c>
      <c r="H160" s="8">
        <f t="shared" si="57"/>
        <v>0</v>
      </c>
      <c r="I160" s="8">
        <f t="shared" si="57"/>
        <v>0</v>
      </c>
      <c r="J160" s="8">
        <f t="shared" si="57"/>
        <v>0</v>
      </c>
      <c r="K160" s="8">
        <f t="shared" si="57"/>
        <v>0</v>
      </c>
      <c r="L160" s="8">
        <f t="shared" si="57"/>
        <v>0</v>
      </c>
    </row>
    <row r="161" spans="1:12" ht="21" customHeight="1">
      <c r="A161" s="286"/>
      <c r="B161" s="251"/>
      <c r="C161" s="254"/>
      <c r="D161" s="13" t="s">
        <v>22</v>
      </c>
      <c r="E161" s="23">
        <f>E155</f>
        <v>61111.917100000006</v>
      </c>
      <c r="F161" s="23">
        <f t="shared" ref="F161:L161" si="58">F155</f>
        <v>0</v>
      </c>
      <c r="G161" s="23">
        <f t="shared" si="58"/>
        <v>0</v>
      </c>
      <c r="H161" s="47">
        <f t="shared" si="58"/>
        <v>11841.1</v>
      </c>
      <c r="I161" s="47">
        <f t="shared" si="58"/>
        <v>11841.1</v>
      </c>
      <c r="J161" s="47">
        <f t="shared" si="58"/>
        <v>11841.1</v>
      </c>
      <c r="K161" s="23">
        <f t="shared" si="58"/>
        <v>12776.546899999999</v>
      </c>
      <c r="L161" s="23">
        <f t="shared" si="58"/>
        <v>12812.070200000002</v>
      </c>
    </row>
    <row r="162" spans="1:12" ht="21" customHeight="1">
      <c r="A162" s="286"/>
      <c r="B162" s="251"/>
      <c r="C162" s="254"/>
      <c r="D162" s="13" t="s">
        <v>23</v>
      </c>
      <c r="E162" s="24">
        <f>E156</f>
        <v>0</v>
      </c>
      <c r="F162" s="24">
        <f t="shared" ref="F162:L162" si="59">F156</f>
        <v>0</v>
      </c>
      <c r="G162" s="24">
        <f t="shared" si="59"/>
        <v>0</v>
      </c>
      <c r="H162" s="8">
        <f t="shared" si="59"/>
        <v>0</v>
      </c>
      <c r="I162" s="8">
        <f t="shared" si="59"/>
        <v>0</v>
      </c>
      <c r="J162" s="8">
        <f t="shared" si="59"/>
        <v>0</v>
      </c>
      <c r="K162" s="8">
        <f t="shared" si="59"/>
        <v>0</v>
      </c>
      <c r="L162" s="8">
        <f t="shared" si="59"/>
        <v>0</v>
      </c>
    </row>
    <row r="163" spans="1:12" ht="31.5">
      <c r="A163" s="286"/>
      <c r="B163" s="251"/>
      <c r="C163" s="254"/>
      <c r="D163" s="13" t="s">
        <v>24</v>
      </c>
      <c r="E163" s="24">
        <f>E157</f>
        <v>0</v>
      </c>
      <c r="F163" s="24">
        <f t="shared" ref="F163:L163" si="60">F157</f>
        <v>0</v>
      </c>
      <c r="G163" s="24">
        <f t="shared" si="60"/>
        <v>0</v>
      </c>
      <c r="H163" s="8">
        <f t="shared" si="60"/>
        <v>0</v>
      </c>
      <c r="I163" s="8">
        <f t="shared" si="60"/>
        <v>0</v>
      </c>
      <c r="J163" s="8">
        <f t="shared" si="60"/>
        <v>0</v>
      </c>
      <c r="K163" s="8">
        <f t="shared" si="60"/>
        <v>0</v>
      </c>
      <c r="L163" s="8">
        <f t="shared" si="60"/>
        <v>0</v>
      </c>
    </row>
    <row r="164" spans="1:12" ht="30" customHeight="1">
      <c r="A164" s="287"/>
      <c r="B164" s="264"/>
      <c r="C164" s="255"/>
      <c r="D164" s="13" t="s">
        <v>25</v>
      </c>
      <c r="E164" s="24">
        <f>E158</f>
        <v>0</v>
      </c>
      <c r="F164" s="24">
        <f t="shared" ref="F164:L164" si="61">F158</f>
        <v>0</v>
      </c>
      <c r="G164" s="24">
        <f t="shared" si="61"/>
        <v>0</v>
      </c>
      <c r="H164" s="8">
        <f t="shared" si="61"/>
        <v>0</v>
      </c>
      <c r="I164" s="8">
        <f t="shared" si="61"/>
        <v>0</v>
      </c>
      <c r="J164" s="8">
        <f t="shared" si="61"/>
        <v>0</v>
      </c>
      <c r="K164" s="8">
        <f t="shared" si="61"/>
        <v>0</v>
      </c>
      <c r="L164" s="8">
        <f t="shared" si="61"/>
        <v>0</v>
      </c>
    </row>
    <row r="165" spans="1:12" ht="30.75" customHeight="1">
      <c r="A165" s="285"/>
      <c r="B165" s="295" t="s">
        <v>64</v>
      </c>
      <c r="C165" s="296"/>
      <c r="D165" s="11" t="s">
        <v>7</v>
      </c>
      <c r="E165" s="41">
        <f>SUM(E166:E169)</f>
        <v>682461.69568940008</v>
      </c>
      <c r="F165" s="41">
        <f>F166+F167+F168</f>
        <v>134083.1</v>
      </c>
      <c r="G165" s="41">
        <f t="shared" ref="G165:L165" si="62">G166+G167+G168</f>
        <v>110698.74500000001</v>
      </c>
      <c r="H165" s="25">
        <f t="shared" si="62"/>
        <v>87180</v>
      </c>
      <c r="I165" s="25">
        <f t="shared" si="62"/>
        <v>83623.899999999994</v>
      </c>
      <c r="J165" s="25">
        <f t="shared" si="62"/>
        <v>80910.744000000006</v>
      </c>
      <c r="K165" s="41">
        <f t="shared" si="62"/>
        <v>92216.215175999998</v>
      </c>
      <c r="L165" s="41">
        <f t="shared" si="62"/>
        <v>93748.79895563201</v>
      </c>
    </row>
    <row r="166" spans="1:12" ht="15.75">
      <c r="A166" s="293"/>
      <c r="B166" s="297"/>
      <c r="C166" s="298"/>
      <c r="D166" s="13" t="s">
        <v>28</v>
      </c>
      <c r="E166" s="24">
        <f t="shared" ref="E166:E175" si="63">SUM(F166:L166)</f>
        <v>709.8</v>
      </c>
      <c r="F166" s="24">
        <f>F120</f>
        <v>248.2</v>
      </c>
      <c r="G166" s="24">
        <f t="shared" ref="G166:L166" si="64">G120</f>
        <v>461.6</v>
      </c>
      <c r="H166" s="24">
        <f t="shared" si="64"/>
        <v>0</v>
      </c>
      <c r="I166" s="24">
        <f t="shared" si="64"/>
        <v>0</v>
      </c>
      <c r="J166" s="24">
        <f t="shared" si="64"/>
        <v>0</v>
      </c>
      <c r="K166" s="24">
        <f t="shared" si="64"/>
        <v>0</v>
      </c>
      <c r="L166" s="24">
        <f t="shared" si="64"/>
        <v>0</v>
      </c>
    </row>
    <row r="167" spans="1:12" ht="15.75">
      <c r="A167" s="293"/>
      <c r="B167" s="297"/>
      <c r="C167" s="298"/>
      <c r="D167" s="13" t="s">
        <v>22</v>
      </c>
      <c r="E167" s="23">
        <f t="shared" si="63"/>
        <v>640177.09568939998</v>
      </c>
      <c r="F167" s="24">
        <f>F180+F186+F192+F198</f>
        <v>128534.90000000001</v>
      </c>
      <c r="G167" s="24">
        <f t="shared" ref="G167:L167" si="65">G180+G186+G192+G198</f>
        <v>103282.8</v>
      </c>
      <c r="H167" s="24">
        <f t="shared" si="65"/>
        <v>81880</v>
      </c>
      <c r="I167" s="24">
        <f t="shared" si="65"/>
        <v>78323.899999999994</v>
      </c>
      <c r="J167" s="24">
        <f t="shared" si="65"/>
        <v>75144.400000000009</v>
      </c>
      <c r="K167" s="24">
        <f t="shared" si="65"/>
        <v>85994.353099999993</v>
      </c>
      <c r="L167" s="24">
        <f t="shared" si="65"/>
        <v>87016.742589400004</v>
      </c>
    </row>
    <row r="168" spans="1:12" ht="15.75">
      <c r="A168" s="293"/>
      <c r="B168" s="297"/>
      <c r="C168" s="298"/>
      <c r="D168" s="13" t="s">
        <v>23</v>
      </c>
      <c r="E168" s="24">
        <v>41574.800000000003</v>
      </c>
      <c r="F168" s="24">
        <f>F181+F187+F193</f>
        <v>5300</v>
      </c>
      <c r="G168" s="24">
        <f t="shared" ref="G168:L168" si="66">G181+G187+G193</f>
        <v>6954.3450000000003</v>
      </c>
      <c r="H168" s="24">
        <f t="shared" si="66"/>
        <v>5300</v>
      </c>
      <c r="I168" s="24">
        <f t="shared" si="66"/>
        <v>5300</v>
      </c>
      <c r="J168" s="24">
        <f t="shared" si="66"/>
        <v>5766.3440000000001</v>
      </c>
      <c r="K168" s="24">
        <f t="shared" si="66"/>
        <v>6221.8620760000003</v>
      </c>
      <c r="L168" s="24">
        <f t="shared" si="66"/>
        <v>6732.056366232001</v>
      </c>
    </row>
    <row r="169" spans="1:12" ht="31.5">
      <c r="A169" s="293"/>
      <c r="B169" s="297"/>
      <c r="C169" s="298"/>
      <c r="D169" s="13" t="s">
        <v>24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</row>
    <row r="170" spans="1:12" ht="31.5">
      <c r="A170" s="294"/>
      <c r="B170" s="299"/>
      <c r="C170" s="300"/>
      <c r="D170" s="13" t="s">
        <v>25</v>
      </c>
      <c r="E170" s="8">
        <f t="shared" si="63"/>
        <v>0</v>
      </c>
      <c r="F170" s="8">
        <f t="shared" ref="F170:L170" si="67">F74+F80+F93+F112+F125+F138+F151</f>
        <v>0</v>
      </c>
      <c r="G170" s="8">
        <f t="shared" si="67"/>
        <v>0</v>
      </c>
      <c r="H170" s="8">
        <f t="shared" si="67"/>
        <v>0</v>
      </c>
      <c r="I170" s="8">
        <f t="shared" si="67"/>
        <v>0</v>
      </c>
      <c r="J170" s="8">
        <f t="shared" si="67"/>
        <v>0</v>
      </c>
      <c r="K170" s="8">
        <f t="shared" si="67"/>
        <v>0</v>
      </c>
      <c r="L170" s="8">
        <f t="shared" si="67"/>
        <v>0</v>
      </c>
    </row>
    <row r="171" spans="1:12" ht="15.75">
      <c r="A171" s="77"/>
      <c r="B171" s="79" t="s">
        <v>65</v>
      </c>
      <c r="C171" s="80"/>
      <c r="D171" s="13"/>
      <c r="E171" s="8"/>
      <c r="F171" s="8"/>
      <c r="G171" s="8"/>
      <c r="H171" s="8"/>
      <c r="I171" s="8"/>
      <c r="J171" s="8"/>
      <c r="K171" s="8"/>
      <c r="L171" s="8"/>
    </row>
    <row r="172" spans="1:12" ht="37.5" customHeight="1">
      <c r="A172" s="285"/>
      <c r="B172" s="263" t="s">
        <v>66</v>
      </c>
      <c r="C172" s="288"/>
      <c r="D172" s="11" t="s">
        <v>7</v>
      </c>
      <c r="E172" s="41">
        <f t="shared" si="63"/>
        <v>96169.945000000007</v>
      </c>
      <c r="F172" s="41">
        <f>F174</f>
        <v>16943.900000000001</v>
      </c>
      <c r="G172" s="41">
        <f>G174+G175</f>
        <v>21931.845000000001</v>
      </c>
      <c r="H172" s="25">
        <f>H174</f>
        <v>15598.1</v>
      </c>
      <c r="I172" s="25">
        <f>I174</f>
        <v>7799.1</v>
      </c>
      <c r="J172" s="25">
        <f>J174</f>
        <v>6621.4</v>
      </c>
      <c r="K172" s="16">
        <f>K174</f>
        <v>13637.8</v>
      </c>
      <c r="L172" s="16">
        <f>L174</f>
        <v>13637.8</v>
      </c>
    </row>
    <row r="173" spans="1:12" ht="21.75" customHeight="1">
      <c r="A173" s="286"/>
      <c r="B173" s="289"/>
      <c r="C173" s="290"/>
      <c r="D173" s="13" t="s">
        <v>28</v>
      </c>
      <c r="E173" s="24">
        <f t="shared" si="63"/>
        <v>0</v>
      </c>
      <c r="F173" s="24">
        <f>F102</f>
        <v>0</v>
      </c>
      <c r="G173" s="24">
        <f t="shared" ref="G173:L173" si="68">G102</f>
        <v>0</v>
      </c>
      <c r="H173" s="8">
        <f t="shared" si="68"/>
        <v>0</v>
      </c>
      <c r="I173" s="8">
        <f t="shared" si="68"/>
        <v>0</v>
      </c>
      <c r="J173" s="8">
        <f t="shared" si="68"/>
        <v>0</v>
      </c>
      <c r="K173" s="8">
        <f t="shared" si="68"/>
        <v>0</v>
      </c>
      <c r="L173" s="8">
        <f t="shared" si="68"/>
        <v>0</v>
      </c>
    </row>
    <row r="174" spans="1:12" ht="18.75" customHeight="1">
      <c r="A174" s="286"/>
      <c r="B174" s="289"/>
      <c r="C174" s="290"/>
      <c r="D174" s="13" t="s">
        <v>22</v>
      </c>
      <c r="E174" s="23">
        <f>SUM(F174:L174)</f>
        <v>94515.6</v>
      </c>
      <c r="F174" s="24">
        <f>F103</f>
        <v>16943.900000000001</v>
      </c>
      <c r="G174" s="24">
        <f t="shared" ref="G174:L175" si="69">G103</f>
        <v>20277.5</v>
      </c>
      <c r="H174" s="21">
        <f t="shared" si="69"/>
        <v>15598.1</v>
      </c>
      <c r="I174" s="21">
        <f t="shared" si="69"/>
        <v>7799.1</v>
      </c>
      <c r="J174" s="21">
        <f t="shared" si="69"/>
        <v>6621.4</v>
      </c>
      <c r="K174" s="8">
        <f t="shared" si="69"/>
        <v>13637.8</v>
      </c>
      <c r="L174" s="8">
        <f t="shared" si="69"/>
        <v>13637.8</v>
      </c>
    </row>
    <row r="175" spans="1:12" ht="21" customHeight="1">
      <c r="A175" s="286"/>
      <c r="B175" s="289"/>
      <c r="C175" s="290"/>
      <c r="D175" s="13" t="s">
        <v>23</v>
      </c>
      <c r="E175" s="24">
        <f t="shared" si="63"/>
        <v>1654.345</v>
      </c>
      <c r="F175" s="24">
        <f>F104</f>
        <v>0</v>
      </c>
      <c r="G175" s="24">
        <f t="shared" si="69"/>
        <v>1654.345</v>
      </c>
      <c r="H175" s="24">
        <f t="shared" si="69"/>
        <v>0</v>
      </c>
      <c r="I175" s="24">
        <f t="shared" si="69"/>
        <v>0</v>
      </c>
      <c r="J175" s="8">
        <f t="shared" si="69"/>
        <v>0</v>
      </c>
      <c r="K175" s="8">
        <f t="shared" si="69"/>
        <v>0</v>
      </c>
      <c r="L175" s="8">
        <f t="shared" si="69"/>
        <v>0</v>
      </c>
    </row>
    <row r="176" spans="1:12" ht="31.5">
      <c r="A176" s="286"/>
      <c r="B176" s="289"/>
      <c r="C176" s="290"/>
      <c r="D176" s="13" t="s">
        <v>24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</row>
    <row r="177" spans="1:12" ht="31.5">
      <c r="A177" s="287"/>
      <c r="B177" s="291"/>
      <c r="C177" s="292"/>
      <c r="D177" s="13" t="s">
        <v>25</v>
      </c>
      <c r="E177" s="24">
        <v>0</v>
      </c>
      <c r="F177" s="24">
        <v>0</v>
      </c>
      <c r="G177" s="24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</row>
    <row r="178" spans="1:12" ht="39.75" customHeight="1">
      <c r="A178" s="285"/>
      <c r="B178" s="263" t="s">
        <v>68</v>
      </c>
      <c r="C178" s="288"/>
      <c r="D178" s="11" t="s">
        <v>7</v>
      </c>
      <c r="E178" s="41">
        <f>SUM(F178:L178)</f>
        <v>96169.945000000007</v>
      </c>
      <c r="F178" s="41">
        <f>F180</f>
        <v>16943.900000000001</v>
      </c>
      <c r="G178" s="41">
        <f>G180+G181</f>
        <v>21931.845000000001</v>
      </c>
      <c r="H178" s="25">
        <f>H180</f>
        <v>15598.1</v>
      </c>
      <c r="I178" s="25">
        <f>I180</f>
        <v>7799.1</v>
      </c>
      <c r="J178" s="25">
        <f>J180</f>
        <v>6621.4</v>
      </c>
      <c r="K178" s="16">
        <f>K180</f>
        <v>13637.8</v>
      </c>
      <c r="L178" s="16">
        <f>L180</f>
        <v>13637.8</v>
      </c>
    </row>
    <row r="179" spans="1:12" ht="31.5" customHeight="1">
      <c r="A179" s="286"/>
      <c r="B179" s="289"/>
      <c r="C179" s="290"/>
      <c r="D179" s="13" t="s">
        <v>28</v>
      </c>
      <c r="E179" s="24">
        <f>SUM(F179:L179)</f>
        <v>0</v>
      </c>
      <c r="F179" s="24">
        <f>F108</f>
        <v>0</v>
      </c>
      <c r="G179" s="24">
        <f t="shared" ref="G179:L179" si="70">G108</f>
        <v>0</v>
      </c>
      <c r="H179" s="8">
        <f t="shared" si="70"/>
        <v>0</v>
      </c>
      <c r="I179" s="8">
        <f t="shared" si="70"/>
        <v>0</v>
      </c>
      <c r="J179" s="8">
        <f t="shared" si="70"/>
        <v>0</v>
      </c>
      <c r="K179" s="8">
        <f t="shared" si="70"/>
        <v>0</v>
      </c>
      <c r="L179" s="8">
        <f t="shared" si="70"/>
        <v>0</v>
      </c>
    </row>
    <row r="180" spans="1:12" ht="15.75">
      <c r="A180" s="286"/>
      <c r="B180" s="289"/>
      <c r="C180" s="290"/>
      <c r="D180" s="13" t="s">
        <v>22</v>
      </c>
      <c r="E180" s="23">
        <f>SUM(F180:L180)</f>
        <v>94515.6</v>
      </c>
      <c r="F180" s="24">
        <f>F109</f>
        <v>16943.900000000001</v>
      </c>
      <c r="G180" s="24">
        <f t="shared" ref="G180:L180" si="71">G103</f>
        <v>20277.5</v>
      </c>
      <c r="H180" s="21">
        <f t="shared" si="71"/>
        <v>15598.1</v>
      </c>
      <c r="I180" s="21">
        <f t="shared" si="71"/>
        <v>7799.1</v>
      </c>
      <c r="J180" s="21">
        <f t="shared" si="71"/>
        <v>6621.4</v>
      </c>
      <c r="K180" s="24">
        <f t="shared" si="71"/>
        <v>13637.8</v>
      </c>
      <c r="L180" s="24">
        <f t="shared" si="71"/>
        <v>13637.8</v>
      </c>
    </row>
    <row r="181" spans="1:12" ht="15.75">
      <c r="A181" s="286"/>
      <c r="B181" s="289"/>
      <c r="C181" s="290"/>
      <c r="D181" s="13" t="s">
        <v>23</v>
      </c>
      <c r="E181" s="24">
        <f>SUM(F181:L181)</f>
        <v>1654.345</v>
      </c>
      <c r="F181" s="24">
        <f t="shared" ref="F181:L181" si="72">F110</f>
        <v>0</v>
      </c>
      <c r="G181" s="24">
        <f t="shared" si="72"/>
        <v>1654.345</v>
      </c>
      <c r="H181" s="8">
        <f t="shared" si="72"/>
        <v>0</v>
      </c>
      <c r="I181" s="8">
        <f t="shared" si="72"/>
        <v>0</v>
      </c>
      <c r="J181" s="8">
        <f t="shared" si="72"/>
        <v>0</v>
      </c>
      <c r="K181" s="8">
        <f t="shared" si="72"/>
        <v>0</v>
      </c>
      <c r="L181" s="8">
        <f t="shared" si="72"/>
        <v>0</v>
      </c>
    </row>
    <row r="182" spans="1:12" ht="31.5">
      <c r="A182" s="286"/>
      <c r="B182" s="289"/>
      <c r="C182" s="290"/>
      <c r="D182" s="13" t="s">
        <v>24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</row>
    <row r="183" spans="1:12" ht="33" customHeight="1">
      <c r="A183" s="287"/>
      <c r="B183" s="291"/>
      <c r="C183" s="292"/>
      <c r="D183" s="13" t="s">
        <v>25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</row>
    <row r="184" spans="1:12" ht="15.75">
      <c r="A184" s="285"/>
      <c r="B184" s="263" t="s">
        <v>69</v>
      </c>
      <c r="C184" s="288"/>
      <c r="D184" s="11" t="s">
        <v>7</v>
      </c>
      <c r="E184" s="41">
        <f t="shared" ref="E184:E190" si="73">SUM(F184:L184)</f>
        <v>418550.49049999996</v>
      </c>
      <c r="F184" s="16">
        <f>F185+F186</f>
        <v>102761</v>
      </c>
      <c r="G184" s="41">
        <f t="shared" ref="G184:L184" si="74">G185+G186</f>
        <v>74686.700000000012</v>
      </c>
      <c r="H184" s="25">
        <f t="shared" si="74"/>
        <v>45610.5</v>
      </c>
      <c r="I184" s="25">
        <f t="shared" si="74"/>
        <v>49853.399999999994</v>
      </c>
      <c r="J184" s="25">
        <f t="shared" si="74"/>
        <v>47074.6</v>
      </c>
      <c r="K184" s="16">
        <f t="shared" si="74"/>
        <v>49213.729499999994</v>
      </c>
      <c r="L184" s="16">
        <f t="shared" si="74"/>
        <v>49350.561000000002</v>
      </c>
    </row>
    <row r="185" spans="1:12" ht="15.75">
      <c r="A185" s="286"/>
      <c r="B185" s="251"/>
      <c r="C185" s="290"/>
      <c r="D185" s="13" t="s">
        <v>28</v>
      </c>
      <c r="E185" s="24">
        <f>SUM(F185:L185)</f>
        <v>709.8</v>
      </c>
      <c r="F185" s="24">
        <v>248.2</v>
      </c>
      <c r="G185" s="24">
        <f t="shared" ref="G185:L185" si="75">G70+G89+G96+G115+G134+G147</f>
        <v>461.6</v>
      </c>
      <c r="H185" s="24">
        <f t="shared" si="75"/>
        <v>0</v>
      </c>
      <c r="I185" s="24">
        <f t="shared" si="75"/>
        <v>0</v>
      </c>
      <c r="J185" s="8">
        <f t="shared" si="75"/>
        <v>0</v>
      </c>
      <c r="K185" s="8">
        <f t="shared" si="75"/>
        <v>0</v>
      </c>
      <c r="L185" s="8">
        <f t="shared" si="75"/>
        <v>0</v>
      </c>
    </row>
    <row r="186" spans="1:12" ht="15.75">
      <c r="A186" s="286"/>
      <c r="B186" s="251"/>
      <c r="C186" s="290"/>
      <c r="D186" s="13" t="s">
        <v>22</v>
      </c>
      <c r="E186" s="23">
        <f>SUM(F186:L186)</f>
        <v>417840.69050000003</v>
      </c>
      <c r="F186" s="24">
        <f t="shared" ref="F186:L187" si="76">F71+F90+F97+F116+F135+F148</f>
        <v>102512.8</v>
      </c>
      <c r="G186" s="24">
        <f t="shared" si="76"/>
        <v>74225.100000000006</v>
      </c>
      <c r="H186" s="21">
        <f t="shared" si="76"/>
        <v>45610.5</v>
      </c>
      <c r="I186" s="21">
        <f t="shared" si="76"/>
        <v>49853.399999999994</v>
      </c>
      <c r="J186" s="21">
        <f t="shared" si="76"/>
        <v>47074.6</v>
      </c>
      <c r="K186" s="8">
        <f t="shared" si="76"/>
        <v>49213.729499999994</v>
      </c>
      <c r="L186" s="8">
        <f t="shared" si="76"/>
        <v>49350.561000000002</v>
      </c>
    </row>
    <row r="187" spans="1:12" ht="15.75">
      <c r="A187" s="286"/>
      <c r="B187" s="251"/>
      <c r="C187" s="290"/>
      <c r="D187" s="13" t="s">
        <v>23</v>
      </c>
      <c r="E187" s="24">
        <f t="shared" si="73"/>
        <v>0</v>
      </c>
      <c r="F187" s="8">
        <f t="shared" si="76"/>
        <v>0</v>
      </c>
      <c r="G187" s="24">
        <f t="shared" si="76"/>
        <v>0</v>
      </c>
      <c r="H187" s="8">
        <f t="shared" si="76"/>
        <v>0</v>
      </c>
      <c r="I187" s="8">
        <f t="shared" si="76"/>
        <v>0</v>
      </c>
      <c r="J187" s="8">
        <f t="shared" si="76"/>
        <v>0</v>
      </c>
      <c r="K187" s="8">
        <f t="shared" si="76"/>
        <v>0</v>
      </c>
      <c r="L187" s="8">
        <f t="shared" si="76"/>
        <v>0</v>
      </c>
    </row>
    <row r="188" spans="1:12" ht="31.5">
      <c r="A188" s="286"/>
      <c r="B188" s="251"/>
      <c r="C188" s="290"/>
      <c r="D188" s="13" t="s">
        <v>24</v>
      </c>
      <c r="E188" s="24">
        <v>0</v>
      </c>
      <c r="F188" s="8">
        <v>0</v>
      </c>
      <c r="G188" s="24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</row>
    <row r="189" spans="1:12" ht="31.5">
      <c r="A189" s="287"/>
      <c r="B189" s="251"/>
      <c r="C189" s="290"/>
      <c r="D189" s="13" t="s">
        <v>25</v>
      </c>
      <c r="E189" s="24">
        <f t="shared" si="73"/>
        <v>0</v>
      </c>
      <c r="F189" s="8">
        <f t="shared" ref="F189:L189" si="77">F74+F93+F100+F119+F138+F151</f>
        <v>0</v>
      </c>
      <c r="G189" s="24">
        <f t="shared" si="77"/>
        <v>0</v>
      </c>
      <c r="H189" s="8">
        <f t="shared" si="77"/>
        <v>0</v>
      </c>
      <c r="I189" s="8">
        <f t="shared" si="77"/>
        <v>0</v>
      </c>
      <c r="J189" s="8">
        <f t="shared" si="77"/>
        <v>0</v>
      </c>
      <c r="K189" s="8">
        <f t="shared" si="77"/>
        <v>0</v>
      </c>
      <c r="L189" s="8">
        <f t="shared" si="77"/>
        <v>0</v>
      </c>
    </row>
    <row r="190" spans="1:12" ht="15.75">
      <c r="A190" s="301"/>
      <c r="B190" s="263" t="s">
        <v>70</v>
      </c>
      <c r="C190" s="302"/>
      <c r="D190" s="11" t="s">
        <v>7</v>
      </c>
      <c r="E190" s="41">
        <f t="shared" si="73"/>
        <v>106629.15053163201</v>
      </c>
      <c r="F190" s="16">
        <f>F192+F193</f>
        <v>14378.2</v>
      </c>
      <c r="G190" s="41">
        <f t="shared" ref="G190:L190" si="78">G192+G193</f>
        <v>14080.2</v>
      </c>
      <c r="H190" s="25">
        <f t="shared" si="78"/>
        <v>14130.3</v>
      </c>
      <c r="I190" s="25">
        <f t="shared" si="78"/>
        <v>14130.3</v>
      </c>
      <c r="J190" s="25">
        <f t="shared" si="78"/>
        <v>15373.644</v>
      </c>
      <c r="K190" s="41">
        <f t="shared" si="78"/>
        <v>16588.138776</v>
      </c>
      <c r="L190" s="41">
        <f t="shared" si="78"/>
        <v>17948.367755632004</v>
      </c>
    </row>
    <row r="191" spans="1:12" ht="15.75">
      <c r="A191" s="293"/>
      <c r="B191" s="303"/>
      <c r="C191" s="304"/>
      <c r="D191" s="13" t="s">
        <v>28</v>
      </c>
      <c r="E191" s="24">
        <f>SUM(F191:L191)</f>
        <v>0</v>
      </c>
      <c r="F191" s="8">
        <f>F76</f>
        <v>0</v>
      </c>
      <c r="G191" s="24">
        <f t="shared" ref="G191:L193" si="79">G76</f>
        <v>0</v>
      </c>
      <c r="H191" s="8">
        <f t="shared" si="79"/>
        <v>0</v>
      </c>
      <c r="I191" s="8">
        <f t="shared" si="79"/>
        <v>0</v>
      </c>
      <c r="J191" s="8">
        <f t="shared" si="79"/>
        <v>0</v>
      </c>
      <c r="K191" s="24">
        <f t="shared" si="79"/>
        <v>0</v>
      </c>
      <c r="L191" s="24">
        <f t="shared" si="79"/>
        <v>0</v>
      </c>
    </row>
    <row r="192" spans="1:12" ht="15.75">
      <c r="A192" s="293"/>
      <c r="B192" s="303"/>
      <c r="C192" s="304"/>
      <c r="D192" s="13" t="s">
        <v>22</v>
      </c>
      <c r="E192" s="24">
        <f>SUM(F192:L192)</f>
        <v>66708.888089400003</v>
      </c>
      <c r="F192" s="8">
        <v>9078.2000000000007</v>
      </c>
      <c r="G192" s="24">
        <f t="shared" si="79"/>
        <v>8780.2000000000007</v>
      </c>
      <c r="H192" s="21">
        <f t="shared" si="79"/>
        <v>8830.2999999999993</v>
      </c>
      <c r="I192" s="21">
        <f t="shared" si="79"/>
        <v>8830.2999999999993</v>
      </c>
      <c r="J192" s="21">
        <f t="shared" si="79"/>
        <v>9607.2999999999993</v>
      </c>
      <c r="K192" s="24">
        <f t="shared" si="79"/>
        <v>10366.2767</v>
      </c>
      <c r="L192" s="24">
        <f t="shared" si="79"/>
        <v>11216.311389400002</v>
      </c>
    </row>
    <row r="193" spans="1:12" ht="15.75">
      <c r="A193" s="293"/>
      <c r="B193" s="303"/>
      <c r="C193" s="304"/>
      <c r="D193" s="13" t="s">
        <v>23</v>
      </c>
      <c r="E193" s="24">
        <v>39920.5</v>
      </c>
      <c r="F193" s="8">
        <v>5300</v>
      </c>
      <c r="G193" s="24">
        <f t="shared" si="79"/>
        <v>5300</v>
      </c>
      <c r="H193" s="21">
        <f t="shared" si="79"/>
        <v>5300</v>
      </c>
      <c r="I193" s="21">
        <f t="shared" si="79"/>
        <v>5300</v>
      </c>
      <c r="J193" s="21">
        <f t="shared" si="79"/>
        <v>5766.3440000000001</v>
      </c>
      <c r="K193" s="24">
        <f t="shared" si="79"/>
        <v>6221.8620760000003</v>
      </c>
      <c r="L193" s="24">
        <f t="shared" si="79"/>
        <v>6732.056366232001</v>
      </c>
    </row>
    <row r="194" spans="1:12" ht="31.5">
      <c r="A194" s="293"/>
      <c r="B194" s="303"/>
      <c r="C194" s="304"/>
      <c r="D194" s="13" t="s">
        <v>24</v>
      </c>
      <c r="E194" s="24">
        <v>0</v>
      </c>
      <c r="F194" s="8">
        <v>0</v>
      </c>
      <c r="G194" s="24">
        <v>0</v>
      </c>
      <c r="H194" s="8">
        <v>0</v>
      </c>
      <c r="I194" s="8">
        <v>0</v>
      </c>
      <c r="J194" s="8">
        <v>0</v>
      </c>
      <c r="K194" s="24">
        <v>0</v>
      </c>
      <c r="L194" s="24">
        <v>0</v>
      </c>
    </row>
    <row r="195" spans="1:12" ht="31.5">
      <c r="A195" s="294"/>
      <c r="B195" s="305"/>
      <c r="C195" s="306"/>
      <c r="D195" s="13" t="s">
        <v>25</v>
      </c>
      <c r="E195" s="24">
        <f>SUM(F195:L195)</f>
        <v>0</v>
      </c>
      <c r="F195" s="8">
        <f t="shared" ref="F195:L195" si="80">F80</f>
        <v>0</v>
      </c>
      <c r="G195" s="24">
        <f t="shared" si="80"/>
        <v>0</v>
      </c>
      <c r="H195" s="8">
        <f t="shared" si="80"/>
        <v>0</v>
      </c>
      <c r="I195" s="8">
        <f t="shared" si="80"/>
        <v>0</v>
      </c>
      <c r="J195" s="8">
        <f t="shared" si="80"/>
        <v>0</v>
      </c>
      <c r="K195" s="24">
        <f t="shared" si="80"/>
        <v>0</v>
      </c>
      <c r="L195" s="24">
        <f t="shared" si="80"/>
        <v>0</v>
      </c>
    </row>
    <row r="196" spans="1:12" ht="15.75">
      <c r="A196" s="301"/>
      <c r="B196" s="263" t="s">
        <v>71</v>
      </c>
      <c r="C196" s="302"/>
      <c r="D196" s="11" t="s">
        <v>7</v>
      </c>
      <c r="E196" s="41">
        <f>SUM(E197:E201)</f>
        <v>61111.917100000006</v>
      </c>
      <c r="F196" s="16">
        <f>F198+F199</f>
        <v>0</v>
      </c>
      <c r="G196" s="41">
        <f t="shared" ref="G196:L196" si="81">G198+G199</f>
        <v>0</v>
      </c>
      <c r="H196" s="25">
        <f t="shared" si="81"/>
        <v>11841.1</v>
      </c>
      <c r="I196" s="25">
        <f t="shared" si="81"/>
        <v>11841.1</v>
      </c>
      <c r="J196" s="25">
        <f t="shared" si="81"/>
        <v>11841.1</v>
      </c>
      <c r="K196" s="41">
        <f t="shared" si="81"/>
        <v>12776.546899999999</v>
      </c>
      <c r="L196" s="41">
        <f t="shared" si="81"/>
        <v>12812.070200000002</v>
      </c>
    </row>
    <row r="197" spans="1:12" ht="15.75">
      <c r="A197" s="293"/>
      <c r="B197" s="303"/>
      <c r="C197" s="304"/>
      <c r="D197" s="13" t="s">
        <v>28</v>
      </c>
      <c r="E197" s="24">
        <f>SUM(F197:L197)</f>
        <v>0</v>
      </c>
      <c r="F197" s="8">
        <f>F160</f>
        <v>0</v>
      </c>
      <c r="G197" s="8">
        <f t="shared" ref="G197:L197" si="82">G160</f>
        <v>0</v>
      </c>
      <c r="H197" s="8">
        <f t="shared" si="82"/>
        <v>0</v>
      </c>
      <c r="I197" s="8">
        <f t="shared" si="82"/>
        <v>0</v>
      </c>
      <c r="J197" s="8">
        <f t="shared" si="82"/>
        <v>0</v>
      </c>
      <c r="K197" s="8">
        <f t="shared" si="82"/>
        <v>0</v>
      </c>
      <c r="L197" s="8">
        <f t="shared" si="82"/>
        <v>0</v>
      </c>
    </row>
    <row r="198" spans="1:12" ht="15.75">
      <c r="A198" s="293"/>
      <c r="B198" s="303"/>
      <c r="C198" s="304"/>
      <c r="D198" s="13" t="s">
        <v>22</v>
      </c>
      <c r="E198" s="24">
        <f>SUM(F198:L198)</f>
        <v>61111.917100000006</v>
      </c>
      <c r="F198" s="8">
        <f>F161</f>
        <v>0</v>
      </c>
      <c r="G198" s="8">
        <f t="shared" ref="G198:L198" si="83">G161</f>
        <v>0</v>
      </c>
      <c r="H198" s="8">
        <f t="shared" si="83"/>
        <v>11841.1</v>
      </c>
      <c r="I198" s="8">
        <f t="shared" si="83"/>
        <v>11841.1</v>
      </c>
      <c r="J198" s="8">
        <f t="shared" si="83"/>
        <v>11841.1</v>
      </c>
      <c r="K198" s="8">
        <f t="shared" si="83"/>
        <v>12776.546899999999</v>
      </c>
      <c r="L198" s="8">
        <f t="shared" si="83"/>
        <v>12812.070200000002</v>
      </c>
    </row>
    <row r="199" spans="1:12" ht="15.75">
      <c r="A199" s="293"/>
      <c r="B199" s="303"/>
      <c r="C199" s="304"/>
      <c r="D199" s="13" t="s">
        <v>23</v>
      </c>
      <c r="E199" s="24">
        <f>SUM(F199:L199)</f>
        <v>0</v>
      </c>
      <c r="F199" s="8">
        <f>F162</f>
        <v>0</v>
      </c>
      <c r="G199" s="8">
        <f t="shared" ref="G199:L199" si="84">G162</f>
        <v>0</v>
      </c>
      <c r="H199" s="8">
        <f t="shared" si="84"/>
        <v>0</v>
      </c>
      <c r="I199" s="8">
        <f t="shared" si="84"/>
        <v>0</v>
      </c>
      <c r="J199" s="8">
        <f t="shared" si="84"/>
        <v>0</v>
      </c>
      <c r="K199" s="8">
        <f t="shared" si="84"/>
        <v>0</v>
      </c>
      <c r="L199" s="8">
        <f t="shared" si="84"/>
        <v>0</v>
      </c>
    </row>
    <row r="200" spans="1:12" ht="31.5">
      <c r="A200" s="293"/>
      <c r="B200" s="303"/>
      <c r="C200" s="304"/>
      <c r="D200" s="13" t="s">
        <v>24</v>
      </c>
      <c r="E200" s="24">
        <f>SUM(F200:L200)</f>
        <v>0</v>
      </c>
      <c r="F200" s="8">
        <f>F163</f>
        <v>0</v>
      </c>
      <c r="G200" s="8">
        <f t="shared" ref="G200:L200" si="85">G163</f>
        <v>0</v>
      </c>
      <c r="H200" s="8">
        <f t="shared" si="85"/>
        <v>0</v>
      </c>
      <c r="I200" s="8">
        <f t="shared" si="85"/>
        <v>0</v>
      </c>
      <c r="J200" s="8">
        <f t="shared" si="85"/>
        <v>0</v>
      </c>
      <c r="K200" s="8">
        <f t="shared" si="85"/>
        <v>0</v>
      </c>
      <c r="L200" s="8">
        <f t="shared" si="85"/>
        <v>0</v>
      </c>
    </row>
    <row r="201" spans="1:12" ht="31.5">
      <c r="A201" s="294"/>
      <c r="B201" s="305"/>
      <c r="C201" s="306"/>
      <c r="D201" s="13" t="s">
        <v>25</v>
      </c>
      <c r="E201" s="24">
        <f>SUM(F201:L201)</f>
        <v>0</v>
      </c>
      <c r="F201" s="8">
        <f>F164</f>
        <v>0</v>
      </c>
      <c r="G201" s="8">
        <f t="shared" ref="G201:L201" si="86">G164</f>
        <v>0</v>
      </c>
      <c r="H201" s="8">
        <f t="shared" si="86"/>
        <v>0</v>
      </c>
      <c r="I201" s="8">
        <f t="shared" si="86"/>
        <v>0</v>
      </c>
      <c r="J201" s="8">
        <f t="shared" si="86"/>
        <v>0</v>
      </c>
      <c r="K201" s="8">
        <f t="shared" si="86"/>
        <v>0</v>
      </c>
      <c r="L201" s="8">
        <f t="shared" si="86"/>
        <v>0</v>
      </c>
    </row>
  </sheetData>
  <mergeCells count="99">
    <mergeCell ref="A8:L8"/>
    <mergeCell ref="A9:A14"/>
    <mergeCell ref="B9:B14"/>
    <mergeCell ref="C9:C14"/>
    <mergeCell ref="J1:L1"/>
    <mergeCell ref="A2:L2"/>
    <mergeCell ref="A4:A6"/>
    <mergeCell ref="B4:B6"/>
    <mergeCell ref="C4:C6"/>
    <mergeCell ref="D4:D6"/>
    <mergeCell ref="E4:L4"/>
    <mergeCell ref="E5:E6"/>
    <mergeCell ref="F5:L5"/>
    <mergeCell ref="A7:L7"/>
    <mergeCell ref="M16:M22"/>
    <mergeCell ref="A21:A26"/>
    <mergeCell ref="B21:B26"/>
    <mergeCell ref="C21:C26"/>
    <mergeCell ref="M23:M24"/>
    <mergeCell ref="A15:A20"/>
    <mergeCell ref="B15:B20"/>
    <mergeCell ref="C15:C20"/>
    <mergeCell ref="M35:M38"/>
    <mergeCell ref="B27:B32"/>
    <mergeCell ref="C27:C32"/>
    <mergeCell ref="M28:M29"/>
    <mergeCell ref="A57:A62"/>
    <mergeCell ref="B57:B62"/>
    <mergeCell ref="C57:C62"/>
    <mergeCell ref="A39:A44"/>
    <mergeCell ref="B39:B44"/>
    <mergeCell ref="C39:C44"/>
    <mergeCell ref="M46:M50"/>
    <mergeCell ref="A27:A32"/>
    <mergeCell ref="A33:A38"/>
    <mergeCell ref="B33:B38"/>
    <mergeCell ref="C33:C38"/>
    <mergeCell ref="A45:A50"/>
    <mergeCell ref="A51:A56"/>
    <mergeCell ref="B51:B56"/>
    <mergeCell ref="C51:C56"/>
    <mergeCell ref="B45:B50"/>
    <mergeCell ref="C45:C50"/>
    <mergeCell ref="A63:A68"/>
    <mergeCell ref="B63:B68"/>
    <mergeCell ref="C63:C68"/>
    <mergeCell ref="C75:C80"/>
    <mergeCell ref="A82:A87"/>
    <mergeCell ref="B82:B87"/>
    <mergeCell ref="C82:C87"/>
    <mergeCell ref="A81:L81"/>
    <mergeCell ref="A69:A80"/>
    <mergeCell ref="B69:B80"/>
    <mergeCell ref="C69:C74"/>
    <mergeCell ref="A113:L113"/>
    <mergeCell ref="A114:A119"/>
    <mergeCell ref="B114:B119"/>
    <mergeCell ref="C114:C119"/>
    <mergeCell ref="A88:A93"/>
    <mergeCell ref="B88:C93"/>
    <mergeCell ref="A107:A112"/>
    <mergeCell ref="B107:C112"/>
    <mergeCell ref="A94:L94"/>
    <mergeCell ref="A95:A106"/>
    <mergeCell ref="B95:B106"/>
    <mergeCell ref="C95:C100"/>
    <mergeCell ref="C101:C106"/>
    <mergeCell ref="A120:A125"/>
    <mergeCell ref="B120:C125"/>
    <mergeCell ref="A126:L126"/>
    <mergeCell ref="A127:A132"/>
    <mergeCell ref="B127:B132"/>
    <mergeCell ref="C127:C132"/>
    <mergeCell ref="A146:A151"/>
    <mergeCell ref="B146:C151"/>
    <mergeCell ref="A165:A170"/>
    <mergeCell ref="B165:C170"/>
    <mergeCell ref="A172:A177"/>
    <mergeCell ref="B172:C177"/>
    <mergeCell ref="A152:L152"/>
    <mergeCell ref="A153:A158"/>
    <mergeCell ref="B153:B158"/>
    <mergeCell ref="C153:C158"/>
    <mergeCell ref="A159:A164"/>
    <mergeCell ref="B159:C164"/>
    <mergeCell ref="A133:A138"/>
    <mergeCell ref="B133:C138"/>
    <mergeCell ref="A139:L139"/>
    <mergeCell ref="A140:A145"/>
    <mergeCell ref="B140:B145"/>
    <mergeCell ref="C140:C145"/>
    <mergeCell ref="A196:A201"/>
    <mergeCell ref="B196:C201"/>
    <mergeCell ref="A178:A183"/>
    <mergeCell ref="B178:C183"/>
    <mergeCell ref="A184:A189"/>
    <mergeCell ref="B184:C189"/>
    <mergeCell ref="A190:A195"/>
    <mergeCell ref="B190:C195"/>
  </mergeCells>
  <phoneticPr fontId="10" type="noConversion"/>
  <pageMargins left="0.31496062992125984" right="0.31496062992125984" top="0.55118110236220474" bottom="0" header="0.31496062992125984" footer="0.31496062992125984"/>
  <pageSetup paperSize="9" scale="81" fitToHeight="72" orientation="landscape" horizontalDpi="180" verticalDpi="180" r:id="rId1"/>
  <rowBreaks count="4" manualBreakCount="4">
    <brk id="26" max="11" man="1"/>
    <brk id="74" max="11" man="1"/>
    <brk id="87" max="11" man="1"/>
    <brk id="100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2"/>
  <sheetViews>
    <sheetView zoomScale="75" zoomScaleNormal="75" workbookViewId="0">
      <pane ySplit="6" topLeftCell="A142" activePane="bottomLeft" state="frozen"/>
      <selection pane="bottomLeft" activeCell="D152" sqref="A152:IV152"/>
    </sheetView>
  </sheetViews>
  <sheetFormatPr defaultRowHeight="15"/>
  <cols>
    <col min="1" max="1" width="7.28515625" style="3" customWidth="1"/>
    <col min="2" max="2" width="28.28515625" style="3" customWidth="1"/>
    <col min="3" max="3" width="11.85546875" style="3" customWidth="1"/>
    <col min="4" max="4" width="31.42578125" customWidth="1"/>
    <col min="5" max="5" width="11.7109375" style="6" customWidth="1"/>
    <col min="6" max="6" width="13" style="7" customWidth="1"/>
    <col min="7" max="7" width="11.140625" style="7" customWidth="1"/>
    <col min="8" max="8" width="11" style="7" customWidth="1"/>
    <col min="9" max="9" width="10.85546875" style="7" customWidth="1"/>
    <col min="10" max="10" width="11" style="7" customWidth="1"/>
    <col min="11" max="11" width="13.28515625" style="7" customWidth="1"/>
    <col min="12" max="12" width="11.5703125" style="7" customWidth="1"/>
    <col min="13" max="13" width="25.5703125" customWidth="1"/>
  </cols>
  <sheetData>
    <row r="1" spans="1:13" ht="25.5" customHeight="1">
      <c r="A1" s="19"/>
      <c r="B1" s="20"/>
      <c r="C1" s="20"/>
      <c r="D1" s="20"/>
      <c r="E1" s="20"/>
      <c r="F1" s="20"/>
      <c r="G1" s="20"/>
      <c r="H1" s="20"/>
      <c r="I1" s="20"/>
      <c r="J1" s="241" t="s">
        <v>0</v>
      </c>
      <c r="K1" s="241"/>
      <c r="L1" s="241"/>
    </row>
    <row r="2" spans="1:13" s="1" customFormat="1" ht="16.5">
      <c r="A2" s="242" t="s">
        <v>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3" s="1" customFormat="1" ht="15.75">
      <c r="A3" s="82"/>
      <c r="B3" s="82"/>
      <c r="C3" s="82"/>
      <c r="D3" s="83"/>
      <c r="E3" s="84"/>
      <c r="F3" s="85"/>
      <c r="G3" s="86"/>
      <c r="H3" s="86"/>
      <c r="I3" s="86"/>
      <c r="J3" s="86"/>
      <c r="K3" s="86"/>
      <c r="L3" s="86"/>
    </row>
    <row r="4" spans="1:13" s="2" customFormat="1" ht="15.75">
      <c r="A4" s="243" t="s">
        <v>2</v>
      </c>
      <c r="B4" s="246" t="s">
        <v>3</v>
      </c>
      <c r="C4" s="246" t="s">
        <v>4</v>
      </c>
      <c r="D4" s="246" t="s">
        <v>5</v>
      </c>
      <c r="E4" s="247" t="s">
        <v>6</v>
      </c>
      <c r="F4" s="247"/>
      <c r="G4" s="247"/>
      <c r="H4" s="247"/>
      <c r="I4" s="247"/>
      <c r="J4" s="247"/>
      <c r="K4" s="247"/>
      <c r="L4" s="247"/>
    </row>
    <row r="5" spans="1:13" s="2" customFormat="1" ht="15.75">
      <c r="A5" s="244"/>
      <c r="B5" s="246"/>
      <c r="C5" s="246"/>
      <c r="D5" s="246"/>
      <c r="E5" s="247" t="s">
        <v>7</v>
      </c>
      <c r="F5" s="247" t="s">
        <v>8</v>
      </c>
      <c r="G5" s="247"/>
      <c r="H5" s="247"/>
      <c r="I5" s="247"/>
      <c r="J5" s="247"/>
      <c r="K5" s="247"/>
      <c r="L5" s="247"/>
    </row>
    <row r="6" spans="1:13" s="2" customFormat="1" ht="30.75" customHeight="1">
      <c r="A6" s="245"/>
      <c r="B6" s="246"/>
      <c r="C6" s="246"/>
      <c r="D6" s="246"/>
      <c r="E6" s="247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</row>
    <row r="7" spans="1:13" ht="16.5">
      <c r="A7" s="240" t="s">
        <v>16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</row>
    <row r="8" spans="1:13" ht="23.25" customHeight="1">
      <c r="A8" s="240" t="s">
        <v>17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</row>
    <row r="9" spans="1:13" ht="23.25" customHeight="1" thickBot="1">
      <c r="A9" s="243" t="s">
        <v>18</v>
      </c>
      <c r="B9" s="243" t="s">
        <v>19</v>
      </c>
      <c r="C9" s="243" t="s">
        <v>82</v>
      </c>
      <c r="D9" s="87" t="s">
        <v>7</v>
      </c>
      <c r="E9" s="37">
        <f>E11+E12</f>
        <v>106679.7</v>
      </c>
      <c r="F9" s="14">
        <f>F75</f>
        <v>14378.2</v>
      </c>
      <c r="G9" s="37">
        <f t="shared" ref="G9:L9" si="0">G75</f>
        <v>14080.2</v>
      </c>
      <c r="H9" s="28">
        <f t="shared" si="0"/>
        <v>14130.3</v>
      </c>
      <c r="I9" s="28">
        <f t="shared" si="0"/>
        <v>14130.3</v>
      </c>
      <c r="J9" s="28">
        <f t="shared" si="0"/>
        <v>15373.644</v>
      </c>
      <c r="K9" s="14">
        <f t="shared" si="0"/>
        <v>16588.138776</v>
      </c>
      <c r="L9" s="14">
        <f t="shared" si="0"/>
        <v>17948.367755632004</v>
      </c>
    </row>
    <row r="10" spans="1:13" ht="33" customHeight="1">
      <c r="A10" s="248"/>
      <c r="B10" s="248"/>
      <c r="C10" s="244"/>
      <c r="D10" s="29" t="s">
        <v>21</v>
      </c>
      <c r="E10" s="8">
        <f>SUM(F10:L10)</f>
        <v>0</v>
      </c>
      <c r="F10" s="8">
        <f t="shared" ref="F10:L14" si="1">F76</f>
        <v>0</v>
      </c>
      <c r="G10" s="8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>
        <f t="shared" si="1"/>
        <v>0</v>
      </c>
    </row>
    <row r="11" spans="1:13" ht="26.25" customHeight="1">
      <c r="A11" s="248"/>
      <c r="B11" s="248"/>
      <c r="C11" s="244"/>
      <c r="D11" s="29" t="s">
        <v>22</v>
      </c>
      <c r="E11" s="32">
        <v>66759.199999999997</v>
      </c>
      <c r="F11" s="8">
        <f t="shared" si="1"/>
        <v>9078.2000000000007</v>
      </c>
      <c r="G11" s="32">
        <f t="shared" si="1"/>
        <v>8780.2000000000007</v>
      </c>
      <c r="H11" s="21">
        <f t="shared" si="1"/>
        <v>8830.2999999999993</v>
      </c>
      <c r="I11" s="21">
        <f t="shared" si="1"/>
        <v>8830.2999999999993</v>
      </c>
      <c r="J11" s="21">
        <f t="shared" si="1"/>
        <v>9607.2999999999993</v>
      </c>
      <c r="K11" s="8">
        <f t="shared" si="1"/>
        <v>10366.2767</v>
      </c>
      <c r="L11" s="8">
        <f t="shared" si="1"/>
        <v>11216.311389400002</v>
      </c>
    </row>
    <row r="12" spans="1:13" ht="23.25" customHeight="1">
      <c r="A12" s="248"/>
      <c r="B12" s="248"/>
      <c r="C12" s="244"/>
      <c r="D12" s="29" t="s">
        <v>23</v>
      </c>
      <c r="E12" s="8">
        <v>39920.5</v>
      </c>
      <c r="F12" s="8">
        <f t="shared" si="1"/>
        <v>5299.9999999999991</v>
      </c>
      <c r="G12" s="8">
        <f t="shared" si="1"/>
        <v>5300</v>
      </c>
      <c r="H12" s="8">
        <f t="shared" si="1"/>
        <v>5300</v>
      </c>
      <c r="I12" s="8">
        <f t="shared" si="1"/>
        <v>5300</v>
      </c>
      <c r="J12" s="8">
        <f t="shared" si="1"/>
        <v>5766.3440000000001</v>
      </c>
      <c r="K12" s="8">
        <f t="shared" si="1"/>
        <v>6221.8620760000003</v>
      </c>
      <c r="L12" s="8">
        <f t="shared" si="1"/>
        <v>6732.056366232001</v>
      </c>
    </row>
    <row r="13" spans="1:13" ht="38.25" customHeight="1">
      <c r="A13" s="248"/>
      <c r="B13" s="248"/>
      <c r="C13" s="244"/>
      <c r="D13" s="29" t="s">
        <v>24</v>
      </c>
      <c r="E13" s="8">
        <v>0</v>
      </c>
      <c r="F13" s="8">
        <f t="shared" si="1"/>
        <v>0</v>
      </c>
      <c r="G13" s="8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0</v>
      </c>
      <c r="L13" s="8">
        <f t="shared" si="1"/>
        <v>0</v>
      </c>
    </row>
    <row r="14" spans="1:13" ht="23.25" customHeight="1">
      <c r="A14" s="249"/>
      <c r="B14" s="249"/>
      <c r="C14" s="245"/>
      <c r="D14" s="29" t="s">
        <v>25</v>
      </c>
      <c r="E14" s="8">
        <v>0</v>
      </c>
      <c r="F14" s="8">
        <f t="shared" si="1"/>
        <v>0</v>
      </c>
      <c r="G14" s="8">
        <f t="shared" si="1"/>
        <v>0</v>
      </c>
      <c r="H14" s="8">
        <f t="shared" si="1"/>
        <v>0</v>
      </c>
      <c r="I14" s="8">
        <f t="shared" si="1"/>
        <v>0</v>
      </c>
      <c r="J14" s="8">
        <f t="shared" si="1"/>
        <v>0</v>
      </c>
      <c r="K14" s="8">
        <f t="shared" si="1"/>
        <v>0</v>
      </c>
      <c r="L14" s="8">
        <f t="shared" si="1"/>
        <v>0</v>
      </c>
    </row>
    <row r="15" spans="1:13" ht="33" customHeight="1">
      <c r="A15" s="246" t="s">
        <v>26</v>
      </c>
      <c r="B15" s="253" t="s">
        <v>27</v>
      </c>
      <c r="C15" s="243" t="s">
        <v>82</v>
      </c>
      <c r="D15" s="11" t="s">
        <v>7</v>
      </c>
      <c r="E15" s="37">
        <f>F15+G15+H15+I15+J15+K15+L15</f>
        <v>41522.359492032003</v>
      </c>
      <c r="F15" s="14">
        <f>SUM(F16:F20)</f>
        <v>5942.1</v>
      </c>
      <c r="G15" s="37">
        <f t="shared" ref="G15:L15" si="2">SUM(G16:G20)</f>
        <v>5394.5999999999995</v>
      </c>
      <c r="H15" s="28">
        <f t="shared" si="2"/>
        <v>5456.4</v>
      </c>
      <c r="I15" s="28">
        <f t="shared" si="2"/>
        <v>5456.4</v>
      </c>
      <c r="J15" s="28">
        <f t="shared" si="2"/>
        <v>5936.5439999999999</v>
      </c>
      <c r="K15" s="14">
        <f t="shared" si="2"/>
        <v>6405.530976</v>
      </c>
      <c r="L15" s="14">
        <f t="shared" si="2"/>
        <v>6930.7845160320012</v>
      </c>
    </row>
    <row r="16" spans="1:13" ht="31.5" customHeight="1">
      <c r="A16" s="246"/>
      <c r="B16" s="254"/>
      <c r="C16" s="244"/>
      <c r="D16" s="13" t="s">
        <v>28</v>
      </c>
      <c r="E16" s="8">
        <f t="shared" ref="E16:E38" si="3">SUM(F16:L16)</f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251"/>
    </row>
    <row r="17" spans="1:16" ht="34.5" customHeight="1">
      <c r="A17" s="246"/>
      <c r="B17" s="254"/>
      <c r="C17" s="244"/>
      <c r="D17" s="13" t="s">
        <v>22</v>
      </c>
      <c r="E17" s="8">
        <f>F17+G17+H17+I17+J17+K17+L17</f>
        <v>40909.828702400002</v>
      </c>
      <c r="F17" s="24">
        <v>5842.6</v>
      </c>
      <c r="G17" s="24">
        <v>5368.4</v>
      </c>
      <c r="H17" s="21">
        <v>5368.4</v>
      </c>
      <c r="I17" s="21">
        <v>5368.4</v>
      </c>
      <c r="J17" s="21">
        <v>5840.8</v>
      </c>
      <c r="K17" s="10">
        <f>J17*1.079</f>
        <v>6302.2232000000004</v>
      </c>
      <c r="L17" s="10">
        <f>K17*1.082</f>
        <v>6819.0055024000012</v>
      </c>
      <c r="M17" s="251"/>
      <c r="P17" s="22"/>
    </row>
    <row r="18" spans="1:16" ht="19.5" customHeight="1">
      <c r="A18" s="246"/>
      <c r="B18" s="254"/>
      <c r="C18" s="244"/>
      <c r="D18" s="13" t="s">
        <v>23</v>
      </c>
      <c r="E18" s="32">
        <f t="shared" si="3"/>
        <v>612.53078963199994</v>
      </c>
      <c r="F18" s="8">
        <v>99.5</v>
      </c>
      <c r="G18" s="32">
        <v>26.2</v>
      </c>
      <c r="H18" s="21">
        <v>88</v>
      </c>
      <c r="I18" s="21">
        <v>88</v>
      </c>
      <c r="J18" s="21">
        <f>I18*1.088</f>
        <v>95.744</v>
      </c>
      <c r="K18" s="10">
        <f>J18*1.079</f>
        <v>103.30777599999999</v>
      </c>
      <c r="L18" s="10">
        <f>K18*1.082</f>
        <v>111.779013632</v>
      </c>
      <c r="M18" s="251"/>
      <c r="N18" s="2"/>
    </row>
    <row r="19" spans="1:16" ht="33.75" customHeight="1">
      <c r="A19" s="246"/>
      <c r="B19" s="254"/>
      <c r="C19" s="244"/>
      <c r="D19" s="29" t="s">
        <v>24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251"/>
      <c r="N19" s="2"/>
    </row>
    <row r="20" spans="1:16" ht="29.25" customHeight="1">
      <c r="A20" s="246"/>
      <c r="B20" s="255"/>
      <c r="C20" s="245"/>
      <c r="D20" s="13" t="s">
        <v>25</v>
      </c>
      <c r="E20" s="8">
        <f t="shared" si="3"/>
        <v>0</v>
      </c>
      <c r="F20" s="9">
        <v>0</v>
      </c>
      <c r="G20" s="9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251"/>
      <c r="N20" s="2"/>
    </row>
    <row r="21" spans="1:16" ht="32.25" customHeight="1">
      <c r="A21" s="243" t="s">
        <v>29</v>
      </c>
      <c r="B21" s="243" t="s">
        <v>30</v>
      </c>
      <c r="C21" s="243" t="s">
        <v>82</v>
      </c>
      <c r="D21" s="11" t="s">
        <v>7</v>
      </c>
      <c r="E21" s="28">
        <f t="shared" si="3"/>
        <v>51478.118774000002</v>
      </c>
      <c r="F21" s="14">
        <f t="shared" ref="F21:L21" si="4">SUM(F22:F26)</f>
        <v>6471.2</v>
      </c>
      <c r="G21" s="14">
        <f t="shared" si="4"/>
        <v>6703.6</v>
      </c>
      <c r="H21" s="28">
        <f t="shared" si="4"/>
        <v>6923.8</v>
      </c>
      <c r="I21" s="28">
        <f t="shared" si="4"/>
        <v>6923.8</v>
      </c>
      <c r="J21" s="28">
        <f t="shared" si="4"/>
        <v>7533</v>
      </c>
      <c r="K21" s="14">
        <f t="shared" si="4"/>
        <v>8128.107</v>
      </c>
      <c r="L21" s="14">
        <f t="shared" si="4"/>
        <v>8794.6117740000009</v>
      </c>
      <c r="M21" s="251"/>
    </row>
    <row r="22" spans="1:16" ht="15.75">
      <c r="A22" s="244"/>
      <c r="B22" s="244"/>
      <c r="C22" s="244"/>
      <c r="D22" s="13" t="s">
        <v>28</v>
      </c>
      <c r="E22" s="8">
        <f t="shared" si="3"/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251"/>
    </row>
    <row r="23" spans="1:16" ht="36" customHeight="1">
      <c r="A23" s="244"/>
      <c r="B23" s="244"/>
      <c r="C23" s="244"/>
      <c r="D23" s="13" t="s">
        <v>22</v>
      </c>
      <c r="E23" s="8">
        <f t="shared" si="3"/>
        <v>25739.059387000001</v>
      </c>
      <c r="F23" s="24">
        <v>3235.6</v>
      </c>
      <c r="G23" s="10">
        <v>3351.8</v>
      </c>
      <c r="H23" s="21">
        <v>3461.9</v>
      </c>
      <c r="I23" s="21">
        <v>3461.9</v>
      </c>
      <c r="J23" s="21">
        <v>3766.5</v>
      </c>
      <c r="K23" s="10">
        <f>J23*1.079</f>
        <v>4064.0535</v>
      </c>
      <c r="L23" s="10">
        <f>K23*1.082</f>
        <v>4397.3058870000004</v>
      </c>
      <c r="M23" s="252"/>
      <c r="N23" s="2"/>
    </row>
    <row r="24" spans="1:16" ht="15.75">
      <c r="A24" s="244"/>
      <c r="B24" s="244"/>
      <c r="C24" s="244"/>
      <c r="D24" s="13" t="s">
        <v>23</v>
      </c>
      <c r="E24" s="8">
        <f t="shared" si="3"/>
        <v>25739.059387000001</v>
      </c>
      <c r="F24" s="24">
        <v>3235.6</v>
      </c>
      <c r="G24" s="10">
        <v>3351.8</v>
      </c>
      <c r="H24" s="21">
        <v>3461.9</v>
      </c>
      <c r="I24" s="21">
        <v>3461.9</v>
      </c>
      <c r="J24" s="21">
        <v>3766.5</v>
      </c>
      <c r="K24" s="10">
        <f>J24*1.079</f>
        <v>4064.0535</v>
      </c>
      <c r="L24" s="10">
        <f>K24*1.082</f>
        <v>4397.3058870000004</v>
      </c>
      <c r="M24" s="252"/>
      <c r="N24" s="2"/>
    </row>
    <row r="25" spans="1:16" ht="33" customHeight="1">
      <c r="A25" s="244"/>
      <c r="B25" s="244"/>
      <c r="C25" s="244"/>
      <c r="D25" s="29" t="s">
        <v>24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1"/>
      <c r="N25" s="2"/>
    </row>
    <row r="26" spans="1:16" ht="31.5">
      <c r="A26" s="245"/>
      <c r="B26" s="245"/>
      <c r="C26" s="245"/>
      <c r="D26" s="13" t="s">
        <v>25</v>
      </c>
      <c r="E26" s="8">
        <f t="shared" si="3"/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78"/>
      <c r="N26" s="2"/>
    </row>
    <row r="27" spans="1:16" ht="38.25" customHeight="1">
      <c r="A27" s="243" t="s">
        <v>31</v>
      </c>
      <c r="B27" s="243" t="s">
        <v>72</v>
      </c>
      <c r="C27" s="243" t="s">
        <v>82</v>
      </c>
      <c r="D27" s="11" t="s">
        <v>7</v>
      </c>
      <c r="E27" s="37">
        <f t="shared" si="3"/>
        <v>2951.7000000000003</v>
      </c>
      <c r="F27" s="14">
        <f t="shared" ref="F27:L27" si="5">SUM(F28:F32)</f>
        <v>444.2</v>
      </c>
      <c r="G27" s="37">
        <f t="shared" si="5"/>
        <v>350</v>
      </c>
      <c r="H27" s="28">
        <f t="shared" si="5"/>
        <v>390</v>
      </c>
      <c r="I27" s="28">
        <f t="shared" si="5"/>
        <v>390</v>
      </c>
      <c r="J27" s="28">
        <f t="shared" si="5"/>
        <v>424.3</v>
      </c>
      <c r="K27" s="14">
        <f t="shared" si="5"/>
        <v>457.8</v>
      </c>
      <c r="L27" s="14">
        <f t="shared" si="5"/>
        <v>495.4</v>
      </c>
    </row>
    <row r="28" spans="1:16" ht="30.75" customHeight="1">
      <c r="A28" s="244"/>
      <c r="B28" s="244"/>
      <c r="C28" s="244"/>
      <c r="D28" s="13" t="s">
        <v>28</v>
      </c>
      <c r="E28" s="8">
        <f t="shared" si="3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250"/>
    </row>
    <row r="29" spans="1:16" ht="27" customHeight="1">
      <c r="A29" s="244"/>
      <c r="B29" s="244"/>
      <c r="C29" s="244"/>
      <c r="D29" s="13" t="s">
        <v>22</v>
      </c>
      <c r="E29" s="8">
        <f t="shared" si="3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250"/>
      <c r="N29" s="2"/>
      <c r="O29" s="2"/>
    </row>
    <row r="30" spans="1:16" ht="15.75">
      <c r="A30" s="244"/>
      <c r="B30" s="244"/>
      <c r="C30" s="244"/>
      <c r="D30" s="13" t="s">
        <v>23</v>
      </c>
      <c r="E30" s="32">
        <f t="shared" si="3"/>
        <v>2951.7000000000003</v>
      </c>
      <c r="F30" s="24">
        <v>444.2</v>
      </c>
      <c r="G30" s="32">
        <v>350</v>
      </c>
      <c r="H30" s="21">
        <v>390</v>
      </c>
      <c r="I30" s="21">
        <v>390</v>
      </c>
      <c r="J30" s="21">
        <v>424.3</v>
      </c>
      <c r="K30" s="10">
        <v>457.8</v>
      </c>
      <c r="L30" s="10">
        <v>495.4</v>
      </c>
      <c r="M30" s="78"/>
      <c r="N30" s="2"/>
      <c r="O30" s="2"/>
    </row>
    <row r="31" spans="1:16" ht="32.25" customHeight="1">
      <c r="A31" s="244"/>
      <c r="B31" s="244"/>
      <c r="C31" s="244"/>
      <c r="D31" s="13" t="s">
        <v>24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78"/>
      <c r="N31" s="2"/>
      <c r="O31" s="2"/>
    </row>
    <row r="32" spans="1:16" ht="31.5">
      <c r="A32" s="245"/>
      <c r="B32" s="245"/>
      <c r="C32" s="245"/>
      <c r="D32" s="13" t="s">
        <v>25</v>
      </c>
      <c r="E32" s="8">
        <f t="shared" si="3"/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78"/>
      <c r="N32" s="2"/>
      <c r="O32" s="2"/>
    </row>
    <row r="33" spans="1:15" s="4" customFormat="1" ht="15" customHeight="1">
      <c r="A33" s="142" t="s">
        <v>33</v>
      </c>
      <c r="B33" s="243" t="s">
        <v>73</v>
      </c>
      <c r="C33" s="243" t="s">
        <v>82</v>
      </c>
      <c r="D33" s="11" t="s">
        <v>7</v>
      </c>
      <c r="E33" s="37">
        <f>SUM(F33:L33)</f>
        <v>5346.5042549999998</v>
      </c>
      <c r="F33" s="15">
        <f t="shared" ref="F33:L33" si="6">SUM(F34:F38)</f>
        <v>753.6</v>
      </c>
      <c r="G33" s="37">
        <f t="shared" si="6"/>
        <v>665</v>
      </c>
      <c r="H33" s="28">
        <f t="shared" si="6"/>
        <v>710</v>
      </c>
      <c r="I33" s="28">
        <f t="shared" si="6"/>
        <v>710</v>
      </c>
      <c r="J33" s="28">
        <f t="shared" si="6"/>
        <v>772.5</v>
      </c>
      <c r="K33" s="15">
        <f t="shared" si="6"/>
        <v>833.52749999999992</v>
      </c>
      <c r="L33" s="15">
        <f t="shared" si="6"/>
        <v>901.876755</v>
      </c>
    </row>
    <row r="34" spans="1:15" s="4" customFormat="1" ht="15.75">
      <c r="A34" s="143"/>
      <c r="B34" s="244"/>
      <c r="C34" s="244"/>
      <c r="D34" s="13" t="s">
        <v>28</v>
      </c>
      <c r="E34" s="10">
        <f t="shared" si="3"/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5" s="4" customFormat="1" ht="15.75">
      <c r="A35" s="143"/>
      <c r="B35" s="244"/>
      <c r="C35" s="244"/>
      <c r="D35" s="13" t="s">
        <v>22</v>
      </c>
      <c r="E35" s="10">
        <f t="shared" si="3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52"/>
    </row>
    <row r="36" spans="1:15" s="4" customFormat="1" ht="15.75">
      <c r="A36" s="143"/>
      <c r="B36" s="244"/>
      <c r="C36" s="244"/>
      <c r="D36" s="13" t="s">
        <v>23</v>
      </c>
      <c r="E36" s="32">
        <f>SUM(F36:L36)</f>
        <v>5346.5042549999998</v>
      </c>
      <c r="F36" s="26">
        <v>753.6</v>
      </c>
      <c r="G36" s="33">
        <v>665</v>
      </c>
      <c r="H36" s="21">
        <v>710</v>
      </c>
      <c r="I36" s="21">
        <v>710</v>
      </c>
      <c r="J36" s="21">
        <v>772.5</v>
      </c>
      <c r="K36" s="10">
        <f>J36*1.079</f>
        <v>833.52749999999992</v>
      </c>
      <c r="L36" s="10">
        <f>K36*1.082</f>
        <v>901.876755</v>
      </c>
      <c r="M36" s="152"/>
    </row>
    <row r="37" spans="1:15" s="4" customFormat="1" ht="31.5">
      <c r="A37" s="143"/>
      <c r="B37" s="244"/>
      <c r="C37" s="244"/>
      <c r="D37" s="13" t="s">
        <v>24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52"/>
    </row>
    <row r="38" spans="1:15" s="4" customFormat="1" ht="31.5">
      <c r="A38" s="144"/>
      <c r="B38" s="245"/>
      <c r="C38" s="245"/>
      <c r="D38" s="13" t="s">
        <v>25</v>
      </c>
      <c r="E38" s="10">
        <f t="shared" si="3"/>
        <v>0</v>
      </c>
      <c r="F38" s="10">
        <v>0</v>
      </c>
      <c r="G38" s="10">
        <v>0</v>
      </c>
      <c r="H38" s="10">
        <v>0</v>
      </c>
      <c r="I38" s="8">
        <v>0</v>
      </c>
      <c r="J38" s="8">
        <v>0</v>
      </c>
      <c r="K38" s="8">
        <v>0</v>
      </c>
      <c r="L38" s="8">
        <v>0</v>
      </c>
      <c r="M38" s="152"/>
    </row>
    <row r="39" spans="1:15" ht="15" customHeight="1">
      <c r="A39" s="243" t="s">
        <v>35</v>
      </c>
      <c r="B39" s="243" t="s">
        <v>74</v>
      </c>
      <c r="C39" s="243" t="s">
        <v>82</v>
      </c>
      <c r="D39" s="11" t="s">
        <v>7</v>
      </c>
      <c r="E39" s="27">
        <v>979.8</v>
      </c>
      <c r="F39" s="14">
        <f>SUM(F40:F44)</f>
        <v>98</v>
      </c>
      <c r="G39" s="14">
        <f t="shared" ref="G39:L39" si="7">SUM(G40:G44)</f>
        <v>135</v>
      </c>
      <c r="H39" s="28">
        <f t="shared" si="7"/>
        <v>135</v>
      </c>
      <c r="I39" s="28">
        <f t="shared" si="7"/>
        <v>135</v>
      </c>
      <c r="J39" s="28">
        <f t="shared" si="7"/>
        <v>146.9</v>
      </c>
      <c r="K39" s="14">
        <f t="shared" si="7"/>
        <v>158.5051</v>
      </c>
      <c r="L39" s="14">
        <f t="shared" si="7"/>
        <v>171.5025182</v>
      </c>
    </row>
    <row r="40" spans="1:15" ht="15.75">
      <c r="A40" s="244"/>
      <c r="B40" s="244"/>
      <c r="C40" s="244"/>
      <c r="D40" s="13" t="s">
        <v>28</v>
      </c>
      <c r="E40" s="8">
        <f>SUM(F40:L40)</f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</row>
    <row r="41" spans="1:15" ht="15.75">
      <c r="A41" s="244"/>
      <c r="B41" s="244"/>
      <c r="C41" s="244"/>
      <c r="D41" s="13" t="s">
        <v>22</v>
      </c>
      <c r="E41" s="8">
        <f>SUM(F41:L41)</f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</row>
    <row r="42" spans="1:15" ht="15.75">
      <c r="A42" s="244"/>
      <c r="B42" s="244"/>
      <c r="C42" s="244"/>
      <c r="D42" s="13" t="s">
        <v>23</v>
      </c>
      <c r="E42" s="8">
        <v>979.8</v>
      </c>
      <c r="F42" s="26">
        <v>98</v>
      </c>
      <c r="G42" s="26">
        <v>135</v>
      </c>
      <c r="H42" s="21">
        <v>135</v>
      </c>
      <c r="I42" s="21">
        <v>135</v>
      </c>
      <c r="J42" s="21">
        <v>146.9</v>
      </c>
      <c r="K42" s="10">
        <f>J42*1.079</f>
        <v>158.5051</v>
      </c>
      <c r="L42" s="10">
        <f>K42*1.082</f>
        <v>171.5025182</v>
      </c>
      <c r="M42" s="78"/>
      <c r="N42" s="2"/>
      <c r="O42" s="2"/>
    </row>
    <row r="43" spans="1:15" ht="31.5">
      <c r="A43" s="244"/>
      <c r="B43" s="244"/>
      <c r="C43" s="244"/>
      <c r="D43" s="13" t="s">
        <v>24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78"/>
      <c r="N43" s="2"/>
      <c r="O43" s="2"/>
    </row>
    <row r="44" spans="1:15" ht="31.5">
      <c r="A44" s="245"/>
      <c r="B44" s="245"/>
      <c r="C44" s="245"/>
      <c r="D44" s="13" t="s">
        <v>25</v>
      </c>
      <c r="E44" s="8">
        <f t="shared" ref="E44:E62" si="8">SUM(F44:L44)</f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78"/>
      <c r="N44" s="2"/>
      <c r="O44" s="2"/>
    </row>
    <row r="45" spans="1:15" ht="15" customHeight="1">
      <c r="A45" s="243" t="s">
        <v>75</v>
      </c>
      <c r="B45" s="142" t="s">
        <v>76</v>
      </c>
      <c r="C45" s="243" t="s">
        <v>82</v>
      </c>
      <c r="D45" s="11" t="s">
        <v>7</v>
      </c>
      <c r="E45" s="37">
        <f t="shared" si="8"/>
        <v>1338.3603923999999</v>
      </c>
      <c r="F45" s="15">
        <f t="shared" ref="F45:L45" si="9">SUM(F46:F50)</f>
        <v>152.69999999999999</v>
      </c>
      <c r="G45" s="37">
        <f t="shared" si="9"/>
        <v>190</v>
      </c>
      <c r="H45" s="28">
        <f t="shared" si="9"/>
        <v>180</v>
      </c>
      <c r="I45" s="28">
        <f t="shared" si="9"/>
        <v>180</v>
      </c>
      <c r="J45" s="28">
        <f t="shared" si="9"/>
        <v>195.8</v>
      </c>
      <c r="K45" s="15">
        <f t="shared" si="9"/>
        <v>211.26820000000001</v>
      </c>
      <c r="L45" s="15">
        <f t="shared" si="9"/>
        <v>228.59219240000002</v>
      </c>
    </row>
    <row r="46" spans="1:15" ht="15.75">
      <c r="A46" s="244"/>
      <c r="B46" s="143"/>
      <c r="C46" s="244"/>
      <c r="D46" s="13" t="s">
        <v>28</v>
      </c>
      <c r="E46" s="10">
        <f t="shared" si="8"/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250"/>
    </row>
    <row r="47" spans="1:15" ht="15.75">
      <c r="A47" s="244"/>
      <c r="B47" s="143"/>
      <c r="C47" s="244"/>
      <c r="D47" s="13" t="s">
        <v>22</v>
      </c>
      <c r="E47" s="32">
        <f t="shared" si="8"/>
        <v>60</v>
      </c>
      <c r="F47" s="10">
        <v>0</v>
      </c>
      <c r="G47" s="32">
        <v>60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250"/>
    </row>
    <row r="48" spans="1:15" ht="15.75">
      <c r="A48" s="244"/>
      <c r="B48" s="143"/>
      <c r="C48" s="244"/>
      <c r="D48" s="13" t="s">
        <v>23</v>
      </c>
      <c r="E48" s="32">
        <f t="shared" si="8"/>
        <v>1278.3603923999999</v>
      </c>
      <c r="F48" s="26">
        <v>152.69999999999999</v>
      </c>
      <c r="G48" s="33">
        <v>130</v>
      </c>
      <c r="H48" s="21">
        <v>180</v>
      </c>
      <c r="I48" s="21">
        <v>180</v>
      </c>
      <c r="J48" s="21">
        <v>195.8</v>
      </c>
      <c r="K48" s="10">
        <f>J48*1.079</f>
        <v>211.26820000000001</v>
      </c>
      <c r="L48" s="10">
        <f>K48*1.082</f>
        <v>228.59219240000002</v>
      </c>
      <c r="M48" s="250"/>
    </row>
    <row r="49" spans="1:13" ht="31.5">
      <c r="A49" s="244"/>
      <c r="B49" s="143"/>
      <c r="C49" s="244"/>
      <c r="D49" s="13" t="s">
        <v>24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250"/>
    </row>
    <row r="50" spans="1:13" ht="31.5">
      <c r="A50" s="245"/>
      <c r="B50" s="144"/>
      <c r="C50" s="245"/>
      <c r="D50" s="13" t="s">
        <v>25</v>
      </c>
      <c r="E50" s="10">
        <f t="shared" si="8"/>
        <v>0</v>
      </c>
      <c r="F50" s="10">
        <v>0</v>
      </c>
      <c r="G50" s="10">
        <v>0</v>
      </c>
      <c r="H50" s="10">
        <v>0</v>
      </c>
      <c r="I50" s="8">
        <v>0</v>
      </c>
      <c r="J50" s="8">
        <v>0</v>
      </c>
      <c r="K50" s="8">
        <v>0</v>
      </c>
      <c r="L50" s="8">
        <v>0</v>
      </c>
      <c r="M50" s="250"/>
    </row>
    <row r="51" spans="1:13" ht="30" customHeight="1">
      <c r="A51" s="243" t="s">
        <v>77</v>
      </c>
      <c r="B51" s="243" t="s">
        <v>78</v>
      </c>
      <c r="C51" s="243" t="s">
        <v>82</v>
      </c>
      <c r="D51" s="11" t="s">
        <v>7</v>
      </c>
      <c r="E51" s="14">
        <f t="shared" si="8"/>
        <v>105</v>
      </c>
      <c r="F51" s="14">
        <f t="shared" ref="F51:L51" si="10">SUM(F52:F56)</f>
        <v>105</v>
      </c>
      <c r="G51" s="14">
        <f t="shared" si="10"/>
        <v>0</v>
      </c>
      <c r="H51" s="28">
        <f t="shared" si="10"/>
        <v>0</v>
      </c>
      <c r="I51" s="28">
        <f t="shared" si="10"/>
        <v>0</v>
      </c>
      <c r="J51" s="28">
        <f t="shared" si="10"/>
        <v>0</v>
      </c>
      <c r="K51" s="14">
        <f t="shared" si="10"/>
        <v>0</v>
      </c>
      <c r="L51" s="14">
        <f t="shared" si="10"/>
        <v>0</v>
      </c>
    </row>
    <row r="52" spans="1:13" ht="15.75">
      <c r="A52" s="244"/>
      <c r="B52" s="244"/>
      <c r="C52" s="244"/>
      <c r="D52" s="13" t="s">
        <v>28</v>
      </c>
      <c r="E52" s="8">
        <f t="shared" si="8"/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spans="1:13" ht="15.75">
      <c r="A53" s="244"/>
      <c r="B53" s="244"/>
      <c r="C53" s="244"/>
      <c r="D53" s="13" t="s">
        <v>22</v>
      </c>
      <c r="E53" s="8">
        <f t="shared" si="8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</row>
    <row r="54" spans="1:13" ht="15.75">
      <c r="A54" s="244"/>
      <c r="B54" s="244"/>
      <c r="C54" s="244"/>
      <c r="D54" s="13" t="s">
        <v>23</v>
      </c>
      <c r="E54" s="8">
        <f t="shared" si="8"/>
        <v>105</v>
      </c>
      <c r="F54" s="24">
        <v>105</v>
      </c>
      <c r="G54" s="24">
        <v>0</v>
      </c>
      <c r="H54" s="24">
        <v>0</v>
      </c>
      <c r="I54" s="24">
        <v>0</v>
      </c>
      <c r="J54" s="10">
        <f>I54*1.088</f>
        <v>0</v>
      </c>
      <c r="K54" s="10">
        <f>J54*1.079</f>
        <v>0</v>
      </c>
      <c r="L54" s="10">
        <f>K54*1.082</f>
        <v>0</v>
      </c>
    </row>
    <row r="55" spans="1:13" ht="31.5">
      <c r="A55" s="244"/>
      <c r="B55" s="244"/>
      <c r="C55" s="244"/>
      <c r="D55" s="13" t="s">
        <v>24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</row>
    <row r="56" spans="1:13" ht="31.5">
      <c r="A56" s="245"/>
      <c r="B56" s="245"/>
      <c r="C56" s="245"/>
      <c r="D56" s="13" t="s">
        <v>25</v>
      </c>
      <c r="E56" s="8">
        <f t="shared" si="8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</row>
    <row r="57" spans="1:13" ht="32.25" customHeight="1">
      <c r="A57" s="256" t="s">
        <v>79</v>
      </c>
      <c r="B57" s="243" t="s">
        <v>36</v>
      </c>
      <c r="C57" s="243" t="s">
        <v>82</v>
      </c>
      <c r="D57" s="11" t="s">
        <v>7</v>
      </c>
      <c r="E57" s="14">
        <f t="shared" si="8"/>
        <v>2710.3999999999996</v>
      </c>
      <c r="F57" s="14">
        <f t="shared" ref="F57:L57" si="11">SUM(F58:F62)</f>
        <v>411.4</v>
      </c>
      <c r="G57" s="14">
        <f t="shared" si="11"/>
        <v>445.2</v>
      </c>
      <c r="H57" s="28">
        <f t="shared" si="11"/>
        <v>335.1</v>
      </c>
      <c r="I57" s="28">
        <f t="shared" si="11"/>
        <v>335.1</v>
      </c>
      <c r="J57" s="28">
        <f t="shared" si="11"/>
        <v>364.6</v>
      </c>
      <c r="K57" s="14">
        <f t="shared" si="11"/>
        <v>393.4</v>
      </c>
      <c r="L57" s="14">
        <f t="shared" si="11"/>
        <v>425.6</v>
      </c>
    </row>
    <row r="58" spans="1:13" ht="15.75">
      <c r="A58" s="244"/>
      <c r="B58" s="244"/>
      <c r="C58" s="244"/>
      <c r="D58" s="13" t="s">
        <v>28</v>
      </c>
      <c r="E58" s="8">
        <f t="shared" si="8"/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</row>
    <row r="59" spans="1:13" ht="15.75">
      <c r="A59" s="244"/>
      <c r="B59" s="244"/>
      <c r="C59" s="244"/>
      <c r="D59" s="13" t="s">
        <v>22</v>
      </c>
      <c r="E59" s="8">
        <f t="shared" si="8"/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</row>
    <row r="60" spans="1:13" ht="15.75">
      <c r="A60" s="244"/>
      <c r="B60" s="244"/>
      <c r="C60" s="244"/>
      <c r="D60" s="13" t="s">
        <v>23</v>
      </c>
      <c r="E60" s="10">
        <f t="shared" si="8"/>
        <v>2710.3999999999996</v>
      </c>
      <c r="F60" s="24">
        <v>411.4</v>
      </c>
      <c r="G60" s="10">
        <v>445.2</v>
      </c>
      <c r="H60" s="21">
        <v>335.1</v>
      </c>
      <c r="I60" s="21">
        <v>335.1</v>
      </c>
      <c r="J60" s="21">
        <v>364.6</v>
      </c>
      <c r="K60" s="10">
        <v>393.4</v>
      </c>
      <c r="L60" s="10">
        <v>425.6</v>
      </c>
    </row>
    <row r="61" spans="1:13" ht="31.5">
      <c r="A61" s="244"/>
      <c r="B61" s="244"/>
      <c r="C61" s="244"/>
      <c r="D61" s="13" t="s">
        <v>24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</row>
    <row r="62" spans="1:13" ht="49.5" customHeight="1">
      <c r="A62" s="245"/>
      <c r="B62" s="245"/>
      <c r="C62" s="245"/>
      <c r="D62" s="13" t="s">
        <v>25</v>
      </c>
      <c r="E62" s="8">
        <f t="shared" si="8"/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</row>
    <row r="63" spans="1:13" ht="32.25" customHeight="1">
      <c r="A63" s="256" t="s">
        <v>80</v>
      </c>
      <c r="B63" s="243" t="s">
        <v>81</v>
      </c>
      <c r="C63" s="243" t="s">
        <v>82</v>
      </c>
      <c r="D63" s="11" t="s">
        <v>7</v>
      </c>
      <c r="E63" s="37">
        <f>SUM(F63:L63)</f>
        <v>196.8</v>
      </c>
      <c r="F63" s="14">
        <f t="shared" ref="F63:L63" si="12">SUM(F64:F68)</f>
        <v>0</v>
      </c>
      <c r="G63" s="37">
        <f t="shared" si="12"/>
        <v>196.8</v>
      </c>
      <c r="H63" s="28">
        <f t="shared" si="12"/>
        <v>0</v>
      </c>
      <c r="I63" s="28">
        <f t="shared" si="12"/>
        <v>0</v>
      </c>
      <c r="J63" s="28">
        <f t="shared" si="12"/>
        <v>0</v>
      </c>
      <c r="K63" s="14">
        <f t="shared" si="12"/>
        <v>0</v>
      </c>
      <c r="L63" s="14">
        <f t="shared" si="12"/>
        <v>0</v>
      </c>
    </row>
    <row r="64" spans="1:13" ht="15.75">
      <c r="A64" s="244"/>
      <c r="B64" s="244"/>
      <c r="C64" s="244"/>
      <c r="D64" s="13" t="s">
        <v>28</v>
      </c>
      <c r="E64" s="8">
        <f>SUM(F64:L64)</f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</row>
    <row r="65" spans="1:12" ht="15.75">
      <c r="A65" s="244"/>
      <c r="B65" s="244"/>
      <c r="C65" s="244"/>
      <c r="D65" s="13" t="s">
        <v>22</v>
      </c>
      <c r="E65" s="8">
        <f>SUM(F65:L65)</f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</row>
    <row r="66" spans="1:12" ht="15.75">
      <c r="A66" s="244"/>
      <c r="B66" s="244"/>
      <c r="C66" s="244"/>
      <c r="D66" s="13" t="s">
        <v>23</v>
      </c>
      <c r="E66" s="32">
        <f>SUM(F66:L66)</f>
        <v>196.8</v>
      </c>
      <c r="F66" s="24">
        <v>0</v>
      </c>
      <c r="G66" s="32">
        <v>196.8</v>
      </c>
      <c r="H66" s="21">
        <v>0</v>
      </c>
      <c r="I66" s="21">
        <v>0</v>
      </c>
      <c r="J66" s="21">
        <v>0</v>
      </c>
      <c r="K66" s="10">
        <v>0</v>
      </c>
      <c r="L66" s="10">
        <v>0</v>
      </c>
    </row>
    <row r="67" spans="1:12" ht="31.5">
      <c r="A67" s="244"/>
      <c r="B67" s="244"/>
      <c r="C67" s="244"/>
      <c r="D67" s="13" t="s">
        <v>24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</row>
    <row r="68" spans="1:12" ht="80.25" customHeight="1">
      <c r="A68" s="245"/>
      <c r="B68" s="245"/>
      <c r="C68" s="245"/>
      <c r="D68" s="13" t="s">
        <v>25</v>
      </c>
      <c r="E68" s="8">
        <f>SUM(F68:L68)</f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</row>
    <row r="69" spans="1:12" ht="38.25" customHeight="1">
      <c r="A69" s="257"/>
      <c r="B69" s="243" t="s">
        <v>37</v>
      </c>
      <c r="C69" s="243" t="s">
        <v>83</v>
      </c>
      <c r="D69" s="11" t="s">
        <v>7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</row>
    <row r="70" spans="1:12" ht="15.75">
      <c r="A70" s="258"/>
      <c r="B70" s="244"/>
      <c r="C70" s="244"/>
      <c r="D70" s="13" t="s">
        <v>28</v>
      </c>
      <c r="E70" s="8">
        <v>0</v>
      </c>
      <c r="F70" s="8">
        <f t="shared" ref="F70:L70" si="13">SUM(G58:M58)</f>
        <v>0</v>
      </c>
      <c r="G70" s="8">
        <f t="shared" si="13"/>
        <v>0</v>
      </c>
      <c r="H70" s="8">
        <f t="shared" si="13"/>
        <v>0</v>
      </c>
      <c r="I70" s="8">
        <f t="shared" si="13"/>
        <v>0</v>
      </c>
      <c r="J70" s="8">
        <f t="shared" si="13"/>
        <v>0</v>
      </c>
      <c r="K70" s="8">
        <f t="shared" si="13"/>
        <v>0</v>
      </c>
      <c r="L70" s="8">
        <f t="shared" si="13"/>
        <v>0</v>
      </c>
    </row>
    <row r="71" spans="1:12" ht="47.25" customHeight="1">
      <c r="A71" s="258"/>
      <c r="B71" s="244"/>
      <c r="C71" s="244"/>
      <c r="D71" s="13" t="s">
        <v>22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</row>
    <row r="72" spans="1:12" ht="15.75">
      <c r="A72" s="258"/>
      <c r="B72" s="244"/>
      <c r="C72" s="244"/>
      <c r="D72" s="13" t="s">
        <v>23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</row>
    <row r="73" spans="1:12" ht="31.5">
      <c r="A73" s="258"/>
      <c r="B73" s="244"/>
      <c r="C73" s="244"/>
      <c r="D73" s="13" t="s">
        <v>24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</row>
    <row r="74" spans="1:12" ht="31.5">
      <c r="A74" s="258"/>
      <c r="B74" s="244"/>
      <c r="C74" s="245"/>
      <c r="D74" s="13" t="s">
        <v>25</v>
      </c>
      <c r="E74" s="8">
        <f>SUM(F74:L74)</f>
        <v>0</v>
      </c>
      <c r="F74" s="8">
        <f t="shared" ref="F74:L74" si="14">SUM(G62:M62)</f>
        <v>0</v>
      </c>
      <c r="G74" s="8">
        <f t="shared" si="14"/>
        <v>0</v>
      </c>
      <c r="H74" s="8">
        <f t="shared" si="14"/>
        <v>0</v>
      </c>
      <c r="I74" s="8">
        <f t="shared" si="14"/>
        <v>0</v>
      </c>
      <c r="J74" s="8">
        <f t="shared" si="14"/>
        <v>0</v>
      </c>
      <c r="K74" s="8">
        <f t="shared" si="14"/>
        <v>0</v>
      </c>
      <c r="L74" s="8">
        <f t="shared" si="14"/>
        <v>0</v>
      </c>
    </row>
    <row r="75" spans="1:12" ht="40.5" customHeight="1">
      <c r="A75" s="258"/>
      <c r="B75" s="244"/>
      <c r="C75" s="243" t="s">
        <v>39</v>
      </c>
      <c r="D75" s="11" t="s">
        <v>7</v>
      </c>
      <c r="E75" s="37">
        <f>SUM(F75:L75)</f>
        <v>106629.15053163201</v>
      </c>
      <c r="F75" s="14">
        <f>F77+F78+F76+F79+F80</f>
        <v>14378.2</v>
      </c>
      <c r="G75" s="37">
        <f t="shared" ref="G75:L75" si="15">G77+G78+G76+G79+G80</f>
        <v>14080.2</v>
      </c>
      <c r="H75" s="28">
        <f t="shared" si="15"/>
        <v>14130.3</v>
      </c>
      <c r="I75" s="28">
        <f t="shared" si="15"/>
        <v>14130.3</v>
      </c>
      <c r="J75" s="28">
        <f t="shared" si="15"/>
        <v>15373.644</v>
      </c>
      <c r="K75" s="14">
        <f t="shared" si="15"/>
        <v>16588.138776</v>
      </c>
      <c r="L75" s="14">
        <f t="shared" si="15"/>
        <v>17948.367755632004</v>
      </c>
    </row>
    <row r="76" spans="1:12" ht="39" customHeight="1">
      <c r="A76" s="258"/>
      <c r="B76" s="244"/>
      <c r="C76" s="244"/>
      <c r="D76" s="13" t="s">
        <v>28</v>
      </c>
      <c r="E76" s="8">
        <f>SUM(F76:L76)</f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</row>
    <row r="77" spans="1:12" ht="33.75" customHeight="1">
      <c r="A77" s="258"/>
      <c r="B77" s="244"/>
      <c r="C77" s="244"/>
      <c r="D77" s="13" t="s">
        <v>22</v>
      </c>
      <c r="E77" s="32">
        <f>SUM(F77:L77)</f>
        <v>66708.888089400003</v>
      </c>
      <c r="F77" s="8">
        <f>F17+F23+F47+F53+F59+F65</f>
        <v>9078.2000000000007</v>
      </c>
      <c r="G77" s="32">
        <f t="shared" ref="G77:L77" si="16">G17+G23+G47+G53+G59+G65</f>
        <v>8780.2000000000007</v>
      </c>
      <c r="H77" s="21">
        <f t="shared" si="16"/>
        <v>8830.2999999999993</v>
      </c>
      <c r="I77" s="21">
        <f t="shared" si="16"/>
        <v>8830.2999999999993</v>
      </c>
      <c r="J77" s="21">
        <f t="shared" si="16"/>
        <v>9607.2999999999993</v>
      </c>
      <c r="K77" s="8">
        <f t="shared" si="16"/>
        <v>10366.2767</v>
      </c>
      <c r="L77" s="8">
        <f t="shared" si="16"/>
        <v>11216.311389400002</v>
      </c>
    </row>
    <row r="78" spans="1:12" ht="15.75">
      <c r="A78" s="258"/>
      <c r="B78" s="244"/>
      <c r="C78" s="244"/>
      <c r="D78" s="13" t="s">
        <v>23</v>
      </c>
      <c r="E78" s="32">
        <f>SUM(F78:L78)</f>
        <v>39920.262442232</v>
      </c>
      <c r="F78" s="8">
        <f>F18+F24+F30+F36+F42+F48+F54+F60+F66</f>
        <v>5299.9999999999991</v>
      </c>
      <c r="G78" s="10">
        <f t="shared" ref="G78:L78" si="17">G18+G24+G30+G36+G42+G48+G54+G60+G66</f>
        <v>5300</v>
      </c>
      <c r="H78" s="21">
        <f t="shared" si="17"/>
        <v>5300</v>
      </c>
      <c r="I78" s="21">
        <f t="shared" si="17"/>
        <v>5300</v>
      </c>
      <c r="J78" s="21">
        <f t="shared" si="17"/>
        <v>5766.3440000000001</v>
      </c>
      <c r="K78" s="8">
        <f t="shared" si="17"/>
        <v>6221.8620760000003</v>
      </c>
      <c r="L78" s="8">
        <f t="shared" si="17"/>
        <v>6732.056366232001</v>
      </c>
    </row>
    <row r="79" spans="1:12" ht="31.5">
      <c r="A79" s="258"/>
      <c r="B79" s="244"/>
      <c r="C79" s="244"/>
      <c r="D79" s="13" t="s">
        <v>24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</row>
    <row r="80" spans="1:12" ht="31.5">
      <c r="A80" s="259"/>
      <c r="B80" s="245"/>
      <c r="C80" s="245"/>
      <c r="D80" s="13" t="s">
        <v>25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</row>
    <row r="81" spans="1:13" ht="16.5">
      <c r="A81" s="260" t="s">
        <v>40</v>
      </c>
      <c r="B81" s="261"/>
      <c r="C81" s="261"/>
      <c r="D81" s="261"/>
      <c r="E81" s="261"/>
      <c r="F81" s="261"/>
      <c r="G81" s="261"/>
      <c r="H81" s="261"/>
      <c r="I81" s="261"/>
      <c r="J81" s="261"/>
      <c r="K81" s="261"/>
      <c r="L81" s="262"/>
      <c r="M81" s="34"/>
    </row>
    <row r="82" spans="1:13" ht="31.5" customHeight="1">
      <c r="A82" s="267" t="s">
        <v>41</v>
      </c>
      <c r="B82" s="142" t="s">
        <v>42</v>
      </c>
      <c r="C82" s="243" t="s">
        <v>83</v>
      </c>
      <c r="D82" s="11" t="s">
        <v>7</v>
      </c>
      <c r="E82" s="42">
        <f t="shared" ref="E82:E93" si="18">SUM(F82:L82)</f>
        <v>311775.01809999999</v>
      </c>
      <c r="F82" s="16">
        <f>F84</f>
        <v>87218.3</v>
      </c>
      <c r="G82" s="36">
        <f t="shared" ref="G82:L82" si="19">G84</f>
        <v>58921.2</v>
      </c>
      <c r="H82" s="36">
        <f t="shared" si="19"/>
        <v>30782.1</v>
      </c>
      <c r="I82" s="36">
        <f t="shared" si="19"/>
        <v>35025</v>
      </c>
      <c r="J82" s="36">
        <f t="shared" si="19"/>
        <v>33308.300000000003</v>
      </c>
      <c r="K82" s="16">
        <f t="shared" si="19"/>
        <v>33213.885899999994</v>
      </c>
      <c r="L82" s="16">
        <f t="shared" si="19"/>
        <v>33306.232199999999</v>
      </c>
    </row>
    <row r="83" spans="1:13" ht="39.75" customHeight="1">
      <c r="A83" s="268"/>
      <c r="B83" s="143"/>
      <c r="C83" s="244"/>
      <c r="D83" s="13" t="s">
        <v>28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f>SUM(M77:S77)</f>
        <v>0</v>
      </c>
    </row>
    <row r="84" spans="1:13" ht="15.75">
      <c r="A84" s="268"/>
      <c r="B84" s="143"/>
      <c r="C84" s="244"/>
      <c r="D84" s="13" t="s">
        <v>22</v>
      </c>
      <c r="E84" s="30">
        <f t="shared" si="18"/>
        <v>311775.01809999999</v>
      </c>
      <c r="F84" s="23">
        <f>F90</f>
        <v>87218.3</v>
      </c>
      <c r="G84" s="30">
        <v>58921.2</v>
      </c>
      <c r="H84" s="30">
        <v>30782.1</v>
      </c>
      <c r="I84" s="30">
        <v>35025</v>
      </c>
      <c r="J84" s="30">
        <v>33308.300000000003</v>
      </c>
      <c r="K84" s="23">
        <f>K90</f>
        <v>33213.885899999994</v>
      </c>
      <c r="L84" s="23">
        <f>L90</f>
        <v>33306.232199999999</v>
      </c>
    </row>
    <row r="85" spans="1:13" ht="39" customHeight="1">
      <c r="A85" s="268"/>
      <c r="B85" s="143"/>
      <c r="C85" s="244"/>
      <c r="D85" s="13" t="s">
        <v>23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f>SUM(M80:S80)</f>
        <v>0</v>
      </c>
    </row>
    <row r="86" spans="1:13" ht="39" customHeight="1">
      <c r="A86" s="268"/>
      <c r="B86" s="143"/>
      <c r="C86" s="244"/>
      <c r="D86" s="13" t="s">
        <v>24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</row>
    <row r="87" spans="1:13" ht="31.5">
      <c r="A87" s="269"/>
      <c r="B87" s="144"/>
      <c r="C87" s="245"/>
      <c r="D87" s="13" t="s">
        <v>25</v>
      </c>
      <c r="E87" s="8">
        <f t="shared" si="18"/>
        <v>0</v>
      </c>
      <c r="F87" s="8">
        <f t="shared" ref="F87:L87" si="20">SUM(G81:M81)</f>
        <v>0</v>
      </c>
      <c r="G87" s="8">
        <f t="shared" si="20"/>
        <v>0</v>
      </c>
      <c r="H87" s="8">
        <f t="shared" si="20"/>
        <v>0</v>
      </c>
      <c r="I87" s="8">
        <f t="shared" si="20"/>
        <v>0</v>
      </c>
      <c r="J87" s="8">
        <f t="shared" si="20"/>
        <v>0</v>
      </c>
      <c r="K87" s="8">
        <f t="shared" si="20"/>
        <v>0</v>
      </c>
      <c r="L87" s="8">
        <f t="shared" si="20"/>
        <v>0</v>
      </c>
    </row>
    <row r="88" spans="1:13" ht="33" customHeight="1">
      <c r="A88" s="257"/>
      <c r="B88" s="263" t="s">
        <v>43</v>
      </c>
      <c r="C88" s="253"/>
      <c r="D88" s="11" t="s">
        <v>7</v>
      </c>
      <c r="E88" s="36">
        <f t="shared" si="18"/>
        <v>311775.01809999999</v>
      </c>
      <c r="F88" s="16">
        <f t="shared" ref="F88:L88" si="21">F90</f>
        <v>87218.3</v>
      </c>
      <c r="G88" s="36">
        <f t="shared" si="21"/>
        <v>58921.2</v>
      </c>
      <c r="H88" s="36">
        <f t="shared" si="21"/>
        <v>30782.1</v>
      </c>
      <c r="I88" s="36">
        <f t="shared" si="21"/>
        <v>35025</v>
      </c>
      <c r="J88" s="36">
        <f t="shared" si="21"/>
        <v>33308.300000000003</v>
      </c>
      <c r="K88" s="43">
        <f t="shared" si="21"/>
        <v>33213.885899999994</v>
      </c>
      <c r="L88" s="16">
        <f t="shared" si="21"/>
        <v>33306.232199999999</v>
      </c>
    </row>
    <row r="89" spans="1:13" ht="39.75" customHeight="1">
      <c r="A89" s="258"/>
      <c r="B89" s="251"/>
      <c r="C89" s="254"/>
      <c r="D89" s="13" t="s">
        <v>28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</row>
    <row r="90" spans="1:13" ht="38.25" customHeight="1">
      <c r="A90" s="258"/>
      <c r="B90" s="251"/>
      <c r="C90" s="254"/>
      <c r="D90" s="13" t="s">
        <v>22</v>
      </c>
      <c r="E90" s="30">
        <f t="shared" si="18"/>
        <v>311775.01809999999</v>
      </c>
      <c r="F90" s="23">
        <v>87218.3</v>
      </c>
      <c r="G90" s="30">
        <f>G84</f>
        <v>58921.2</v>
      </c>
      <c r="H90" s="30">
        <f>H84</f>
        <v>30782.1</v>
      </c>
      <c r="I90" s="30">
        <f>I84</f>
        <v>35025</v>
      </c>
      <c r="J90" s="30">
        <f>J84</f>
        <v>33308.300000000003</v>
      </c>
      <c r="K90" s="12">
        <f>H90*1.079</f>
        <v>33213.885899999994</v>
      </c>
      <c r="L90" s="12">
        <f>H90*1.082</f>
        <v>33306.232199999999</v>
      </c>
    </row>
    <row r="91" spans="1:13" ht="15.75">
      <c r="A91" s="258"/>
      <c r="B91" s="251"/>
      <c r="C91" s="254"/>
      <c r="D91" s="13" t="s">
        <v>23</v>
      </c>
      <c r="E91" s="8">
        <f t="shared" si="18"/>
        <v>0</v>
      </c>
      <c r="F91" s="8">
        <f t="shared" ref="F91:L91" si="22">SUM(G85:M85)</f>
        <v>0</v>
      </c>
      <c r="G91" s="8">
        <f t="shared" si="22"/>
        <v>0</v>
      </c>
      <c r="H91" s="8">
        <f t="shared" si="22"/>
        <v>0</v>
      </c>
      <c r="I91" s="8">
        <f t="shared" si="22"/>
        <v>0</v>
      </c>
      <c r="J91" s="8">
        <f t="shared" si="22"/>
        <v>0</v>
      </c>
      <c r="K91" s="8">
        <f t="shared" si="22"/>
        <v>0</v>
      </c>
      <c r="L91" s="8">
        <f t="shared" si="22"/>
        <v>0</v>
      </c>
    </row>
    <row r="92" spans="1:13" ht="31.5">
      <c r="A92" s="258"/>
      <c r="B92" s="251"/>
      <c r="C92" s="254"/>
      <c r="D92" s="13" t="s">
        <v>24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</row>
    <row r="93" spans="1:13" ht="31.5">
      <c r="A93" s="259"/>
      <c r="B93" s="264"/>
      <c r="C93" s="255"/>
      <c r="D93" s="13" t="s">
        <v>25</v>
      </c>
      <c r="E93" s="8">
        <f t="shared" si="18"/>
        <v>0</v>
      </c>
      <c r="F93" s="8">
        <f t="shared" ref="F93:L93" si="23">SUM(G87:M87)</f>
        <v>0</v>
      </c>
      <c r="G93" s="8">
        <f t="shared" si="23"/>
        <v>0</v>
      </c>
      <c r="H93" s="8">
        <f t="shared" si="23"/>
        <v>0</v>
      </c>
      <c r="I93" s="8">
        <f t="shared" si="23"/>
        <v>0</v>
      </c>
      <c r="J93" s="8">
        <f t="shared" si="23"/>
        <v>0</v>
      </c>
      <c r="K93" s="8">
        <f t="shared" si="23"/>
        <v>0</v>
      </c>
      <c r="L93" s="8">
        <f t="shared" si="23"/>
        <v>0</v>
      </c>
    </row>
    <row r="94" spans="1:13" ht="16.5">
      <c r="A94" s="260" t="s">
        <v>44</v>
      </c>
      <c r="B94" s="265"/>
      <c r="C94" s="265"/>
      <c r="D94" s="265"/>
      <c r="E94" s="265"/>
      <c r="F94" s="265"/>
      <c r="G94" s="265"/>
      <c r="H94" s="265"/>
      <c r="I94" s="265"/>
      <c r="J94" s="265"/>
      <c r="K94" s="265"/>
      <c r="L94" s="266"/>
      <c r="M94" s="34"/>
    </row>
    <row r="95" spans="1:13" ht="31.5" customHeight="1">
      <c r="A95" s="270" t="s">
        <v>45</v>
      </c>
      <c r="B95" s="209" t="s">
        <v>46</v>
      </c>
      <c r="C95" s="243" t="s">
        <v>83</v>
      </c>
      <c r="D95" s="11" t="s">
        <v>7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</row>
    <row r="96" spans="1:13" ht="15.75">
      <c r="A96" s="271"/>
      <c r="B96" s="210"/>
      <c r="C96" s="244"/>
      <c r="D96" s="13" t="s">
        <v>28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f>SUM(M90:S90)</f>
        <v>0</v>
      </c>
    </row>
    <row r="97" spans="1:12" ht="15.75">
      <c r="A97" s="271"/>
      <c r="B97" s="210"/>
      <c r="C97" s="244"/>
      <c r="D97" s="13" t="s">
        <v>22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</row>
    <row r="98" spans="1:12" ht="15.75">
      <c r="A98" s="271"/>
      <c r="B98" s="210"/>
      <c r="C98" s="244"/>
      <c r="D98" s="13" t="s">
        <v>23</v>
      </c>
      <c r="E98" s="8">
        <f>SUM(F98:L98)</f>
        <v>0</v>
      </c>
      <c r="F98" s="8">
        <f t="shared" ref="F98:L98" si="24">SUM(G93:M93)</f>
        <v>0</v>
      </c>
      <c r="G98" s="8">
        <f t="shared" si="24"/>
        <v>0</v>
      </c>
      <c r="H98" s="8">
        <f t="shared" si="24"/>
        <v>0</v>
      </c>
      <c r="I98" s="8">
        <f t="shared" si="24"/>
        <v>0</v>
      </c>
      <c r="J98" s="8">
        <f t="shared" si="24"/>
        <v>0</v>
      </c>
      <c r="K98" s="8">
        <f t="shared" si="24"/>
        <v>0</v>
      </c>
      <c r="L98" s="8">
        <f t="shared" si="24"/>
        <v>0</v>
      </c>
    </row>
    <row r="99" spans="1:12" ht="31.5">
      <c r="A99" s="271"/>
      <c r="B99" s="210"/>
      <c r="C99" s="244"/>
      <c r="D99" s="13" t="s">
        <v>24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</row>
    <row r="100" spans="1:12" ht="31.5">
      <c r="A100" s="271"/>
      <c r="B100" s="210"/>
      <c r="C100" s="245"/>
      <c r="D100" s="13" t="s">
        <v>25</v>
      </c>
      <c r="E100" s="8">
        <f>SUM(F100:L100)</f>
        <v>0</v>
      </c>
      <c r="F100" s="8">
        <f t="shared" ref="F100:L100" si="25">SUM(G94:M94)</f>
        <v>0</v>
      </c>
      <c r="G100" s="8">
        <f t="shared" si="25"/>
        <v>0</v>
      </c>
      <c r="H100" s="8">
        <f t="shared" si="25"/>
        <v>0</v>
      </c>
      <c r="I100" s="8">
        <f t="shared" si="25"/>
        <v>0</v>
      </c>
      <c r="J100" s="8">
        <f t="shared" si="25"/>
        <v>0</v>
      </c>
      <c r="K100" s="8">
        <f t="shared" si="25"/>
        <v>0</v>
      </c>
      <c r="L100" s="8">
        <f t="shared" si="25"/>
        <v>0</v>
      </c>
    </row>
    <row r="101" spans="1:12" ht="30.75" customHeight="1">
      <c r="A101" s="271"/>
      <c r="B101" s="210"/>
      <c r="C101" s="273" t="s">
        <v>47</v>
      </c>
      <c r="D101" s="11" t="s">
        <v>7</v>
      </c>
      <c r="E101" s="37">
        <f>E102+E103+E104+E105+E106</f>
        <v>96169.945000000007</v>
      </c>
      <c r="F101" s="27">
        <f t="shared" ref="F101:L101" si="26">F102+F103+F104+F105+F106</f>
        <v>16943.900000000001</v>
      </c>
      <c r="G101" s="37">
        <f t="shared" si="26"/>
        <v>21931.845000000001</v>
      </c>
      <c r="H101" s="28">
        <f t="shared" si="26"/>
        <v>15598.1</v>
      </c>
      <c r="I101" s="28">
        <f t="shared" si="26"/>
        <v>7799.1</v>
      </c>
      <c r="J101" s="37">
        <f t="shared" si="26"/>
        <v>6621.4</v>
      </c>
      <c r="K101" s="27">
        <f t="shared" si="26"/>
        <v>13637.8</v>
      </c>
      <c r="L101" s="27">
        <f t="shared" si="26"/>
        <v>13637.8</v>
      </c>
    </row>
    <row r="102" spans="1:12" ht="15.75">
      <c r="A102" s="271"/>
      <c r="B102" s="210"/>
      <c r="C102" s="274"/>
      <c r="D102" s="13" t="s">
        <v>28</v>
      </c>
      <c r="E102" s="8">
        <v>0</v>
      </c>
      <c r="F102" s="24">
        <v>0</v>
      </c>
      <c r="G102" s="8">
        <v>0</v>
      </c>
      <c r="H102" s="8">
        <v>0</v>
      </c>
      <c r="I102" s="8">
        <v>0</v>
      </c>
      <c r="J102" s="8">
        <v>0</v>
      </c>
      <c r="K102" s="8">
        <f>SUM(L96:R96)</f>
        <v>0</v>
      </c>
      <c r="L102" s="8">
        <f>SUM(M96:S96)</f>
        <v>0</v>
      </c>
    </row>
    <row r="103" spans="1:12" ht="15.75">
      <c r="A103" s="271"/>
      <c r="B103" s="210"/>
      <c r="C103" s="274"/>
      <c r="D103" s="13" t="s">
        <v>22</v>
      </c>
      <c r="E103" s="32">
        <f>F103+G103+H103+I103+J103+K103+L103</f>
        <v>94515.6</v>
      </c>
      <c r="F103" s="24">
        <v>16943.900000000001</v>
      </c>
      <c r="G103" s="32">
        <v>20277.5</v>
      </c>
      <c r="H103" s="21">
        <v>15598.1</v>
      </c>
      <c r="I103" s="21">
        <v>7799.1</v>
      </c>
      <c r="J103" s="32">
        <v>6621.4</v>
      </c>
      <c r="K103" s="8">
        <v>13637.8</v>
      </c>
      <c r="L103" s="8">
        <v>13637.8</v>
      </c>
    </row>
    <row r="104" spans="1:12" ht="15.75">
      <c r="A104" s="271"/>
      <c r="B104" s="210"/>
      <c r="C104" s="274"/>
      <c r="D104" s="13" t="s">
        <v>23</v>
      </c>
      <c r="E104" s="24">
        <f>SUM(F104:L104)</f>
        <v>1654.345</v>
      </c>
      <c r="F104" s="24">
        <f>SUM(G98:M98)</f>
        <v>0</v>
      </c>
      <c r="G104" s="24">
        <v>1654.345</v>
      </c>
      <c r="H104" s="8">
        <f>SUM(I98:O98)</f>
        <v>0</v>
      </c>
      <c r="I104" s="8">
        <f>SUM(J98:P98)</f>
        <v>0</v>
      </c>
      <c r="J104" s="8">
        <f>SUM(K98:Q98)</f>
        <v>0</v>
      </c>
      <c r="K104" s="8">
        <f>SUM(L98:R98)</f>
        <v>0</v>
      </c>
      <c r="L104" s="8">
        <f>SUM(M98:S98)</f>
        <v>0</v>
      </c>
    </row>
    <row r="105" spans="1:12" ht="31.5">
      <c r="A105" s="271"/>
      <c r="B105" s="210"/>
      <c r="C105" s="274"/>
      <c r="D105" s="13" t="s">
        <v>24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</row>
    <row r="106" spans="1:12" ht="31.5">
      <c r="A106" s="272"/>
      <c r="B106" s="211"/>
      <c r="C106" s="275"/>
      <c r="D106" s="13" t="s">
        <v>25</v>
      </c>
      <c r="E106" s="8">
        <f>SUM(F106:L106)</f>
        <v>0</v>
      </c>
      <c r="F106" s="24">
        <f t="shared" ref="F106:L106" si="27">SUM(G100:M100)</f>
        <v>0</v>
      </c>
      <c r="G106" s="8">
        <f t="shared" si="27"/>
        <v>0</v>
      </c>
      <c r="H106" s="8">
        <f t="shared" si="27"/>
        <v>0</v>
      </c>
      <c r="I106" s="8">
        <f t="shared" si="27"/>
        <v>0</v>
      </c>
      <c r="J106" s="8">
        <f t="shared" si="27"/>
        <v>0</v>
      </c>
      <c r="K106" s="8">
        <f t="shared" si="27"/>
        <v>0</v>
      </c>
      <c r="L106" s="8">
        <f t="shared" si="27"/>
        <v>0</v>
      </c>
    </row>
    <row r="107" spans="1:12" ht="18.75" customHeight="1">
      <c r="A107" s="276"/>
      <c r="B107" s="263" t="s">
        <v>48</v>
      </c>
      <c r="C107" s="253"/>
      <c r="D107" s="11" t="s">
        <v>7</v>
      </c>
      <c r="E107" s="37">
        <f>E108+E109+E110+E112</f>
        <v>96169.945000000007</v>
      </c>
      <c r="F107" s="27">
        <f t="shared" ref="F107:L107" si="28">F108+F109+F110+F112</f>
        <v>16943.900000000001</v>
      </c>
      <c r="G107" s="37">
        <f t="shared" si="28"/>
        <v>21931.845000000001</v>
      </c>
      <c r="H107" s="28">
        <f t="shared" si="28"/>
        <v>15598.1</v>
      </c>
      <c r="I107" s="28">
        <f t="shared" si="28"/>
        <v>7799.1</v>
      </c>
      <c r="J107" s="37">
        <f t="shared" si="28"/>
        <v>6621.4</v>
      </c>
      <c r="K107" s="27">
        <f t="shared" si="28"/>
        <v>13637.8</v>
      </c>
      <c r="L107" s="27">
        <f t="shared" si="28"/>
        <v>13637.8</v>
      </c>
    </row>
    <row r="108" spans="1:12" ht="22.5" customHeight="1">
      <c r="A108" s="277"/>
      <c r="B108" s="251"/>
      <c r="C108" s="254"/>
      <c r="D108" s="13" t="s">
        <v>28</v>
      </c>
      <c r="E108" s="8">
        <f>E96+E102</f>
        <v>0</v>
      </c>
      <c r="F108" s="24">
        <f t="shared" ref="F108:L108" si="29">F96+F102</f>
        <v>0</v>
      </c>
      <c r="G108" s="8">
        <f t="shared" si="29"/>
        <v>0</v>
      </c>
      <c r="H108" s="8">
        <f t="shared" si="29"/>
        <v>0</v>
      </c>
      <c r="I108" s="8">
        <f t="shared" si="29"/>
        <v>0</v>
      </c>
      <c r="J108" s="8">
        <f t="shared" si="29"/>
        <v>0</v>
      </c>
      <c r="K108" s="24">
        <f t="shared" si="29"/>
        <v>0</v>
      </c>
      <c r="L108" s="24">
        <f t="shared" si="29"/>
        <v>0</v>
      </c>
    </row>
    <row r="109" spans="1:12" ht="35.25" customHeight="1">
      <c r="A109" s="277"/>
      <c r="B109" s="251"/>
      <c r="C109" s="254"/>
      <c r="D109" s="13" t="s">
        <v>22</v>
      </c>
      <c r="E109" s="32">
        <f>E97+E103</f>
        <v>94515.6</v>
      </c>
      <c r="F109" s="24">
        <f t="shared" ref="F109:L109" si="30">F97+F103</f>
        <v>16943.900000000001</v>
      </c>
      <c r="G109" s="32">
        <f t="shared" si="30"/>
        <v>20277.5</v>
      </c>
      <c r="H109" s="21">
        <f t="shared" si="30"/>
        <v>15598.1</v>
      </c>
      <c r="I109" s="21">
        <f t="shared" si="30"/>
        <v>7799.1</v>
      </c>
      <c r="J109" s="32">
        <f t="shared" si="30"/>
        <v>6621.4</v>
      </c>
      <c r="K109" s="24">
        <f t="shared" si="30"/>
        <v>13637.8</v>
      </c>
      <c r="L109" s="24">
        <f t="shared" si="30"/>
        <v>13637.8</v>
      </c>
    </row>
    <row r="110" spans="1:12" ht="21" customHeight="1">
      <c r="A110" s="277"/>
      <c r="B110" s="251"/>
      <c r="C110" s="254"/>
      <c r="D110" s="13" t="s">
        <v>23</v>
      </c>
      <c r="E110" s="24">
        <f>E98+E104</f>
        <v>1654.345</v>
      </c>
      <c r="F110" s="24">
        <f t="shared" ref="F110:L110" si="31">F98+F104</f>
        <v>0</v>
      </c>
      <c r="G110" s="24">
        <f t="shared" si="31"/>
        <v>1654.345</v>
      </c>
      <c r="H110" s="8">
        <f t="shared" si="31"/>
        <v>0</v>
      </c>
      <c r="I110" s="8">
        <f t="shared" si="31"/>
        <v>0</v>
      </c>
      <c r="J110" s="8">
        <f t="shared" si="31"/>
        <v>0</v>
      </c>
      <c r="K110" s="24">
        <f t="shared" si="31"/>
        <v>0</v>
      </c>
      <c r="L110" s="24">
        <f t="shared" si="31"/>
        <v>0</v>
      </c>
    </row>
    <row r="111" spans="1:12" ht="31.5">
      <c r="A111" s="277"/>
      <c r="B111" s="251"/>
      <c r="C111" s="254"/>
      <c r="D111" s="13" t="s">
        <v>24</v>
      </c>
      <c r="E111" s="24">
        <f t="shared" ref="E111:L112" si="32">E99+E105</f>
        <v>0</v>
      </c>
      <c r="F111" s="24">
        <f t="shared" si="32"/>
        <v>0</v>
      </c>
      <c r="G111" s="24">
        <f t="shared" si="32"/>
        <v>0</v>
      </c>
      <c r="H111" s="24">
        <f t="shared" si="32"/>
        <v>0</v>
      </c>
      <c r="I111" s="24">
        <f t="shared" si="32"/>
        <v>0</v>
      </c>
      <c r="J111" s="24">
        <f t="shared" si="32"/>
        <v>0</v>
      </c>
      <c r="K111" s="24">
        <f t="shared" si="32"/>
        <v>0</v>
      </c>
      <c r="L111" s="24">
        <f t="shared" si="32"/>
        <v>0</v>
      </c>
    </row>
    <row r="112" spans="1:12" ht="31.5">
      <c r="A112" s="277"/>
      <c r="B112" s="264"/>
      <c r="C112" s="255"/>
      <c r="D112" s="13" t="s">
        <v>25</v>
      </c>
      <c r="E112" s="24">
        <f t="shared" si="32"/>
        <v>0</v>
      </c>
      <c r="F112" s="24">
        <f t="shared" si="32"/>
        <v>0</v>
      </c>
      <c r="G112" s="24">
        <f t="shared" si="32"/>
        <v>0</v>
      </c>
      <c r="H112" s="24">
        <f t="shared" si="32"/>
        <v>0</v>
      </c>
      <c r="I112" s="24">
        <f t="shared" si="32"/>
        <v>0</v>
      </c>
      <c r="J112" s="24">
        <f t="shared" si="32"/>
        <v>0</v>
      </c>
      <c r="K112" s="24">
        <f t="shared" si="32"/>
        <v>0</v>
      </c>
      <c r="L112" s="24">
        <f t="shared" si="32"/>
        <v>0</v>
      </c>
    </row>
    <row r="113" spans="1:13" ht="17.25">
      <c r="A113" s="260" t="s">
        <v>49</v>
      </c>
      <c r="B113" s="278"/>
      <c r="C113" s="278"/>
      <c r="D113" s="278"/>
      <c r="E113" s="278"/>
      <c r="F113" s="278"/>
      <c r="G113" s="278"/>
      <c r="H113" s="278"/>
      <c r="I113" s="278"/>
      <c r="J113" s="278"/>
      <c r="K113" s="278"/>
      <c r="L113" s="279"/>
      <c r="M113" s="34"/>
    </row>
    <row r="114" spans="1:13" ht="35.25" customHeight="1">
      <c r="A114" s="267" t="s">
        <v>50</v>
      </c>
      <c r="B114" s="142" t="s">
        <v>51</v>
      </c>
      <c r="C114" s="243" t="s">
        <v>83</v>
      </c>
      <c r="D114" s="11" t="s">
        <v>7</v>
      </c>
      <c r="E114" s="36">
        <f t="shared" ref="E114:E125" si="33">SUM(F114:L114)</f>
        <v>709.8</v>
      </c>
      <c r="F114" s="17">
        <v>248.2</v>
      </c>
      <c r="G114" s="39">
        <f t="shared" ref="G114:L114" si="34">G115</f>
        <v>461.6</v>
      </c>
      <c r="H114" s="39">
        <f t="shared" si="34"/>
        <v>0</v>
      </c>
      <c r="I114" s="39">
        <f t="shared" si="34"/>
        <v>0</v>
      </c>
      <c r="J114" s="39">
        <f t="shared" si="34"/>
        <v>0</v>
      </c>
      <c r="K114" s="18">
        <f t="shared" si="34"/>
        <v>0</v>
      </c>
      <c r="L114" s="18">
        <f t="shared" si="34"/>
        <v>0</v>
      </c>
    </row>
    <row r="115" spans="1:13" ht="15.75">
      <c r="A115" s="268"/>
      <c r="B115" s="143"/>
      <c r="C115" s="244"/>
      <c r="D115" s="13" t="s">
        <v>28</v>
      </c>
      <c r="E115" s="30">
        <f t="shared" si="33"/>
        <v>709.8</v>
      </c>
      <c r="F115" s="38">
        <v>248.2</v>
      </c>
      <c r="G115" s="35">
        <v>461.6</v>
      </c>
      <c r="H115" s="31">
        <v>0</v>
      </c>
      <c r="I115" s="30">
        <v>0</v>
      </c>
      <c r="J115" s="30">
        <v>0</v>
      </c>
      <c r="K115" s="23">
        <v>0</v>
      </c>
      <c r="L115" s="23">
        <v>0</v>
      </c>
    </row>
    <row r="116" spans="1:13" ht="34.5" customHeight="1">
      <c r="A116" s="268"/>
      <c r="B116" s="143"/>
      <c r="C116" s="244"/>
      <c r="D116" s="13" t="s">
        <v>22</v>
      </c>
      <c r="E116" s="8">
        <f t="shared" si="33"/>
        <v>0</v>
      </c>
      <c r="F116" s="8">
        <v>0</v>
      </c>
      <c r="G116" s="8">
        <f t="shared" ref="G116:L116" si="35">SUM(H110:N110)</f>
        <v>0</v>
      </c>
      <c r="H116" s="8">
        <f t="shared" si="35"/>
        <v>0</v>
      </c>
      <c r="I116" s="8">
        <f t="shared" si="35"/>
        <v>0</v>
      </c>
      <c r="J116" s="8">
        <f t="shared" si="35"/>
        <v>0</v>
      </c>
      <c r="K116" s="8">
        <f t="shared" si="35"/>
        <v>0</v>
      </c>
      <c r="L116" s="8">
        <f t="shared" si="35"/>
        <v>0</v>
      </c>
    </row>
    <row r="117" spans="1:13" ht="31.5" customHeight="1">
      <c r="A117" s="268"/>
      <c r="B117" s="143"/>
      <c r="C117" s="244"/>
      <c r="D117" s="13" t="s">
        <v>23</v>
      </c>
      <c r="E117" s="8">
        <f t="shared" si="33"/>
        <v>0</v>
      </c>
      <c r="F117" s="8">
        <f t="shared" ref="F117:L117" si="36">SUM(G112:M112)</f>
        <v>0</v>
      </c>
      <c r="G117" s="8">
        <f t="shared" si="36"/>
        <v>0</v>
      </c>
      <c r="H117" s="8">
        <f t="shared" si="36"/>
        <v>0</v>
      </c>
      <c r="I117" s="8">
        <f t="shared" si="36"/>
        <v>0</v>
      </c>
      <c r="J117" s="8">
        <f t="shared" si="36"/>
        <v>0</v>
      </c>
      <c r="K117" s="8">
        <f t="shared" si="36"/>
        <v>0</v>
      </c>
      <c r="L117" s="8">
        <f t="shared" si="36"/>
        <v>0</v>
      </c>
    </row>
    <row r="118" spans="1:13" ht="31.5" customHeight="1">
      <c r="A118" s="268"/>
      <c r="B118" s="143"/>
      <c r="C118" s="244"/>
      <c r="D118" s="13" t="s">
        <v>24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</row>
    <row r="119" spans="1:13" ht="28.5" customHeight="1">
      <c r="A119" s="269"/>
      <c r="B119" s="144"/>
      <c r="C119" s="245"/>
      <c r="D119" s="13" t="s">
        <v>25</v>
      </c>
      <c r="E119" s="8">
        <f t="shared" si="33"/>
        <v>0</v>
      </c>
      <c r="F119" s="8">
        <f t="shared" ref="F119:L119" si="37">SUM(G113:M113)</f>
        <v>0</v>
      </c>
      <c r="G119" s="8">
        <f t="shared" si="37"/>
        <v>0</v>
      </c>
      <c r="H119" s="8">
        <f t="shared" si="37"/>
        <v>0</v>
      </c>
      <c r="I119" s="8">
        <f t="shared" si="37"/>
        <v>0</v>
      </c>
      <c r="J119" s="8">
        <f t="shared" si="37"/>
        <v>0</v>
      </c>
      <c r="K119" s="8">
        <f t="shared" si="37"/>
        <v>0</v>
      </c>
      <c r="L119" s="8">
        <f t="shared" si="37"/>
        <v>0</v>
      </c>
    </row>
    <row r="120" spans="1:13" ht="39.75" customHeight="1">
      <c r="A120" s="276"/>
      <c r="B120" s="263" t="s">
        <v>52</v>
      </c>
      <c r="C120" s="253"/>
      <c r="D120" s="11" t="s">
        <v>7</v>
      </c>
      <c r="E120" s="36">
        <f>SUM(F120:L120)</f>
        <v>709.8</v>
      </c>
      <c r="F120" s="17">
        <v>248.2</v>
      </c>
      <c r="G120" s="40">
        <f>G121</f>
        <v>461.6</v>
      </c>
      <c r="H120" s="40">
        <f>H121</f>
        <v>0</v>
      </c>
      <c r="I120" s="40">
        <f>I121</f>
        <v>0</v>
      </c>
      <c r="J120" s="36">
        <v>0</v>
      </c>
      <c r="K120" s="16">
        <v>0</v>
      </c>
      <c r="L120" s="16">
        <v>0</v>
      </c>
    </row>
    <row r="121" spans="1:13" ht="34.5" customHeight="1">
      <c r="A121" s="280"/>
      <c r="B121" s="251"/>
      <c r="C121" s="254"/>
      <c r="D121" s="13" t="s">
        <v>28</v>
      </c>
      <c r="E121" s="30">
        <f>SUM(F121:L121)</f>
        <v>709.8</v>
      </c>
      <c r="F121" s="38">
        <v>248.2</v>
      </c>
      <c r="G121" s="35">
        <f>G115</f>
        <v>461.6</v>
      </c>
      <c r="H121" s="35">
        <f>H115</f>
        <v>0</v>
      </c>
      <c r="I121" s="35">
        <f>I115</f>
        <v>0</v>
      </c>
      <c r="J121" s="30">
        <v>0</v>
      </c>
      <c r="K121" s="12">
        <v>0</v>
      </c>
      <c r="L121" s="12">
        <v>0</v>
      </c>
    </row>
    <row r="122" spans="1:13" ht="33" customHeight="1">
      <c r="A122" s="280"/>
      <c r="B122" s="251"/>
      <c r="C122" s="254"/>
      <c r="D122" s="13" t="s">
        <v>22</v>
      </c>
      <c r="E122" s="8">
        <f t="shared" si="33"/>
        <v>0</v>
      </c>
      <c r="F122" s="8">
        <f t="shared" ref="F122:L123" si="38">SUM(G116:M116)</f>
        <v>0</v>
      </c>
      <c r="G122" s="8">
        <f t="shared" si="38"/>
        <v>0</v>
      </c>
      <c r="H122" s="8">
        <f t="shared" si="38"/>
        <v>0</v>
      </c>
      <c r="I122" s="8">
        <f t="shared" si="38"/>
        <v>0</v>
      </c>
      <c r="J122" s="8">
        <f t="shared" si="38"/>
        <v>0</v>
      </c>
      <c r="K122" s="8">
        <f t="shared" si="38"/>
        <v>0</v>
      </c>
      <c r="L122" s="8">
        <f t="shared" si="38"/>
        <v>0</v>
      </c>
    </row>
    <row r="123" spans="1:13" ht="26.25" customHeight="1">
      <c r="A123" s="280"/>
      <c r="B123" s="251"/>
      <c r="C123" s="254"/>
      <c r="D123" s="13" t="s">
        <v>23</v>
      </c>
      <c r="E123" s="8">
        <f t="shared" si="33"/>
        <v>0</v>
      </c>
      <c r="F123" s="8">
        <f t="shared" si="38"/>
        <v>0</v>
      </c>
      <c r="G123" s="8">
        <f t="shared" si="38"/>
        <v>0</v>
      </c>
      <c r="H123" s="8">
        <f t="shared" si="38"/>
        <v>0</v>
      </c>
      <c r="I123" s="8">
        <f t="shared" si="38"/>
        <v>0</v>
      </c>
      <c r="J123" s="8">
        <f t="shared" si="38"/>
        <v>0</v>
      </c>
      <c r="K123" s="8">
        <f t="shared" si="38"/>
        <v>0</v>
      </c>
      <c r="L123" s="8">
        <f t="shared" si="38"/>
        <v>0</v>
      </c>
    </row>
    <row r="124" spans="1:13" ht="33" customHeight="1">
      <c r="A124" s="280"/>
      <c r="B124" s="251"/>
      <c r="C124" s="254"/>
      <c r="D124" s="13" t="s">
        <v>24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</row>
    <row r="125" spans="1:13" ht="24.75" customHeight="1">
      <c r="A125" s="281"/>
      <c r="B125" s="264"/>
      <c r="C125" s="255"/>
      <c r="D125" s="13" t="s">
        <v>25</v>
      </c>
      <c r="E125" s="9">
        <f t="shared" si="33"/>
        <v>0</v>
      </c>
      <c r="F125" s="9">
        <f t="shared" ref="F125:L125" si="39">SUM(G119:M119)</f>
        <v>0</v>
      </c>
      <c r="G125" s="9">
        <f t="shared" si="39"/>
        <v>0</v>
      </c>
      <c r="H125" s="9">
        <f t="shared" si="39"/>
        <v>0</v>
      </c>
      <c r="I125" s="9">
        <f t="shared" si="39"/>
        <v>0</v>
      </c>
      <c r="J125" s="9">
        <f t="shared" si="39"/>
        <v>0</v>
      </c>
      <c r="K125" s="9">
        <f t="shared" si="39"/>
        <v>0</v>
      </c>
      <c r="L125" s="9">
        <f t="shared" si="39"/>
        <v>0</v>
      </c>
    </row>
    <row r="126" spans="1:13" ht="48.75" customHeight="1">
      <c r="A126" s="260" t="s">
        <v>53</v>
      </c>
      <c r="B126" s="265"/>
      <c r="C126" s="265"/>
      <c r="D126" s="265"/>
      <c r="E126" s="265"/>
      <c r="F126" s="265"/>
      <c r="G126" s="265"/>
      <c r="H126" s="265"/>
      <c r="I126" s="265"/>
      <c r="J126" s="265"/>
      <c r="K126" s="265"/>
      <c r="L126" s="266"/>
      <c r="M126" s="34"/>
    </row>
    <row r="127" spans="1:13" ht="31.5" customHeight="1">
      <c r="A127" s="282" t="s">
        <v>54</v>
      </c>
      <c r="B127" s="142" t="s">
        <v>55</v>
      </c>
      <c r="C127" s="243" t="s">
        <v>83</v>
      </c>
      <c r="D127" s="11" t="s">
        <v>7</v>
      </c>
      <c r="E127" s="36">
        <f t="shared" ref="E127:E138" si="40">SUM(F127:L127)</f>
        <v>591.60820000000001</v>
      </c>
      <c r="F127" s="16">
        <f>F128+F129+F130+F131+F132</f>
        <v>0</v>
      </c>
      <c r="G127" s="36">
        <f t="shared" ref="G127:L127" si="41">G128+G129+G130+G131+G132</f>
        <v>9.4</v>
      </c>
      <c r="H127" s="36">
        <f t="shared" si="41"/>
        <v>116.2</v>
      </c>
      <c r="I127" s="36">
        <f t="shared" si="41"/>
        <v>116.2</v>
      </c>
      <c r="J127" s="36">
        <f t="shared" si="41"/>
        <v>98.7</v>
      </c>
      <c r="K127" s="16">
        <f t="shared" si="41"/>
        <v>125.3798</v>
      </c>
      <c r="L127" s="16">
        <f t="shared" si="41"/>
        <v>125.72840000000001</v>
      </c>
    </row>
    <row r="128" spans="1:13" ht="22.5" customHeight="1">
      <c r="A128" s="283"/>
      <c r="B128" s="143"/>
      <c r="C128" s="244"/>
      <c r="D128" s="13" t="s">
        <v>28</v>
      </c>
      <c r="E128" s="8">
        <f t="shared" si="40"/>
        <v>0</v>
      </c>
      <c r="F128" s="8">
        <f t="shared" ref="F128:L128" si="42">SUM(G122:M122)</f>
        <v>0</v>
      </c>
      <c r="G128" s="8">
        <f t="shared" si="42"/>
        <v>0</v>
      </c>
      <c r="H128" s="8">
        <f t="shared" si="42"/>
        <v>0</v>
      </c>
      <c r="I128" s="8">
        <f t="shared" si="42"/>
        <v>0</v>
      </c>
      <c r="J128" s="8">
        <f t="shared" si="42"/>
        <v>0</v>
      </c>
      <c r="K128" s="8">
        <f t="shared" si="42"/>
        <v>0</v>
      </c>
      <c r="L128" s="8">
        <f t="shared" si="42"/>
        <v>0</v>
      </c>
    </row>
    <row r="129" spans="1:13" ht="47.25" customHeight="1">
      <c r="A129" s="283"/>
      <c r="B129" s="143"/>
      <c r="C129" s="244"/>
      <c r="D129" s="13" t="s">
        <v>22</v>
      </c>
      <c r="E129" s="30">
        <f t="shared" si="40"/>
        <v>591.60820000000001</v>
      </c>
      <c r="F129" s="23">
        <v>0</v>
      </c>
      <c r="G129" s="30">
        <v>9.4</v>
      </c>
      <c r="H129" s="30">
        <v>116.2</v>
      </c>
      <c r="I129" s="30">
        <v>116.2</v>
      </c>
      <c r="J129" s="30">
        <v>98.7</v>
      </c>
      <c r="K129" s="12">
        <f>H129*1.079</f>
        <v>125.3798</v>
      </c>
      <c r="L129" s="12">
        <f>H129*1.082</f>
        <v>125.72840000000001</v>
      </c>
    </row>
    <row r="130" spans="1:13" ht="24" customHeight="1">
      <c r="A130" s="283"/>
      <c r="B130" s="143"/>
      <c r="C130" s="244"/>
      <c r="D130" s="13" t="s">
        <v>23</v>
      </c>
      <c r="E130" s="8">
        <f t="shared" si="40"/>
        <v>0</v>
      </c>
      <c r="F130" s="8">
        <f t="shared" ref="F130:L130" si="43">SUM(G125:M125)</f>
        <v>0</v>
      </c>
      <c r="G130" s="8">
        <f t="shared" si="43"/>
        <v>0</v>
      </c>
      <c r="H130" s="8">
        <f t="shared" si="43"/>
        <v>0</v>
      </c>
      <c r="I130" s="8">
        <f t="shared" si="43"/>
        <v>0</v>
      </c>
      <c r="J130" s="8">
        <f t="shared" si="43"/>
        <v>0</v>
      </c>
      <c r="K130" s="8">
        <f t="shared" si="43"/>
        <v>0</v>
      </c>
      <c r="L130" s="8">
        <f t="shared" si="43"/>
        <v>0</v>
      </c>
    </row>
    <row r="131" spans="1:13" ht="31.5">
      <c r="A131" s="283"/>
      <c r="B131" s="143"/>
      <c r="C131" s="244"/>
      <c r="D131" s="13" t="s">
        <v>24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</row>
    <row r="132" spans="1:13" ht="30" customHeight="1">
      <c r="A132" s="284"/>
      <c r="B132" s="144"/>
      <c r="C132" s="245"/>
      <c r="D132" s="13" t="s">
        <v>25</v>
      </c>
      <c r="E132" s="8">
        <f t="shared" si="40"/>
        <v>0</v>
      </c>
      <c r="F132" s="8">
        <f t="shared" ref="F132:L132" si="44">SUM(G126:M126)</f>
        <v>0</v>
      </c>
      <c r="G132" s="8">
        <f t="shared" si="44"/>
        <v>0</v>
      </c>
      <c r="H132" s="8">
        <f t="shared" si="44"/>
        <v>0</v>
      </c>
      <c r="I132" s="8">
        <f t="shared" si="44"/>
        <v>0</v>
      </c>
      <c r="J132" s="8">
        <f t="shared" si="44"/>
        <v>0</v>
      </c>
      <c r="K132" s="8">
        <f t="shared" si="44"/>
        <v>0</v>
      </c>
      <c r="L132" s="8">
        <f t="shared" si="44"/>
        <v>0</v>
      </c>
    </row>
    <row r="133" spans="1:13" ht="33.75" customHeight="1">
      <c r="A133" s="285"/>
      <c r="B133" s="263" t="s">
        <v>56</v>
      </c>
      <c r="C133" s="253"/>
      <c r="D133" s="11" t="s">
        <v>7</v>
      </c>
      <c r="E133" s="36">
        <f>E134+E135+E136+E137+E138</f>
        <v>591.60820000000001</v>
      </c>
      <c r="F133" s="16">
        <f t="shared" ref="F133:L133" si="45">F134+F135+F136+F137+F138</f>
        <v>0</v>
      </c>
      <c r="G133" s="36">
        <f t="shared" si="45"/>
        <v>9.4</v>
      </c>
      <c r="H133" s="36">
        <f t="shared" si="45"/>
        <v>116.2</v>
      </c>
      <c r="I133" s="36">
        <f t="shared" si="45"/>
        <v>116.2</v>
      </c>
      <c r="J133" s="36">
        <f t="shared" si="45"/>
        <v>98.7</v>
      </c>
      <c r="K133" s="16">
        <f t="shared" si="45"/>
        <v>125.3798</v>
      </c>
      <c r="L133" s="16">
        <f t="shared" si="45"/>
        <v>125.72840000000001</v>
      </c>
    </row>
    <row r="134" spans="1:13" ht="25.5" customHeight="1">
      <c r="A134" s="286"/>
      <c r="B134" s="251"/>
      <c r="C134" s="254"/>
      <c r="D134" s="13" t="s">
        <v>28</v>
      </c>
      <c r="E134" s="8">
        <f t="shared" si="40"/>
        <v>0</v>
      </c>
      <c r="F134" s="8">
        <f t="shared" ref="F134:L134" si="46">SUM(G128:M128)</f>
        <v>0</v>
      </c>
      <c r="G134" s="8">
        <f t="shared" si="46"/>
        <v>0</v>
      </c>
      <c r="H134" s="8">
        <f t="shared" si="46"/>
        <v>0</v>
      </c>
      <c r="I134" s="8">
        <f t="shared" si="46"/>
        <v>0</v>
      </c>
      <c r="J134" s="8">
        <f t="shared" si="46"/>
        <v>0</v>
      </c>
      <c r="K134" s="8">
        <f t="shared" si="46"/>
        <v>0</v>
      </c>
      <c r="L134" s="8">
        <f t="shared" si="46"/>
        <v>0</v>
      </c>
    </row>
    <row r="135" spans="1:13" ht="26.25" customHeight="1">
      <c r="A135" s="286"/>
      <c r="B135" s="251"/>
      <c r="C135" s="254"/>
      <c r="D135" s="13" t="s">
        <v>22</v>
      </c>
      <c r="E135" s="30">
        <f t="shared" si="40"/>
        <v>591.60820000000001</v>
      </c>
      <c r="F135" s="23">
        <f>F129</f>
        <v>0</v>
      </c>
      <c r="G135" s="30">
        <f t="shared" ref="G135:L135" si="47">G129</f>
        <v>9.4</v>
      </c>
      <c r="H135" s="30">
        <f t="shared" si="47"/>
        <v>116.2</v>
      </c>
      <c r="I135" s="30">
        <f t="shared" si="47"/>
        <v>116.2</v>
      </c>
      <c r="J135" s="30">
        <f t="shared" si="47"/>
        <v>98.7</v>
      </c>
      <c r="K135" s="23">
        <f t="shared" si="47"/>
        <v>125.3798</v>
      </c>
      <c r="L135" s="23">
        <f t="shared" si="47"/>
        <v>125.72840000000001</v>
      </c>
    </row>
    <row r="136" spans="1:13" ht="26.25" customHeight="1">
      <c r="A136" s="286"/>
      <c r="B136" s="251"/>
      <c r="C136" s="254"/>
      <c r="D136" s="13" t="s">
        <v>23</v>
      </c>
      <c r="E136" s="8">
        <f t="shared" si="40"/>
        <v>0</v>
      </c>
      <c r="F136" s="8">
        <f t="shared" ref="F136:L136" si="48">SUM(G130:M130)</f>
        <v>0</v>
      </c>
      <c r="G136" s="8">
        <f t="shared" si="48"/>
        <v>0</v>
      </c>
      <c r="H136" s="8">
        <f t="shared" si="48"/>
        <v>0</v>
      </c>
      <c r="I136" s="8">
        <f t="shared" si="48"/>
        <v>0</v>
      </c>
      <c r="J136" s="8">
        <f t="shared" si="48"/>
        <v>0</v>
      </c>
      <c r="K136" s="8">
        <f t="shared" si="48"/>
        <v>0</v>
      </c>
      <c r="L136" s="8">
        <f t="shared" si="48"/>
        <v>0</v>
      </c>
    </row>
    <row r="137" spans="1:13" ht="33" customHeight="1">
      <c r="A137" s="286"/>
      <c r="B137" s="251"/>
      <c r="C137" s="254"/>
      <c r="D137" s="13" t="s">
        <v>24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</row>
    <row r="138" spans="1:13" ht="25.5" customHeight="1">
      <c r="A138" s="287"/>
      <c r="B138" s="264"/>
      <c r="C138" s="255"/>
      <c r="D138" s="13" t="s">
        <v>25</v>
      </c>
      <c r="E138" s="8">
        <f t="shared" si="40"/>
        <v>0</v>
      </c>
      <c r="F138" s="8">
        <f t="shared" ref="F138:L138" si="49">SUM(G132:M132)</f>
        <v>0</v>
      </c>
      <c r="G138" s="8">
        <f t="shared" si="49"/>
        <v>0</v>
      </c>
      <c r="H138" s="8">
        <f t="shared" si="49"/>
        <v>0</v>
      </c>
      <c r="I138" s="8">
        <f t="shared" si="49"/>
        <v>0</v>
      </c>
      <c r="J138" s="8">
        <f t="shared" si="49"/>
        <v>0</v>
      </c>
      <c r="K138" s="8">
        <f t="shared" si="49"/>
        <v>0</v>
      </c>
      <c r="L138" s="8">
        <f t="shared" si="49"/>
        <v>0</v>
      </c>
    </row>
    <row r="139" spans="1:13" ht="15.75" customHeight="1">
      <c r="A139" s="260" t="s">
        <v>57</v>
      </c>
      <c r="B139" s="265"/>
      <c r="C139" s="265"/>
      <c r="D139" s="265"/>
      <c r="E139" s="265"/>
      <c r="F139" s="265"/>
      <c r="G139" s="265"/>
      <c r="H139" s="265"/>
      <c r="I139" s="265"/>
      <c r="J139" s="265"/>
      <c r="K139" s="265"/>
      <c r="L139" s="266"/>
      <c r="M139" s="34"/>
    </row>
    <row r="140" spans="1:13" ht="15.75" customHeight="1">
      <c r="A140" s="282">
        <v>6</v>
      </c>
      <c r="B140" s="209" t="s">
        <v>58</v>
      </c>
      <c r="C140" s="243" t="s">
        <v>83</v>
      </c>
      <c r="D140" s="11" t="s">
        <v>7</v>
      </c>
      <c r="E140" s="36">
        <f t="shared" ref="E140:E151" si="50">SUM(F140:L140)</f>
        <v>105474.06419999999</v>
      </c>
      <c r="F140" s="16">
        <v>15294.5</v>
      </c>
      <c r="G140" s="16">
        <v>15294.5</v>
      </c>
      <c r="H140" s="36">
        <f>H142</f>
        <v>14712.2</v>
      </c>
      <c r="I140" s="36">
        <f>I142</f>
        <v>14712.2</v>
      </c>
      <c r="J140" s="36">
        <f>J142</f>
        <v>13667.6</v>
      </c>
      <c r="K140" s="16">
        <f>H140*1.079</f>
        <v>15874.4638</v>
      </c>
      <c r="L140" s="16">
        <f>H140*1.082</f>
        <v>15918.600400000001</v>
      </c>
    </row>
    <row r="141" spans="1:13" ht="27" customHeight="1">
      <c r="A141" s="283"/>
      <c r="B141" s="210"/>
      <c r="C141" s="244"/>
      <c r="D141" s="13" t="s">
        <v>28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f>SUM(M135:S135)</f>
        <v>0</v>
      </c>
    </row>
    <row r="142" spans="1:13" ht="15.75" customHeight="1">
      <c r="A142" s="283"/>
      <c r="B142" s="210"/>
      <c r="C142" s="244"/>
      <c r="D142" s="13" t="s">
        <v>22</v>
      </c>
      <c r="E142" s="30">
        <f t="shared" si="50"/>
        <v>105474.06419999999</v>
      </c>
      <c r="F142" s="12">
        <v>15294.5</v>
      </c>
      <c r="G142" s="12">
        <v>15294.5</v>
      </c>
      <c r="H142" s="30">
        <v>14712.2</v>
      </c>
      <c r="I142" s="30">
        <v>14712.2</v>
      </c>
      <c r="J142" s="30">
        <v>13667.6</v>
      </c>
      <c r="K142" s="12">
        <f>H142*1.079</f>
        <v>15874.4638</v>
      </c>
      <c r="L142" s="12">
        <f>H142*1.082</f>
        <v>15918.600400000001</v>
      </c>
    </row>
    <row r="143" spans="1:13" ht="27" customHeight="1">
      <c r="A143" s="283"/>
      <c r="B143" s="210"/>
      <c r="C143" s="244"/>
      <c r="D143" s="13" t="s">
        <v>23</v>
      </c>
      <c r="E143" s="8">
        <f t="shared" si="50"/>
        <v>0</v>
      </c>
      <c r="F143" s="8">
        <f t="shared" ref="F143:L143" si="51">SUM(G138:M138)</f>
        <v>0</v>
      </c>
      <c r="G143" s="8">
        <f t="shared" si="51"/>
        <v>0</v>
      </c>
      <c r="H143" s="8">
        <f t="shared" si="51"/>
        <v>0</v>
      </c>
      <c r="I143" s="8">
        <f t="shared" si="51"/>
        <v>0</v>
      </c>
      <c r="J143" s="8">
        <f t="shared" si="51"/>
        <v>0</v>
      </c>
      <c r="K143" s="8">
        <f t="shared" si="51"/>
        <v>0</v>
      </c>
      <c r="L143" s="8">
        <f t="shared" si="51"/>
        <v>0</v>
      </c>
    </row>
    <row r="144" spans="1:13" ht="30.75" customHeight="1">
      <c r="A144" s="283"/>
      <c r="B144" s="210"/>
      <c r="C144" s="244"/>
      <c r="D144" s="13" t="s">
        <v>24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</row>
    <row r="145" spans="1:12" ht="31.5">
      <c r="A145" s="284"/>
      <c r="B145" s="211"/>
      <c r="C145" s="245"/>
      <c r="D145" s="13" t="s">
        <v>25</v>
      </c>
      <c r="E145" s="8">
        <f t="shared" si="50"/>
        <v>0</v>
      </c>
      <c r="F145" s="8">
        <f t="shared" ref="F145:L145" si="52">SUM(G139:M139)</f>
        <v>0</v>
      </c>
      <c r="G145" s="8">
        <f t="shared" si="52"/>
        <v>0</v>
      </c>
      <c r="H145" s="8">
        <f t="shared" si="52"/>
        <v>0</v>
      </c>
      <c r="I145" s="8">
        <f t="shared" si="52"/>
        <v>0</v>
      </c>
      <c r="J145" s="8">
        <f t="shared" si="52"/>
        <v>0</v>
      </c>
      <c r="K145" s="8">
        <f t="shared" si="52"/>
        <v>0</v>
      </c>
      <c r="L145" s="8">
        <f t="shared" si="52"/>
        <v>0</v>
      </c>
    </row>
    <row r="146" spans="1:12" ht="33.75" customHeight="1">
      <c r="A146" s="285"/>
      <c r="B146" s="263" t="s">
        <v>59</v>
      </c>
      <c r="C146" s="253"/>
      <c r="D146" s="11" t="s">
        <v>7</v>
      </c>
      <c r="E146" s="36">
        <f t="shared" si="50"/>
        <v>105474.06419999999</v>
      </c>
      <c r="F146" s="16">
        <v>15294.5</v>
      </c>
      <c r="G146" s="16">
        <v>15294.5</v>
      </c>
      <c r="H146" s="36">
        <f>H148</f>
        <v>14712.2</v>
      </c>
      <c r="I146" s="36">
        <f>I148</f>
        <v>14712.2</v>
      </c>
      <c r="J146" s="36">
        <f>J148</f>
        <v>13667.6</v>
      </c>
      <c r="K146" s="16">
        <f>H146*1.079</f>
        <v>15874.4638</v>
      </c>
      <c r="L146" s="16">
        <f>H146*1.082</f>
        <v>15918.600400000001</v>
      </c>
    </row>
    <row r="147" spans="1:12" ht="31.5" customHeight="1">
      <c r="A147" s="286"/>
      <c r="B147" s="251"/>
      <c r="C147" s="254"/>
      <c r="D147" s="13" t="s">
        <v>28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f>SUM(L141:R141)</f>
        <v>0</v>
      </c>
      <c r="L147" s="8">
        <f>SUM(M141:S141)</f>
        <v>0</v>
      </c>
    </row>
    <row r="148" spans="1:12" ht="21" customHeight="1">
      <c r="A148" s="286"/>
      <c r="B148" s="251"/>
      <c r="C148" s="254"/>
      <c r="D148" s="13" t="s">
        <v>22</v>
      </c>
      <c r="E148" s="30">
        <f t="shared" si="50"/>
        <v>105474.06419999999</v>
      </c>
      <c r="F148" s="23">
        <v>15294.5</v>
      </c>
      <c r="G148" s="23">
        <v>15294.5</v>
      </c>
      <c r="H148" s="30">
        <v>14712.2</v>
      </c>
      <c r="I148" s="30">
        <v>14712.2</v>
      </c>
      <c r="J148" s="30">
        <v>13667.6</v>
      </c>
      <c r="K148" s="12">
        <f>H148*1.079</f>
        <v>15874.4638</v>
      </c>
      <c r="L148" s="12">
        <f>H148*1.082</f>
        <v>15918.600400000001</v>
      </c>
    </row>
    <row r="149" spans="1:12" ht="21" customHeight="1">
      <c r="A149" s="286"/>
      <c r="B149" s="251"/>
      <c r="C149" s="254"/>
      <c r="D149" s="13" t="s">
        <v>23</v>
      </c>
      <c r="E149" s="8">
        <f t="shared" si="50"/>
        <v>0</v>
      </c>
      <c r="F149" s="8">
        <f t="shared" ref="F149:L149" si="53">SUM(G143:M143)</f>
        <v>0</v>
      </c>
      <c r="G149" s="8">
        <f t="shared" si="53"/>
        <v>0</v>
      </c>
      <c r="H149" s="8">
        <f t="shared" si="53"/>
        <v>0</v>
      </c>
      <c r="I149" s="8">
        <f t="shared" si="53"/>
        <v>0</v>
      </c>
      <c r="J149" s="8">
        <f t="shared" si="53"/>
        <v>0</v>
      </c>
      <c r="K149" s="8">
        <f t="shared" si="53"/>
        <v>0</v>
      </c>
      <c r="L149" s="8">
        <f t="shared" si="53"/>
        <v>0</v>
      </c>
    </row>
    <row r="150" spans="1:12" ht="31.5">
      <c r="A150" s="286"/>
      <c r="B150" s="251"/>
      <c r="C150" s="254"/>
      <c r="D150" s="13" t="s">
        <v>24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</row>
    <row r="151" spans="1:12" ht="30" customHeight="1">
      <c r="A151" s="287"/>
      <c r="B151" s="264"/>
      <c r="C151" s="255"/>
      <c r="D151" s="13" t="s">
        <v>25</v>
      </c>
      <c r="E151" s="8">
        <f t="shared" si="50"/>
        <v>0</v>
      </c>
      <c r="F151" s="8">
        <f t="shared" ref="F151:L151" si="54">SUM(G145:M145)</f>
        <v>0</v>
      </c>
      <c r="G151" s="8">
        <f t="shared" si="54"/>
        <v>0</v>
      </c>
      <c r="H151" s="8">
        <f t="shared" si="54"/>
        <v>0</v>
      </c>
      <c r="I151" s="8">
        <f t="shared" si="54"/>
        <v>0</v>
      </c>
      <c r="J151" s="8">
        <f t="shared" si="54"/>
        <v>0</v>
      </c>
      <c r="K151" s="8">
        <f t="shared" si="54"/>
        <v>0</v>
      </c>
      <c r="L151" s="8">
        <f t="shared" si="54"/>
        <v>0</v>
      </c>
    </row>
    <row r="152" spans="1:12" ht="30.75" customHeight="1">
      <c r="A152" s="285"/>
      <c r="B152" s="295" t="s">
        <v>64</v>
      </c>
      <c r="C152" s="296"/>
      <c r="D152" s="11" t="s">
        <v>7</v>
      </c>
      <c r="E152" s="36">
        <f>E153+E154+E155</f>
        <v>621349.7785894</v>
      </c>
      <c r="F152" s="41">
        <f t="shared" ref="F152:L152" si="55">F153+F154+F155</f>
        <v>134083.1</v>
      </c>
      <c r="G152" s="36">
        <f t="shared" si="55"/>
        <v>110698.74500000001</v>
      </c>
      <c r="H152" s="36">
        <f t="shared" si="55"/>
        <v>75338.899999999994</v>
      </c>
      <c r="I152" s="36">
        <f t="shared" si="55"/>
        <v>71782.799999999988</v>
      </c>
      <c r="J152" s="36">
        <f t="shared" si="55"/>
        <v>69069.644</v>
      </c>
      <c r="K152" s="41">
        <f t="shared" si="55"/>
        <v>79439.668275999997</v>
      </c>
      <c r="L152" s="41">
        <f t="shared" si="55"/>
        <v>80936.728755632008</v>
      </c>
    </row>
    <row r="153" spans="1:12" ht="15.75">
      <c r="A153" s="293"/>
      <c r="B153" s="297"/>
      <c r="C153" s="298"/>
      <c r="D153" s="13" t="s">
        <v>28</v>
      </c>
      <c r="E153" s="32">
        <f t="shared" ref="E153:E162" si="56">SUM(F153:L153)</f>
        <v>709.8</v>
      </c>
      <c r="F153" s="24">
        <f>F120</f>
        <v>248.2</v>
      </c>
      <c r="G153" s="32">
        <f t="shared" ref="G153:L153" si="57">G120</f>
        <v>461.6</v>
      </c>
      <c r="H153" s="24">
        <f t="shared" si="57"/>
        <v>0</v>
      </c>
      <c r="I153" s="24">
        <f t="shared" si="57"/>
        <v>0</v>
      </c>
      <c r="J153" s="24">
        <f t="shared" si="57"/>
        <v>0</v>
      </c>
      <c r="K153" s="24">
        <f t="shared" si="57"/>
        <v>0</v>
      </c>
      <c r="L153" s="24">
        <f t="shared" si="57"/>
        <v>0</v>
      </c>
    </row>
    <row r="154" spans="1:12" ht="15.75">
      <c r="A154" s="293"/>
      <c r="B154" s="297"/>
      <c r="C154" s="298"/>
      <c r="D154" s="13" t="s">
        <v>22</v>
      </c>
      <c r="E154" s="30">
        <f t="shared" si="56"/>
        <v>579065.1785893999</v>
      </c>
      <c r="F154" s="24">
        <f>F167+F173+F179</f>
        <v>128534.90000000001</v>
      </c>
      <c r="G154" s="32">
        <f t="shared" ref="G154:L154" si="58">G167+G173+G179</f>
        <v>103282.8</v>
      </c>
      <c r="H154" s="32">
        <f t="shared" si="58"/>
        <v>70038.899999999994</v>
      </c>
      <c r="I154" s="32">
        <f t="shared" si="58"/>
        <v>66482.799999999988</v>
      </c>
      <c r="J154" s="32">
        <f t="shared" si="58"/>
        <v>63303.3</v>
      </c>
      <c r="K154" s="24">
        <f t="shared" si="58"/>
        <v>73217.806199999992</v>
      </c>
      <c r="L154" s="24">
        <f t="shared" si="58"/>
        <v>74204.672389400002</v>
      </c>
    </row>
    <row r="155" spans="1:12" ht="15.75">
      <c r="A155" s="293"/>
      <c r="B155" s="297"/>
      <c r="C155" s="298"/>
      <c r="D155" s="13" t="s">
        <v>23</v>
      </c>
      <c r="E155" s="24">
        <v>41574.800000000003</v>
      </c>
      <c r="F155" s="24">
        <f>F168+F174+F180</f>
        <v>5300</v>
      </c>
      <c r="G155" s="24">
        <f t="shared" ref="G155:L155" si="59">G168+G174+G180</f>
        <v>6954.3450000000003</v>
      </c>
      <c r="H155" s="24">
        <f t="shared" si="59"/>
        <v>5300</v>
      </c>
      <c r="I155" s="24">
        <f t="shared" si="59"/>
        <v>5300</v>
      </c>
      <c r="J155" s="24">
        <f t="shared" si="59"/>
        <v>5766.3440000000001</v>
      </c>
      <c r="K155" s="24">
        <f t="shared" si="59"/>
        <v>6221.8620760000003</v>
      </c>
      <c r="L155" s="24">
        <f t="shared" si="59"/>
        <v>6732.056366232001</v>
      </c>
    </row>
    <row r="156" spans="1:12" ht="31.5">
      <c r="A156" s="293"/>
      <c r="B156" s="297"/>
      <c r="C156" s="298"/>
      <c r="D156" s="13" t="s">
        <v>24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4">
        <v>0</v>
      </c>
    </row>
    <row r="157" spans="1:12" ht="31.5">
      <c r="A157" s="294"/>
      <c r="B157" s="299"/>
      <c r="C157" s="300"/>
      <c r="D157" s="13" t="s">
        <v>25</v>
      </c>
      <c r="E157" s="8">
        <f t="shared" si="56"/>
        <v>0</v>
      </c>
      <c r="F157" s="8">
        <f t="shared" ref="F157:L157" si="60">F74+F80+F93+F112+F125+F138+F151</f>
        <v>0</v>
      </c>
      <c r="G157" s="8">
        <f t="shared" si="60"/>
        <v>0</v>
      </c>
      <c r="H157" s="8">
        <f t="shared" si="60"/>
        <v>0</v>
      </c>
      <c r="I157" s="8">
        <f t="shared" si="60"/>
        <v>0</v>
      </c>
      <c r="J157" s="8">
        <f t="shared" si="60"/>
        <v>0</v>
      </c>
      <c r="K157" s="8">
        <f t="shared" si="60"/>
        <v>0</v>
      </c>
      <c r="L157" s="8">
        <f t="shared" si="60"/>
        <v>0</v>
      </c>
    </row>
    <row r="158" spans="1:12" ht="15.75">
      <c r="A158" s="77"/>
      <c r="B158" s="79" t="s">
        <v>65</v>
      </c>
      <c r="C158" s="80"/>
      <c r="D158" s="13"/>
      <c r="E158" s="8"/>
      <c r="F158" s="8"/>
      <c r="G158" s="8"/>
      <c r="H158" s="8"/>
      <c r="I158" s="8"/>
      <c r="J158" s="8"/>
      <c r="K158" s="8"/>
      <c r="L158" s="8"/>
    </row>
    <row r="159" spans="1:12" ht="37.5" customHeight="1">
      <c r="A159" s="285"/>
      <c r="B159" s="263" t="s">
        <v>66</v>
      </c>
      <c r="C159" s="288"/>
      <c r="D159" s="11" t="s">
        <v>7</v>
      </c>
      <c r="E159" s="36">
        <f t="shared" si="56"/>
        <v>96169.945000000007</v>
      </c>
      <c r="F159" s="16">
        <f>F161</f>
        <v>16943.900000000001</v>
      </c>
      <c r="G159" s="36">
        <f>G161+G162</f>
        <v>21931.845000000001</v>
      </c>
      <c r="H159" s="25">
        <f>H161</f>
        <v>15598.1</v>
      </c>
      <c r="I159" s="25">
        <f>I161</f>
        <v>7799.1</v>
      </c>
      <c r="J159" s="36">
        <f>J161</f>
        <v>6621.4</v>
      </c>
      <c r="K159" s="16">
        <f>K161</f>
        <v>13637.8</v>
      </c>
      <c r="L159" s="16">
        <f>L161</f>
        <v>13637.8</v>
      </c>
    </row>
    <row r="160" spans="1:12" ht="21.75" customHeight="1">
      <c r="A160" s="286"/>
      <c r="B160" s="289"/>
      <c r="C160" s="290"/>
      <c r="D160" s="13" t="s">
        <v>28</v>
      </c>
      <c r="E160" s="8">
        <f t="shared" si="56"/>
        <v>0</v>
      </c>
      <c r="F160" s="8">
        <f>F102</f>
        <v>0</v>
      </c>
      <c r="G160" s="8">
        <f t="shared" ref="G160:L160" si="61">G102</f>
        <v>0</v>
      </c>
      <c r="H160" s="8">
        <f t="shared" si="61"/>
        <v>0</v>
      </c>
      <c r="I160" s="8">
        <f t="shared" si="61"/>
        <v>0</v>
      </c>
      <c r="J160" s="8">
        <f t="shared" si="61"/>
        <v>0</v>
      </c>
      <c r="K160" s="8">
        <f t="shared" si="61"/>
        <v>0</v>
      </c>
      <c r="L160" s="8">
        <f t="shared" si="61"/>
        <v>0</v>
      </c>
    </row>
    <row r="161" spans="1:12" ht="18.75" customHeight="1">
      <c r="A161" s="286"/>
      <c r="B161" s="289"/>
      <c r="C161" s="290"/>
      <c r="D161" s="13" t="s">
        <v>22</v>
      </c>
      <c r="E161" s="30">
        <f>SUM(F161:L161)</f>
        <v>94515.6</v>
      </c>
      <c r="F161" s="24">
        <f t="shared" ref="F161:L162" si="62">F103</f>
        <v>16943.900000000001</v>
      </c>
      <c r="G161" s="32">
        <f>G103</f>
        <v>20277.5</v>
      </c>
      <c r="H161" s="21">
        <f>H103</f>
        <v>15598.1</v>
      </c>
      <c r="I161" s="21">
        <f>I103</f>
        <v>7799.1</v>
      </c>
      <c r="J161" s="32">
        <f>J103</f>
        <v>6621.4</v>
      </c>
      <c r="K161" s="8">
        <f t="shared" si="62"/>
        <v>13637.8</v>
      </c>
      <c r="L161" s="8">
        <f t="shared" si="62"/>
        <v>13637.8</v>
      </c>
    </row>
    <row r="162" spans="1:12" ht="21" customHeight="1">
      <c r="A162" s="286"/>
      <c r="B162" s="289"/>
      <c r="C162" s="290"/>
      <c r="D162" s="13" t="s">
        <v>23</v>
      </c>
      <c r="E162" s="24">
        <f t="shared" si="56"/>
        <v>1654.345</v>
      </c>
      <c r="F162" s="24">
        <f t="shared" si="62"/>
        <v>0</v>
      </c>
      <c r="G162" s="24">
        <f t="shared" si="62"/>
        <v>1654.345</v>
      </c>
      <c r="H162" s="24">
        <f t="shared" si="62"/>
        <v>0</v>
      </c>
      <c r="I162" s="24">
        <f t="shared" si="62"/>
        <v>0</v>
      </c>
      <c r="J162" s="8">
        <f t="shared" si="62"/>
        <v>0</v>
      </c>
      <c r="K162" s="8">
        <f t="shared" si="62"/>
        <v>0</v>
      </c>
      <c r="L162" s="8">
        <f t="shared" si="62"/>
        <v>0</v>
      </c>
    </row>
    <row r="163" spans="1:12" ht="31.5">
      <c r="A163" s="286"/>
      <c r="B163" s="289"/>
      <c r="C163" s="290"/>
      <c r="D163" s="13" t="s">
        <v>24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</row>
    <row r="164" spans="1:12" ht="31.5">
      <c r="A164" s="287"/>
      <c r="B164" s="291"/>
      <c r="C164" s="292"/>
      <c r="D164" s="13" t="s">
        <v>25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</row>
    <row r="165" spans="1:12" ht="39.75" customHeight="1">
      <c r="A165" s="285"/>
      <c r="B165" s="263" t="s">
        <v>84</v>
      </c>
      <c r="C165" s="288"/>
      <c r="D165" s="11" t="s">
        <v>7</v>
      </c>
      <c r="E165" s="36">
        <f>SUM(F165:L165)</f>
        <v>96169.945000000007</v>
      </c>
      <c r="F165" s="16">
        <f>F167</f>
        <v>16943.900000000001</v>
      </c>
      <c r="G165" s="36">
        <f>G167+G168</f>
        <v>21931.845000000001</v>
      </c>
      <c r="H165" s="25">
        <f>H167</f>
        <v>15598.1</v>
      </c>
      <c r="I165" s="25">
        <f>I167</f>
        <v>7799.1</v>
      </c>
      <c r="J165" s="36">
        <f>J167</f>
        <v>6621.4</v>
      </c>
      <c r="K165" s="16">
        <f>K167</f>
        <v>13637.8</v>
      </c>
      <c r="L165" s="16">
        <f>L167</f>
        <v>13637.8</v>
      </c>
    </row>
    <row r="166" spans="1:12" ht="31.5" customHeight="1">
      <c r="A166" s="286"/>
      <c r="B166" s="289"/>
      <c r="C166" s="290"/>
      <c r="D166" s="13" t="s">
        <v>28</v>
      </c>
      <c r="E166" s="8">
        <f>SUM(F166:L166)</f>
        <v>0</v>
      </c>
      <c r="F166" s="8">
        <f>F108</f>
        <v>0</v>
      </c>
      <c r="G166" s="8">
        <f t="shared" ref="G166:L166" si="63">G108</f>
        <v>0</v>
      </c>
      <c r="H166" s="8">
        <f t="shared" si="63"/>
        <v>0</v>
      </c>
      <c r="I166" s="8">
        <f t="shared" si="63"/>
        <v>0</v>
      </c>
      <c r="J166" s="8">
        <f t="shared" si="63"/>
        <v>0</v>
      </c>
      <c r="K166" s="8">
        <f t="shared" si="63"/>
        <v>0</v>
      </c>
      <c r="L166" s="8">
        <f t="shared" si="63"/>
        <v>0</v>
      </c>
    </row>
    <row r="167" spans="1:12" ht="15.75">
      <c r="A167" s="286"/>
      <c r="B167" s="289"/>
      <c r="C167" s="290"/>
      <c r="D167" s="13" t="s">
        <v>22</v>
      </c>
      <c r="E167" s="30">
        <f>SUM(F167:L167)</f>
        <v>94515.6</v>
      </c>
      <c r="F167" s="24">
        <f>F109</f>
        <v>16943.900000000001</v>
      </c>
      <c r="G167" s="32">
        <f t="shared" ref="G167:L167" si="64">G103</f>
        <v>20277.5</v>
      </c>
      <c r="H167" s="21">
        <f t="shared" si="64"/>
        <v>15598.1</v>
      </c>
      <c r="I167" s="21">
        <f t="shared" si="64"/>
        <v>7799.1</v>
      </c>
      <c r="J167" s="32">
        <f t="shared" si="64"/>
        <v>6621.4</v>
      </c>
      <c r="K167" s="24">
        <f t="shared" si="64"/>
        <v>13637.8</v>
      </c>
      <c r="L167" s="24">
        <f t="shared" si="64"/>
        <v>13637.8</v>
      </c>
    </row>
    <row r="168" spans="1:12" ht="15.75">
      <c r="A168" s="286"/>
      <c r="B168" s="289"/>
      <c r="C168" s="290"/>
      <c r="D168" s="13" t="s">
        <v>23</v>
      </c>
      <c r="E168" s="24">
        <f>SUM(F168:L168)</f>
        <v>1654.345</v>
      </c>
      <c r="F168" s="24">
        <f t="shared" ref="F168:L168" si="65">F110</f>
        <v>0</v>
      </c>
      <c r="G168" s="24">
        <f t="shared" si="65"/>
        <v>1654.345</v>
      </c>
      <c r="H168" s="8">
        <f t="shared" si="65"/>
        <v>0</v>
      </c>
      <c r="I168" s="8">
        <f t="shared" si="65"/>
        <v>0</v>
      </c>
      <c r="J168" s="8">
        <f t="shared" si="65"/>
        <v>0</v>
      </c>
      <c r="K168" s="8">
        <f t="shared" si="65"/>
        <v>0</v>
      </c>
      <c r="L168" s="8">
        <f t="shared" si="65"/>
        <v>0</v>
      </c>
    </row>
    <row r="169" spans="1:12" ht="31.5">
      <c r="A169" s="286"/>
      <c r="B169" s="289"/>
      <c r="C169" s="290"/>
      <c r="D169" s="13" t="s">
        <v>24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</row>
    <row r="170" spans="1:12" ht="33" customHeight="1">
      <c r="A170" s="287"/>
      <c r="B170" s="291"/>
      <c r="C170" s="292"/>
      <c r="D170" s="13" t="s">
        <v>25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</row>
    <row r="171" spans="1:12" ht="15.75">
      <c r="A171" s="285"/>
      <c r="B171" s="263" t="s">
        <v>85</v>
      </c>
      <c r="C171" s="288"/>
      <c r="D171" s="11" t="s">
        <v>7</v>
      </c>
      <c r="E171" s="36">
        <f t="shared" ref="E171:E177" si="66">SUM(F171:L171)</f>
        <v>418550.49049999996</v>
      </c>
      <c r="F171" s="16">
        <f>F172+F173</f>
        <v>102761</v>
      </c>
      <c r="G171" s="36">
        <f t="shared" ref="G171:L171" si="67">G172+G173</f>
        <v>74686.700000000012</v>
      </c>
      <c r="H171" s="36">
        <f t="shared" si="67"/>
        <v>45610.5</v>
      </c>
      <c r="I171" s="36">
        <f t="shared" si="67"/>
        <v>49853.399999999994</v>
      </c>
      <c r="J171" s="36">
        <f t="shared" si="67"/>
        <v>47074.6</v>
      </c>
      <c r="K171" s="16">
        <f t="shared" si="67"/>
        <v>49213.729499999994</v>
      </c>
      <c r="L171" s="16">
        <f t="shared" si="67"/>
        <v>49350.561000000002</v>
      </c>
    </row>
    <row r="172" spans="1:12" ht="15.75">
      <c r="A172" s="286"/>
      <c r="B172" s="251"/>
      <c r="C172" s="290"/>
      <c r="D172" s="13" t="s">
        <v>28</v>
      </c>
      <c r="E172" s="32">
        <f>SUM(F172:L172)</f>
        <v>709.8</v>
      </c>
      <c r="F172" s="24">
        <v>248.2</v>
      </c>
      <c r="G172" s="32">
        <f t="shared" ref="G172:L172" si="68">G70+G89+G96+G115+G134+G147</f>
        <v>461.6</v>
      </c>
      <c r="H172" s="24">
        <f t="shared" si="68"/>
        <v>0</v>
      </c>
      <c r="I172" s="24">
        <f t="shared" si="68"/>
        <v>0</v>
      </c>
      <c r="J172" s="8">
        <f t="shared" si="68"/>
        <v>0</v>
      </c>
      <c r="K172" s="8">
        <f t="shared" si="68"/>
        <v>0</v>
      </c>
      <c r="L172" s="8">
        <f t="shared" si="68"/>
        <v>0</v>
      </c>
    </row>
    <row r="173" spans="1:12" ht="15.75">
      <c r="A173" s="286"/>
      <c r="B173" s="251"/>
      <c r="C173" s="290"/>
      <c r="D173" s="13" t="s">
        <v>22</v>
      </c>
      <c r="E173" s="30">
        <f>SUM(F173:L173)</f>
        <v>417840.69050000003</v>
      </c>
      <c r="F173" s="24">
        <f t="shared" ref="F173:L174" si="69">F71+F90+F97+F116+F135+F148</f>
        <v>102512.8</v>
      </c>
      <c r="G173" s="32">
        <f t="shared" si="69"/>
        <v>74225.100000000006</v>
      </c>
      <c r="H173" s="32">
        <f t="shared" si="69"/>
        <v>45610.5</v>
      </c>
      <c r="I173" s="32">
        <f t="shared" si="69"/>
        <v>49853.399999999994</v>
      </c>
      <c r="J173" s="32">
        <f t="shared" si="69"/>
        <v>47074.6</v>
      </c>
      <c r="K173" s="8">
        <f t="shared" si="69"/>
        <v>49213.729499999994</v>
      </c>
      <c r="L173" s="8">
        <f t="shared" si="69"/>
        <v>49350.561000000002</v>
      </c>
    </row>
    <row r="174" spans="1:12" ht="15.75">
      <c r="A174" s="286"/>
      <c r="B174" s="251"/>
      <c r="C174" s="290"/>
      <c r="D174" s="13" t="s">
        <v>23</v>
      </c>
      <c r="E174" s="8">
        <f t="shared" si="66"/>
        <v>0</v>
      </c>
      <c r="F174" s="8">
        <f t="shared" si="69"/>
        <v>0</v>
      </c>
      <c r="G174" s="8">
        <f t="shared" si="69"/>
        <v>0</v>
      </c>
      <c r="H174" s="8">
        <f t="shared" si="69"/>
        <v>0</v>
      </c>
      <c r="I174" s="8">
        <f t="shared" si="69"/>
        <v>0</v>
      </c>
      <c r="J174" s="8">
        <f t="shared" si="69"/>
        <v>0</v>
      </c>
      <c r="K174" s="8">
        <f t="shared" si="69"/>
        <v>0</v>
      </c>
      <c r="L174" s="8">
        <f t="shared" si="69"/>
        <v>0</v>
      </c>
    </row>
    <row r="175" spans="1:12" ht="31.5">
      <c r="A175" s="286"/>
      <c r="B175" s="251"/>
      <c r="C175" s="290"/>
      <c r="D175" s="13" t="s">
        <v>24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</row>
    <row r="176" spans="1:12" ht="31.5">
      <c r="A176" s="287"/>
      <c r="B176" s="251"/>
      <c r="C176" s="290"/>
      <c r="D176" s="13" t="s">
        <v>25</v>
      </c>
      <c r="E176" s="8">
        <f t="shared" si="66"/>
        <v>0</v>
      </c>
      <c r="F176" s="8">
        <f t="shared" ref="F176:L176" si="70">F74+F93+F100+F119+F138+F151</f>
        <v>0</v>
      </c>
      <c r="G176" s="8">
        <f t="shared" si="70"/>
        <v>0</v>
      </c>
      <c r="H176" s="8">
        <f t="shared" si="70"/>
        <v>0</v>
      </c>
      <c r="I176" s="8">
        <f t="shared" si="70"/>
        <v>0</v>
      </c>
      <c r="J176" s="8">
        <f t="shared" si="70"/>
        <v>0</v>
      </c>
      <c r="K176" s="8">
        <f t="shared" si="70"/>
        <v>0</v>
      </c>
      <c r="L176" s="8">
        <f t="shared" si="70"/>
        <v>0</v>
      </c>
    </row>
    <row r="177" spans="1:12" ht="15.75">
      <c r="A177" s="301"/>
      <c r="B177" s="263" t="s">
        <v>86</v>
      </c>
      <c r="C177" s="302"/>
      <c r="D177" s="11" t="s">
        <v>7</v>
      </c>
      <c r="E177" s="36">
        <f t="shared" si="66"/>
        <v>106629.31175563201</v>
      </c>
      <c r="F177" s="16">
        <f>F179+F180</f>
        <v>14378.2</v>
      </c>
      <c r="G177" s="36">
        <f t="shared" ref="G177:L177" si="71">G179+G180</f>
        <v>14080.2</v>
      </c>
      <c r="H177" s="25">
        <f t="shared" si="71"/>
        <v>14130.3</v>
      </c>
      <c r="I177" s="25">
        <f t="shared" si="71"/>
        <v>14130.3</v>
      </c>
      <c r="J177" s="25">
        <f t="shared" si="71"/>
        <v>15373.644</v>
      </c>
      <c r="K177" s="16">
        <v>16588.3</v>
      </c>
      <c r="L177" s="16">
        <f t="shared" si="71"/>
        <v>17948.367755632004</v>
      </c>
    </row>
    <row r="178" spans="1:12" ht="15.75">
      <c r="A178" s="293"/>
      <c r="B178" s="303"/>
      <c r="C178" s="304"/>
      <c r="D178" s="13" t="s">
        <v>28</v>
      </c>
      <c r="E178" s="8">
        <f>SUM(F178:L178)</f>
        <v>0</v>
      </c>
      <c r="F178" s="8">
        <f>F76</f>
        <v>0</v>
      </c>
      <c r="G178" s="8">
        <f t="shared" ref="G178:L178" si="72">G76</f>
        <v>0</v>
      </c>
      <c r="H178" s="8">
        <f t="shared" si="72"/>
        <v>0</v>
      </c>
      <c r="I178" s="8">
        <f t="shared" si="72"/>
        <v>0</v>
      </c>
      <c r="J178" s="8">
        <f t="shared" si="72"/>
        <v>0</v>
      </c>
      <c r="K178" s="8">
        <f t="shared" si="72"/>
        <v>0</v>
      </c>
      <c r="L178" s="8">
        <f t="shared" si="72"/>
        <v>0</v>
      </c>
    </row>
    <row r="179" spans="1:12" ht="15.75">
      <c r="A179" s="293"/>
      <c r="B179" s="303"/>
      <c r="C179" s="304"/>
      <c r="D179" s="13" t="s">
        <v>22</v>
      </c>
      <c r="E179" s="32">
        <f>SUM(F179:L179)</f>
        <v>66708.888089400003</v>
      </c>
      <c r="F179" s="8">
        <v>9078.2000000000007</v>
      </c>
      <c r="G179" s="32">
        <f t="shared" ref="G179:L180" si="73">G77</f>
        <v>8780.2000000000007</v>
      </c>
      <c r="H179" s="21">
        <f t="shared" si="73"/>
        <v>8830.2999999999993</v>
      </c>
      <c r="I179" s="21">
        <f t="shared" si="73"/>
        <v>8830.2999999999993</v>
      </c>
      <c r="J179" s="21">
        <f t="shared" si="73"/>
        <v>9607.2999999999993</v>
      </c>
      <c r="K179" s="8">
        <f t="shared" si="73"/>
        <v>10366.2767</v>
      </c>
      <c r="L179" s="8">
        <f t="shared" si="73"/>
        <v>11216.311389400002</v>
      </c>
    </row>
    <row r="180" spans="1:12" ht="15.75">
      <c r="A180" s="293"/>
      <c r="B180" s="303"/>
      <c r="C180" s="304"/>
      <c r="D180" s="13" t="s">
        <v>23</v>
      </c>
      <c r="E180" s="10">
        <v>39920.5</v>
      </c>
      <c r="F180" s="8">
        <v>5300</v>
      </c>
      <c r="G180" s="10">
        <f t="shared" si="73"/>
        <v>5300</v>
      </c>
      <c r="H180" s="21">
        <f t="shared" si="73"/>
        <v>5300</v>
      </c>
      <c r="I180" s="21">
        <f t="shared" si="73"/>
        <v>5300</v>
      </c>
      <c r="J180" s="21">
        <f t="shared" si="73"/>
        <v>5766.3440000000001</v>
      </c>
      <c r="K180" s="8">
        <f t="shared" si="73"/>
        <v>6221.8620760000003</v>
      </c>
      <c r="L180" s="8">
        <f t="shared" si="73"/>
        <v>6732.056366232001</v>
      </c>
    </row>
    <row r="181" spans="1:12" ht="31.5">
      <c r="A181" s="293"/>
      <c r="B181" s="303"/>
      <c r="C181" s="304"/>
      <c r="D181" s="13" t="s">
        <v>24</v>
      </c>
      <c r="E181" s="24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</row>
    <row r="182" spans="1:12" ht="31.5">
      <c r="A182" s="294"/>
      <c r="B182" s="305"/>
      <c r="C182" s="306"/>
      <c r="D182" s="13" t="s">
        <v>25</v>
      </c>
      <c r="E182" s="8">
        <f>SUM(F182:L182)</f>
        <v>0</v>
      </c>
      <c r="F182" s="8">
        <f t="shared" ref="F182:L182" si="74">F80</f>
        <v>0</v>
      </c>
      <c r="G182" s="8">
        <f t="shared" si="74"/>
        <v>0</v>
      </c>
      <c r="H182" s="8">
        <f t="shared" si="74"/>
        <v>0</v>
      </c>
      <c r="I182" s="8">
        <f t="shared" si="74"/>
        <v>0</v>
      </c>
      <c r="J182" s="8">
        <f t="shared" si="74"/>
        <v>0</v>
      </c>
      <c r="K182" s="8">
        <f t="shared" si="74"/>
        <v>0</v>
      </c>
      <c r="L182" s="8">
        <f t="shared" si="74"/>
        <v>0</v>
      </c>
    </row>
  </sheetData>
  <mergeCells count="91">
    <mergeCell ref="J1:L1"/>
    <mergeCell ref="A2:L2"/>
    <mergeCell ref="D4:D6"/>
    <mergeCell ref="E5:E6"/>
    <mergeCell ref="M16:M22"/>
    <mergeCell ref="A7:L7"/>
    <mergeCell ref="A4:A6"/>
    <mergeCell ref="C9:C14"/>
    <mergeCell ref="A9:A14"/>
    <mergeCell ref="A21:A26"/>
    <mergeCell ref="E4:L4"/>
    <mergeCell ref="M23:M24"/>
    <mergeCell ref="M28:M29"/>
    <mergeCell ref="B4:B6"/>
    <mergeCell ref="C15:C20"/>
    <mergeCell ref="B15:B20"/>
    <mergeCell ref="F5:L5"/>
    <mergeCell ref="C4:C6"/>
    <mergeCell ref="A8:L8"/>
    <mergeCell ref="B21:B26"/>
    <mergeCell ref="A15:A20"/>
    <mergeCell ref="A27:A32"/>
    <mergeCell ref="C27:C32"/>
    <mergeCell ref="B27:B32"/>
    <mergeCell ref="B9:B14"/>
    <mergeCell ref="A39:A44"/>
    <mergeCell ref="B39:B44"/>
    <mergeCell ref="B33:B38"/>
    <mergeCell ref="A33:A38"/>
    <mergeCell ref="C21:C26"/>
    <mergeCell ref="C39:C44"/>
    <mergeCell ref="B57:B62"/>
    <mergeCell ref="C101:C106"/>
    <mergeCell ref="A81:L81"/>
    <mergeCell ref="B95:B106"/>
    <mergeCell ref="A95:A106"/>
    <mergeCell ref="A63:A68"/>
    <mergeCell ref="B63:B68"/>
    <mergeCell ref="A88:A93"/>
    <mergeCell ref="B82:B87"/>
    <mergeCell ref="B88:C93"/>
    <mergeCell ref="A82:A87"/>
    <mergeCell ref="A69:A80"/>
    <mergeCell ref="B69:B80"/>
    <mergeCell ref="C69:C74"/>
    <mergeCell ref="M35:M38"/>
    <mergeCell ref="C51:C56"/>
    <mergeCell ref="C45:C50"/>
    <mergeCell ref="C95:C100"/>
    <mergeCell ref="C63:C68"/>
    <mergeCell ref="M46:M50"/>
    <mergeCell ref="A94:L94"/>
    <mergeCell ref="C82:C87"/>
    <mergeCell ref="A51:A56"/>
    <mergeCell ref="A45:A50"/>
    <mergeCell ref="A57:A62"/>
    <mergeCell ref="C57:C62"/>
    <mergeCell ref="B45:B50"/>
    <mergeCell ref="C33:C38"/>
    <mergeCell ref="C75:C80"/>
    <mergeCell ref="B51:B56"/>
    <mergeCell ref="A177:A182"/>
    <mergeCell ref="B177:C182"/>
    <mergeCell ref="B152:C157"/>
    <mergeCell ref="A152:A157"/>
    <mergeCell ref="A165:A170"/>
    <mergeCell ref="B165:C170"/>
    <mergeCell ref="B159:C164"/>
    <mergeCell ref="B171:C176"/>
    <mergeCell ref="A159:A164"/>
    <mergeCell ref="B107:C112"/>
    <mergeCell ref="A113:L113"/>
    <mergeCell ref="A171:A176"/>
    <mergeCell ref="A107:A112"/>
    <mergeCell ref="B146:C151"/>
    <mergeCell ref="A114:A119"/>
    <mergeCell ref="A146:A151"/>
    <mergeCell ref="A139:L139"/>
    <mergeCell ref="C140:C145"/>
    <mergeCell ref="A133:A138"/>
    <mergeCell ref="A140:A145"/>
    <mergeCell ref="C114:C119"/>
    <mergeCell ref="B127:B132"/>
    <mergeCell ref="B140:B145"/>
    <mergeCell ref="A126:L126"/>
    <mergeCell ref="A120:A125"/>
    <mergeCell ref="C127:C132"/>
    <mergeCell ref="B133:C138"/>
    <mergeCell ref="A127:A132"/>
    <mergeCell ref="B120:C125"/>
    <mergeCell ref="B114:B119"/>
  </mergeCells>
  <phoneticPr fontId="0" type="noConversion"/>
  <pageMargins left="0.31496062992125984" right="0.31496062992125984" top="0.55118110236220474" bottom="0" header="0.31496062992125984" footer="0.31496062992125984"/>
  <pageSetup paperSize="9" scale="81" fitToHeight="72" orientation="landscape" horizontalDpi="180" verticalDpi="180" r:id="rId1"/>
  <rowBreaks count="4" manualBreakCount="4">
    <brk id="26" max="11" man="1"/>
    <brk id="74" max="11" man="1"/>
    <brk id="87" max="11" man="1"/>
    <brk id="10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декабрь 2016</vt:lpstr>
      <vt:lpstr>2014-2020 (2)с кдн уплотненный</vt:lpstr>
      <vt:lpstr>2014-2020 (2)с кдн</vt:lpstr>
      <vt:lpstr>2014-2020</vt:lpstr>
      <vt:lpstr>'2014-2020'!Область_печати</vt:lpstr>
      <vt:lpstr>'2014-2020 (2)с кдн'!Область_печати</vt:lpstr>
      <vt:lpstr>'2014-2020 (2)с кдн уплотненный'!Область_печати</vt:lpstr>
      <vt:lpstr>'декабрь 2016'!Область_печати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2016-12-21T10:23:59Z</dcterms:modified>
</cp:coreProperties>
</file>