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Таблица 2" sheetId="4" r:id="rId1"/>
    <sheet name="Таблица 3" sheetId="2" r:id="rId2"/>
    <sheet name="Лист3" sheetId="3" r:id="rId3"/>
  </sheets>
  <definedNames>
    <definedName name="_xlnm.Print_Area" localSheetId="0">'Таблица 2'!$A$7:$L$162</definedName>
  </definedNames>
  <calcPr calcId="145621"/>
</workbook>
</file>

<file path=xl/calcChain.xml><?xml version="1.0" encoding="utf-8"?>
<calcChain xmlns="http://schemas.openxmlformats.org/spreadsheetml/2006/main">
  <c r="F80" i="4" l="1"/>
  <c r="G80" i="4"/>
  <c r="H80" i="4"/>
  <c r="I80" i="4"/>
  <c r="J80" i="4"/>
  <c r="K80" i="4"/>
  <c r="L80" i="4"/>
  <c r="F81" i="4"/>
  <c r="G81" i="4"/>
  <c r="H81" i="4"/>
  <c r="I81" i="4"/>
  <c r="J81" i="4"/>
  <c r="K81" i="4"/>
  <c r="L81" i="4"/>
  <c r="F82" i="4"/>
  <c r="G82" i="4"/>
  <c r="H82" i="4"/>
  <c r="I82" i="4"/>
  <c r="J82" i="4"/>
  <c r="K82" i="4"/>
  <c r="L82" i="4"/>
  <c r="F83" i="4"/>
  <c r="G83" i="4"/>
  <c r="H83" i="4"/>
  <c r="I83" i="4"/>
  <c r="J83" i="4"/>
  <c r="K83" i="4"/>
  <c r="L83" i="4"/>
  <c r="G79" i="4"/>
  <c r="H79" i="4"/>
  <c r="I79" i="4"/>
  <c r="J79" i="4"/>
  <c r="K79" i="4"/>
  <c r="L79" i="4"/>
  <c r="F79" i="4"/>
  <c r="L70" i="4" l="1"/>
  <c r="K70" i="4"/>
  <c r="J70" i="4"/>
  <c r="I70" i="4"/>
  <c r="H70" i="4"/>
  <c r="G68" i="4" l="1"/>
  <c r="G67" i="4"/>
  <c r="F72" i="4" l="1"/>
  <c r="G153" i="4" l="1"/>
  <c r="G103" i="4"/>
  <c r="G59" i="4"/>
  <c r="E158" i="4" l="1"/>
  <c r="E157" i="4"/>
  <c r="E155" i="4"/>
  <c r="E154" i="4"/>
  <c r="L153" i="4"/>
  <c r="K153" i="4"/>
  <c r="J153" i="4"/>
  <c r="I153" i="4"/>
  <c r="H153" i="4"/>
  <c r="F153" i="4"/>
  <c r="L148" i="4"/>
  <c r="K148" i="4"/>
  <c r="J148" i="4"/>
  <c r="I148" i="4"/>
  <c r="H148" i="4"/>
  <c r="G148" i="4"/>
  <c r="F148" i="4"/>
  <c r="G114" i="4"/>
  <c r="H114" i="4"/>
  <c r="I114" i="4"/>
  <c r="J114" i="4"/>
  <c r="K114" i="4"/>
  <c r="L114" i="4"/>
  <c r="G113" i="4"/>
  <c r="H113" i="4"/>
  <c r="I113" i="4"/>
  <c r="J113" i="4"/>
  <c r="K113" i="4"/>
  <c r="L113" i="4"/>
  <c r="G112" i="4"/>
  <c r="F113" i="4"/>
  <c r="F114" i="4"/>
  <c r="H112" i="4"/>
  <c r="I112" i="4"/>
  <c r="J112" i="4"/>
  <c r="K112" i="4"/>
  <c r="L112" i="4"/>
  <c r="F112" i="4"/>
  <c r="G111" i="4"/>
  <c r="H111" i="4"/>
  <c r="I111" i="4"/>
  <c r="J111" i="4"/>
  <c r="K111" i="4"/>
  <c r="L111" i="4"/>
  <c r="F111" i="4"/>
  <c r="G110" i="4"/>
  <c r="G116" i="4" s="1"/>
  <c r="G142" i="4" s="1"/>
  <c r="H110" i="4"/>
  <c r="H116" i="4" s="1"/>
  <c r="H142" i="4" s="1"/>
  <c r="I110" i="4"/>
  <c r="I116" i="4" s="1"/>
  <c r="I142" i="4" s="1"/>
  <c r="J110" i="4"/>
  <c r="J116" i="4" s="1"/>
  <c r="J142" i="4" s="1"/>
  <c r="K110" i="4"/>
  <c r="K116" i="4" s="1"/>
  <c r="K142" i="4" s="1"/>
  <c r="L110" i="4"/>
  <c r="L116" i="4" s="1"/>
  <c r="L142" i="4" s="1"/>
  <c r="F110" i="4"/>
  <c r="F116" i="4" s="1"/>
  <c r="E105" i="4"/>
  <c r="E107" i="4"/>
  <c r="E108" i="4"/>
  <c r="E104" i="4"/>
  <c r="H103" i="4"/>
  <c r="I103" i="4"/>
  <c r="J103" i="4"/>
  <c r="K103" i="4"/>
  <c r="L103" i="4"/>
  <c r="F103" i="4"/>
  <c r="E101" i="4"/>
  <c r="E99" i="4"/>
  <c r="E100" i="4"/>
  <c r="E102" i="4"/>
  <c r="E98" i="4"/>
  <c r="G97" i="4"/>
  <c r="H97" i="4"/>
  <c r="I97" i="4"/>
  <c r="J97" i="4"/>
  <c r="K97" i="4"/>
  <c r="L97" i="4"/>
  <c r="F97" i="4"/>
  <c r="L109" i="4" l="1"/>
  <c r="H109" i="4"/>
  <c r="E116" i="4"/>
  <c r="F142" i="4"/>
  <c r="E142" i="4" s="1"/>
  <c r="E111" i="4"/>
  <c r="J109" i="4"/>
  <c r="E148" i="4"/>
  <c r="E153" i="4"/>
  <c r="E113" i="4"/>
  <c r="E112" i="4"/>
  <c r="E114" i="4"/>
  <c r="K109" i="4"/>
  <c r="I109" i="4"/>
  <c r="G109" i="4"/>
  <c r="F109" i="4"/>
  <c r="E110" i="4"/>
  <c r="E103" i="4"/>
  <c r="E97" i="4"/>
  <c r="E92" i="4"/>
  <c r="E93" i="4"/>
  <c r="E94" i="4"/>
  <c r="E95" i="4"/>
  <c r="E96" i="4"/>
  <c r="G91" i="4"/>
  <c r="H91" i="4"/>
  <c r="I91" i="4"/>
  <c r="J91" i="4"/>
  <c r="K91" i="4"/>
  <c r="L91" i="4"/>
  <c r="F91" i="4"/>
  <c r="G85" i="4"/>
  <c r="H85" i="4"/>
  <c r="I85" i="4"/>
  <c r="J85" i="4"/>
  <c r="K85" i="4"/>
  <c r="L85" i="4"/>
  <c r="F85" i="4"/>
  <c r="E87" i="4"/>
  <c r="E88" i="4"/>
  <c r="E89" i="4"/>
  <c r="E90" i="4"/>
  <c r="E86" i="4"/>
  <c r="E82" i="4"/>
  <c r="G118" i="4"/>
  <c r="E79" i="4"/>
  <c r="E75" i="4"/>
  <c r="G72" i="4"/>
  <c r="H72" i="4"/>
  <c r="I72" i="4"/>
  <c r="J72" i="4"/>
  <c r="K72" i="4"/>
  <c r="L72" i="4"/>
  <c r="G70" i="4"/>
  <c r="G120" i="4" s="1"/>
  <c r="F120" i="4"/>
  <c r="G69" i="4"/>
  <c r="G119" i="4" s="1"/>
  <c r="H69" i="4"/>
  <c r="H119" i="4" s="1"/>
  <c r="I69" i="4"/>
  <c r="I119" i="4" s="1"/>
  <c r="J69" i="4"/>
  <c r="J119" i="4" s="1"/>
  <c r="K69" i="4"/>
  <c r="K119" i="4" s="1"/>
  <c r="L69" i="4"/>
  <c r="L119" i="4" s="1"/>
  <c r="F69" i="4"/>
  <c r="F119" i="4" s="1"/>
  <c r="I68" i="4"/>
  <c r="J68" i="4"/>
  <c r="J118" i="4" s="1"/>
  <c r="K68" i="4"/>
  <c r="L68" i="4"/>
  <c r="L118" i="4" s="1"/>
  <c r="H68" i="4"/>
  <c r="H118" i="4" s="1"/>
  <c r="F68" i="4"/>
  <c r="F118" i="4" s="1"/>
  <c r="G117" i="4"/>
  <c r="H67" i="4"/>
  <c r="I67" i="4"/>
  <c r="I117" i="4" s="1"/>
  <c r="J67" i="4"/>
  <c r="K67" i="4"/>
  <c r="K117" i="4" s="1"/>
  <c r="L67" i="4"/>
  <c r="F67" i="4"/>
  <c r="F117" i="4" s="1"/>
  <c r="E66" i="4"/>
  <c r="E60" i="4"/>
  <c r="E61" i="4"/>
  <c r="E63" i="4"/>
  <c r="E64" i="4"/>
  <c r="F59" i="4"/>
  <c r="H59" i="4"/>
  <c r="I59" i="4"/>
  <c r="J59" i="4"/>
  <c r="K59" i="4"/>
  <c r="L59" i="4"/>
  <c r="E55" i="4"/>
  <c r="E56" i="4"/>
  <c r="E57" i="4"/>
  <c r="E58" i="4"/>
  <c r="E54" i="4"/>
  <c r="F53" i="4"/>
  <c r="G53" i="4"/>
  <c r="H53" i="4"/>
  <c r="I53" i="4"/>
  <c r="J53" i="4"/>
  <c r="K53" i="4"/>
  <c r="L53" i="4"/>
  <c r="E48" i="4"/>
  <c r="E49" i="4"/>
  <c r="E50" i="4"/>
  <c r="E51" i="4"/>
  <c r="E52" i="4"/>
  <c r="G47" i="4"/>
  <c r="H47" i="4"/>
  <c r="I47" i="4"/>
  <c r="J47" i="4"/>
  <c r="K47" i="4"/>
  <c r="L47" i="4"/>
  <c r="F47" i="4"/>
  <c r="G41" i="4"/>
  <c r="H41" i="4"/>
  <c r="I41" i="4"/>
  <c r="J41" i="4"/>
  <c r="K41" i="4"/>
  <c r="L41" i="4"/>
  <c r="F41" i="4"/>
  <c r="E46" i="4"/>
  <c r="E45" i="4"/>
  <c r="E43" i="4"/>
  <c r="E42" i="4"/>
  <c r="G35" i="4"/>
  <c r="H35" i="4"/>
  <c r="I35" i="4"/>
  <c r="J35" i="4"/>
  <c r="K35" i="4"/>
  <c r="L35" i="4"/>
  <c r="F35" i="4"/>
  <c r="E37" i="4"/>
  <c r="E39" i="4"/>
  <c r="E36" i="4"/>
  <c r="E33" i="4"/>
  <c r="E34" i="4"/>
  <c r="E32" i="4"/>
  <c r="E30" i="4"/>
  <c r="G29" i="4"/>
  <c r="H29" i="4"/>
  <c r="I29" i="4"/>
  <c r="J29" i="4"/>
  <c r="K29" i="4"/>
  <c r="L29" i="4"/>
  <c r="F29" i="4"/>
  <c r="E27" i="4"/>
  <c r="E28" i="4"/>
  <c r="E26" i="4"/>
  <c r="E24" i="4"/>
  <c r="G23" i="4"/>
  <c r="H23" i="4"/>
  <c r="I23" i="4"/>
  <c r="J23" i="4"/>
  <c r="K23" i="4"/>
  <c r="L23" i="4"/>
  <c r="F23" i="4"/>
  <c r="G17" i="4"/>
  <c r="H17" i="4"/>
  <c r="I17" i="4"/>
  <c r="J17" i="4"/>
  <c r="K17" i="4"/>
  <c r="L17" i="4"/>
  <c r="F17" i="4"/>
  <c r="E21" i="4"/>
  <c r="E22" i="4"/>
  <c r="E20" i="4"/>
  <c r="E18" i="4"/>
  <c r="K118" i="4" l="1"/>
  <c r="K144" i="4" s="1"/>
  <c r="I118" i="4"/>
  <c r="I144" i="4" s="1"/>
  <c r="F78" i="4"/>
  <c r="G150" i="4"/>
  <c r="G144" i="4"/>
  <c r="F151" i="4"/>
  <c r="F145" i="4"/>
  <c r="E119" i="4"/>
  <c r="K151" i="4"/>
  <c r="K145" i="4"/>
  <c r="I151" i="4"/>
  <c r="I145" i="4"/>
  <c r="G151" i="4"/>
  <c r="G145" i="4"/>
  <c r="G146" i="4"/>
  <c r="G152" i="4"/>
  <c r="L151" i="4"/>
  <c r="L145" i="4"/>
  <c r="H151" i="4"/>
  <c r="H145" i="4"/>
  <c r="F149" i="4"/>
  <c r="F143" i="4"/>
  <c r="K149" i="4"/>
  <c r="K143" i="4"/>
  <c r="I149" i="4"/>
  <c r="I143" i="4"/>
  <c r="G149" i="4"/>
  <c r="G143" i="4"/>
  <c r="H150" i="4"/>
  <c r="H144" i="4"/>
  <c r="K150" i="4"/>
  <c r="F115" i="4"/>
  <c r="J151" i="4"/>
  <c r="J145" i="4"/>
  <c r="F146" i="4"/>
  <c r="F152" i="4"/>
  <c r="E17" i="4"/>
  <c r="E35" i="4"/>
  <c r="F144" i="4"/>
  <c r="F150" i="4"/>
  <c r="L150" i="4"/>
  <c r="L144" i="4"/>
  <c r="J150" i="4"/>
  <c r="J144" i="4"/>
  <c r="L117" i="4"/>
  <c r="J117" i="4"/>
  <c r="H117" i="4"/>
  <c r="G115" i="4"/>
  <c r="H78" i="4"/>
  <c r="L78" i="4"/>
  <c r="E83" i="4"/>
  <c r="E41" i="4"/>
  <c r="F65" i="4"/>
  <c r="K78" i="4"/>
  <c r="I78" i="4"/>
  <c r="G78" i="4"/>
  <c r="J78" i="4"/>
  <c r="E85" i="4"/>
  <c r="E91" i="4"/>
  <c r="G65" i="4"/>
  <c r="E81" i="4"/>
  <c r="E80" i="4"/>
  <c r="E69" i="4"/>
  <c r="E53" i="4"/>
  <c r="E29" i="4"/>
  <c r="E47" i="4"/>
  <c r="E23" i="4"/>
  <c r="D138" i="4"/>
  <c r="D137" i="4"/>
  <c r="I150" i="4" l="1"/>
  <c r="G141" i="4"/>
  <c r="G147" i="4"/>
  <c r="E144" i="4"/>
  <c r="E151" i="4"/>
  <c r="E150" i="4"/>
  <c r="H143" i="4"/>
  <c r="H149" i="4"/>
  <c r="L143" i="4"/>
  <c r="L149" i="4"/>
  <c r="J143" i="4"/>
  <c r="E143" i="4" s="1"/>
  <c r="J149" i="4"/>
  <c r="F141" i="4"/>
  <c r="F147" i="4"/>
  <c r="E145" i="4"/>
  <c r="E78" i="4"/>
  <c r="E77" i="4"/>
  <c r="E76" i="4"/>
  <c r="E74" i="4"/>
  <c r="E73" i="4"/>
  <c r="E44" i="4"/>
  <c r="E40" i="4"/>
  <c r="E38" i="4"/>
  <c r="E31" i="4"/>
  <c r="E25" i="4"/>
  <c r="E19" i="4"/>
  <c r="E149" i="4" l="1"/>
  <c r="H65" i="4"/>
  <c r="E65" i="4" s="1"/>
  <c r="H120" i="4"/>
  <c r="J65" i="4"/>
  <c r="J120" i="4"/>
  <c r="L65" i="4"/>
  <c r="L120" i="4"/>
  <c r="I65" i="4"/>
  <c r="I120" i="4"/>
  <c r="K65" i="4"/>
  <c r="K120" i="4"/>
  <c r="E68" i="4"/>
  <c r="E70" i="4"/>
  <c r="E117" i="4"/>
  <c r="E67" i="4"/>
  <c r="E72" i="4"/>
  <c r="K146" i="4" l="1"/>
  <c r="K141" i="4" s="1"/>
  <c r="K152" i="4"/>
  <c r="K147" i="4" s="1"/>
  <c r="K115" i="4"/>
  <c r="I146" i="4"/>
  <c r="I141" i="4" s="1"/>
  <c r="I152" i="4"/>
  <c r="I147" i="4" s="1"/>
  <c r="I115" i="4"/>
  <c r="L152" i="4"/>
  <c r="L147" i="4" s="1"/>
  <c r="L146" i="4"/>
  <c r="L141" i="4" s="1"/>
  <c r="L115" i="4"/>
  <c r="J152" i="4"/>
  <c r="J147" i="4" s="1"/>
  <c r="J146" i="4"/>
  <c r="J141" i="4" s="1"/>
  <c r="J115" i="4"/>
  <c r="H152" i="4"/>
  <c r="H146" i="4"/>
  <c r="H115" i="4"/>
  <c r="E109" i="4"/>
  <c r="E120" i="4"/>
  <c r="E146" i="4" l="1"/>
  <c r="H141" i="4"/>
  <c r="E141" i="4" s="1"/>
  <c r="E152" i="4"/>
  <c r="H147" i="4"/>
  <c r="E147" i="4" s="1"/>
  <c r="E118" i="4"/>
  <c r="E115" i="4"/>
</calcChain>
</file>

<file path=xl/sharedStrings.xml><?xml version="1.0" encoding="utf-8"?>
<sst xmlns="http://schemas.openxmlformats.org/spreadsheetml/2006/main" count="226" uniqueCount="82">
  <si>
    <t>Таблица 2</t>
  </si>
  <si>
    <t xml:space="preserve">Перечень программных мероприятий </t>
  </si>
  <si>
    <t>Мероприятия муниципальной программы</t>
  </si>
  <si>
    <t>Ответственный исполнитель / соисполнитель</t>
  </si>
  <si>
    <t>Источники финансиро-вания</t>
  </si>
  <si>
    <t>Финансовые затраты на реализацию (тыс.руб.)</t>
  </si>
  <si>
    <t>ВСЕГО</t>
  </si>
  <si>
    <t>в том числе:</t>
  </si>
  <si>
    <t>2014г.</t>
  </si>
  <si>
    <t>2015г.</t>
  </si>
  <si>
    <t>2016г.</t>
  </si>
  <si>
    <t>2017г.</t>
  </si>
  <si>
    <t>2018г.</t>
  </si>
  <si>
    <t>2019г.</t>
  </si>
  <si>
    <t>2020г.</t>
  </si>
  <si>
    <t>Цель: Создание оптимальных условий для устойчивого экономического и социально-культурного развития населения района из числа коренных малочисленных народов Севера на основе рационального природопользования, сохранения исконной среды обитания, традиционной культуры и быта малочисленных народов, а также на основе создания условий для развития туризма</t>
  </si>
  <si>
    <t>Задача 1.  Сохранение и развитие территорий традиционного природопользования и отраслей традиционного хозяйства  коренных малочисленных народов Севера</t>
  </si>
  <si>
    <t>1.1.</t>
  </si>
  <si>
    <t>Осуществление государственной поддержки юридических и физических лиц из числа коренных малочисленных народов Севера, осуществляющим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t>
  </si>
  <si>
    <t xml:space="preserve">бюджет автономного округа </t>
  </si>
  <si>
    <t>1.2.</t>
  </si>
  <si>
    <t>Субсидирование продукции традиционной хозяйственной деятельности (пушнина, мясо диких животных, боровой дичи)</t>
  </si>
  <si>
    <t>бюджет автономного округа</t>
  </si>
  <si>
    <t>1.3.</t>
  </si>
  <si>
    <t>Осуществление государственной поддержки на выплату единовременной финансовой помощи молодым специалистам из числа коренных малочисленных народов Севера, работающим в местах традиционного проживания и традиционной хозяйственной деятельности, на обустройство быта</t>
  </si>
  <si>
    <t>1.4.</t>
  </si>
  <si>
    <t>местный бюджет</t>
  </si>
  <si>
    <t>иные внебюджетные источники</t>
  </si>
  <si>
    <t>1.5.</t>
  </si>
  <si>
    <t>1.6.</t>
  </si>
  <si>
    <t>1.7.</t>
  </si>
  <si>
    <t>Компенсация расходов на оплату обучения правилам безопасного обращения с оружием, проезда к месту нахождения организации, имеющей право проводить подготовку лиц в целях изучения правил безопасного обращения с оружием</t>
  </si>
  <si>
    <t>Итого по задаче 1</t>
  </si>
  <si>
    <t>2.1.</t>
  </si>
  <si>
    <t>Итого по задаче 2</t>
  </si>
  <si>
    <t xml:space="preserve">ВСЕГО </t>
  </si>
  <si>
    <t xml:space="preserve">местный бюджет </t>
  </si>
  <si>
    <t>Задача 3. Формирование и продвижение туристского потенциала  Нефтеюганского района</t>
  </si>
  <si>
    <t>3.1.</t>
  </si>
  <si>
    <t>3.2.</t>
  </si>
  <si>
    <t>Организация участия в конференциях, форумах, выставках-ярмарках, съездах фестивалях, слетах, конкурсах, семинарах и других мероприятиях, направленных на развитие внутреннего и въездного туризма</t>
  </si>
  <si>
    <t>3.4.</t>
  </si>
  <si>
    <t>Итого по задаче 3</t>
  </si>
  <si>
    <t xml:space="preserve">Всего </t>
  </si>
  <si>
    <t>Организация предоставления услуг автомобильного транспорта по доставке   продуктов, товаров первой необходимости в юрты района и  вывозу продукции (дикоросов)</t>
  </si>
  <si>
    <t>Оплата за проживание в гостинице  жителей юрт, выезжающих в г.Нефтеюганск</t>
  </si>
  <si>
    <t>Организация и проведение районного конкурса на присуждение грантов района для поддержки проектов и программ в сфере внутреннего и въездного туризма</t>
  </si>
  <si>
    <t>Разработка и изготовление информационной продукции: создание рекламно-информационных телепрограмм, фильмов роликов, изготовление печатной продукции, проведение информационных компаний в СМИ в сфере туризма</t>
  </si>
  <si>
    <t>№ п/п</t>
  </si>
  <si>
    <t>3.3.</t>
  </si>
  <si>
    <t>департамент образования и молодежной политики Нефтеюганского района</t>
  </si>
  <si>
    <t>всего</t>
  </si>
  <si>
    <t>федеральный бюджет</t>
  </si>
  <si>
    <t>средства по Соглашениям по передаче полномочий</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</si>
  <si>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</si>
  <si>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1.8.</t>
  </si>
  <si>
    <t>Обеспечение жителей юрт средствами индивидуальной защиты</t>
  </si>
  <si>
    <t>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t>
  </si>
  <si>
    <t>местный бюдет</t>
  </si>
  <si>
    <t>Организация и проведение районного туристского слета «Просторы Нефтеюганского района», конкурса рисунка «Побывать однажды – влюбиться навеки!», творческого семейного фотоконкурса «Люблю тебя район родной и отдыхаю я с тобой!», туристический слет работающей молодежи Нефтеюганского района, окружные соревнования по туризму для школьников</t>
  </si>
  <si>
    <t>Всего по муниципальной программе</t>
  </si>
  <si>
    <t>Инвестиции в объекты муниципальной собственности</t>
  </si>
  <si>
    <t>Прочие расходы</t>
  </si>
  <si>
    <t xml:space="preserve"> </t>
  </si>
  <si>
    <t>Перечень программных мероприятий</t>
  </si>
  <si>
    <t>Департамент образования и молодежной политики Нефтеюганского района</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</si>
  <si>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</si>
  <si>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Таблица 3</t>
  </si>
  <si>
    <t>Перечень обектов капитального строительства</t>
  </si>
  <si>
    <t>и приобретение недвижимого имущества</t>
  </si>
  <si>
    <t>Наименование объекта капитального строительства или приобретаемого недвижимого имущества</t>
  </si>
  <si>
    <t>Единицы измерения мощности</t>
  </si>
  <si>
    <t>Показатель мощности</t>
  </si>
  <si>
    <t>Срок строительства объекта капитального строительства или предполагаемый срок приобретения недвижимого имущества</t>
  </si>
  <si>
    <t>Местонахождение</t>
  </si>
  <si>
    <t>Источник финансирования</t>
  </si>
  <si>
    <t>Объем финансирования                  тыс. рублей</t>
  </si>
  <si>
    <t>Всего</t>
  </si>
  <si>
    <t>в том числе</t>
  </si>
  <si>
    <t>-</t>
  </si>
  <si>
    <t>Задача 2.  Сохранение, развитие и популяризация традиционной культуры, фольклора, ремесел и национальных видов спорта коренных малочисленных народов Севера</t>
  </si>
  <si>
    <t>Организация транспортного обеспечения (вертолет) по оказанию медицинской помощи жителям юрт из числа коренных малочисленных народов Севера: для профилактических осмотров, вакцинации детей,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</si>
</sst>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9" x14ac:knownFonts="1">
    <font>
      <sz val="11"/>
      <color theme="1"/>
      <name val="Calibri"/>
      <family val="2"/>
      <scheme val="minor"/>
    </font>
    <font>
      <sz val="11"/>
      <color theme="1"/>
      <name val="Calibri"/>
      <family val="2"/>
      <scheme val="minor"/>
    </font>
    <font>
      <sz val="13"/>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sz val="11"/>
      <color theme="1"/>
      <name val="Times New Roman"/>
      <family val="1"/>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8">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xf numFmtId="0" fontId="6" fillId="2"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43"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3" fontId="4" fillId="0" borderId="1" xfId="1" applyNumberFormat="1" applyFont="1" applyBorder="1" applyAlignment="1">
      <alignment vertical="center" wrapText="1"/>
    </xf>
    <xf numFmtId="43" fontId="3" fillId="0" borderId="1" xfId="1" applyNumberFormat="1" applyFont="1" applyBorder="1" applyAlignment="1">
      <alignment vertical="center" wrapText="1"/>
    </xf>
    <xf numFmtId="0" fontId="4" fillId="0" borderId="1" xfId="0" applyFont="1" applyBorder="1" applyAlignment="1">
      <alignment vertical="center" wrapText="1"/>
    </xf>
    <xf numFmtId="43" fontId="4" fillId="0" borderId="1" xfId="1" applyNumberFormat="1" applyFont="1" applyBorder="1" applyAlignment="1">
      <alignment horizontal="center" vertical="center" wrapText="1"/>
    </xf>
    <xf numFmtId="43" fontId="3" fillId="0" borderId="1" xfId="1" applyNumberFormat="1" applyFont="1" applyBorder="1" applyAlignment="1">
      <alignment horizontal="center" vertical="center" wrapText="1"/>
    </xf>
    <xf numFmtId="2" fontId="3" fillId="0" borderId="1" xfId="1"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2" fontId="3" fillId="0" borderId="1" xfId="1" applyNumberFormat="1" applyFont="1" applyBorder="1" applyAlignment="1">
      <alignment vertical="center" wrapText="1"/>
    </xf>
    <xf numFmtId="2" fontId="4" fillId="0" borderId="1" xfId="1" applyNumberFormat="1" applyFont="1" applyBorder="1" applyAlignment="1">
      <alignment vertical="center" wrapText="1"/>
    </xf>
    <xf numFmtId="2" fontId="3" fillId="2" borderId="1" xfId="1" applyNumberFormat="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4" fillId="2" borderId="1" xfId="0" applyFont="1" applyFill="1" applyBorder="1" applyAlignment="1">
      <alignment vertical="center" wrapText="1"/>
    </xf>
    <xf numFmtId="43" fontId="4" fillId="2" borderId="1" xfId="1" applyNumberFormat="1" applyFont="1" applyFill="1" applyBorder="1" applyAlignment="1">
      <alignment vertical="center" wrapText="1"/>
    </xf>
    <xf numFmtId="2" fontId="4" fillId="2" borderId="1" xfId="1"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0" fillId="2" borderId="1" xfId="1" applyNumberFormat="1" applyFont="1" applyFill="1" applyBorder="1" applyAlignment="1">
      <alignment vertical="center" wrapText="1"/>
    </xf>
    <xf numFmtId="4" fontId="5" fillId="2" borderId="1" xfId="1" applyNumberFormat="1" applyFont="1" applyFill="1" applyBorder="1" applyAlignment="1">
      <alignment vertical="center" wrapText="1"/>
    </xf>
    <xf numFmtId="0" fontId="6"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wrapText="1"/>
    </xf>
    <xf numFmtId="2" fontId="0" fillId="0" borderId="0" xfId="0" applyNumberFormat="1"/>
    <xf numFmtId="0" fontId="2" fillId="0" borderId="0" xfId="0" applyFont="1" applyAlignment="1">
      <alignment horizontal="center"/>
    </xf>
    <xf numFmtId="0" fontId="2" fillId="0" borderId="0" xfId="0" applyFont="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3" fillId="2" borderId="1" xfId="0" applyFont="1" applyFill="1" applyBorder="1" applyAlignment="1">
      <alignment horizontal="center" vertical="center" wrapText="1"/>
    </xf>
    <xf numFmtId="43" fontId="3" fillId="2" borderId="1" xfId="1" applyNumberFormat="1" applyFont="1" applyFill="1" applyBorder="1" applyAlignment="1">
      <alignment vertical="center" wrapText="1"/>
    </xf>
    <xf numFmtId="2" fontId="3" fillId="2" borderId="1" xfId="1" applyNumberFormat="1" applyFont="1" applyFill="1" applyBorder="1" applyAlignment="1">
      <alignment vertical="center" wrapText="1"/>
    </xf>
    <xf numFmtId="43" fontId="3" fillId="0" borderId="1" xfId="1" applyNumberFormat="1" applyFont="1" applyBorder="1" applyAlignment="1">
      <alignment horizontal="center" wrapText="1"/>
    </xf>
    <xf numFmtId="43" fontId="3" fillId="0" borderId="1" xfId="0" applyNumberFormat="1" applyFont="1" applyBorder="1" applyAlignment="1">
      <alignment horizontal="center" vertical="center" wrapText="1"/>
    </xf>
    <xf numFmtId="43" fontId="3" fillId="2" borderId="1" xfId="1" applyNumberFormat="1" applyFont="1" applyFill="1" applyBorder="1" applyAlignment="1">
      <alignment horizontal="center" vertical="center" wrapText="1"/>
    </xf>
    <xf numFmtId="43" fontId="4" fillId="2" borderId="1" xfId="1" applyNumberFormat="1" applyFont="1" applyFill="1" applyBorder="1" applyAlignment="1">
      <alignment horizontal="center" vertical="center" wrapText="1"/>
    </xf>
    <xf numFmtId="43" fontId="4" fillId="2" borderId="1" xfId="0" applyNumberFormat="1" applyFont="1" applyFill="1" applyBorder="1" applyAlignment="1">
      <alignment horizontal="center" vertical="center" wrapText="1"/>
    </xf>
    <xf numFmtId="43" fontId="7" fillId="2" borderId="1" xfId="0" applyNumberFormat="1" applyFont="1" applyFill="1" applyBorder="1" applyAlignment="1">
      <alignment horizontal="center" vertical="center" wrapText="1"/>
    </xf>
    <xf numFmtId="43" fontId="7" fillId="2" borderId="1" xfId="1" applyNumberFormat="1" applyFont="1" applyFill="1" applyBorder="1" applyAlignment="1">
      <alignment vertical="center" wrapText="1"/>
    </xf>
    <xf numFmtId="43" fontId="7" fillId="0" borderId="1" xfId="1" applyNumberFormat="1" applyFont="1" applyBorder="1" applyAlignment="1">
      <alignment vertical="center" wrapText="1"/>
    </xf>
    <xf numFmtId="43" fontId="7" fillId="2" borderId="1" xfId="1" applyNumberFormat="1" applyFont="1" applyFill="1" applyBorder="1" applyAlignment="1">
      <alignment horizontal="center" vertical="center" wrapText="1"/>
    </xf>
    <xf numFmtId="43" fontId="7" fillId="0" borderId="1" xfId="0" applyNumberFormat="1" applyFont="1" applyBorder="1" applyAlignment="1">
      <alignment horizontal="center" vertical="center" wrapText="1"/>
    </xf>
    <xf numFmtId="43" fontId="7" fillId="0" borderId="1" xfId="1" applyNumberFormat="1" applyFont="1" applyBorder="1" applyAlignment="1">
      <alignment horizontal="center" vertical="center" wrapText="1"/>
    </xf>
    <xf numFmtId="43" fontId="8" fillId="2" borderId="1" xfId="0" applyNumberFormat="1" applyFont="1" applyFill="1" applyBorder="1" applyAlignment="1">
      <alignment horizontal="center" vertical="center" wrapText="1"/>
    </xf>
    <xf numFmtId="43" fontId="8" fillId="0" borderId="1" xfId="1" applyNumberFormat="1" applyFont="1" applyBorder="1" applyAlignment="1">
      <alignment horizontal="center" vertical="center" wrapText="1"/>
    </xf>
    <xf numFmtId="43" fontId="3" fillId="2" borderId="1" xfId="0" applyNumberFormat="1" applyFont="1" applyFill="1" applyBorder="1" applyAlignment="1">
      <alignment horizontal="center" vertical="center" wrapText="1"/>
    </xf>
    <xf numFmtId="0" fontId="6" fillId="0" borderId="0" xfId="0" applyFont="1" applyAlignment="1">
      <alignment horizontal="left" wrapTex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6" fillId="0" borderId="0" xfId="0" applyFont="1" applyAlignment="1">
      <alignment horizontal="left"/>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xf>
    <xf numFmtId="0" fontId="2" fillId="0" borderId="0" xfId="0" applyFont="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163"/>
  <sheetViews>
    <sheetView tabSelected="1" topLeftCell="A7" workbookViewId="0">
      <pane xSplit="2" ySplit="7" topLeftCell="C113" activePane="bottomRight" state="frozen"/>
      <selection activeCell="A7" sqref="A7"/>
      <selection pane="topRight" activeCell="C7" sqref="C7"/>
      <selection pane="bottomLeft" activeCell="A10" sqref="A10"/>
      <selection pane="bottomRight" activeCell="G115" sqref="G115:G117"/>
    </sheetView>
  </sheetViews>
  <sheetFormatPr defaultRowHeight="15" outlineLevelRow="1" x14ac:dyDescent="0.25"/>
  <cols>
    <col min="1" max="1" width="6" customWidth="1"/>
    <col min="2" max="2" width="51.7109375" customWidth="1"/>
    <col min="3" max="3" width="22" customWidth="1"/>
    <col min="4" max="4" width="19.42578125" customWidth="1"/>
    <col min="5" max="5" width="12.42578125" bestFit="1" customWidth="1"/>
    <col min="6" max="12" width="11.28515625" bestFit="1" customWidth="1"/>
  </cols>
  <sheetData>
    <row r="3" spans="1:13" ht="16.5" x14ac:dyDescent="0.25">
      <c r="L3" s="1" t="s">
        <v>0</v>
      </c>
    </row>
    <row r="4" spans="1:13" ht="16.5" x14ac:dyDescent="0.25">
      <c r="A4" s="1"/>
    </row>
    <row r="5" spans="1:13" ht="16.5" x14ac:dyDescent="0.25">
      <c r="A5" s="73" t="s">
        <v>1</v>
      </c>
      <c r="B5" s="73"/>
      <c r="C5" s="73"/>
      <c r="D5" s="73"/>
      <c r="E5" s="73"/>
      <c r="F5" s="73"/>
      <c r="G5" s="73"/>
      <c r="H5" s="73"/>
      <c r="I5" s="73"/>
      <c r="J5" s="73"/>
      <c r="K5" s="73"/>
      <c r="L5" s="73"/>
    </row>
    <row r="6" spans="1:13" ht="15.75" x14ac:dyDescent="0.25">
      <c r="A6" s="2"/>
    </row>
    <row r="7" spans="1:13" ht="15.75" x14ac:dyDescent="0.25">
      <c r="A7" s="2"/>
      <c r="J7" s="74" t="s">
        <v>0</v>
      </c>
      <c r="K7" s="74"/>
      <c r="L7" s="74"/>
    </row>
    <row r="8" spans="1:13" ht="15.75" x14ac:dyDescent="0.25">
      <c r="A8" s="2"/>
      <c r="J8" s="28"/>
      <c r="K8" s="28"/>
      <c r="L8" s="28"/>
    </row>
    <row r="9" spans="1:13" ht="16.5" x14ac:dyDescent="0.25">
      <c r="A9" s="2"/>
      <c r="C9" s="75" t="s">
        <v>64</v>
      </c>
      <c r="D9" s="75"/>
      <c r="E9" s="75"/>
      <c r="F9" s="75"/>
      <c r="G9" s="75"/>
      <c r="H9" s="75"/>
      <c r="I9" s="75"/>
      <c r="J9" s="28"/>
      <c r="K9" s="28"/>
      <c r="L9" s="28"/>
      <c r="M9" t="s">
        <v>63</v>
      </c>
    </row>
    <row r="10" spans="1:13" ht="15.75" x14ac:dyDescent="0.25">
      <c r="A10" s="2"/>
    </row>
    <row r="11" spans="1:13" ht="16.5" customHeight="1" x14ac:dyDescent="0.25">
      <c r="A11" s="71" t="s">
        <v>48</v>
      </c>
      <c r="B11" s="71" t="s">
        <v>2</v>
      </c>
      <c r="C11" s="71" t="s">
        <v>3</v>
      </c>
      <c r="D11" s="71" t="s">
        <v>4</v>
      </c>
      <c r="E11" s="72" t="s">
        <v>5</v>
      </c>
      <c r="F11" s="72"/>
      <c r="G11" s="72"/>
      <c r="H11" s="72"/>
      <c r="I11" s="72"/>
      <c r="J11" s="72"/>
      <c r="K11" s="72"/>
      <c r="L11" s="72"/>
    </row>
    <row r="12" spans="1:13" ht="31.5" customHeight="1" x14ac:dyDescent="0.25">
      <c r="A12" s="71"/>
      <c r="B12" s="71"/>
      <c r="C12" s="71"/>
      <c r="D12" s="71"/>
      <c r="E12" s="71" t="s">
        <v>6</v>
      </c>
      <c r="F12" s="71" t="s">
        <v>7</v>
      </c>
      <c r="G12" s="71"/>
      <c r="H12" s="71"/>
      <c r="I12" s="71"/>
      <c r="J12" s="71"/>
      <c r="K12" s="71"/>
      <c r="L12" s="71"/>
    </row>
    <row r="13" spans="1:13" ht="15.75" x14ac:dyDescent="0.25">
      <c r="A13" s="71"/>
      <c r="B13" s="71"/>
      <c r="C13" s="71"/>
      <c r="D13" s="71"/>
      <c r="E13" s="71"/>
      <c r="F13" s="5" t="s">
        <v>8</v>
      </c>
      <c r="G13" s="5" t="s">
        <v>9</v>
      </c>
      <c r="H13" s="38" t="s">
        <v>10</v>
      </c>
      <c r="I13" s="38" t="s">
        <v>11</v>
      </c>
      <c r="J13" s="38" t="s">
        <v>12</v>
      </c>
      <c r="K13" s="5" t="s">
        <v>13</v>
      </c>
      <c r="L13" s="5" t="s">
        <v>14</v>
      </c>
    </row>
    <row r="14" spans="1:13" ht="15.75" x14ac:dyDescent="0.25">
      <c r="A14" s="6">
        <v>1</v>
      </c>
      <c r="B14" s="5">
        <v>2</v>
      </c>
      <c r="C14" s="6">
        <v>3</v>
      </c>
      <c r="D14" s="5">
        <v>4</v>
      </c>
      <c r="E14" s="5">
        <v>5</v>
      </c>
      <c r="F14" s="6">
        <v>6</v>
      </c>
      <c r="G14" s="6">
        <v>7</v>
      </c>
      <c r="H14" s="25">
        <v>8</v>
      </c>
      <c r="I14" s="25">
        <v>9</v>
      </c>
      <c r="J14" s="25">
        <v>10</v>
      </c>
      <c r="K14" s="6">
        <v>11</v>
      </c>
      <c r="L14" s="6">
        <v>12</v>
      </c>
    </row>
    <row r="15" spans="1:13" ht="56.25" customHeight="1" x14ac:dyDescent="0.25">
      <c r="A15" s="72" t="s">
        <v>15</v>
      </c>
      <c r="B15" s="72"/>
      <c r="C15" s="72"/>
      <c r="D15" s="72"/>
      <c r="E15" s="72"/>
      <c r="F15" s="72"/>
      <c r="G15" s="72"/>
      <c r="H15" s="72"/>
      <c r="I15" s="72"/>
      <c r="J15" s="72"/>
      <c r="K15" s="72"/>
      <c r="L15" s="72"/>
    </row>
    <row r="16" spans="1:13" ht="16.5" customHeight="1" x14ac:dyDescent="0.25">
      <c r="A16" s="72" t="s">
        <v>16</v>
      </c>
      <c r="B16" s="72"/>
      <c r="C16" s="72"/>
      <c r="D16" s="72"/>
      <c r="E16" s="72"/>
      <c r="F16" s="72"/>
      <c r="G16" s="72"/>
      <c r="H16" s="72"/>
      <c r="I16" s="72"/>
      <c r="J16" s="72"/>
      <c r="K16" s="72"/>
      <c r="L16" s="72"/>
    </row>
    <row r="17" spans="1:12" ht="21" customHeight="1" x14ac:dyDescent="0.25">
      <c r="A17" s="71" t="s">
        <v>17</v>
      </c>
      <c r="B17" s="71" t="s">
        <v>18</v>
      </c>
      <c r="C17" s="71" t="s">
        <v>54</v>
      </c>
      <c r="D17" s="7" t="s">
        <v>51</v>
      </c>
      <c r="E17" s="8">
        <f>F17+G17+H17+I17+J17+K17+L17</f>
        <v>3471.7000000000003</v>
      </c>
      <c r="F17" s="8">
        <f>F18+F19+F20+F21+F22</f>
        <v>503.5</v>
      </c>
      <c r="G17" s="45">
        <f t="shared" ref="G17:L17" si="0">G18+G19+G20+G21+G22</f>
        <v>1188.7</v>
      </c>
      <c r="H17" s="8">
        <f t="shared" si="0"/>
        <v>355.9</v>
      </c>
      <c r="I17" s="8">
        <f t="shared" si="0"/>
        <v>355.9</v>
      </c>
      <c r="J17" s="8">
        <f t="shared" si="0"/>
        <v>355.9</v>
      </c>
      <c r="K17" s="8">
        <f t="shared" si="0"/>
        <v>355.9</v>
      </c>
      <c r="L17" s="8">
        <f t="shared" si="0"/>
        <v>355.9</v>
      </c>
    </row>
    <row r="18" spans="1:12" ht="33.75" customHeight="1" x14ac:dyDescent="0.25">
      <c r="A18" s="71"/>
      <c r="B18" s="71"/>
      <c r="C18" s="71"/>
      <c r="D18" s="9" t="s">
        <v>52</v>
      </c>
      <c r="E18" s="8">
        <f>F18+G18+H18+I18+J18+K18+L18</f>
        <v>0</v>
      </c>
      <c r="F18" s="42">
        <v>0</v>
      </c>
      <c r="G18" s="54">
        <v>0</v>
      </c>
      <c r="H18" s="42">
        <v>0</v>
      </c>
      <c r="I18" s="42">
        <v>0</v>
      </c>
      <c r="J18" s="42">
        <v>0</v>
      </c>
      <c r="K18" s="42">
        <v>0</v>
      </c>
      <c r="L18" s="42">
        <v>0</v>
      </c>
    </row>
    <row r="19" spans="1:12" ht="47.25" x14ac:dyDescent="0.25">
      <c r="A19" s="71"/>
      <c r="B19" s="71"/>
      <c r="C19" s="71"/>
      <c r="D19" s="6" t="s">
        <v>19</v>
      </c>
      <c r="E19" s="10">
        <f>SUM(F19:L19)</f>
        <v>3471.7000000000003</v>
      </c>
      <c r="F19" s="11">
        <v>503.5</v>
      </c>
      <c r="G19" s="39">
        <v>1188.7</v>
      </c>
      <c r="H19" s="11">
        <v>355.9</v>
      </c>
      <c r="I19" s="11">
        <v>355.9</v>
      </c>
      <c r="J19" s="11">
        <v>355.9</v>
      </c>
      <c r="K19" s="11">
        <v>355.9</v>
      </c>
      <c r="L19" s="11">
        <v>355.9</v>
      </c>
    </row>
    <row r="20" spans="1:12" ht="24" customHeight="1" x14ac:dyDescent="0.25">
      <c r="A20" s="71"/>
      <c r="B20" s="71"/>
      <c r="C20" s="71"/>
      <c r="D20" s="6" t="s">
        <v>26</v>
      </c>
      <c r="E20" s="41">
        <f>F20+G20+H20+I20+J20+K20+L20</f>
        <v>0</v>
      </c>
      <c r="F20" s="42">
        <v>0</v>
      </c>
      <c r="G20" s="42">
        <v>0</v>
      </c>
      <c r="H20" s="42">
        <v>0</v>
      </c>
      <c r="I20" s="42">
        <v>0</v>
      </c>
      <c r="J20" s="42">
        <v>0</v>
      </c>
      <c r="K20" s="42">
        <v>0</v>
      </c>
      <c r="L20" s="42">
        <v>0</v>
      </c>
    </row>
    <row r="21" spans="1:12" ht="63" x14ac:dyDescent="0.25">
      <c r="A21" s="71"/>
      <c r="B21" s="71"/>
      <c r="C21" s="71"/>
      <c r="D21" s="6" t="s">
        <v>53</v>
      </c>
      <c r="E21" s="41">
        <f t="shared" ref="E21:E22" si="1">F21+G21+H21+I21+J21+K21+L21</f>
        <v>0</v>
      </c>
      <c r="F21" s="42">
        <v>0</v>
      </c>
      <c r="G21" s="42">
        <v>0</v>
      </c>
      <c r="H21" s="42">
        <v>0</v>
      </c>
      <c r="I21" s="42">
        <v>0</v>
      </c>
      <c r="J21" s="42">
        <v>0</v>
      </c>
      <c r="K21" s="42">
        <v>0</v>
      </c>
      <c r="L21" s="42">
        <v>0</v>
      </c>
    </row>
    <row r="22" spans="1:12" ht="47.25" x14ac:dyDescent="0.25">
      <c r="A22" s="71"/>
      <c r="B22" s="71"/>
      <c r="C22" s="71"/>
      <c r="D22" s="6" t="s">
        <v>27</v>
      </c>
      <c r="E22" s="41">
        <f t="shared" si="1"/>
        <v>0</v>
      </c>
      <c r="F22" s="42">
        <v>0</v>
      </c>
      <c r="G22" s="42">
        <v>0</v>
      </c>
      <c r="H22" s="42">
        <v>0</v>
      </c>
      <c r="I22" s="42">
        <v>0</v>
      </c>
      <c r="J22" s="42">
        <v>0</v>
      </c>
      <c r="K22" s="42">
        <v>0</v>
      </c>
      <c r="L22" s="42">
        <v>0</v>
      </c>
    </row>
    <row r="23" spans="1:12" ht="25.5" customHeight="1" x14ac:dyDescent="0.25">
      <c r="A23" s="71" t="s">
        <v>20</v>
      </c>
      <c r="B23" s="71" t="s">
        <v>21</v>
      </c>
      <c r="C23" s="71" t="s">
        <v>54</v>
      </c>
      <c r="D23" s="12" t="s">
        <v>51</v>
      </c>
      <c r="E23" s="13">
        <f>F23+G23+H23+I23+J23+K23+L23</f>
        <v>1727.2999999999997</v>
      </c>
      <c r="F23" s="8">
        <f>F24+F25+F26+F27+F28</f>
        <v>41.1</v>
      </c>
      <c r="G23" s="8">
        <f t="shared" ref="G23:L23" si="2">G24+G25+G26+G27+G28</f>
        <v>132.19999999999999</v>
      </c>
      <c r="H23" s="8">
        <f t="shared" si="2"/>
        <v>291.60000000000002</v>
      </c>
      <c r="I23" s="8">
        <f t="shared" si="2"/>
        <v>315.60000000000002</v>
      </c>
      <c r="J23" s="8">
        <f t="shared" si="2"/>
        <v>315.60000000000002</v>
      </c>
      <c r="K23" s="8">
        <f t="shared" si="2"/>
        <v>315.60000000000002</v>
      </c>
      <c r="L23" s="8">
        <f t="shared" si="2"/>
        <v>315.60000000000002</v>
      </c>
    </row>
    <row r="24" spans="1:12" ht="29.25" customHeight="1" x14ac:dyDescent="0.25">
      <c r="A24" s="71"/>
      <c r="B24" s="71"/>
      <c r="C24" s="71"/>
      <c r="D24" s="6" t="s">
        <v>52</v>
      </c>
      <c r="E24" s="41">
        <f>F24+G24+H24+I24+J24+K24+L24</f>
        <v>0</v>
      </c>
      <c r="F24" s="42">
        <v>0</v>
      </c>
      <c r="G24" s="42">
        <v>0</v>
      </c>
      <c r="H24" s="42">
        <v>0</v>
      </c>
      <c r="I24" s="42">
        <v>0</v>
      </c>
      <c r="J24" s="42">
        <v>0</v>
      </c>
      <c r="K24" s="42">
        <v>0</v>
      </c>
      <c r="L24" s="42">
        <v>0</v>
      </c>
    </row>
    <row r="25" spans="1:12" ht="47.25" x14ac:dyDescent="0.25">
      <c r="A25" s="71"/>
      <c r="B25" s="71"/>
      <c r="C25" s="71"/>
      <c r="D25" s="6" t="s">
        <v>22</v>
      </c>
      <c r="E25" s="11">
        <f>SUM(F25:L25)</f>
        <v>1727.2999999999997</v>
      </c>
      <c r="F25" s="11">
        <v>41.1</v>
      </c>
      <c r="G25" s="11">
        <v>132.19999999999999</v>
      </c>
      <c r="H25" s="39">
        <v>291.60000000000002</v>
      </c>
      <c r="I25" s="39">
        <v>315.60000000000002</v>
      </c>
      <c r="J25" s="39">
        <v>315.60000000000002</v>
      </c>
      <c r="K25" s="11">
        <v>315.60000000000002</v>
      </c>
      <c r="L25" s="14">
        <v>315.60000000000002</v>
      </c>
    </row>
    <row r="26" spans="1:12" ht="29.25" customHeight="1" x14ac:dyDescent="0.25">
      <c r="A26" s="71"/>
      <c r="B26" s="71"/>
      <c r="C26" s="71"/>
      <c r="D26" s="6" t="s">
        <v>26</v>
      </c>
      <c r="E26" s="14">
        <f>F26+G26+H26+I26+J26+K26+L26</f>
        <v>0</v>
      </c>
      <c r="F26" s="42">
        <v>0</v>
      </c>
      <c r="G26" s="42">
        <v>0</v>
      </c>
      <c r="H26" s="42">
        <v>0</v>
      </c>
      <c r="I26" s="42">
        <v>0</v>
      </c>
      <c r="J26" s="42">
        <v>0</v>
      </c>
      <c r="K26" s="42">
        <v>0</v>
      </c>
      <c r="L26" s="42">
        <v>0</v>
      </c>
    </row>
    <row r="27" spans="1:12" ht="63" x14ac:dyDescent="0.25">
      <c r="A27" s="71"/>
      <c r="B27" s="71"/>
      <c r="C27" s="71"/>
      <c r="D27" s="6" t="s">
        <v>53</v>
      </c>
      <c r="E27" s="14">
        <f t="shared" ref="E27:E28" si="3">F27+G27+H27+I27+J27+K27+L27</f>
        <v>0</v>
      </c>
      <c r="F27" s="42">
        <v>0</v>
      </c>
      <c r="G27" s="42">
        <v>0</v>
      </c>
      <c r="H27" s="42">
        <v>0</v>
      </c>
      <c r="I27" s="42">
        <v>0</v>
      </c>
      <c r="J27" s="42">
        <v>0</v>
      </c>
      <c r="K27" s="42">
        <v>0</v>
      </c>
      <c r="L27" s="42">
        <v>0</v>
      </c>
    </row>
    <row r="28" spans="1:12" ht="47.25" x14ac:dyDescent="0.25">
      <c r="A28" s="71"/>
      <c r="B28" s="71"/>
      <c r="C28" s="71"/>
      <c r="D28" s="6" t="s">
        <v>27</v>
      </c>
      <c r="E28" s="14">
        <f t="shared" si="3"/>
        <v>0</v>
      </c>
      <c r="F28" s="42">
        <v>0</v>
      </c>
      <c r="G28" s="42">
        <v>0</v>
      </c>
      <c r="H28" s="42">
        <v>0</v>
      </c>
      <c r="I28" s="42">
        <v>0</v>
      </c>
      <c r="J28" s="42">
        <v>0</v>
      </c>
      <c r="K28" s="42">
        <v>0</v>
      </c>
      <c r="L28" s="42">
        <v>0</v>
      </c>
    </row>
    <row r="29" spans="1:12" ht="24.75" customHeight="1" x14ac:dyDescent="0.25">
      <c r="A29" s="71" t="s">
        <v>23</v>
      </c>
      <c r="B29" s="71" t="s">
        <v>24</v>
      </c>
      <c r="C29" s="71" t="s">
        <v>54</v>
      </c>
      <c r="D29" s="12" t="s">
        <v>51</v>
      </c>
      <c r="E29" s="13">
        <f>F29+G29+H29+I29+J29+K29+L29</f>
        <v>700</v>
      </c>
      <c r="F29" s="8">
        <f>F30+F31+F32+F33+F34</f>
        <v>100</v>
      </c>
      <c r="G29" s="8">
        <f t="shared" ref="G29:L29" si="4">G30+G31+G32+G33+G34</f>
        <v>100</v>
      </c>
      <c r="H29" s="8">
        <f t="shared" si="4"/>
        <v>100</v>
      </c>
      <c r="I29" s="8">
        <f t="shared" si="4"/>
        <v>100</v>
      </c>
      <c r="J29" s="8">
        <f t="shared" si="4"/>
        <v>100</v>
      </c>
      <c r="K29" s="8">
        <f t="shared" si="4"/>
        <v>100</v>
      </c>
      <c r="L29" s="8">
        <f t="shared" si="4"/>
        <v>100</v>
      </c>
    </row>
    <row r="30" spans="1:12" ht="31.5" x14ac:dyDescent="0.25">
      <c r="A30" s="71"/>
      <c r="B30" s="71"/>
      <c r="C30" s="71"/>
      <c r="D30" s="6" t="s">
        <v>52</v>
      </c>
      <c r="E30" s="14">
        <f>F30+G30+H30+I30+J30+K30+L30</f>
        <v>0</v>
      </c>
      <c r="F30" s="42">
        <v>0</v>
      </c>
      <c r="G30" s="42">
        <v>0</v>
      </c>
      <c r="H30" s="42">
        <v>0</v>
      </c>
      <c r="I30" s="42">
        <v>0</v>
      </c>
      <c r="J30" s="42">
        <v>0</v>
      </c>
      <c r="K30" s="42">
        <v>0</v>
      </c>
      <c r="L30" s="42">
        <v>0</v>
      </c>
    </row>
    <row r="31" spans="1:12" ht="47.25" x14ac:dyDescent="0.25">
      <c r="A31" s="71"/>
      <c r="B31" s="71"/>
      <c r="C31" s="71"/>
      <c r="D31" s="6" t="s">
        <v>19</v>
      </c>
      <c r="E31" s="11">
        <f>SUM(F31:L31)</f>
        <v>700</v>
      </c>
      <c r="F31" s="11">
        <v>100</v>
      </c>
      <c r="G31" s="11">
        <v>100</v>
      </c>
      <c r="H31" s="11">
        <v>100</v>
      </c>
      <c r="I31" s="11">
        <v>100</v>
      </c>
      <c r="J31" s="11">
        <v>100</v>
      </c>
      <c r="K31" s="11">
        <v>100</v>
      </c>
      <c r="L31" s="11">
        <v>100</v>
      </c>
    </row>
    <row r="32" spans="1:12" ht="15.75" x14ac:dyDescent="0.25">
      <c r="A32" s="71"/>
      <c r="B32" s="71"/>
      <c r="C32" s="71"/>
      <c r="D32" s="6" t="s">
        <v>26</v>
      </c>
      <c r="E32" s="14">
        <f>F32+G32+H32+I32+J32+K32+L32</f>
        <v>0</v>
      </c>
      <c r="F32" s="42">
        <v>0</v>
      </c>
      <c r="G32" s="42">
        <v>0</v>
      </c>
      <c r="H32" s="42">
        <v>0</v>
      </c>
      <c r="I32" s="42">
        <v>0</v>
      </c>
      <c r="J32" s="42">
        <v>0</v>
      </c>
      <c r="K32" s="42">
        <v>0</v>
      </c>
      <c r="L32" s="42">
        <v>0</v>
      </c>
    </row>
    <row r="33" spans="1:12" ht="63" x14ac:dyDescent="0.25">
      <c r="A33" s="71"/>
      <c r="B33" s="71"/>
      <c r="C33" s="71"/>
      <c r="D33" s="6" t="s">
        <v>53</v>
      </c>
      <c r="E33" s="14">
        <f t="shared" ref="E33:E34" si="5">F33+G33+H33+I33+J33+K33+L33</f>
        <v>0</v>
      </c>
      <c r="F33" s="42">
        <v>0</v>
      </c>
      <c r="G33" s="42">
        <v>0</v>
      </c>
      <c r="H33" s="42">
        <v>0</v>
      </c>
      <c r="I33" s="42">
        <v>0</v>
      </c>
      <c r="J33" s="42">
        <v>0</v>
      </c>
      <c r="K33" s="42">
        <v>0</v>
      </c>
      <c r="L33" s="42">
        <v>0</v>
      </c>
    </row>
    <row r="34" spans="1:12" ht="47.25" x14ac:dyDescent="0.25">
      <c r="A34" s="71"/>
      <c r="B34" s="71"/>
      <c r="C34" s="71"/>
      <c r="D34" s="6" t="s">
        <v>27</v>
      </c>
      <c r="E34" s="14">
        <f t="shared" si="5"/>
        <v>0</v>
      </c>
      <c r="F34" s="42">
        <v>0</v>
      </c>
      <c r="G34" s="42">
        <v>0</v>
      </c>
      <c r="H34" s="42">
        <v>0</v>
      </c>
      <c r="I34" s="42">
        <v>0</v>
      </c>
      <c r="J34" s="42">
        <v>0</v>
      </c>
      <c r="K34" s="42">
        <v>0</v>
      </c>
      <c r="L34" s="42">
        <v>0</v>
      </c>
    </row>
    <row r="35" spans="1:12" ht="26.25" customHeight="1" x14ac:dyDescent="0.25">
      <c r="A35" s="71" t="s">
        <v>25</v>
      </c>
      <c r="B35" s="71" t="s">
        <v>81</v>
      </c>
      <c r="C35" s="71" t="s">
        <v>54</v>
      </c>
      <c r="D35" s="6" t="s">
        <v>51</v>
      </c>
      <c r="E35" s="13">
        <f>F35+G35+H35+I35+J35+K35+L35</f>
        <v>21734</v>
      </c>
      <c r="F35" s="8">
        <f>F36+F37+F38+F39+F40</f>
        <v>1291</v>
      </c>
      <c r="G35" s="8">
        <f t="shared" ref="G35:L35" si="6">G36+G37+G38+G39+G40</f>
        <v>1791</v>
      </c>
      <c r="H35" s="8">
        <f t="shared" si="6"/>
        <v>2920</v>
      </c>
      <c r="I35" s="8">
        <f t="shared" si="6"/>
        <v>3384</v>
      </c>
      <c r="J35" s="8">
        <f t="shared" si="6"/>
        <v>3727</v>
      </c>
      <c r="K35" s="8">
        <f t="shared" si="6"/>
        <v>4103</v>
      </c>
      <c r="L35" s="8">
        <f t="shared" si="6"/>
        <v>4518</v>
      </c>
    </row>
    <row r="36" spans="1:12" ht="31.5" x14ac:dyDescent="0.25">
      <c r="A36" s="71"/>
      <c r="B36" s="71"/>
      <c r="C36" s="71"/>
      <c r="D36" s="6" t="s">
        <v>52</v>
      </c>
      <c r="E36" s="14">
        <f>F36+G36+H36+I36+J36+K36+L36</f>
        <v>0</v>
      </c>
      <c r="F36" s="42">
        <v>0</v>
      </c>
      <c r="G36" s="42">
        <v>0</v>
      </c>
      <c r="H36" s="42">
        <v>0</v>
      </c>
      <c r="I36" s="42">
        <v>0</v>
      </c>
      <c r="J36" s="42">
        <v>0</v>
      </c>
      <c r="K36" s="42">
        <v>0</v>
      </c>
      <c r="L36" s="42">
        <v>0</v>
      </c>
    </row>
    <row r="37" spans="1:12" ht="47.25" x14ac:dyDescent="0.25">
      <c r="A37" s="71"/>
      <c r="B37" s="71"/>
      <c r="C37" s="71"/>
      <c r="D37" s="6" t="s">
        <v>22</v>
      </c>
      <c r="E37" s="14">
        <f>F37+G37+H37+I37+J37+K37+L37</f>
        <v>0</v>
      </c>
      <c r="F37" s="42">
        <v>0</v>
      </c>
      <c r="G37" s="42">
        <v>0</v>
      </c>
      <c r="H37" s="42">
        <v>0</v>
      </c>
      <c r="I37" s="42">
        <v>0</v>
      </c>
      <c r="J37" s="42">
        <v>0</v>
      </c>
      <c r="K37" s="42">
        <v>0</v>
      </c>
      <c r="L37" s="42">
        <v>0</v>
      </c>
    </row>
    <row r="38" spans="1:12" ht="24.75" customHeight="1" x14ac:dyDescent="0.25">
      <c r="A38" s="71"/>
      <c r="B38" s="71"/>
      <c r="C38" s="71"/>
      <c r="D38" s="6" t="s">
        <v>26</v>
      </c>
      <c r="E38" s="11">
        <f t="shared" ref="E38:E77" si="7">SUM(F38:L38)</f>
        <v>18734</v>
      </c>
      <c r="F38" s="11">
        <v>1291</v>
      </c>
      <c r="G38" s="11">
        <v>791</v>
      </c>
      <c r="H38" s="39">
        <v>920</v>
      </c>
      <c r="I38" s="39">
        <v>3384</v>
      </c>
      <c r="J38" s="39">
        <v>3727</v>
      </c>
      <c r="K38" s="11">
        <v>4103</v>
      </c>
      <c r="L38" s="11">
        <v>4518</v>
      </c>
    </row>
    <row r="39" spans="1:12" ht="65.25" customHeight="1" x14ac:dyDescent="0.25">
      <c r="A39" s="71"/>
      <c r="B39" s="71"/>
      <c r="C39" s="71"/>
      <c r="D39" s="6" t="s">
        <v>53</v>
      </c>
      <c r="E39" s="14">
        <f>F39+G39+K39+L39</f>
        <v>0</v>
      </c>
      <c r="F39" s="14">
        <v>0</v>
      </c>
      <c r="G39" s="14">
        <v>0</v>
      </c>
      <c r="H39" s="43">
        <v>0</v>
      </c>
      <c r="I39" s="14">
        <v>0</v>
      </c>
      <c r="J39" s="14">
        <v>0</v>
      </c>
      <c r="K39" s="14">
        <v>0</v>
      </c>
      <c r="L39" s="14">
        <v>0</v>
      </c>
    </row>
    <row r="40" spans="1:12" ht="48.75" customHeight="1" x14ac:dyDescent="0.25">
      <c r="A40" s="71"/>
      <c r="B40" s="71"/>
      <c r="C40" s="71"/>
      <c r="D40" s="6" t="s">
        <v>27</v>
      </c>
      <c r="E40" s="14">
        <f t="shared" si="7"/>
        <v>3000</v>
      </c>
      <c r="F40" s="14">
        <v>0</v>
      </c>
      <c r="G40" s="14">
        <v>1000</v>
      </c>
      <c r="H40" s="43">
        <v>2000</v>
      </c>
      <c r="I40" s="14">
        <v>0</v>
      </c>
      <c r="J40" s="14">
        <v>0</v>
      </c>
      <c r="K40" s="14">
        <v>0</v>
      </c>
      <c r="L40" s="14">
        <v>0</v>
      </c>
    </row>
    <row r="41" spans="1:12" ht="22.5" customHeight="1" x14ac:dyDescent="0.25">
      <c r="A41" s="71" t="s">
        <v>28</v>
      </c>
      <c r="B41" s="71" t="s">
        <v>44</v>
      </c>
      <c r="C41" s="71" t="s">
        <v>54</v>
      </c>
      <c r="D41" s="12" t="s">
        <v>51</v>
      </c>
      <c r="E41" s="13">
        <f>F41+G41+H41+I41+J41+K41+L41</f>
        <v>283.5</v>
      </c>
      <c r="F41" s="13">
        <f>F42+F43+F44+F45+F46</f>
        <v>42.5</v>
      </c>
      <c r="G41" s="13">
        <f t="shared" ref="G41:L41" si="8">G42+G43+G44+G45+G46</f>
        <v>0</v>
      </c>
      <c r="H41" s="13">
        <f t="shared" si="8"/>
        <v>0</v>
      </c>
      <c r="I41" s="13">
        <f t="shared" si="8"/>
        <v>52</v>
      </c>
      <c r="J41" s="13">
        <f t="shared" si="8"/>
        <v>57</v>
      </c>
      <c r="K41" s="13">
        <f t="shared" si="8"/>
        <v>63</v>
      </c>
      <c r="L41" s="13">
        <f t="shared" si="8"/>
        <v>69</v>
      </c>
    </row>
    <row r="42" spans="1:12" ht="32.25" customHeight="1" x14ac:dyDescent="0.25">
      <c r="A42" s="71"/>
      <c r="B42" s="71"/>
      <c r="C42" s="71"/>
      <c r="D42" s="6" t="s">
        <v>52</v>
      </c>
      <c r="E42" s="14">
        <f>F42+G42+H42+I42+J42+K42+L42</f>
        <v>0</v>
      </c>
      <c r="F42" s="14">
        <v>0</v>
      </c>
      <c r="G42" s="14">
        <v>0</v>
      </c>
      <c r="H42" s="14">
        <v>0</v>
      </c>
      <c r="I42" s="14">
        <v>0</v>
      </c>
      <c r="J42" s="14">
        <v>0</v>
      </c>
      <c r="K42" s="14">
        <v>0</v>
      </c>
      <c r="L42" s="14">
        <v>0</v>
      </c>
    </row>
    <row r="43" spans="1:12" ht="54" customHeight="1" x14ac:dyDescent="0.25">
      <c r="A43" s="71"/>
      <c r="B43" s="71"/>
      <c r="C43" s="71"/>
      <c r="D43" s="6" t="s">
        <v>22</v>
      </c>
      <c r="E43" s="14">
        <f>F43+G43+H43+I43+J43+K43+L43</f>
        <v>0</v>
      </c>
      <c r="F43" s="14">
        <v>0</v>
      </c>
      <c r="G43" s="14">
        <v>0</v>
      </c>
      <c r="H43" s="14">
        <v>0</v>
      </c>
      <c r="I43" s="14">
        <v>0</v>
      </c>
      <c r="J43" s="14">
        <v>0</v>
      </c>
      <c r="K43" s="14">
        <v>0</v>
      </c>
      <c r="L43" s="14">
        <v>0</v>
      </c>
    </row>
    <row r="44" spans="1:12" ht="24" customHeight="1" x14ac:dyDescent="0.25">
      <c r="A44" s="71"/>
      <c r="B44" s="71"/>
      <c r="C44" s="71"/>
      <c r="D44" s="6" t="s">
        <v>26</v>
      </c>
      <c r="E44" s="11">
        <f t="shared" si="7"/>
        <v>283.5</v>
      </c>
      <c r="F44" s="11">
        <v>42.5</v>
      </c>
      <c r="G44" s="11">
        <v>0</v>
      </c>
      <c r="H44" s="39">
        <v>0</v>
      </c>
      <c r="I44" s="39">
        <v>52</v>
      </c>
      <c r="J44" s="39">
        <v>57</v>
      </c>
      <c r="K44" s="11">
        <v>63</v>
      </c>
      <c r="L44" s="11">
        <v>69</v>
      </c>
    </row>
    <row r="45" spans="1:12" ht="63" customHeight="1" x14ac:dyDescent="0.25">
      <c r="A45" s="71"/>
      <c r="B45" s="71"/>
      <c r="C45" s="71"/>
      <c r="D45" s="6" t="s">
        <v>53</v>
      </c>
      <c r="E45" s="14">
        <f>F45+G45+H45+I45+J45+K45+L45</f>
        <v>0</v>
      </c>
      <c r="F45" s="14">
        <v>0</v>
      </c>
      <c r="G45" s="14">
        <v>0</v>
      </c>
      <c r="H45" s="43">
        <v>0</v>
      </c>
      <c r="I45" s="14">
        <v>0</v>
      </c>
      <c r="J45" s="14">
        <v>0</v>
      </c>
      <c r="K45" s="14">
        <v>0</v>
      </c>
      <c r="L45" s="14">
        <v>0</v>
      </c>
    </row>
    <row r="46" spans="1:12" ht="48.75" customHeight="1" x14ac:dyDescent="0.25">
      <c r="A46" s="71"/>
      <c r="B46" s="71"/>
      <c r="C46" s="71"/>
      <c r="D46" s="6" t="s">
        <v>27</v>
      </c>
      <c r="E46" s="14">
        <f>F46+G46+H46+I46+J46+K46+L46</f>
        <v>0</v>
      </c>
      <c r="F46" s="14">
        <v>0</v>
      </c>
      <c r="G46" s="14">
        <v>0</v>
      </c>
      <c r="H46" s="43">
        <v>0</v>
      </c>
      <c r="I46" s="14">
        <v>0</v>
      </c>
      <c r="J46" s="14">
        <v>0</v>
      </c>
      <c r="K46" s="14">
        <v>0</v>
      </c>
      <c r="L46" s="14">
        <v>0</v>
      </c>
    </row>
    <row r="47" spans="1:12" ht="25.5" customHeight="1" x14ac:dyDescent="0.25">
      <c r="A47" s="71" t="s">
        <v>29</v>
      </c>
      <c r="B47" s="71" t="s">
        <v>45</v>
      </c>
      <c r="C47" s="71" t="s">
        <v>54</v>
      </c>
      <c r="D47" s="6" t="s">
        <v>51</v>
      </c>
      <c r="E47" s="13">
        <f>F47+G47+H47+I47+J47+K47+L47</f>
        <v>74</v>
      </c>
      <c r="F47" s="13">
        <f>F48+F49+F50+F51+F52</f>
        <v>7</v>
      </c>
      <c r="G47" s="13">
        <f t="shared" ref="G47:L47" si="9">G48+G49+G50+G51+G52</f>
        <v>10</v>
      </c>
      <c r="H47" s="44">
        <f t="shared" si="9"/>
        <v>15</v>
      </c>
      <c r="I47" s="13">
        <f t="shared" si="9"/>
        <v>9</v>
      </c>
      <c r="J47" s="13">
        <f t="shared" si="9"/>
        <v>10</v>
      </c>
      <c r="K47" s="13">
        <f t="shared" si="9"/>
        <v>11</v>
      </c>
      <c r="L47" s="13">
        <f t="shared" si="9"/>
        <v>12</v>
      </c>
    </row>
    <row r="48" spans="1:12" ht="39" customHeight="1" x14ac:dyDescent="0.25">
      <c r="A48" s="71"/>
      <c r="B48" s="71"/>
      <c r="C48" s="71"/>
      <c r="D48" s="6" t="s">
        <v>52</v>
      </c>
      <c r="E48" s="14">
        <f t="shared" ref="E48:E52" si="10">F48+G48+H48+I48+J48+K48+L48</f>
        <v>0</v>
      </c>
      <c r="F48" s="14">
        <v>0</v>
      </c>
      <c r="G48" s="14">
        <v>0</v>
      </c>
      <c r="H48" s="43">
        <v>0</v>
      </c>
      <c r="I48" s="14">
        <v>0</v>
      </c>
      <c r="J48" s="14">
        <v>0</v>
      </c>
      <c r="K48" s="14">
        <v>0</v>
      </c>
      <c r="L48" s="14">
        <v>0</v>
      </c>
    </row>
    <row r="49" spans="1:12" ht="48.75" customHeight="1" x14ac:dyDescent="0.25">
      <c r="A49" s="71"/>
      <c r="B49" s="71"/>
      <c r="C49" s="71"/>
      <c r="D49" s="6" t="s">
        <v>22</v>
      </c>
      <c r="E49" s="14">
        <f t="shared" si="10"/>
        <v>0</v>
      </c>
      <c r="F49" s="14">
        <v>0</v>
      </c>
      <c r="G49" s="14">
        <v>0</v>
      </c>
      <c r="H49" s="43">
        <v>0</v>
      </c>
      <c r="I49" s="14">
        <v>0</v>
      </c>
      <c r="J49" s="14">
        <v>0</v>
      </c>
      <c r="K49" s="14">
        <v>0</v>
      </c>
      <c r="L49" s="14">
        <v>0</v>
      </c>
    </row>
    <row r="50" spans="1:12" ht="15.75" x14ac:dyDescent="0.25">
      <c r="A50" s="71"/>
      <c r="B50" s="71"/>
      <c r="C50" s="71"/>
      <c r="D50" s="6" t="s">
        <v>26</v>
      </c>
      <c r="E50" s="14">
        <f t="shared" si="10"/>
        <v>74</v>
      </c>
      <c r="F50" s="11">
        <v>7</v>
      </c>
      <c r="G50" s="11">
        <v>10</v>
      </c>
      <c r="H50" s="39">
        <v>15</v>
      </c>
      <c r="I50" s="39">
        <v>9</v>
      </c>
      <c r="J50" s="39">
        <v>10</v>
      </c>
      <c r="K50" s="11">
        <v>11</v>
      </c>
      <c r="L50" s="11">
        <v>12</v>
      </c>
    </row>
    <row r="51" spans="1:12" ht="63" x14ac:dyDescent="0.25">
      <c r="A51" s="71"/>
      <c r="B51" s="71"/>
      <c r="C51" s="71"/>
      <c r="D51" s="6" t="s">
        <v>53</v>
      </c>
      <c r="E51" s="14">
        <f t="shared" si="10"/>
        <v>0</v>
      </c>
      <c r="F51" s="14">
        <v>0</v>
      </c>
      <c r="G51" s="14">
        <v>0</v>
      </c>
      <c r="H51" s="14">
        <v>0</v>
      </c>
      <c r="I51" s="14">
        <v>0</v>
      </c>
      <c r="J51" s="14">
        <v>0</v>
      </c>
      <c r="K51" s="14">
        <v>0</v>
      </c>
      <c r="L51" s="14">
        <v>0</v>
      </c>
    </row>
    <row r="52" spans="1:12" ht="47.25" x14ac:dyDescent="0.25">
      <c r="A52" s="71"/>
      <c r="B52" s="71"/>
      <c r="C52" s="71"/>
      <c r="D52" s="6" t="s">
        <v>27</v>
      </c>
      <c r="E52" s="14">
        <f t="shared" si="10"/>
        <v>0</v>
      </c>
      <c r="F52" s="14">
        <v>0</v>
      </c>
      <c r="G52" s="14">
        <v>0</v>
      </c>
      <c r="H52" s="14">
        <v>0</v>
      </c>
      <c r="I52" s="14">
        <v>0</v>
      </c>
      <c r="J52" s="14">
        <v>0</v>
      </c>
      <c r="K52" s="14">
        <v>0</v>
      </c>
      <c r="L52" s="14">
        <v>0</v>
      </c>
    </row>
    <row r="53" spans="1:12" ht="22.5" customHeight="1" x14ac:dyDescent="0.25">
      <c r="A53" s="71" t="s">
        <v>30</v>
      </c>
      <c r="B53" s="71" t="s">
        <v>31</v>
      </c>
      <c r="C53" s="71" t="s">
        <v>54</v>
      </c>
      <c r="D53" s="12" t="s">
        <v>51</v>
      </c>
      <c r="E53" s="13">
        <f>E54+E55+E56+E57+E58</f>
        <v>83.3</v>
      </c>
      <c r="F53" s="13">
        <f t="shared" ref="F53:L53" si="11">F54+F55+F56+F57+F58</f>
        <v>10</v>
      </c>
      <c r="G53" s="13">
        <f t="shared" si="11"/>
        <v>0</v>
      </c>
      <c r="H53" s="13">
        <f t="shared" si="11"/>
        <v>33.299999999999997</v>
      </c>
      <c r="I53" s="13">
        <f t="shared" si="11"/>
        <v>10</v>
      </c>
      <c r="J53" s="13">
        <f t="shared" si="11"/>
        <v>10</v>
      </c>
      <c r="K53" s="13">
        <f t="shared" si="11"/>
        <v>10</v>
      </c>
      <c r="L53" s="13">
        <f t="shared" si="11"/>
        <v>10</v>
      </c>
    </row>
    <row r="54" spans="1:12" ht="31.5" x14ac:dyDescent="0.25">
      <c r="A54" s="71"/>
      <c r="B54" s="71"/>
      <c r="C54" s="71"/>
      <c r="D54" s="6" t="s">
        <v>52</v>
      </c>
      <c r="E54" s="14">
        <f>F54+G54+H54+J54+K54+L54+I54</f>
        <v>0</v>
      </c>
      <c r="F54" s="14">
        <v>0</v>
      </c>
      <c r="G54" s="14">
        <v>0</v>
      </c>
      <c r="H54" s="14">
        <v>0</v>
      </c>
      <c r="I54" s="14">
        <v>0</v>
      </c>
      <c r="J54" s="14">
        <v>0</v>
      </c>
      <c r="K54" s="14">
        <v>0</v>
      </c>
      <c r="L54" s="14">
        <v>0</v>
      </c>
    </row>
    <row r="55" spans="1:12" ht="57" customHeight="1" x14ac:dyDescent="0.25">
      <c r="A55" s="71"/>
      <c r="B55" s="71"/>
      <c r="C55" s="71"/>
      <c r="D55" s="6" t="s">
        <v>22</v>
      </c>
      <c r="E55" s="14">
        <f t="shared" ref="E55:E58" si="12">F55+G55+H55+J55+K55+L55+I55</f>
        <v>83.3</v>
      </c>
      <c r="F55" s="11">
        <v>10</v>
      </c>
      <c r="G55" s="11">
        <v>0</v>
      </c>
      <c r="H55" s="39">
        <v>33.299999999999997</v>
      </c>
      <c r="I55" s="11">
        <v>10</v>
      </c>
      <c r="J55" s="11">
        <v>10</v>
      </c>
      <c r="K55" s="11">
        <v>10</v>
      </c>
      <c r="L55" s="11">
        <v>10</v>
      </c>
    </row>
    <row r="56" spans="1:12" ht="15.75" x14ac:dyDescent="0.25">
      <c r="A56" s="71"/>
      <c r="B56" s="71"/>
      <c r="C56" s="71"/>
      <c r="D56" s="6" t="s">
        <v>26</v>
      </c>
      <c r="E56" s="14">
        <f t="shared" si="12"/>
        <v>0</v>
      </c>
      <c r="F56" s="14">
        <v>0</v>
      </c>
      <c r="G56" s="14">
        <v>0</v>
      </c>
      <c r="H56" s="14">
        <v>0</v>
      </c>
      <c r="I56" s="14">
        <v>0</v>
      </c>
      <c r="J56" s="14">
        <v>0</v>
      </c>
      <c r="K56" s="14">
        <v>0</v>
      </c>
      <c r="L56" s="14">
        <v>0</v>
      </c>
    </row>
    <row r="57" spans="1:12" ht="63" x14ac:dyDescent="0.25">
      <c r="A57" s="71"/>
      <c r="B57" s="71"/>
      <c r="C57" s="71"/>
      <c r="D57" s="6" t="s">
        <v>53</v>
      </c>
      <c r="E57" s="14">
        <f t="shared" si="12"/>
        <v>0</v>
      </c>
      <c r="F57" s="14">
        <v>0</v>
      </c>
      <c r="G57" s="14">
        <v>0</v>
      </c>
      <c r="H57" s="14">
        <v>0</v>
      </c>
      <c r="I57" s="14">
        <v>0</v>
      </c>
      <c r="J57" s="14">
        <v>0</v>
      </c>
      <c r="K57" s="14">
        <v>0</v>
      </c>
      <c r="L57" s="14">
        <v>0</v>
      </c>
    </row>
    <row r="58" spans="1:12" ht="47.25" x14ac:dyDescent="0.25">
      <c r="A58" s="71"/>
      <c r="B58" s="71"/>
      <c r="C58" s="71"/>
      <c r="D58" s="6" t="s">
        <v>27</v>
      </c>
      <c r="E58" s="14">
        <f t="shared" si="12"/>
        <v>0</v>
      </c>
      <c r="F58" s="14">
        <v>0</v>
      </c>
      <c r="G58" s="14">
        <v>0</v>
      </c>
      <c r="H58" s="14">
        <v>0</v>
      </c>
      <c r="I58" s="14">
        <v>0</v>
      </c>
      <c r="J58" s="14">
        <v>0</v>
      </c>
      <c r="K58" s="14">
        <v>0</v>
      </c>
      <c r="L58" s="14">
        <v>0</v>
      </c>
    </row>
    <row r="59" spans="1:12" ht="15.75" x14ac:dyDescent="0.25">
      <c r="A59" s="71" t="s">
        <v>55</v>
      </c>
      <c r="B59" s="71" t="s">
        <v>56</v>
      </c>
      <c r="C59" s="71" t="s">
        <v>54</v>
      </c>
      <c r="D59" s="12" t="s">
        <v>51</v>
      </c>
      <c r="E59" s="16">
        <v>100</v>
      </c>
      <c r="F59" s="13">
        <f t="shared" ref="F59:L59" si="13">F60+F61+F62+F63+F64</f>
        <v>0</v>
      </c>
      <c r="G59" s="20">
        <f t="shared" si="13"/>
        <v>99.8</v>
      </c>
      <c r="H59" s="16">
        <f t="shared" si="13"/>
        <v>100</v>
      </c>
      <c r="I59" s="16">
        <f t="shared" si="13"/>
        <v>0</v>
      </c>
      <c r="J59" s="16">
        <f t="shared" si="13"/>
        <v>0</v>
      </c>
      <c r="K59" s="13">
        <f t="shared" si="13"/>
        <v>0</v>
      </c>
      <c r="L59" s="13">
        <f t="shared" si="13"/>
        <v>0</v>
      </c>
    </row>
    <row r="60" spans="1:12" ht="31.5" x14ac:dyDescent="0.25">
      <c r="A60" s="71"/>
      <c r="B60" s="71"/>
      <c r="C60" s="71"/>
      <c r="D60" s="6" t="s">
        <v>52</v>
      </c>
      <c r="E60" s="14">
        <f t="shared" ref="E60:E64" si="14">F60+G60+H60+I60+J60+K60+L60</f>
        <v>0</v>
      </c>
      <c r="F60" s="14">
        <v>0</v>
      </c>
      <c r="G60" s="43">
        <v>0</v>
      </c>
      <c r="H60" s="14">
        <v>0</v>
      </c>
      <c r="I60" s="14">
        <v>0</v>
      </c>
      <c r="J60" s="14">
        <v>0</v>
      </c>
      <c r="K60" s="14">
        <v>0</v>
      </c>
      <c r="L60" s="14">
        <v>0</v>
      </c>
    </row>
    <row r="61" spans="1:12" ht="47.25" x14ac:dyDescent="0.25">
      <c r="A61" s="71"/>
      <c r="B61" s="71"/>
      <c r="C61" s="71"/>
      <c r="D61" s="6" t="s">
        <v>22</v>
      </c>
      <c r="E61" s="14">
        <f t="shared" si="14"/>
        <v>0</v>
      </c>
      <c r="F61" s="14">
        <v>0</v>
      </c>
      <c r="G61" s="43">
        <v>0</v>
      </c>
      <c r="H61" s="14">
        <v>0</v>
      </c>
      <c r="I61" s="14">
        <v>0</v>
      </c>
      <c r="J61" s="14">
        <v>0</v>
      </c>
      <c r="K61" s="14">
        <v>0</v>
      </c>
      <c r="L61" s="14">
        <v>0</v>
      </c>
    </row>
    <row r="62" spans="1:12" ht="27.75" customHeight="1" x14ac:dyDescent="0.25">
      <c r="A62" s="71"/>
      <c r="B62" s="71"/>
      <c r="C62" s="71"/>
      <c r="D62" s="6" t="s">
        <v>26</v>
      </c>
      <c r="E62" s="15">
        <v>100</v>
      </c>
      <c r="F62" s="14">
        <v>0</v>
      </c>
      <c r="G62" s="19">
        <v>99.8</v>
      </c>
      <c r="H62" s="14">
        <v>0</v>
      </c>
      <c r="I62" s="14">
        <v>0</v>
      </c>
      <c r="J62" s="14">
        <v>0</v>
      </c>
      <c r="K62" s="14">
        <v>0</v>
      </c>
      <c r="L62" s="14">
        <v>0</v>
      </c>
    </row>
    <row r="63" spans="1:12" ht="63" x14ac:dyDescent="0.25">
      <c r="A63" s="71"/>
      <c r="B63" s="71"/>
      <c r="C63" s="71"/>
      <c r="D63" s="6" t="s">
        <v>53</v>
      </c>
      <c r="E63" s="14">
        <f t="shared" si="14"/>
        <v>0</v>
      </c>
      <c r="F63" s="14">
        <v>0</v>
      </c>
      <c r="G63" s="14">
        <v>0</v>
      </c>
      <c r="H63" s="14">
        <v>0</v>
      </c>
      <c r="I63" s="14">
        <v>0</v>
      </c>
      <c r="J63" s="14">
        <v>0</v>
      </c>
      <c r="K63" s="14">
        <v>0</v>
      </c>
      <c r="L63" s="14">
        <v>0</v>
      </c>
    </row>
    <row r="64" spans="1:12" ht="47.25" x14ac:dyDescent="0.25">
      <c r="A64" s="71"/>
      <c r="B64" s="71"/>
      <c r="C64" s="71"/>
      <c r="D64" s="6" t="s">
        <v>27</v>
      </c>
      <c r="E64" s="15">
        <f t="shared" si="14"/>
        <v>100</v>
      </c>
      <c r="F64" s="14">
        <v>0</v>
      </c>
      <c r="G64" s="14">
        <v>0</v>
      </c>
      <c r="H64" s="19">
        <v>100</v>
      </c>
      <c r="I64" s="19">
        <v>0</v>
      </c>
      <c r="J64" s="19">
        <v>0</v>
      </c>
      <c r="K64" s="14">
        <v>0</v>
      </c>
      <c r="L64" s="14">
        <v>0</v>
      </c>
    </row>
    <row r="65" spans="1:12" s="3" customFormat="1" ht="17.25" customHeight="1" x14ac:dyDescent="0.25">
      <c r="A65" s="68" t="s">
        <v>32</v>
      </c>
      <c r="B65" s="68"/>
      <c r="C65" s="68"/>
      <c r="D65" s="12" t="s">
        <v>6</v>
      </c>
      <c r="E65" s="10">
        <f>F65+G65+H65+I65+J65+K65+L65</f>
        <v>28273.599999999999</v>
      </c>
      <c r="F65" s="10">
        <f>F66+F67+F68+F69+F70</f>
        <v>1995.1</v>
      </c>
      <c r="G65" s="22">
        <f>G66+G67+G68+G69+G70</f>
        <v>3321.7</v>
      </c>
      <c r="H65" s="10">
        <f t="shared" ref="H65:L65" si="15">H66+H67+H68+H69+H70</f>
        <v>3815.8</v>
      </c>
      <c r="I65" s="10">
        <f t="shared" si="15"/>
        <v>4226.5</v>
      </c>
      <c r="J65" s="10">
        <f t="shared" si="15"/>
        <v>4575.5</v>
      </c>
      <c r="K65" s="10">
        <f t="shared" si="15"/>
        <v>4958.5</v>
      </c>
      <c r="L65" s="10">
        <f t="shared" si="15"/>
        <v>5380.5</v>
      </c>
    </row>
    <row r="66" spans="1:12" s="3" customFormat="1" ht="30" customHeight="1" x14ac:dyDescent="0.25">
      <c r="A66" s="68"/>
      <c r="B66" s="68"/>
      <c r="C66" s="68"/>
      <c r="D66" s="12" t="s">
        <v>52</v>
      </c>
      <c r="E66" s="10">
        <f>F66+G66+H66+I66+J66+K66+L66</f>
        <v>0</v>
      </c>
      <c r="F66" s="10">
        <v>0</v>
      </c>
      <c r="G66" s="22">
        <v>0</v>
      </c>
      <c r="H66" s="10">
        <v>0</v>
      </c>
      <c r="I66" s="10">
        <v>0</v>
      </c>
      <c r="J66" s="10">
        <v>0</v>
      </c>
      <c r="K66" s="10">
        <v>0</v>
      </c>
      <c r="L66" s="10">
        <v>0</v>
      </c>
    </row>
    <row r="67" spans="1:12" s="3" customFormat="1" ht="48" customHeight="1" x14ac:dyDescent="0.25">
      <c r="A67" s="68"/>
      <c r="B67" s="68"/>
      <c r="C67" s="68"/>
      <c r="D67" s="12" t="s">
        <v>22</v>
      </c>
      <c r="E67" s="10">
        <f t="shared" si="7"/>
        <v>5982.3</v>
      </c>
      <c r="F67" s="10">
        <f t="shared" ref="F67:G70" si="16">F19+F25+F31+F37+F43+F49+F55+F61</f>
        <v>654.6</v>
      </c>
      <c r="G67" s="22">
        <f t="shared" si="16"/>
        <v>1420.9</v>
      </c>
      <c r="H67" s="10">
        <f t="shared" ref="H67:L68" si="17">H19+H25+H31+H37+H43+H49+H55+H61</f>
        <v>780.8</v>
      </c>
      <c r="I67" s="10">
        <f t="shared" si="17"/>
        <v>781.5</v>
      </c>
      <c r="J67" s="10">
        <f t="shared" si="17"/>
        <v>781.5</v>
      </c>
      <c r="K67" s="10">
        <f t="shared" si="17"/>
        <v>781.5</v>
      </c>
      <c r="L67" s="10">
        <f t="shared" si="17"/>
        <v>781.5</v>
      </c>
    </row>
    <row r="68" spans="1:12" s="3" customFormat="1" ht="20.25" customHeight="1" x14ac:dyDescent="0.25">
      <c r="A68" s="68"/>
      <c r="B68" s="68"/>
      <c r="C68" s="68"/>
      <c r="D68" s="12" t="s">
        <v>26</v>
      </c>
      <c r="E68" s="10">
        <f t="shared" si="7"/>
        <v>19191.3</v>
      </c>
      <c r="F68" s="10">
        <f t="shared" si="16"/>
        <v>1340.5</v>
      </c>
      <c r="G68" s="22">
        <f t="shared" si="16"/>
        <v>900.8</v>
      </c>
      <c r="H68" s="10">
        <f t="shared" si="17"/>
        <v>935</v>
      </c>
      <c r="I68" s="10">
        <f t="shared" si="17"/>
        <v>3445</v>
      </c>
      <c r="J68" s="10">
        <f t="shared" si="17"/>
        <v>3794</v>
      </c>
      <c r="K68" s="10">
        <f t="shared" si="17"/>
        <v>4177</v>
      </c>
      <c r="L68" s="10">
        <f t="shared" si="17"/>
        <v>4599</v>
      </c>
    </row>
    <row r="69" spans="1:12" s="3" customFormat="1" ht="62.25" customHeight="1" x14ac:dyDescent="0.25">
      <c r="A69" s="68"/>
      <c r="B69" s="68"/>
      <c r="C69" s="68"/>
      <c r="D69" s="12" t="s">
        <v>53</v>
      </c>
      <c r="E69" s="10">
        <f>F69+G69+H69+I69+J69+L69</f>
        <v>0</v>
      </c>
      <c r="F69" s="10">
        <f t="shared" si="16"/>
        <v>0</v>
      </c>
      <c r="G69" s="10">
        <f t="shared" si="16"/>
        <v>0</v>
      </c>
      <c r="H69" s="10">
        <f t="shared" ref="H69:L70" si="18">H21+H27+H33+H39+H45+H51+H57+H63</f>
        <v>0</v>
      </c>
      <c r="I69" s="10">
        <f t="shared" si="18"/>
        <v>0</v>
      </c>
      <c r="J69" s="10">
        <f t="shared" si="18"/>
        <v>0</v>
      </c>
      <c r="K69" s="10">
        <f t="shared" si="18"/>
        <v>0</v>
      </c>
      <c r="L69" s="10">
        <f t="shared" si="18"/>
        <v>0</v>
      </c>
    </row>
    <row r="70" spans="1:12" s="3" customFormat="1" ht="50.25" customHeight="1" x14ac:dyDescent="0.25">
      <c r="A70" s="68"/>
      <c r="B70" s="68"/>
      <c r="C70" s="68"/>
      <c r="D70" s="12" t="s">
        <v>27</v>
      </c>
      <c r="E70" s="10">
        <f t="shared" si="7"/>
        <v>3100</v>
      </c>
      <c r="F70" s="10">
        <v>0</v>
      </c>
      <c r="G70" s="10">
        <f t="shared" si="16"/>
        <v>1000</v>
      </c>
      <c r="H70" s="18">
        <f t="shared" si="18"/>
        <v>2100</v>
      </c>
      <c r="I70" s="18">
        <f t="shared" si="18"/>
        <v>0</v>
      </c>
      <c r="J70" s="18">
        <f t="shared" si="18"/>
        <v>0</v>
      </c>
      <c r="K70" s="10">
        <f t="shared" si="18"/>
        <v>0</v>
      </c>
      <c r="L70" s="10">
        <f>L22+L28+L34+L40+L46+L52+L58+L64</f>
        <v>0</v>
      </c>
    </row>
    <row r="71" spans="1:12" ht="15.75" customHeight="1" x14ac:dyDescent="0.25">
      <c r="A71" s="72" t="s">
        <v>80</v>
      </c>
      <c r="B71" s="72"/>
      <c r="C71" s="72"/>
      <c r="D71" s="72"/>
      <c r="E71" s="72"/>
      <c r="F71" s="72"/>
      <c r="G71" s="72"/>
      <c r="H71" s="72"/>
      <c r="I71" s="72"/>
      <c r="J71" s="72"/>
      <c r="K71" s="72"/>
      <c r="L71" s="72"/>
    </row>
    <row r="72" spans="1:12" ht="18" customHeight="1" x14ac:dyDescent="0.25">
      <c r="A72" s="71" t="s">
        <v>33</v>
      </c>
      <c r="B72" s="71" t="s">
        <v>57</v>
      </c>
      <c r="C72" s="71" t="s">
        <v>54</v>
      </c>
      <c r="D72" s="7" t="s">
        <v>51</v>
      </c>
      <c r="E72" s="18">
        <f t="shared" si="7"/>
        <v>3248.3766000000001</v>
      </c>
      <c r="F72" s="18">
        <f>F73+F74+F75+F76+F77</f>
        <v>188.09</v>
      </c>
      <c r="G72" s="23">
        <f t="shared" ref="G72:L72" si="19">G73+G74+G75+G76+G77</f>
        <v>497.28660000000002</v>
      </c>
      <c r="H72" s="18">
        <f t="shared" si="19"/>
        <v>567</v>
      </c>
      <c r="I72" s="18">
        <f t="shared" si="19"/>
        <v>487</v>
      </c>
      <c r="J72" s="18">
        <f t="shared" si="19"/>
        <v>495</v>
      </c>
      <c r="K72" s="18">
        <f t="shared" si="19"/>
        <v>503</v>
      </c>
      <c r="L72" s="18">
        <f t="shared" si="19"/>
        <v>511</v>
      </c>
    </row>
    <row r="73" spans="1:12" ht="31.5" x14ac:dyDescent="0.25">
      <c r="A73" s="71"/>
      <c r="B73" s="71"/>
      <c r="C73" s="71"/>
      <c r="D73" s="9" t="s">
        <v>52</v>
      </c>
      <c r="E73" s="11">
        <f t="shared" si="7"/>
        <v>0</v>
      </c>
      <c r="F73" s="11">
        <v>0</v>
      </c>
      <c r="G73" s="39">
        <v>0</v>
      </c>
      <c r="H73" s="11">
        <v>0</v>
      </c>
      <c r="I73" s="11">
        <v>0</v>
      </c>
      <c r="J73" s="11">
        <v>0</v>
      </c>
      <c r="K73" s="11">
        <v>0</v>
      </c>
      <c r="L73" s="14">
        <v>0</v>
      </c>
    </row>
    <row r="74" spans="1:12" ht="47.25" x14ac:dyDescent="0.25">
      <c r="A74" s="71"/>
      <c r="B74" s="71"/>
      <c r="C74" s="71"/>
      <c r="D74" s="9" t="s">
        <v>22</v>
      </c>
      <c r="E74" s="11">
        <f t="shared" si="7"/>
        <v>0</v>
      </c>
      <c r="F74" s="11">
        <v>0</v>
      </c>
      <c r="G74" s="39">
        <v>0</v>
      </c>
      <c r="H74" s="11">
        <v>0</v>
      </c>
      <c r="I74" s="11">
        <v>0</v>
      </c>
      <c r="J74" s="11">
        <v>0</v>
      </c>
      <c r="K74" s="11">
        <v>0</v>
      </c>
      <c r="L74" s="14">
        <v>0</v>
      </c>
    </row>
    <row r="75" spans="1:12" ht="19.5" customHeight="1" x14ac:dyDescent="0.25">
      <c r="A75" s="71"/>
      <c r="B75" s="71"/>
      <c r="C75" s="71"/>
      <c r="D75" s="9" t="s">
        <v>26</v>
      </c>
      <c r="E75" s="17">
        <f>G75+H75+I75+J75+K75+L75+188.09</f>
        <v>1448.3765999999998</v>
      </c>
      <c r="F75" s="19">
        <v>188.09</v>
      </c>
      <c r="G75" s="40">
        <v>197.28659999999999</v>
      </c>
      <c r="H75" s="40">
        <v>267</v>
      </c>
      <c r="I75" s="40">
        <v>187</v>
      </c>
      <c r="J75" s="40">
        <v>195</v>
      </c>
      <c r="K75" s="17">
        <v>203</v>
      </c>
      <c r="L75" s="15">
        <v>211</v>
      </c>
    </row>
    <row r="76" spans="1:12" ht="67.5" customHeight="1" x14ac:dyDescent="0.25">
      <c r="A76" s="71"/>
      <c r="B76" s="71"/>
      <c r="C76" s="71"/>
      <c r="D76" s="9" t="s">
        <v>53</v>
      </c>
      <c r="E76" s="11">
        <f t="shared" si="7"/>
        <v>0</v>
      </c>
      <c r="F76" s="11">
        <v>0</v>
      </c>
      <c r="G76" s="11">
        <v>0</v>
      </c>
      <c r="H76" s="11">
        <v>0</v>
      </c>
      <c r="I76" s="11">
        <v>0</v>
      </c>
      <c r="J76" s="11">
        <v>0</v>
      </c>
      <c r="K76" s="11">
        <v>0</v>
      </c>
      <c r="L76" s="14">
        <v>0</v>
      </c>
    </row>
    <row r="77" spans="1:12" ht="53.25" customHeight="1" x14ac:dyDescent="0.25">
      <c r="A77" s="71"/>
      <c r="B77" s="71"/>
      <c r="C77" s="71"/>
      <c r="D77" s="9" t="s">
        <v>27</v>
      </c>
      <c r="E77" s="17">
        <f t="shared" si="7"/>
        <v>1800</v>
      </c>
      <c r="F77" s="11">
        <v>0</v>
      </c>
      <c r="G77" s="17">
        <v>300</v>
      </c>
      <c r="H77" s="17">
        <v>300</v>
      </c>
      <c r="I77" s="17">
        <v>300</v>
      </c>
      <c r="J77" s="17">
        <v>300</v>
      </c>
      <c r="K77" s="17">
        <v>300</v>
      </c>
      <c r="L77" s="15">
        <v>300</v>
      </c>
    </row>
    <row r="78" spans="1:12" s="3" customFormat="1" ht="16.5" customHeight="1" x14ac:dyDescent="0.25">
      <c r="A78" s="72" t="s">
        <v>34</v>
      </c>
      <c r="B78" s="72"/>
      <c r="C78" s="72"/>
      <c r="D78" s="12" t="s">
        <v>35</v>
      </c>
      <c r="E78" s="13">
        <f>F78+G78+H78+I78+J78+K78+L78</f>
        <v>3248.3766000000001</v>
      </c>
      <c r="F78" s="44">
        <f>F79+F80+F81+F82+F83</f>
        <v>188.09</v>
      </c>
      <c r="G78" s="44">
        <f t="shared" ref="G78:L78" si="20">G79+G80+G81+G82+G83</f>
        <v>497.28660000000002</v>
      </c>
      <c r="H78" s="44">
        <f t="shared" si="20"/>
        <v>567</v>
      </c>
      <c r="I78" s="44">
        <f t="shared" si="20"/>
        <v>487</v>
      </c>
      <c r="J78" s="44">
        <f t="shared" si="20"/>
        <v>495</v>
      </c>
      <c r="K78" s="44">
        <f t="shared" si="20"/>
        <v>503</v>
      </c>
      <c r="L78" s="44">
        <f t="shared" si="20"/>
        <v>511</v>
      </c>
    </row>
    <row r="79" spans="1:12" s="3" customFormat="1" ht="30" customHeight="1" x14ac:dyDescent="0.25">
      <c r="A79" s="72"/>
      <c r="B79" s="72"/>
      <c r="C79" s="72"/>
      <c r="D79" s="12" t="s">
        <v>52</v>
      </c>
      <c r="E79" s="13">
        <f t="shared" ref="E79:E83" si="21">F79+G79+H79+I79+J79+K79+L79</f>
        <v>0</v>
      </c>
      <c r="F79" s="44">
        <f>F73</f>
        <v>0</v>
      </c>
      <c r="G79" s="44">
        <f t="shared" ref="G79:L79" si="22">G73</f>
        <v>0</v>
      </c>
      <c r="H79" s="44">
        <f t="shared" si="22"/>
        <v>0</v>
      </c>
      <c r="I79" s="44">
        <f t="shared" si="22"/>
        <v>0</v>
      </c>
      <c r="J79" s="44">
        <f t="shared" si="22"/>
        <v>0</v>
      </c>
      <c r="K79" s="44">
        <f t="shared" si="22"/>
        <v>0</v>
      </c>
      <c r="L79" s="44">
        <f t="shared" si="22"/>
        <v>0</v>
      </c>
    </row>
    <row r="80" spans="1:12" s="3" customFormat="1" ht="47.25" customHeight="1" x14ac:dyDescent="0.25">
      <c r="A80" s="72"/>
      <c r="B80" s="72"/>
      <c r="C80" s="72"/>
      <c r="D80" s="12" t="s">
        <v>22</v>
      </c>
      <c r="E80" s="13">
        <f t="shared" si="21"/>
        <v>0</v>
      </c>
      <c r="F80" s="44">
        <f t="shared" ref="F80:L80" si="23">F74</f>
        <v>0</v>
      </c>
      <c r="G80" s="44">
        <f t="shared" si="23"/>
        <v>0</v>
      </c>
      <c r="H80" s="44">
        <f t="shared" si="23"/>
        <v>0</v>
      </c>
      <c r="I80" s="44">
        <f t="shared" si="23"/>
        <v>0</v>
      </c>
      <c r="J80" s="44">
        <f t="shared" si="23"/>
        <v>0</v>
      </c>
      <c r="K80" s="44">
        <f t="shared" si="23"/>
        <v>0</v>
      </c>
      <c r="L80" s="44">
        <f t="shared" si="23"/>
        <v>0</v>
      </c>
    </row>
    <row r="81" spans="1:12" s="3" customFormat="1" ht="16.5" customHeight="1" x14ac:dyDescent="0.25">
      <c r="A81" s="72"/>
      <c r="B81" s="72"/>
      <c r="C81" s="72"/>
      <c r="D81" s="12" t="s">
        <v>36</v>
      </c>
      <c r="E81" s="13">
        <f t="shared" si="21"/>
        <v>1448.3766000000001</v>
      </c>
      <c r="F81" s="44">
        <f t="shared" ref="F81:L81" si="24">F75</f>
        <v>188.09</v>
      </c>
      <c r="G81" s="44">
        <f t="shared" si="24"/>
        <v>197.28659999999999</v>
      </c>
      <c r="H81" s="44">
        <f t="shared" si="24"/>
        <v>267</v>
      </c>
      <c r="I81" s="44">
        <f t="shared" si="24"/>
        <v>187</v>
      </c>
      <c r="J81" s="44">
        <f t="shared" si="24"/>
        <v>195</v>
      </c>
      <c r="K81" s="44">
        <f t="shared" si="24"/>
        <v>203</v>
      </c>
      <c r="L81" s="44">
        <f t="shared" si="24"/>
        <v>211</v>
      </c>
    </row>
    <row r="82" spans="1:12" s="3" customFormat="1" ht="65.25" customHeight="1" x14ac:dyDescent="0.25">
      <c r="A82" s="72"/>
      <c r="B82" s="72"/>
      <c r="C82" s="72"/>
      <c r="D82" s="12" t="s">
        <v>53</v>
      </c>
      <c r="E82" s="13">
        <f t="shared" si="21"/>
        <v>0</v>
      </c>
      <c r="F82" s="44">
        <f t="shared" ref="F82:L82" si="25">F76</f>
        <v>0</v>
      </c>
      <c r="G82" s="44">
        <f t="shared" si="25"/>
        <v>0</v>
      </c>
      <c r="H82" s="44">
        <f t="shared" si="25"/>
        <v>0</v>
      </c>
      <c r="I82" s="44">
        <f t="shared" si="25"/>
        <v>0</v>
      </c>
      <c r="J82" s="44">
        <f t="shared" si="25"/>
        <v>0</v>
      </c>
      <c r="K82" s="44">
        <f t="shared" si="25"/>
        <v>0</v>
      </c>
      <c r="L82" s="44">
        <f t="shared" si="25"/>
        <v>0</v>
      </c>
    </row>
    <row r="83" spans="1:12" s="3" customFormat="1" ht="54" customHeight="1" x14ac:dyDescent="0.25">
      <c r="A83" s="72"/>
      <c r="B83" s="72"/>
      <c r="C83" s="72"/>
      <c r="D83" s="12" t="s">
        <v>27</v>
      </c>
      <c r="E83" s="13">
        <f t="shared" si="21"/>
        <v>1800</v>
      </c>
      <c r="F83" s="44">
        <f t="shared" ref="F83:L83" si="26">F77</f>
        <v>0</v>
      </c>
      <c r="G83" s="44">
        <f t="shared" si="26"/>
        <v>300</v>
      </c>
      <c r="H83" s="44">
        <f t="shared" si="26"/>
        <v>300</v>
      </c>
      <c r="I83" s="44">
        <f t="shared" si="26"/>
        <v>300</v>
      </c>
      <c r="J83" s="44">
        <f t="shared" si="26"/>
        <v>300</v>
      </c>
      <c r="K83" s="44">
        <f t="shared" si="26"/>
        <v>300</v>
      </c>
      <c r="L83" s="44">
        <f t="shared" si="26"/>
        <v>300</v>
      </c>
    </row>
    <row r="84" spans="1:12" ht="15.75" x14ac:dyDescent="0.25">
      <c r="A84" s="72" t="s">
        <v>37</v>
      </c>
      <c r="B84" s="72"/>
      <c r="C84" s="72"/>
      <c r="D84" s="72"/>
      <c r="E84" s="72"/>
      <c r="F84" s="72"/>
      <c r="G84" s="72"/>
      <c r="H84" s="72"/>
      <c r="I84" s="72"/>
      <c r="J84" s="72"/>
      <c r="K84" s="72"/>
      <c r="L84" s="72"/>
    </row>
    <row r="85" spans="1:12" ht="21" customHeight="1" x14ac:dyDescent="0.25">
      <c r="A85" s="71" t="s">
        <v>38</v>
      </c>
      <c r="B85" s="71" t="s">
        <v>46</v>
      </c>
      <c r="C85" s="71" t="s">
        <v>54</v>
      </c>
      <c r="D85" s="7" t="s">
        <v>51</v>
      </c>
      <c r="E85" s="45">
        <f>F85+G85+H85+I85+J85+K85+L85</f>
        <v>7000</v>
      </c>
      <c r="F85" s="45">
        <f>F86+F87+F88+F89+F90</f>
        <v>1000</v>
      </c>
      <c r="G85" s="45">
        <f t="shared" ref="G85:L85" si="27">G86+G87+G88+G89+G90</f>
        <v>1000</v>
      </c>
      <c r="H85" s="8">
        <f t="shared" si="27"/>
        <v>1000</v>
      </c>
      <c r="I85" s="8">
        <f t="shared" si="27"/>
        <v>1000</v>
      </c>
      <c r="J85" s="8">
        <f t="shared" si="27"/>
        <v>1000</v>
      </c>
      <c r="K85" s="8">
        <f t="shared" si="27"/>
        <v>1000</v>
      </c>
      <c r="L85" s="8">
        <f t="shared" si="27"/>
        <v>1000</v>
      </c>
    </row>
    <row r="86" spans="1:12" ht="31.5" x14ac:dyDescent="0.25">
      <c r="A86" s="71"/>
      <c r="B86" s="71"/>
      <c r="C86" s="71"/>
      <c r="D86" s="9" t="s">
        <v>52</v>
      </c>
      <c r="E86" s="42">
        <f>F86+G86+H86+I86+J86+K86+L86</f>
        <v>0</v>
      </c>
      <c r="F86" s="42">
        <v>0</v>
      </c>
      <c r="G86" s="42">
        <v>0</v>
      </c>
      <c r="H86" s="42">
        <v>0</v>
      </c>
      <c r="I86" s="42">
        <v>0</v>
      </c>
      <c r="J86" s="42">
        <v>0</v>
      </c>
      <c r="K86" s="42">
        <v>0</v>
      </c>
      <c r="L86" s="42">
        <v>0</v>
      </c>
    </row>
    <row r="87" spans="1:12" ht="47.25" x14ac:dyDescent="0.25">
      <c r="A87" s="71"/>
      <c r="B87" s="71"/>
      <c r="C87" s="71"/>
      <c r="D87" s="9" t="s">
        <v>22</v>
      </c>
      <c r="E87" s="42">
        <f t="shared" ref="E87:E90" si="28">F87+G87+H87+I87+J87+K87+L87</f>
        <v>0</v>
      </c>
      <c r="F87" s="42">
        <v>0</v>
      </c>
      <c r="G87" s="42">
        <v>0</v>
      </c>
      <c r="H87" s="42">
        <v>0</v>
      </c>
      <c r="I87" s="42">
        <v>0</v>
      </c>
      <c r="J87" s="42">
        <v>0</v>
      </c>
      <c r="K87" s="42">
        <v>0</v>
      </c>
      <c r="L87" s="42">
        <v>0</v>
      </c>
    </row>
    <row r="88" spans="1:12" ht="18.75" customHeight="1" x14ac:dyDescent="0.25">
      <c r="A88" s="71"/>
      <c r="B88" s="71"/>
      <c r="C88" s="71"/>
      <c r="D88" s="6" t="s">
        <v>26</v>
      </c>
      <c r="E88" s="46">
        <f t="shared" si="28"/>
        <v>2000</v>
      </c>
      <c r="F88" s="47">
        <v>1000</v>
      </c>
      <c r="G88" s="47">
        <v>1000</v>
      </c>
      <c r="H88" s="48">
        <v>0</v>
      </c>
      <c r="I88" s="48">
        <v>0</v>
      </c>
      <c r="J88" s="48">
        <v>0</v>
      </c>
      <c r="K88" s="48">
        <v>0</v>
      </c>
      <c r="L88" s="48">
        <v>0</v>
      </c>
    </row>
    <row r="89" spans="1:12" ht="61.5" customHeight="1" x14ac:dyDescent="0.25">
      <c r="A89" s="71"/>
      <c r="B89" s="71"/>
      <c r="C89" s="71"/>
      <c r="D89" s="6" t="s">
        <v>53</v>
      </c>
      <c r="E89" s="46">
        <f t="shared" si="28"/>
        <v>0</v>
      </c>
      <c r="F89" s="46">
        <v>0</v>
      </c>
      <c r="G89" s="46">
        <v>0</v>
      </c>
      <c r="H89" s="42">
        <v>0</v>
      </c>
      <c r="I89" s="42">
        <v>0</v>
      </c>
      <c r="J89" s="42">
        <v>0</v>
      </c>
      <c r="K89" s="42">
        <v>0</v>
      </c>
      <c r="L89" s="42">
        <v>0</v>
      </c>
    </row>
    <row r="90" spans="1:12" ht="47.25" x14ac:dyDescent="0.25">
      <c r="A90" s="71"/>
      <c r="B90" s="71"/>
      <c r="C90" s="71"/>
      <c r="D90" s="6" t="s">
        <v>27</v>
      </c>
      <c r="E90" s="46">
        <f t="shared" si="28"/>
        <v>5000</v>
      </c>
      <c r="F90" s="49">
        <v>0</v>
      </c>
      <c r="G90" s="49">
        <v>0</v>
      </c>
      <c r="H90" s="11">
        <v>1000</v>
      </c>
      <c r="I90" s="11">
        <v>1000</v>
      </c>
      <c r="J90" s="11">
        <v>1000</v>
      </c>
      <c r="K90" s="11">
        <v>1000</v>
      </c>
      <c r="L90" s="11">
        <v>1000</v>
      </c>
    </row>
    <row r="91" spans="1:12" ht="18.75" customHeight="1" x14ac:dyDescent="0.25">
      <c r="A91" s="71" t="s">
        <v>39</v>
      </c>
      <c r="B91" s="71" t="s">
        <v>47</v>
      </c>
      <c r="C91" s="71" t="s">
        <v>54</v>
      </c>
      <c r="D91" s="12" t="s">
        <v>51</v>
      </c>
      <c r="E91" s="46">
        <f>F91+G91+H91+I91+J91+K91+L91</f>
        <v>6730.48</v>
      </c>
      <c r="F91" s="44">
        <f>F92+F93+F94+F95+F96</f>
        <v>497.5</v>
      </c>
      <c r="G91" s="44">
        <f t="shared" ref="G91:L91" si="29">G92+G93+G94+G95+G96</f>
        <v>732.98</v>
      </c>
      <c r="H91" s="13">
        <f t="shared" si="29"/>
        <v>900</v>
      </c>
      <c r="I91" s="13">
        <f t="shared" si="29"/>
        <v>1000</v>
      </c>
      <c r="J91" s="13">
        <f t="shared" si="29"/>
        <v>1100</v>
      </c>
      <c r="K91" s="13">
        <f t="shared" si="29"/>
        <v>1200</v>
      </c>
      <c r="L91" s="13">
        <f t="shared" si="29"/>
        <v>1300</v>
      </c>
    </row>
    <row r="92" spans="1:12" ht="31.5" x14ac:dyDescent="0.25">
      <c r="A92" s="71"/>
      <c r="B92" s="71"/>
      <c r="C92" s="71"/>
      <c r="D92" s="6" t="s">
        <v>52</v>
      </c>
      <c r="E92" s="46">
        <f t="shared" ref="E92:E96" si="30">F92+G92+H92+I92+J92+K92+L92</f>
        <v>0</v>
      </c>
      <c r="F92" s="43">
        <v>0</v>
      </c>
      <c r="G92" s="49">
        <v>0</v>
      </c>
      <c r="H92" s="14">
        <v>0</v>
      </c>
      <c r="I92" s="14">
        <v>0</v>
      </c>
      <c r="J92" s="14">
        <v>0</v>
      </c>
      <c r="K92" s="14">
        <v>0</v>
      </c>
      <c r="L92" s="14">
        <v>0</v>
      </c>
    </row>
    <row r="93" spans="1:12" ht="47.25" x14ac:dyDescent="0.25">
      <c r="A93" s="71"/>
      <c r="B93" s="71"/>
      <c r="C93" s="71"/>
      <c r="D93" s="6" t="s">
        <v>22</v>
      </c>
      <c r="E93" s="46">
        <f t="shared" si="30"/>
        <v>0</v>
      </c>
      <c r="F93" s="43">
        <v>0</v>
      </c>
      <c r="G93" s="49">
        <v>0</v>
      </c>
      <c r="H93" s="14">
        <v>0</v>
      </c>
      <c r="I93" s="14">
        <v>0</v>
      </c>
      <c r="J93" s="14">
        <v>0</v>
      </c>
      <c r="K93" s="14">
        <v>0</v>
      </c>
      <c r="L93" s="14">
        <v>0</v>
      </c>
    </row>
    <row r="94" spans="1:12" ht="18.75" customHeight="1" x14ac:dyDescent="0.25">
      <c r="A94" s="71"/>
      <c r="B94" s="71"/>
      <c r="C94" s="71"/>
      <c r="D94" s="6" t="s">
        <v>26</v>
      </c>
      <c r="E94" s="46">
        <f t="shared" si="30"/>
        <v>4930.4799999999996</v>
      </c>
      <c r="F94" s="43">
        <v>497.5</v>
      </c>
      <c r="G94" s="43">
        <v>432.98</v>
      </c>
      <c r="H94" s="14">
        <v>600</v>
      </c>
      <c r="I94" s="14">
        <v>700</v>
      </c>
      <c r="J94" s="14">
        <v>800</v>
      </c>
      <c r="K94" s="14">
        <v>900</v>
      </c>
      <c r="L94" s="14">
        <v>1000</v>
      </c>
    </row>
    <row r="95" spans="1:12" ht="63" x14ac:dyDescent="0.25">
      <c r="A95" s="71"/>
      <c r="B95" s="71"/>
      <c r="C95" s="71"/>
      <c r="D95" s="6" t="s">
        <v>53</v>
      </c>
      <c r="E95" s="50">
        <f t="shared" si="30"/>
        <v>0</v>
      </c>
      <c r="F95" s="14">
        <v>0</v>
      </c>
      <c r="G95" s="51">
        <v>0</v>
      </c>
      <c r="H95" s="14">
        <v>0</v>
      </c>
      <c r="I95" s="14">
        <v>0</v>
      </c>
      <c r="J95" s="14">
        <v>0</v>
      </c>
      <c r="K95" s="14">
        <v>0</v>
      </c>
      <c r="L95" s="14">
        <v>0</v>
      </c>
    </row>
    <row r="96" spans="1:12" ht="47.25" x14ac:dyDescent="0.25">
      <c r="A96" s="71"/>
      <c r="B96" s="71"/>
      <c r="C96" s="71"/>
      <c r="D96" s="6" t="s">
        <v>27</v>
      </c>
      <c r="E96" s="50">
        <f t="shared" si="30"/>
        <v>1800</v>
      </c>
      <c r="F96" s="14">
        <v>0</v>
      </c>
      <c r="G96" s="51">
        <v>300</v>
      </c>
      <c r="H96" s="14">
        <v>300</v>
      </c>
      <c r="I96" s="14">
        <v>300</v>
      </c>
      <c r="J96" s="14">
        <v>300</v>
      </c>
      <c r="K96" s="14">
        <v>300</v>
      </c>
      <c r="L96" s="14">
        <v>300</v>
      </c>
    </row>
    <row r="97" spans="1:12" ht="29.25" customHeight="1" x14ac:dyDescent="0.25">
      <c r="A97" s="71" t="s">
        <v>49</v>
      </c>
      <c r="B97" s="71" t="s">
        <v>40</v>
      </c>
      <c r="C97" s="71" t="s">
        <v>54</v>
      </c>
      <c r="D97" s="12" t="s">
        <v>51</v>
      </c>
      <c r="E97" s="52">
        <f>E98+E99+E100+E102</f>
        <v>2300</v>
      </c>
      <c r="F97" s="44">
        <f>F98+F99+F100+F102</f>
        <v>0</v>
      </c>
      <c r="G97" s="44">
        <f t="shared" ref="G97:L97" si="31">G98+G99+G100+G102</f>
        <v>50</v>
      </c>
      <c r="H97" s="13">
        <f t="shared" si="31"/>
        <v>350</v>
      </c>
      <c r="I97" s="13">
        <f t="shared" si="31"/>
        <v>400</v>
      </c>
      <c r="J97" s="13">
        <f t="shared" si="31"/>
        <v>450</v>
      </c>
      <c r="K97" s="13">
        <f t="shared" si="31"/>
        <v>500</v>
      </c>
      <c r="L97" s="13">
        <f t="shared" si="31"/>
        <v>550</v>
      </c>
    </row>
    <row r="98" spans="1:12" ht="31.5" x14ac:dyDescent="0.25">
      <c r="A98" s="71"/>
      <c r="B98" s="71"/>
      <c r="C98" s="71"/>
      <c r="D98" s="6" t="s">
        <v>52</v>
      </c>
      <c r="E98" s="46">
        <f>F98+G98+H98+I98+J98+K98+L98</f>
        <v>0</v>
      </c>
      <c r="F98" s="43">
        <v>0</v>
      </c>
      <c r="G98" s="49">
        <v>0</v>
      </c>
      <c r="H98" s="14">
        <v>0</v>
      </c>
      <c r="I98" s="14">
        <v>0</v>
      </c>
      <c r="J98" s="14">
        <v>0</v>
      </c>
      <c r="K98" s="14">
        <v>0</v>
      </c>
      <c r="L98" s="14">
        <v>0</v>
      </c>
    </row>
    <row r="99" spans="1:12" ht="47.25" x14ac:dyDescent="0.25">
      <c r="A99" s="71"/>
      <c r="B99" s="71"/>
      <c r="C99" s="71"/>
      <c r="D99" s="6" t="s">
        <v>22</v>
      </c>
      <c r="E99" s="46">
        <f t="shared" ref="E99:E102" si="32">F99+G99+H99+I99+J99+K99+L99</f>
        <v>0</v>
      </c>
      <c r="F99" s="43">
        <v>0</v>
      </c>
      <c r="G99" s="49">
        <v>0</v>
      </c>
      <c r="H99" s="14">
        <v>0</v>
      </c>
      <c r="I99" s="14">
        <v>0</v>
      </c>
      <c r="J99" s="14">
        <v>0</v>
      </c>
      <c r="K99" s="14">
        <v>0</v>
      </c>
      <c r="L99" s="14">
        <v>0</v>
      </c>
    </row>
    <row r="100" spans="1:12" ht="15.75" x14ac:dyDescent="0.25">
      <c r="A100" s="71"/>
      <c r="B100" s="71"/>
      <c r="C100" s="71"/>
      <c r="D100" s="6" t="s">
        <v>58</v>
      </c>
      <c r="E100" s="46">
        <f t="shared" si="32"/>
        <v>50</v>
      </c>
      <c r="F100" s="43">
        <v>0</v>
      </c>
      <c r="G100" s="49">
        <v>50</v>
      </c>
      <c r="H100" s="14">
        <v>0</v>
      </c>
      <c r="I100" s="14">
        <v>0</v>
      </c>
      <c r="J100" s="14">
        <v>0</v>
      </c>
      <c r="K100" s="14">
        <v>0</v>
      </c>
      <c r="L100" s="14">
        <v>0</v>
      </c>
    </row>
    <row r="101" spans="1:12" ht="63" x14ac:dyDescent="0.25">
      <c r="A101" s="71"/>
      <c r="B101" s="71"/>
      <c r="C101" s="71"/>
      <c r="D101" s="6" t="s">
        <v>53</v>
      </c>
      <c r="E101" s="46">
        <f t="shared" si="32"/>
        <v>0</v>
      </c>
      <c r="F101" s="43">
        <v>0</v>
      </c>
      <c r="G101" s="49">
        <v>0</v>
      </c>
      <c r="H101" s="14">
        <v>0</v>
      </c>
      <c r="I101" s="14">
        <v>0</v>
      </c>
      <c r="J101" s="14">
        <v>0</v>
      </c>
      <c r="K101" s="14">
        <v>0</v>
      </c>
      <c r="L101" s="14">
        <v>0</v>
      </c>
    </row>
    <row r="102" spans="1:12" ht="51" customHeight="1" x14ac:dyDescent="0.25">
      <c r="A102" s="71"/>
      <c r="B102" s="71"/>
      <c r="C102" s="71"/>
      <c r="D102" s="6" t="s">
        <v>27</v>
      </c>
      <c r="E102" s="46">
        <f t="shared" si="32"/>
        <v>2250</v>
      </c>
      <c r="F102" s="43">
        <v>0</v>
      </c>
      <c r="G102" s="49">
        <v>0</v>
      </c>
      <c r="H102" s="11">
        <v>350</v>
      </c>
      <c r="I102" s="11">
        <v>400</v>
      </c>
      <c r="J102" s="11">
        <v>450</v>
      </c>
      <c r="K102" s="11">
        <v>500</v>
      </c>
      <c r="L102" s="14">
        <v>550</v>
      </c>
    </row>
    <row r="103" spans="1:12" ht="23.25" customHeight="1" x14ac:dyDescent="0.25">
      <c r="A103" s="71" t="s">
        <v>41</v>
      </c>
      <c r="B103" s="71" t="s">
        <v>59</v>
      </c>
      <c r="C103" s="71" t="s">
        <v>50</v>
      </c>
      <c r="D103" s="12" t="s">
        <v>51</v>
      </c>
      <c r="E103" s="53">
        <f>F103+G103+H103+I103+J103+K103+L103</f>
        <v>2140</v>
      </c>
      <c r="F103" s="13">
        <f>F104+F105+F106+F107+F108</f>
        <v>390</v>
      </c>
      <c r="G103" s="13">
        <f>G104+G105+G106+G107+G108</f>
        <v>400</v>
      </c>
      <c r="H103" s="13">
        <f t="shared" ref="H103:L103" si="33">H104+H105+H106+H107+H108</f>
        <v>250</v>
      </c>
      <c r="I103" s="13">
        <f t="shared" si="33"/>
        <v>260</v>
      </c>
      <c r="J103" s="13">
        <f t="shared" si="33"/>
        <v>270</v>
      </c>
      <c r="K103" s="13">
        <f t="shared" si="33"/>
        <v>280</v>
      </c>
      <c r="L103" s="13">
        <f t="shared" si="33"/>
        <v>290</v>
      </c>
    </row>
    <row r="104" spans="1:12" ht="35.25" customHeight="1" x14ac:dyDescent="0.25">
      <c r="A104" s="71"/>
      <c r="B104" s="71"/>
      <c r="C104" s="71"/>
      <c r="D104" s="6" t="s">
        <v>52</v>
      </c>
      <c r="E104" s="53">
        <f>F104+G104+H104+I104+J104+K104+L104</f>
        <v>0</v>
      </c>
      <c r="F104" s="14">
        <v>0</v>
      </c>
      <c r="G104" s="51">
        <v>0</v>
      </c>
      <c r="H104" s="14">
        <v>0</v>
      </c>
      <c r="I104" s="14">
        <v>0</v>
      </c>
      <c r="J104" s="14">
        <v>0</v>
      </c>
      <c r="K104" s="14">
        <v>0</v>
      </c>
      <c r="L104" s="14">
        <v>0</v>
      </c>
    </row>
    <row r="105" spans="1:12" ht="45.75" customHeight="1" x14ac:dyDescent="0.25">
      <c r="A105" s="71"/>
      <c r="B105" s="71"/>
      <c r="C105" s="71"/>
      <c r="D105" s="6" t="s">
        <v>22</v>
      </c>
      <c r="E105" s="53">
        <f t="shared" ref="E105:E108" si="34">F105+G105+H105+I105+J105+K105+L105</f>
        <v>0</v>
      </c>
      <c r="F105" s="14">
        <v>0</v>
      </c>
      <c r="G105" s="51">
        <v>0</v>
      </c>
      <c r="H105" s="14">
        <v>0</v>
      </c>
      <c r="I105" s="14">
        <v>0</v>
      </c>
      <c r="J105" s="14">
        <v>0</v>
      </c>
      <c r="K105" s="14">
        <v>0</v>
      </c>
      <c r="L105" s="14">
        <v>0</v>
      </c>
    </row>
    <row r="106" spans="1:12" ht="30.75" customHeight="1" x14ac:dyDescent="0.25">
      <c r="A106" s="71"/>
      <c r="B106" s="71"/>
      <c r="C106" s="71"/>
      <c r="D106" s="6" t="s">
        <v>26</v>
      </c>
      <c r="E106" s="53">
        <v>790</v>
      </c>
      <c r="F106" s="14">
        <v>390</v>
      </c>
      <c r="G106" s="14">
        <v>400</v>
      </c>
      <c r="H106" s="14">
        <v>0</v>
      </c>
      <c r="I106" s="14">
        <v>0</v>
      </c>
      <c r="J106" s="14">
        <v>0</v>
      </c>
      <c r="K106" s="14">
        <v>0</v>
      </c>
      <c r="L106" s="14">
        <v>0</v>
      </c>
    </row>
    <row r="107" spans="1:12" ht="63.75" customHeight="1" x14ac:dyDescent="0.25">
      <c r="A107" s="71"/>
      <c r="B107" s="71"/>
      <c r="C107" s="71"/>
      <c r="D107" s="6" t="s">
        <v>53</v>
      </c>
      <c r="E107" s="53">
        <f t="shared" si="34"/>
        <v>0</v>
      </c>
      <c r="F107" s="14">
        <v>0</v>
      </c>
      <c r="G107" s="14">
        <v>0</v>
      </c>
      <c r="H107" s="14">
        <v>0</v>
      </c>
      <c r="I107" s="14">
        <v>0</v>
      </c>
      <c r="J107" s="14">
        <v>0</v>
      </c>
      <c r="K107" s="14">
        <v>0</v>
      </c>
      <c r="L107" s="14">
        <v>0</v>
      </c>
    </row>
    <row r="108" spans="1:12" ht="47.25" x14ac:dyDescent="0.25">
      <c r="A108" s="71"/>
      <c r="B108" s="71"/>
      <c r="C108" s="71"/>
      <c r="D108" s="6" t="s">
        <v>27</v>
      </c>
      <c r="E108" s="53">
        <f t="shared" si="34"/>
        <v>1350</v>
      </c>
      <c r="F108" s="14">
        <v>0</v>
      </c>
      <c r="G108" s="14">
        <v>0</v>
      </c>
      <c r="H108" s="14">
        <v>250</v>
      </c>
      <c r="I108" s="14">
        <v>260</v>
      </c>
      <c r="J108" s="14">
        <v>270</v>
      </c>
      <c r="K108" s="14">
        <v>280</v>
      </c>
      <c r="L108" s="14">
        <v>290</v>
      </c>
    </row>
    <row r="109" spans="1:12" s="3" customFormat="1" ht="16.5" customHeight="1" x14ac:dyDescent="0.25">
      <c r="A109" s="68" t="s">
        <v>42</v>
      </c>
      <c r="B109" s="68"/>
      <c r="C109" s="68"/>
      <c r="D109" s="12" t="s">
        <v>43</v>
      </c>
      <c r="E109" s="22">
        <f>SUM(F109:L109)</f>
        <v>18170.48</v>
      </c>
      <c r="F109" s="22">
        <f>F110+F111+F112+F113+F114</f>
        <v>1887.5</v>
      </c>
      <c r="G109" s="22">
        <f t="shared" ref="G109:L109" si="35">G110+G111+G112+G113+G114</f>
        <v>2182.98</v>
      </c>
      <c r="H109" s="10">
        <f t="shared" si="35"/>
        <v>2500</v>
      </c>
      <c r="I109" s="10">
        <f t="shared" si="35"/>
        <v>2660</v>
      </c>
      <c r="J109" s="10">
        <f t="shared" si="35"/>
        <v>2820</v>
      </c>
      <c r="K109" s="10">
        <f t="shared" si="35"/>
        <v>2980</v>
      </c>
      <c r="L109" s="10">
        <f t="shared" si="35"/>
        <v>3140</v>
      </c>
    </row>
    <row r="110" spans="1:12" s="3" customFormat="1" ht="30" customHeight="1" x14ac:dyDescent="0.25">
      <c r="A110" s="68"/>
      <c r="B110" s="68"/>
      <c r="C110" s="68"/>
      <c r="D110" s="12" t="s">
        <v>52</v>
      </c>
      <c r="E110" s="22">
        <f t="shared" ref="E110:E114" si="36">SUM(F110:L110)</f>
        <v>0</v>
      </c>
      <c r="F110" s="22">
        <f>F86+F92+F98+F104</f>
        <v>0</v>
      </c>
      <c r="G110" s="22">
        <f t="shared" ref="G110:L110" si="37">G86+G92+G98+G104</f>
        <v>0</v>
      </c>
      <c r="H110" s="10">
        <f t="shared" si="37"/>
        <v>0</v>
      </c>
      <c r="I110" s="10">
        <f t="shared" si="37"/>
        <v>0</v>
      </c>
      <c r="J110" s="10">
        <f t="shared" si="37"/>
        <v>0</v>
      </c>
      <c r="K110" s="10">
        <f t="shared" si="37"/>
        <v>0</v>
      </c>
      <c r="L110" s="10">
        <f t="shared" si="37"/>
        <v>0</v>
      </c>
    </row>
    <row r="111" spans="1:12" s="3" customFormat="1" ht="47.25" customHeight="1" x14ac:dyDescent="0.25">
      <c r="A111" s="68"/>
      <c r="B111" s="68"/>
      <c r="C111" s="68"/>
      <c r="D111" s="12" t="s">
        <v>22</v>
      </c>
      <c r="E111" s="22">
        <f t="shared" si="36"/>
        <v>0</v>
      </c>
      <c r="F111" s="22">
        <f>F87+F93+F99+F105</f>
        <v>0</v>
      </c>
      <c r="G111" s="22">
        <f t="shared" ref="G111:L111" si="38">G87+G93+G99+G105</f>
        <v>0</v>
      </c>
      <c r="H111" s="10">
        <f t="shared" si="38"/>
        <v>0</v>
      </c>
      <c r="I111" s="10">
        <f t="shared" si="38"/>
        <v>0</v>
      </c>
      <c r="J111" s="10">
        <f t="shared" si="38"/>
        <v>0</v>
      </c>
      <c r="K111" s="10">
        <f t="shared" si="38"/>
        <v>0</v>
      </c>
      <c r="L111" s="10">
        <f t="shared" si="38"/>
        <v>0</v>
      </c>
    </row>
    <row r="112" spans="1:12" s="3" customFormat="1" ht="16.5" customHeight="1" x14ac:dyDescent="0.25">
      <c r="A112" s="68"/>
      <c r="B112" s="68"/>
      <c r="C112" s="68"/>
      <c r="D112" s="12" t="s">
        <v>26</v>
      </c>
      <c r="E112" s="22">
        <f t="shared" si="36"/>
        <v>7770.48</v>
      </c>
      <c r="F112" s="22">
        <f>F88+F94+F100+F106</f>
        <v>1887.5</v>
      </c>
      <c r="G112" s="22">
        <f>G88+G94+G100+400</f>
        <v>1882.98</v>
      </c>
      <c r="H112" s="10">
        <f t="shared" ref="H112:L112" si="39">H88+H94+H100+H106</f>
        <v>600</v>
      </c>
      <c r="I112" s="10">
        <f t="shared" si="39"/>
        <v>700</v>
      </c>
      <c r="J112" s="10">
        <f t="shared" si="39"/>
        <v>800</v>
      </c>
      <c r="K112" s="10">
        <f t="shared" si="39"/>
        <v>900</v>
      </c>
      <c r="L112" s="10">
        <f t="shared" si="39"/>
        <v>1000</v>
      </c>
    </row>
    <row r="113" spans="1:14" s="3" customFormat="1" ht="66" customHeight="1" x14ac:dyDescent="0.25">
      <c r="A113" s="68"/>
      <c r="B113" s="68"/>
      <c r="C113" s="68"/>
      <c r="D113" s="12" t="s">
        <v>53</v>
      </c>
      <c r="E113" s="22">
        <f t="shared" si="36"/>
        <v>0</v>
      </c>
      <c r="F113" s="22">
        <f t="shared" ref="F113:L114" si="40">F89+F95+F101+F107</f>
        <v>0</v>
      </c>
      <c r="G113" s="22">
        <f t="shared" si="40"/>
        <v>0</v>
      </c>
      <c r="H113" s="10">
        <f t="shared" si="40"/>
        <v>0</v>
      </c>
      <c r="I113" s="10">
        <f t="shared" si="40"/>
        <v>0</v>
      </c>
      <c r="J113" s="10">
        <f t="shared" si="40"/>
        <v>0</v>
      </c>
      <c r="K113" s="10">
        <f t="shared" si="40"/>
        <v>0</v>
      </c>
      <c r="L113" s="10">
        <f t="shared" si="40"/>
        <v>0</v>
      </c>
    </row>
    <row r="114" spans="1:14" s="3" customFormat="1" ht="47.25" x14ac:dyDescent="0.25">
      <c r="A114" s="68"/>
      <c r="B114" s="68"/>
      <c r="C114" s="68"/>
      <c r="D114" s="12" t="s">
        <v>27</v>
      </c>
      <c r="E114" s="22">
        <f t="shared" si="36"/>
        <v>10400</v>
      </c>
      <c r="F114" s="22">
        <f t="shared" si="40"/>
        <v>0</v>
      </c>
      <c r="G114" s="22">
        <f t="shared" si="40"/>
        <v>300</v>
      </c>
      <c r="H114" s="10">
        <f t="shared" si="40"/>
        <v>1900</v>
      </c>
      <c r="I114" s="10">
        <f t="shared" si="40"/>
        <v>1960</v>
      </c>
      <c r="J114" s="10">
        <f t="shared" si="40"/>
        <v>2020</v>
      </c>
      <c r="K114" s="10">
        <f t="shared" si="40"/>
        <v>2080</v>
      </c>
      <c r="L114" s="10">
        <f t="shared" si="40"/>
        <v>2140</v>
      </c>
    </row>
    <row r="115" spans="1:14" ht="25.5" customHeight="1" x14ac:dyDescent="0.25">
      <c r="A115" s="69" t="s">
        <v>60</v>
      </c>
      <c r="B115" s="69"/>
      <c r="C115" s="70"/>
      <c r="D115" s="21" t="s">
        <v>43</v>
      </c>
      <c r="E115" s="22">
        <f>SUM(F115:L115)</f>
        <v>49692.456600000005</v>
      </c>
      <c r="F115" s="22">
        <f>SUM(F116:F120)</f>
        <v>4070.69</v>
      </c>
      <c r="G115" s="22">
        <f t="shared" ref="G115:L115" si="41">SUM(G116:G120)</f>
        <v>6001.9665999999997</v>
      </c>
      <c r="H115" s="22">
        <f t="shared" si="41"/>
        <v>6882.8</v>
      </c>
      <c r="I115" s="22">
        <f t="shared" si="41"/>
        <v>7373.5</v>
      </c>
      <c r="J115" s="22">
        <f t="shared" si="41"/>
        <v>7890.5</v>
      </c>
      <c r="K115" s="22">
        <f t="shared" si="41"/>
        <v>8441.5</v>
      </c>
      <c r="L115" s="22">
        <f t="shared" si="41"/>
        <v>9031.5</v>
      </c>
    </row>
    <row r="116" spans="1:14" ht="36" customHeight="1" x14ac:dyDescent="0.25">
      <c r="A116" s="69"/>
      <c r="B116" s="69"/>
      <c r="C116" s="70"/>
      <c r="D116" s="21" t="s">
        <v>52</v>
      </c>
      <c r="E116" s="22">
        <f>SUM(F116:L116)</f>
        <v>0</v>
      </c>
      <c r="F116" s="22">
        <f t="shared" ref="F116:L120" si="42">F66+F79+F110</f>
        <v>0</v>
      </c>
      <c r="G116" s="22">
        <f t="shared" si="42"/>
        <v>0</v>
      </c>
      <c r="H116" s="22">
        <f t="shared" si="42"/>
        <v>0</v>
      </c>
      <c r="I116" s="22">
        <f t="shared" si="42"/>
        <v>0</v>
      </c>
      <c r="J116" s="22">
        <f t="shared" si="42"/>
        <v>0</v>
      </c>
      <c r="K116" s="22">
        <f t="shared" si="42"/>
        <v>0</v>
      </c>
      <c r="L116" s="22">
        <f t="shared" si="42"/>
        <v>0</v>
      </c>
      <c r="N116" s="32"/>
    </row>
    <row r="117" spans="1:14" ht="47.25" x14ac:dyDescent="0.25">
      <c r="A117" s="69"/>
      <c r="B117" s="69"/>
      <c r="C117" s="70"/>
      <c r="D117" s="21" t="s">
        <v>22</v>
      </c>
      <c r="E117" s="22">
        <f t="shared" ref="E117:E120" si="43">SUM(F117:L117)</f>
        <v>5982.3</v>
      </c>
      <c r="F117" s="22">
        <f t="shared" si="42"/>
        <v>654.6</v>
      </c>
      <c r="G117" s="22">
        <f t="shared" si="42"/>
        <v>1420.9</v>
      </c>
      <c r="H117" s="22">
        <f t="shared" si="42"/>
        <v>780.8</v>
      </c>
      <c r="I117" s="22">
        <f t="shared" si="42"/>
        <v>781.5</v>
      </c>
      <c r="J117" s="22">
        <f t="shared" si="42"/>
        <v>781.5</v>
      </c>
      <c r="K117" s="22">
        <f t="shared" si="42"/>
        <v>781.5</v>
      </c>
      <c r="L117" s="22">
        <f t="shared" si="42"/>
        <v>781.5</v>
      </c>
    </row>
    <row r="118" spans="1:14" ht="25.5" customHeight="1" x14ac:dyDescent="0.25">
      <c r="A118" s="69"/>
      <c r="B118" s="69"/>
      <c r="C118" s="70"/>
      <c r="D118" s="21" t="s">
        <v>26</v>
      </c>
      <c r="E118" s="22">
        <f>SUM(F118:L118)</f>
        <v>28410.156600000002</v>
      </c>
      <c r="F118" s="22">
        <f t="shared" si="42"/>
        <v>3416.09</v>
      </c>
      <c r="G118" s="22">
        <f t="shared" si="42"/>
        <v>2981.0666000000001</v>
      </c>
      <c r="H118" s="22">
        <f t="shared" si="42"/>
        <v>1802</v>
      </c>
      <c r="I118" s="22">
        <f t="shared" si="42"/>
        <v>4332</v>
      </c>
      <c r="J118" s="22">
        <f t="shared" si="42"/>
        <v>4789</v>
      </c>
      <c r="K118" s="22">
        <f t="shared" si="42"/>
        <v>5280</v>
      </c>
      <c r="L118" s="22">
        <f t="shared" si="42"/>
        <v>5810</v>
      </c>
    </row>
    <row r="119" spans="1:14" ht="67.5" customHeight="1" x14ac:dyDescent="0.25">
      <c r="A119" s="69"/>
      <c r="B119" s="69"/>
      <c r="C119" s="70"/>
      <c r="D119" s="21" t="s">
        <v>53</v>
      </c>
      <c r="E119" s="22">
        <f>SUM(F119:L119)</f>
        <v>0</v>
      </c>
      <c r="F119" s="22">
        <f t="shared" si="42"/>
        <v>0</v>
      </c>
      <c r="G119" s="22">
        <f t="shared" si="42"/>
        <v>0</v>
      </c>
      <c r="H119" s="22">
        <f t="shared" si="42"/>
        <v>0</v>
      </c>
      <c r="I119" s="22">
        <f t="shared" si="42"/>
        <v>0</v>
      </c>
      <c r="J119" s="22">
        <f t="shared" si="42"/>
        <v>0</v>
      </c>
      <c r="K119" s="22">
        <f t="shared" si="42"/>
        <v>0</v>
      </c>
      <c r="L119" s="22">
        <f t="shared" si="42"/>
        <v>0</v>
      </c>
    </row>
    <row r="120" spans="1:14" ht="47.25" x14ac:dyDescent="0.25">
      <c r="A120" s="69"/>
      <c r="B120" s="69"/>
      <c r="C120" s="70"/>
      <c r="D120" s="21" t="s">
        <v>27</v>
      </c>
      <c r="E120" s="22">
        <f t="shared" si="43"/>
        <v>15300</v>
      </c>
      <c r="F120" s="22">
        <f t="shared" si="42"/>
        <v>0</v>
      </c>
      <c r="G120" s="22">
        <f t="shared" si="42"/>
        <v>1600</v>
      </c>
      <c r="H120" s="22">
        <f t="shared" si="42"/>
        <v>4300</v>
      </c>
      <c r="I120" s="22">
        <f t="shared" si="42"/>
        <v>2260</v>
      </c>
      <c r="J120" s="22">
        <f t="shared" si="42"/>
        <v>2320</v>
      </c>
      <c r="K120" s="22">
        <f t="shared" si="42"/>
        <v>2380</v>
      </c>
      <c r="L120" s="22">
        <f t="shared" si="42"/>
        <v>2440</v>
      </c>
    </row>
    <row r="121" spans="1:14" ht="15.75" x14ac:dyDescent="0.25">
      <c r="A121" s="66" t="s">
        <v>7</v>
      </c>
      <c r="B121" s="67"/>
      <c r="C121" s="24"/>
      <c r="D121" s="25"/>
      <c r="E121" s="22"/>
      <c r="F121" s="22"/>
      <c r="G121" s="22"/>
      <c r="H121" s="22"/>
      <c r="I121" s="22"/>
      <c r="J121" s="22"/>
      <c r="K121" s="22"/>
      <c r="L121" s="22"/>
    </row>
    <row r="122" spans="1:14" ht="15.75" customHeight="1" x14ac:dyDescent="0.25">
      <c r="A122" s="56" t="s">
        <v>61</v>
      </c>
      <c r="B122" s="57"/>
      <c r="C122" s="58"/>
      <c r="D122" s="21" t="s">
        <v>43</v>
      </c>
      <c r="E122" s="22">
        <v>0</v>
      </c>
      <c r="F122" s="22">
        <v>0</v>
      </c>
      <c r="G122" s="22">
        <v>0</v>
      </c>
      <c r="H122" s="22">
        <v>0</v>
      </c>
      <c r="I122" s="22">
        <v>0</v>
      </c>
      <c r="J122" s="22">
        <v>0</v>
      </c>
      <c r="K122" s="22">
        <v>0</v>
      </c>
      <c r="L122" s="22">
        <v>0</v>
      </c>
    </row>
    <row r="123" spans="1:14" ht="31.5" x14ac:dyDescent="0.25">
      <c r="A123" s="59"/>
      <c r="B123" s="60"/>
      <c r="C123" s="61"/>
      <c r="D123" s="25" t="s">
        <v>52</v>
      </c>
      <c r="E123" s="22">
        <v>0</v>
      </c>
      <c r="F123" s="22">
        <v>0</v>
      </c>
      <c r="G123" s="22">
        <v>0</v>
      </c>
      <c r="H123" s="22">
        <v>0</v>
      </c>
      <c r="I123" s="22">
        <v>0</v>
      </c>
      <c r="J123" s="22">
        <v>0</v>
      </c>
      <c r="K123" s="22">
        <v>0</v>
      </c>
      <c r="L123" s="22">
        <v>0</v>
      </c>
    </row>
    <row r="124" spans="1:14" ht="47.25" x14ac:dyDescent="0.25">
      <c r="A124" s="59"/>
      <c r="B124" s="60"/>
      <c r="C124" s="61"/>
      <c r="D124" s="25" t="s">
        <v>22</v>
      </c>
      <c r="E124" s="22">
        <v>0</v>
      </c>
      <c r="F124" s="22">
        <v>0</v>
      </c>
      <c r="G124" s="22">
        <v>0</v>
      </c>
      <c r="H124" s="22">
        <v>0</v>
      </c>
      <c r="I124" s="22">
        <v>0</v>
      </c>
      <c r="J124" s="22">
        <v>0</v>
      </c>
      <c r="K124" s="22">
        <v>0</v>
      </c>
      <c r="L124" s="22">
        <v>0</v>
      </c>
    </row>
    <row r="125" spans="1:14" ht="15.75" x14ac:dyDescent="0.25">
      <c r="A125" s="59"/>
      <c r="B125" s="60"/>
      <c r="C125" s="61"/>
      <c r="D125" s="25" t="s">
        <v>26</v>
      </c>
      <c r="E125" s="22">
        <v>0</v>
      </c>
      <c r="F125" s="22">
        <v>0</v>
      </c>
      <c r="G125" s="22">
        <v>0</v>
      </c>
      <c r="H125" s="22">
        <v>0</v>
      </c>
      <c r="I125" s="22">
        <v>0</v>
      </c>
      <c r="J125" s="22">
        <v>0</v>
      </c>
      <c r="K125" s="22">
        <v>0</v>
      </c>
      <c r="L125" s="22">
        <v>0</v>
      </c>
    </row>
    <row r="126" spans="1:14" ht="45" hidden="1" customHeight="1" outlineLevel="1" x14ac:dyDescent="0.25">
      <c r="A126" s="59"/>
      <c r="B126" s="60"/>
      <c r="C126" s="61"/>
      <c r="D126" s="25" t="s">
        <v>53</v>
      </c>
      <c r="E126" s="22">
        <v>0</v>
      </c>
      <c r="F126" s="22">
        <v>0</v>
      </c>
      <c r="G126" s="22">
        <v>0</v>
      </c>
      <c r="H126" s="22">
        <v>0</v>
      </c>
      <c r="I126" s="22">
        <v>0</v>
      </c>
      <c r="J126" s="22">
        <v>0</v>
      </c>
      <c r="K126" s="22">
        <v>0</v>
      </c>
      <c r="L126" s="22">
        <v>0</v>
      </c>
    </row>
    <row r="127" spans="1:14" ht="45" hidden="1" customHeight="1" outlineLevel="1" x14ac:dyDescent="0.25">
      <c r="A127" s="59"/>
      <c r="B127" s="60"/>
      <c r="C127" s="61"/>
      <c r="D127" s="25" t="s">
        <v>27</v>
      </c>
      <c r="E127" s="22">
        <v>0</v>
      </c>
      <c r="F127" s="22">
        <v>0</v>
      </c>
      <c r="G127" s="22">
        <v>0</v>
      </c>
      <c r="H127" s="22">
        <v>0</v>
      </c>
      <c r="I127" s="22">
        <v>0</v>
      </c>
      <c r="J127" s="22">
        <v>0</v>
      </c>
      <c r="K127" s="22">
        <v>0</v>
      </c>
      <c r="L127" s="22">
        <v>0</v>
      </c>
    </row>
    <row r="128" spans="1:14" ht="15" hidden="1" customHeight="1" outlineLevel="1" x14ac:dyDescent="0.25">
      <c r="A128" s="59"/>
      <c r="B128" s="60"/>
      <c r="C128" s="61"/>
      <c r="D128" s="26">
        <v>260</v>
      </c>
      <c r="E128" s="22">
        <v>0</v>
      </c>
      <c r="F128" s="22">
        <v>0</v>
      </c>
      <c r="G128" s="22">
        <v>0</v>
      </c>
      <c r="H128" s="22">
        <v>0</v>
      </c>
      <c r="I128" s="22">
        <v>0</v>
      </c>
      <c r="J128" s="22">
        <v>0</v>
      </c>
      <c r="K128" s="22">
        <v>0</v>
      </c>
      <c r="L128" s="22">
        <v>0</v>
      </c>
    </row>
    <row r="129" spans="1:12" ht="15.75" hidden="1" customHeight="1" outlineLevel="1" x14ac:dyDescent="0.25">
      <c r="A129" s="59"/>
      <c r="B129" s="60"/>
      <c r="C129" s="61"/>
      <c r="D129" s="26">
        <v>1000</v>
      </c>
      <c r="E129" s="22">
        <v>0</v>
      </c>
      <c r="F129" s="22">
        <v>0</v>
      </c>
      <c r="G129" s="22">
        <v>0</v>
      </c>
      <c r="H129" s="22">
        <v>0</v>
      </c>
      <c r="I129" s="22">
        <v>0</v>
      </c>
      <c r="J129" s="22">
        <v>0</v>
      </c>
      <c r="K129" s="22">
        <v>0</v>
      </c>
      <c r="L129" s="22">
        <v>0</v>
      </c>
    </row>
    <row r="130" spans="1:12" ht="30" hidden="1" customHeight="1" outlineLevel="1" x14ac:dyDescent="0.25">
      <c r="A130" s="59"/>
      <c r="B130" s="60"/>
      <c r="C130" s="61"/>
      <c r="D130" s="26">
        <v>-1000</v>
      </c>
      <c r="E130" s="22">
        <v>0</v>
      </c>
      <c r="F130" s="22">
        <v>0</v>
      </c>
      <c r="G130" s="22">
        <v>0</v>
      </c>
      <c r="H130" s="22">
        <v>0</v>
      </c>
      <c r="I130" s="22">
        <v>0</v>
      </c>
      <c r="J130" s="22">
        <v>0</v>
      </c>
      <c r="K130" s="22">
        <v>0</v>
      </c>
      <c r="L130" s="22">
        <v>0</v>
      </c>
    </row>
    <row r="131" spans="1:12" ht="15.75" hidden="1" customHeight="1" outlineLevel="1" x14ac:dyDescent="0.25">
      <c r="A131" s="59"/>
      <c r="B131" s="60"/>
      <c r="C131" s="61"/>
      <c r="D131" s="26">
        <v>350</v>
      </c>
      <c r="E131" s="22">
        <v>0</v>
      </c>
      <c r="F131" s="22">
        <v>0</v>
      </c>
      <c r="G131" s="22">
        <v>0</v>
      </c>
      <c r="H131" s="22">
        <v>0</v>
      </c>
      <c r="I131" s="22">
        <v>0</v>
      </c>
      <c r="J131" s="22">
        <v>0</v>
      </c>
      <c r="K131" s="22">
        <v>0</v>
      </c>
      <c r="L131" s="22">
        <v>0</v>
      </c>
    </row>
    <row r="132" spans="1:12" ht="30" hidden="1" customHeight="1" outlineLevel="1" x14ac:dyDescent="0.25">
      <c r="A132" s="59"/>
      <c r="B132" s="60"/>
      <c r="C132" s="61"/>
      <c r="D132" s="26">
        <v>-350</v>
      </c>
      <c r="E132" s="22">
        <v>0</v>
      </c>
      <c r="F132" s="22">
        <v>0</v>
      </c>
      <c r="G132" s="22">
        <v>0</v>
      </c>
      <c r="H132" s="22">
        <v>0</v>
      </c>
      <c r="I132" s="22">
        <v>0</v>
      </c>
      <c r="J132" s="22">
        <v>0</v>
      </c>
      <c r="K132" s="22">
        <v>0</v>
      </c>
      <c r="L132" s="22">
        <v>0</v>
      </c>
    </row>
    <row r="133" spans="1:12" ht="15.75" hidden="1" customHeight="1" outlineLevel="1" x14ac:dyDescent="0.25">
      <c r="A133" s="59"/>
      <c r="B133" s="60"/>
      <c r="C133" s="61"/>
      <c r="D133" s="26">
        <v>20</v>
      </c>
      <c r="E133" s="22">
        <v>0</v>
      </c>
      <c r="F133" s="22">
        <v>0</v>
      </c>
      <c r="G133" s="22">
        <v>0</v>
      </c>
      <c r="H133" s="22">
        <v>0</v>
      </c>
      <c r="I133" s="22">
        <v>0</v>
      </c>
      <c r="J133" s="22">
        <v>0</v>
      </c>
      <c r="K133" s="22">
        <v>0</v>
      </c>
      <c r="L133" s="22">
        <v>0</v>
      </c>
    </row>
    <row r="134" spans="1:12" ht="30" hidden="1" customHeight="1" outlineLevel="1" x14ac:dyDescent="0.25">
      <c r="A134" s="59"/>
      <c r="B134" s="60"/>
      <c r="C134" s="61"/>
      <c r="D134" s="26">
        <v>-20</v>
      </c>
      <c r="E134" s="22">
        <v>0</v>
      </c>
      <c r="F134" s="22">
        <v>0</v>
      </c>
      <c r="G134" s="22">
        <v>0</v>
      </c>
      <c r="H134" s="22">
        <v>0</v>
      </c>
      <c r="I134" s="22">
        <v>0</v>
      </c>
      <c r="J134" s="22">
        <v>0</v>
      </c>
      <c r="K134" s="22">
        <v>0</v>
      </c>
      <c r="L134" s="22">
        <v>0</v>
      </c>
    </row>
    <row r="135" spans="1:12" ht="15" hidden="1" customHeight="1" outlineLevel="1" x14ac:dyDescent="0.25">
      <c r="A135" s="59"/>
      <c r="B135" s="60"/>
      <c r="C135" s="61"/>
      <c r="D135" s="26">
        <v>20</v>
      </c>
      <c r="E135" s="22">
        <v>0</v>
      </c>
      <c r="F135" s="22">
        <v>0</v>
      </c>
      <c r="G135" s="22">
        <v>0</v>
      </c>
      <c r="H135" s="22">
        <v>0</v>
      </c>
      <c r="I135" s="22">
        <v>0</v>
      </c>
      <c r="J135" s="22">
        <v>0</v>
      </c>
      <c r="K135" s="22">
        <v>0</v>
      </c>
      <c r="L135" s="22">
        <v>0</v>
      </c>
    </row>
    <row r="136" spans="1:12" ht="30" hidden="1" customHeight="1" outlineLevel="1" x14ac:dyDescent="0.25">
      <c r="A136" s="59"/>
      <c r="B136" s="60"/>
      <c r="C136" s="61"/>
      <c r="D136" s="26">
        <v>-20</v>
      </c>
      <c r="E136" s="22">
        <v>0</v>
      </c>
      <c r="F136" s="22">
        <v>0</v>
      </c>
      <c r="G136" s="22">
        <v>0</v>
      </c>
      <c r="H136" s="22">
        <v>0</v>
      </c>
      <c r="I136" s="22">
        <v>0</v>
      </c>
      <c r="J136" s="22">
        <v>0</v>
      </c>
      <c r="K136" s="22">
        <v>0</v>
      </c>
      <c r="L136" s="22">
        <v>0</v>
      </c>
    </row>
    <row r="137" spans="1:12" ht="15.75" hidden="1" customHeight="1" outlineLevel="1" x14ac:dyDescent="0.25">
      <c r="A137" s="59"/>
      <c r="B137" s="60"/>
      <c r="C137" s="61"/>
      <c r="D137" s="27">
        <f>D128+D129+D131+D133+D135</f>
        <v>1650</v>
      </c>
      <c r="E137" s="22">
        <v>0</v>
      </c>
      <c r="F137" s="22">
        <v>0</v>
      </c>
      <c r="G137" s="22">
        <v>0</v>
      </c>
      <c r="H137" s="22">
        <v>0</v>
      </c>
      <c r="I137" s="22">
        <v>0</v>
      </c>
      <c r="J137" s="22">
        <v>0</v>
      </c>
      <c r="K137" s="22">
        <v>0</v>
      </c>
      <c r="L137" s="22">
        <v>0</v>
      </c>
    </row>
    <row r="138" spans="1:12" ht="42.75" hidden="1" customHeight="1" outlineLevel="1" x14ac:dyDescent="0.25">
      <c r="A138" s="59"/>
      <c r="B138" s="60"/>
      <c r="C138" s="61"/>
      <c r="D138" s="27" t="e">
        <f>D136+D134+D132+D130+D127</f>
        <v>#VALUE!</v>
      </c>
      <c r="E138" s="22">
        <v>0</v>
      </c>
      <c r="F138" s="22">
        <v>0</v>
      </c>
      <c r="G138" s="22">
        <v>0</v>
      </c>
      <c r="H138" s="22">
        <v>0</v>
      </c>
      <c r="I138" s="22">
        <v>0</v>
      </c>
      <c r="J138" s="22">
        <v>0</v>
      </c>
      <c r="K138" s="22">
        <v>0</v>
      </c>
      <c r="L138" s="22">
        <v>0</v>
      </c>
    </row>
    <row r="139" spans="1:12" ht="58.5" customHeight="1" outlineLevel="1" x14ac:dyDescent="0.25">
      <c r="A139" s="59"/>
      <c r="B139" s="60"/>
      <c r="C139" s="61"/>
      <c r="D139" s="4" t="s">
        <v>53</v>
      </c>
      <c r="E139" s="22">
        <v>0</v>
      </c>
      <c r="F139" s="22">
        <v>0</v>
      </c>
      <c r="G139" s="22">
        <v>0</v>
      </c>
      <c r="H139" s="22">
        <v>0</v>
      </c>
      <c r="I139" s="22">
        <v>0</v>
      </c>
      <c r="J139" s="22">
        <v>0</v>
      </c>
      <c r="K139" s="22">
        <v>0</v>
      </c>
      <c r="L139" s="22">
        <v>0</v>
      </c>
    </row>
    <row r="140" spans="1:12" ht="27.75" customHeight="1" outlineLevel="1" x14ac:dyDescent="0.25">
      <c r="A140" s="62"/>
      <c r="B140" s="63"/>
      <c r="C140" s="64"/>
      <c r="D140" s="4" t="s">
        <v>27</v>
      </c>
      <c r="E140" s="22">
        <v>0</v>
      </c>
      <c r="F140" s="22">
        <v>0</v>
      </c>
      <c r="G140" s="22">
        <v>0</v>
      </c>
      <c r="H140" s="22">
        <v>0</v>
      </c>
      <c r="I140" s="22">
        <v>0</v>
      </c>
      <c r="J140" s="22">
        <v>0</v>
      </c>
      <c r="K140" s="22">
        <v>0</v>
      </c>
      <c r="L140" s="22">
        <v>0</v>
      </c>
    </row>
    <row r="141" spans="1:12" ht="24.75" customHeight="1" x14ac:dyDescent="0.25">
      <c r="A141" s="56" t="s">
        <v>62</v>
      </c>
      <c r="B141" s="57"/>
      <c r="C141" s="58"/>
      <c r="D141" s="21" t="s">
        <v>43</v>
      </c>
      <c r="E141" s="22">
        <f>SUM(F141:L141)</f>
        <v>49692.456600000005</v>
      </c>
      <c r="F141" s="22">
        <f>SUM(F142:F146)</f>
        <v>4070.69</v>
      </c>
      <c r="G141" s="22">
        <f>SUM(G142:G146)</f>
        <v>6001.9665999999997</v>
      </c>
      <c r="H141" s="22">
        <f t="shared" ref="H141" si="44">SUM(H142:H146)</f>
        <v>6882.8</v>
      </c>
      <c r="I141" s="22">
        <f t="shared" ref="I141" si="45">SUM(I142:I146)</f>
        <v>7373.5</v>
      </c>
      <c r="J141" s="22">
        <f t="shared" ref="J141" si="46">SUM(J142:J146)</f>
        <v>7890.5</v>
      </c>
      <c r="K141" s="22">
        <f t="shared" ref="K141" si="47">SUM(K142:K146)</f>
        <v>8441.5</v>
      </c>
      <c r="L141" s="22">
        <f t="shared" ref="L141" si="48">SUM(L142:L146)</f>
        <v>9031.5</v>
      </c>
    </row>
    <row r="142" spans="1:12" ht="31.5" x14ac:dyDescent="0.25">
      <c r="A142" s="59"/>
      <c r="B142" s="60"/>
      <c r="C142" s="61"/>
      <c r="D142" s="25" t="s">
        <v>52</v>
      </c>
      <c r="E142" s="22">
        <f>SUM(F142:L142)</f>
        <v>0</v>
      </c>
      <c r="F142" s="22">
        <f>F116</f>
        <v>0</v>
      </c>
      <c r="G142" s="22">
        <f t="shared" ref="G142:L142" si="49">G116</f>
        <v>0</v>
      </c>
      <c r="H142" s="22">
        <f t="shared" si="49"/>
        <v>0</v>
      </c>
      <c r="I142" s="22">
        <f t="shared" si="49"/>
        <v>0</v>
      </c>
      <c r="J142" s="22">
        <f t="shared" si="49"/>
        <v>0</v>
      </c>
      <c r="K142" s="22">
        <f t="shared" si="49"/>
        <v>0</v>
      </c>
      <c r="L142" s="22">
        <f t="shared" si="49"/>
        <v>0</v>
      </c>
    </row>
    <row r="143" spans="1:12" ht="47.25" x14ac:dyDescent="0.25">
      <c r="A143" s="59"/>
      <c r="B143" s="60"/>
      <c r="C143" s="61"/>
      <c r="D143" s="25" t="s">
        <v>22</v>
      </c>
      <c r="E143" s="22">
        <f t="shared" ref="E143" si="50">SUM(F143:L143)</f>
        <v>5982.3</v>
      </c>
      <c r="F143" s="22">
        <f t="shared" ref="F143:L146" si="51">F117</f>
        <v>654.6</v>
      </c>
      <c r="G143" s="22">
        <f t="shared" si="51"/>
        <v>1420.9</v>
      </c>
      <c r="H143" s="22">
        <f t="shared" si="51"/>
        <v>780.8</v>
      </c>
      <c r="I143" s="22">
        <f t="shared" si="51"/>
        <v>781.5</v>
      </c>
      <c r="J143" s="22">
        <f t="shared" si="51"/>
        <v>781.5</v>
      </c>
      <c r="K143" s="22">
        <f t="shared" si="51"/>
        <v>781.5</v>
      </c>
      <c r="L143" s="22">
        <f t="shared" si="51"/>
        <v>781.5</v>
      </c>
    </row>
    <row r="144" spans="1:12" ht="22.5" customHeight="1" x14ac:dyDescent="0.25">
      <c r="A144" s="59"/>
      <c r="B144" s="60"/>
      <c r="C144" s="61"/>
      <c r="D144" s="25" t="s">
        <v>26</v>
      </c>
      <c r="E144" s="22">
        <f>F144+G144+H144+I144+J144+K144+L144</f>
        <v>28410.156600000002</v>
      </c>
      <c r="F144" s="22">
        <f t="shared" si="51"/>
        <v>3416.09</v>
      </c>
      <c r="G144" s="22">
        <f t="shared" si="51"/>
        <v>2981.0666000000001</v>
      </c>
      <c r="H144" s="22">
        <f t="shared" si="51"/>
        <v>1802</v>
      </c>
      <c r="I144" s="22">
        <f t="shared" si="51"/>
        <v>4332</v>
      </c>
      <c r="J144" s="22">
        <f t="shared" si="51"/>
        <v>4789</v>
      </c>
      <c r="K144" s="22">
        <f t="shared" si="51"/>
        <v>5280</v>
      </c>
      <c r="L144" s="22">
        <f t="shared" si="51"/>
        <v>5810</v>
      </c>
    </row>
    <row r="145" spans="1:13" ht="63" x14ac:dyDescent="0.25">
      <c r="A145" s="59"/>
      <c r="B145" s="60"/>
      <c r="C145" s="61"/>
      <c r="D145" s="25" t="s">
        <v>53</v>
      </c>
      <c r="E145" s="22">
        <f>SUM(F145:L145)</f>
        <v>0</v>
      </c>
      <c r="F145" s="22">
        <f t="shared" si="51"/>
        <v>0</v>
      </c>
      <c r="G145" s="22">
        <f t="shared" si="51"/>
        <v>0</v>
      </c>
      <c r="H145" s="22">
        <f t="shared" si="51"/>
        <v>0</v>
      </c>
      <c r="I145" s="22">
        <f t="shared" si="51"/>
        <v>0</v>
      </c>
      <c r="J145" s="22">
        <f t="shared" si="51"/>
        <v>0</v>
      </c>
      <c r="K145" s="22">
        <f t="shared" si="51"/>
        <v>0</v>
      </c>
      <c r="L145" s="22">
        <f t="shared" si="51"/>
        <v>0</v>
      </c>
    </row>
    <row r="146" spans="1:13" ht="53.25" customHeight="1" x14ac:dyDescent="0.25">
      <c r="A146" s="62"/>
      <c r="B146" s="63"/>
      <c r="C146" s="64"/>
      <c r="D146" s="25" t="s">
        <v>27</v>
      </c>
      <c r="E146" s="22">
        <f t="shared" ref="E146" si="52">SUM(F146:L146)</f>
        <v>15300</v>
      </c>
      <c r="F146" s="22">
        <f t="shared" si="51"/>
        <v>0</v>
      </c>
      <c r="G146" s="22">
        <f t="shared" si="51"/>
        <v>1600</v>
      </c>
      <c r="H146" s="22">
        <f t="shared" si="51"/>
        <v>4300</v>
      </c>
      <c r="I146" s="22">
        <f t="shared" si="51"/>
        <v>2260</v>
      </c>
      <c r="J146" s="22">
        <f t="shared" si="51"/>
        <v>2320</v>
      </c>
      <c r="K146" s="22">
        <f t="shared" si="51"/>
        <v>2380</v>
      </c>
      <c r="L146" s="22">
        <f t="shared" si="51"/>
        <v>2440</v>
      </c>
    </row>
    <row r="147" spans="1:13" ht="15.75" customHeight="1" x14ac:dyDescent="0.25">
      <c r="A147" s="56" t="s">
        <v>66</v>
      </c>
      <c r="B147" s="57"/>
      <c r="C147" s="58"/>
      <c r="D147" s="21" t="s">
        <v>43</v>
      </c>
      <c r="E147" s="22">
        <f>SUM(F147:L147)</f>
        <v>47552.456600000005</v>
      </c>
      <c r="F147" s="22">
        <f>SUM(F148:F152)</f>
        <v>3680.69</v>
      </c>
      <c r="G147" s="22">
        <f t="shared" ref="G147" si="53">SUM(G148:G152)</f>
        <v>5601.9665999999997</v>
      </c>
      <c r="H147" s="22">
        <f t="shared" ref="H147" si="54">SUM(H148:H152)</f>
        <v>6632.8</v>
      </c>
      <c r="I147" s="22">
        <f t="shared" ref="I147" si="55">SUM(I148:I152)</f>
        <v>7113.5</v>
      </c>
      <c r="J147" s="22">
        <f t="shared" ref="J147" si="56">SUM(J148:J152)</f>
        <v>7620.5</v>
      </c>
      <c r="K147" s="22">
        <f t="shared" ref="K147" si="57">SUM(K148:K152)</f>
        <v>8161.5</v>
      </c>
      <c r="L147" s="22">
        <f t="shared" ref="L147" si="58">SUM(L148:L152)</f>
        <v>8741.5</v>
      </c>
    </row>
    <row r="148" spans="1:13" ht="31.5" x14ac:dyDescent="0.25">
      <c r="A148" s="59"/>
      <c r="B148" s="60"/>
      <c r="C148" s="61"/>
      <c r="D148" s="25" t="s">
        <v>52</v>
      </c>
      <c r="E148" s="22">
        <f>SUM(F148:L148)</f>
        <v>0</v>
      </c>
      <c r="F148" s="22">
        <f>F122</f>
        <v>0</v>
      </c>
      <c r="G148" s="22">
        <f t="shared" ref="G148:L148" si="59">G122</f>
        <v>0</v>
      </c>
      <c r="H148" s="22">
        <f t="shared" si="59"/>
        <v>0</v>
      </c>
      <c r="I148" s="22">
        <f t="shared" si="59"/>
        <v>0</v>
      </c>
      <c r="J148" s="22">
        <f t="shared" si="59"/>
        <v>0</v>
      </c>
      <c r="K148" s="22">
        <f t="shared" si="59"/>
        <v>0</v>
      </c>
      <c r="L148" s="22">
        <f t="shared" si="59"/>
        <v>0</v>
      </c>
    </row>
    <row r="149" spans="1:13" ht="47.25" x14ac:dyDescent="0.25">
      <c r="A149" s="59"/>
      <c r="B149" s="60"/>
      <c r="C149" s="61"/>
      <c r="D149" s="25" t="s">
        <v>22</v>
      </c>
      <c r="E149" s="22">
        <f t="shared" ref="E149" si="60">SUM(F149:L149)</f>
        <v>5982.3</v>
      </c>
      <c r="F149" s="22">
        <f>F117-F155</f>
        <v>654.6</v>
      </c>
      <c r="G149" s="22">
        <f t="shared" ref="G149:L149" si="61">G117-G155</f>
        <v>1420.9</v>
      </c>
      <c r="H149" s="22">
        <f t="shared" si="61"/>
        <v>780.8</v>
      </c>
      <c r="I149" s="22">
        <f t="shared" si="61"/>
        <v>781.5</v>
      </c>
      <c r="J149" s="22">
        <f t="shared" si="61"/>
        <v>781.5</v>
      </c>
      <c r="K149" s="22">
        <f t="shared" si="61"/>
        <v>781.5</v>
      </c>
      <c r="L149" s="22">
        <f t="shared" si="61"/>
        <v>781.5</v>
      </c>
    </row>
    <row r="150" spans="1:13" ht="15.75" x14ac:dyDescent="0.25">
      <c r="A150" s="59"/>
      <c r="B150" s="60"/>
      <c r="C150" s="61"/>
      <c r="D150" s="25" t="s">
        <v>26</v>
      </c>
      <c r="E150" s="22">
        <f>SUM(F150:L150)</f>
        <v>27620.156600000002</v>
      </c>
      <c r="F150" s="22">
        <f t="shared" ref="F150:G152" si="62">F118-F156</f>
        <v>3026.09</v>
      </c>
      <c r="G150" s="22">
        <f>G118-400</f>
        <v>2581.0666000000001</v>
      </c>
      <c r="H150" s="22">
        <f t="shared" ref="H150:L150" si="63">H118-H156</f>
        <v>1802</v>
      </c>
      <c r="I150" s="22">
        <f t="shared" si="63"/>
        <v>4332</v>
      </c>
      <c r="J150" s="22">
        <f t="shared" si="63"/>
        <v>4789</v>
      </c>
      <c r="K150" s="22">
        <f t="shared" si="63"/>
        <v>5280</v>
      </c>
      <c r="L150" s="22">
        <f t="shared" si="63"/>
        <v>5810</v>
      </c>
    </row>
    <row r="151" spans="1:13" ht="63" x14ac:dyDescent="0.25">
      <c r="A151" s="59"/>
      <c r="B151" s="60"/>
      <c r="C151" s="61"/>
      <c r="D151" s="25" t="s">
        <v>53</v>
      </c>
      <c r="E151" s="22">
        <f>SUM(F151:L151)</f>
        <v>0</v>
      </c>
      <c r="F151" s="22">
        <f t="shared" si="62"/>
        <v>0</v>
      </c>
      <c r="G151" s="22">
        <f t="shared" si="62"/>
        <v>0</v>
      </c>
      <c r="H151" s="22">
        <f t="shared" ref="H151:L151" si="64">H119-H157</f>
        <v>0</v>
      </c>
      <c r="I151" s="22">
        <f t="shared" si="64"/>
        <v>0</v>
      </c>
      <c r="J151" s="22">
        <f t="shared" si="64"/>
        <v>0</v>
      </c>
      <c r="K151" s="22">
        <f t="shared" si="64"/>
        <v>0</v>
      </c>
      <c r="L151" s="22">
        <f t="shared" si="64"/>
        <v>0</v>
      </c>
    </row>
    <row r="152" spans="1:13" ht="47.25" x14ac:dyDescent="0.25">
      <c r="A152" s="62"/>
      <c r="B152" s="63"/>
      <c r="C152" s="64"/>
      <c r="D152" s="25" t="s">
        <v>27</v>
      </c>
      <c r="E152" s="22">
        <f t="shared" ref="E152" si="65">SUM(F152:L152)</f>
        <v>13950</v>
      </c>
      <c r="F152" s="22">
        <f t="shared" si="62"/>
        <v>0</v>
      </c>
      <c r="G152" s="22">
        <f t="shared" si="62"/>
        <v>1600</v>
      </c>
      <c r="H152" s="22">
        <f t="shared" ref="H152:L152" si="66">H120-H158</f>
        <v>4050</v>
      </c>
      <c r="I152" s="22">
        <f t="shared" si="66"/>
        <v>2000</v>
      </c>
      <c r="J152" s="22">
        <f t="shared" si="66"/>
        <v>2050</v>
      </c>
      <c r="K152" s="22">
        <f t="shared" si="66"/>
        <v>2100</v>
      </c>
      <c r="L152" s="22">
        <f t="shared" si="66"/>
        <v>2150</v>
      </c>
    </row>
    <row r="153" spans="1:13" ht="15.75" customHeight="1" x14ac:dyDescent="0.25">
      <c r="A153" s="56" t="s">
        <v>65</v>
      </c>
      <c r="B153" s="57"/>
      <c r="C153" s="58"/>
      <c r="D153" s="21" t="s">
        <v>43</v>
      </c>
      <c r="E153" s="22">
        <f>SUM(F153:L153)</f>
        <v>2140</v>
      </c>
      <c r="F153" s="22">
        <f>SUM(F154:F158)</f>
        <v>390</v>
      </c>
      <c r="G153" s="22">
        <f>SUM(G154:G158)</f>
        <v>400</v>
      </c>
      <c r="H153" s="22">
        <f t="shared" ref="H153" si="67">SUM(H154:H158)</f>
        <v>250</v>
      </c>
      <c r="I153" s="22">
        <f t="shared" ref="I153" si="68">SUM(I154:I158)</f>
        <v>260</v>
      </c>
      <c r="J153" s="22">
        <f t="shared" ref="J153" si="69">SUM(J154:J158)</f>
        <v>270</v>
      </c>
      <c r="K153" s="22">
        <f t="shared" ref="K153" si="70">SUM(K154:K158)</f>
        <v>280</v>
      </c>
      <c r="L153" s="22">
        <f t="shared" ref="L153" si="71">SUM(L154:L158)</f>
        <v>290</v>
      </c>
    </row>
    <row r="154" spans="1:13" ht="31.5" x14ac:dyDescent="0.25">
      <c r="A154" s="59"/>
      <c r="B154" s="60"/>
      <c r="C154" s="61"/>
      <c r="D154" s="25" t="s">
        <v>52</v>
      </c>
      <c r="E154" s="22">
        <f>SUM(F154:L154)</f>
        <v>0</v>
      </c>
      <c r="F154" s="14">
        <v>0</v>
      </c>
      <c r="G154" s="51">
        <v>0</v>
      </c>
      <c r="H154" s="14">
        <v>0</v>
      </c>
      <c r="I154" s="14">
        <v>0</v>
      </c>
      <c r="J154" s="14">
        <v>0</v>
      </c>
      <c r="K154" s="14">
        <v>0</v>
      </c>
      <c r="L154" s="14">
        <v>0</v>
      </c>
    </row>
    <row r="155" spans="1:13" ht="47.25" x14ac:dyDescent="0.25">
      <c r="A155" s="59"/>
      <c r="B155" s="60"/>
      <c r="C155" s="61"/>
      <c r="D155" s="25" t="s">
        <v>22</v>
      </c>
      <c r="E155" s="22">
        <f t="shared" ref="E155" si="72">SUM(F155:L155)</f>
        <v>0</v>
      </c>
      <c r="F155" s="14">
        <v>0</v>
      </c>
      <c r="G155" s="51">
        <v>0</v>
      </c>
      <c r="H155" s="14">
        <v>0</v>
      </c>
      <c r="I155" s="14">
        <v>0</v>
      </c>
      <c r="J155" s="14">
        <v>0</v>
      </c>
      <c r="K155" s="14">
        <v>0</v>
      </c>
      <c r="L155" s="14">
        <v>0</v>
      </c>
    </row>
    <row r="156" spans="1:13" ht="15.75" x14ac:dyDescent="0.25">
      <c r="A156" s="59"/>
      <c r="B156" s="60"/>
      <c r="C156" s="61"/>
      <c r="D156" s="25" t="s">
        <v>26</v>
      </c>
      <c r="E156" s="22">
        <v>790</v>
      </c>
      <c r="F156" s="14">
        <v>390</v>
      </c>
      <c r="G156" s="14">
        <v>400</v>
      </c>
      <c r="H156" s="14">
        <v>0</v>
      </c>
      <c r="I156" s="14">
        <v>0</v>
      </c>
      <c r="J156" s="14">
        <v>0</v>
      </c>
      <c r="K156" s="14">
        <v>0</v>
      </c>
      <c r="L156" s="14">
        <v>0</v>
      </c>
    </row>
    <row r="157" spans="1:13" ht="63" x14ac:dyDescent="0.25">
      <c r="A157" s="59"/>
      <c r="B157" s="60"/>
      <c r="C157" s="61"/>
      <c r="D157" s="25" t="s">
        <v>53</v>
      </c>
      <c r="E157" s="22">
        <f>SUM(F157:L157)</f>
        <v>0</v>
      </c>
      <c r="F157" s="14">
        <v>0</v>
      </c>
      <c r="G157" s="14">
        <v>0</v>
      </c>
      <c r="H157" s="14">
        <v>0</v>
      </c>
      <c r="I157" s="14">
        <v>0</v>
      </c>
      <c r="J157" s="14">
        <v>0</v>
      </c>
      <c r="K157" s="14">
        <v>0</v>
      </c>
      <c r="L157" s="14">
        <v>0</v>
      </c>
    </row>
    <row r="158" spans="1:13" ht="47.25" x14ac:dyDescent="0.25">
      <c r="A158" s="62"/>
      <c r="B158" s="63"/>
      <c r="C158" s="64"/>
      <c r="D158" s="25" t="s">
        <v>27</v>
      </c>
      <c r="E158" s="22">
        <f t="shared" ref="E158" si="73">SUM(F158:L158)</f>
        <v>1350</v>
      </c>
      <c r="F158" s="14">
        <v>0</v>
      </c>
      <c r="G158" s="14">
        <v>0</v>
      </c>
      <c r="H158" s="14">
        <v>250</v>
      </c>
      <c r="I158" s="14">
        <v>260</v>
      </c>
      <c r="J158" s="14">
        <v>270</v>
      </c>
      <c r="K158" s="14">
        <v>280</v>
      </c>
      <c r="L158" s="14">
        <v>290</v>
      </c>
      <c r="M158" s="32"/>
    </row>
    <row r="160" spans="1:13" x14ac:dyDescent="0.25">
      <c r="B160" s="65"/>
      <c r="C160" s="65"/>
      <c r="D160" s="65"/>
      <c r="E160" s="65"/>
    </row>
    <row r="161" spans="2:26" ht="48.75" customHeight="1" x14ac:dyDescent="0.25">
      <c r="B161" s="55"/>
      <c r="C161" s="55"/>
      <c r="D161" s="55"/>
      <c r="E161" s="55"/>
      <c r="F161" s="55"/>
      <c r="G161" s="55"/>
      <c r="H161" s="55"/>
      <c r="I161" s="55"/>
      <c r="J161" s="55"/>
      <c r="K161" s="55"/>
      <c r="L161" s="55"/>
      <c r="M161" s="29"/>
      <c r="N161" s="29"/>
      <c r="O161" s="29"/>
      <c r="P161" s="29"/>
      <c r="Q161" s="29"/>
      <c r="R161" s="29"/>
      <c r="S161" s="29"/>
      <c r="T161" s="29"/>
      <c r="U161" s="29"/>
      <c r="V161" s="29"/>
      <c r="W161" s="29"/>
      <c r="X161" s="29"/>
      <c r="Y161" s="29"/>
      <c r="Z161" s="29"/>
    </row>
    <row r="162" spans="2:26" ht="49.5" customHeight="1" x14ac:dyDescent="0.25">
      <c r="B162" s="55"/>
      <c r="C162" s="55"/>
      <c r="D162" s="55"/>
      <c r="E162" s="55"/>
      <c r="F162" s="55"/>
      <c r="G162" s="55"/>
      <c r="H162" s="55"/>
      <c r="I162" s="55"/>
      <c r="J162" s="55"/>
      <c r="K162" s="55"/>
      <c r="L162" s="55"/>
      <c r="M162" s="30"/>
      <c r="N162" s="30"/>
      <c r="O162" s="29"/>
      <c r="P162" s="29"/>
      <c r="Q162" s="29"/>
      <c r="R162" s="29"/>
      <c r="S162" s="29"/>
      <c r="T162" s="29"/>
      <c r="U162" s="29"/>
      <c r="V162" s="29"/>
      <c r="W162" s="29"/>
      <c r="X162" s="29"/>
      <c r="Y162" s="29"/>
      <c r="Z162" s="29"/>
    </row>
    <row r="163" spans="2:26" x14ac:dyDescent="0.25">
      <c r="B163" s="31"/>
      <c r="C163" s="31"/>
      <c r="D163" s="31"/>
      <c r="E163" s="31"/>
      <c r="F163" s="31"/>
      <c r="G163" s="31"/>
      <c r="H163" s="31"/>
      <c r="I163" s="31"/>
      <c r="J163" s="31"/>
      <c r="K163" s="31"/>
      <c r="L163" s="31"/>
      <c r="M163" s="31"/>
      <c r="N163" s="31"/>
    </row>
  </sheetData>
  <mergeCells count="66">
    <mergeCell ref="A78:C83"/>
    <mergeCell ref="A84:L84"/>
    <mergeCell ref="B103:B108"/>
    <mergeCell ref="C103:C108"/>
    <mergeCell ref="A103:A108"/>
    <mergeCell ref="C85:C90"/>
    <mergeCell ref="B91:B96"/>
    <mergeCell ref="A91:A96"/>
    <mergeCell ref="C91:C96"/>
    <mergeCell ref="C97:C102"/>
    <mergeCell ref="B97:B102"/>
    <mergeCell ref="A97:A102"/>
    <mergeCell ref="B85:B90"/>
    <mergeCell ref="A85:A90"/>
    <mergeCell ref="A47:A52"/>
    <mergeCell ref="C29:C34"/>
    <mergeCell ref="B29:B34"/>
    <mergeCell ref="A29:A34"/>
    <mergeCell ref="C35:C40"/>
    <mergeCell ref="B35:B40"/>
    <mergeCell ref="A35:A40"/>
    <mergeCell ref="A23:A28"/>
    <mergeCell ref="B23:B28"/>
    <mergeCell ref="C23:C28"/>
    <mergeCell ref="J7:L7"/>
    <mergeCell ref="C9:I9"/>
    <mergeCell ref="A15:L15"/>
    <mergeCell ref="A16:L16"/>
    <mergeCell ref="C17:C22"/>
    <mergeCell ref="B17:B22"/>
    <mergeCell ref="A17:A22"/>
    <mergeCell ref="A5:L5"/>
    <mergeCell ref="A11:A13"/>
    <mergeCell ref="B11:B13"/>
    <mergeCell ref="C11:C13"/>
    <mergeCell ref="D11:D13"/>
    <mergeCell ref="E11:L11"/>
    <mergeCell ref="E12:E13"/>
    <mergeCell ref="F12:L12"/>
    <mergeCell ref="C72:C77"/>
    <mergeCell ref="A72:A77"/>
    <mergeCell ref="C41:C46"/>
    <mergeCell ref="C53:C58"/>
    <mergeCell ref="B53:B58"/>
    <mergeCell ref="A53:A58"/>
    <mergeCell ref="A59:A64"/>
    <mergeCell ref="B59:B64"/>
    <mergeCell ref="C59:C64"/>
    <mergeCell ref="A71:L71"/>
    <mergeCell ref="B72:B77"/>
    <mergeCell ref="A65:C70"/>
    <mergeCell ref="B41:B46"/>
    <mergeCell ref="A41:A46"/>
    <mergeCell ref="C47:C52"/>
    <mergeCell ref="B47:B52"/>
    <mergeCell ref="A121:B121"/>
    <mergeCell ref="A109:C114"/>
    <mergeCell ref="A115:B120"/>
    <mergeCell ref="C115:C120"/>
    <mergeCell ref="B161:L161"/>
    <mergeCell ref="B162:L162"/>
    <mergeCell ref="A122:C140"/>
    <mergeCell ref="A141:C146"/>
    <mergeCell ref="B160:E160"/>
    <mergeCell ref="A147:C152"/>
    <mergeCell ref="A153:C158"/>
  </mergeCells>
  <pageMargins left="0.23622047244094491" right="0.23622047244094491" top="0.74803149606299213" bottom="0.74803149606299213" header="0.31496062992125984" footer="0.31496062992125984"/>
  <pageSetup paperSize="9" scale="7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13"/>
  <sheetViews>
    <sheetView workbookViewId="0">
      <selection sqref="A1:N24"/>
    </sheetView>
  </sheetViews>
  <sheetFormatPr defaultRowHeight="15" x14ac:dyDescent="0.25"/>
  <cols>
    <col min="2" max="2" width="15.140625" customWidth="1"/>
    <col min="3" max="3" width="10.140625" customWidth="1"/>
    <col min="4" max="4" width="10.85546875" customWidth="1"/>
    <col min="5" max="5" width="14.140625" customWidth="1"/>
    <col min="6" max="6" width="13.5703125" customWidth="1"/>
    <col min="7" max="7" width="11.85546875" customWidth="1"/>
    <col min="9" max="9" width="7.140625" customWidth="1"/>
    <col min="10" max="10" width="7" customWidth="1"/>
    <col min="11" max="11" width="7.42578125" customWidth="1"/>
    <col min="12" max="12" width="7.85546875" customWidth="1"/>
    <col min="13" max="13" width="7.28515625" customWidth="1"/>
    <col min="14" max="14" width="7.5703125" customWidth="1"/>
  </cols>
  <sheetData>
    <row r="3" spans="1:14" ht="16.5" x14ac:dyDescent="0.25">
      <c r="K3" s="34"/>
      <c r="L3" s="34"/>
      <c r="M3" s="75" t="s">
        <v>67</v>
      </c>
      <c r="N3" s="75"/>
    </row>
    <row r="4" spans="1:14" ht="16.5" x14ac:dyDescent="0.25">
      <c r="K4" s="34"/>
      <c r="L4" s="34"/>
      <c r="M4" s="33"/>
      <c r="N4" s="33"/>
    </row>
    <row r="6" spans="1:14" ht="16.5" x14ac:dyDescent="0.25">
      <c r="D6" s="75" t="s">
        <v>68</v>
      </c>
      <c r="E6" s="75"/>
      <c r="F6" s="75"/>
      <c r="G6" s="75"/>
      <c r="H6" s="75"/>
      <c r="I6" s="75"/>
    </row>
    <row r="7" spans="1:14" ht="16.5" x14ac:dyDescent="0.25">
      <c r="D7" s="75" t="s">
        <v>69</v>
      </c>
      <c r="E7" s="75"/>
      <c r="F7" s="75"/>
      <c r="G7" s="75"/>
      <c r="H7" s="75"/>
      <c r="I7" s="75"/>
    </row>
    <row r="9" spans="1:14" x14ac:dyDescent="0.25">
      <c r="A9" s="77" t="s">
        <v>48</v>
      </c>
      <c r="B9" s="77" t="s">
        <v>70</v>
      </c>
      <c r="C9" s="77" t="s">
        <v>71</v>
      </c>
      <c r="D9" s="77" t="s">
        <v>72</v>
      </c>
      <c r="E9" s="77" t="s">
        <v>73</v>
      </c>
      <c r="F9" s="77" t="s">
        <v>74</v>
      </c>
      <c r="G9" s="77" t="s">
        <v>75</v>
      </c>
      <c r="H9" s="76" t="s">
        <v>76</v>
      </c>
      <c r="I9" s="76"/>
      <c r="J9" s="76"/>
      <c r="K9" s="76"/>
      <c r="L9" s="76"/>
      <c r="M9" s="76"/>
      <c r="N9" s="76"/>
    </row>
    <row r="10" spans="1:14" x14ac:dyDescent="0.25">
      <c r="A10" s="77"/>
      <c r="B10" s="77"/>
      <c r="C10" s="77"/>
      <c r="D10" s="77"/>
      <c r="E10" s="77"/>
      <c r="F10" s="77"/>
      <c r="G10" s="77"/>
      <c r="H10" s="76" t="s">
        <v>77</v>
      </c>
      <c r="I10" s="76" t="s">
        <v>78</v>
      </c>
      <c r="J10" s="76"/>
      <c r="K10" s="76"/>
      <c r="L10" s="76"/>
      <c r="M10" s="76"/>
      <c r="N10" s="76"/>
    </row>
    <row r="11" spans="1:14" ht="149.25" customHeight="1" x14ac:dyDescent="0.25">
      <c r="A11" s="77"/>
      <c r="B11" s="77"/>
      <c r="C11" s="77"/>
      <c r="D11" s="77"/>
      <c r="E11" s="77"/>
      <c r="F11" s="77"/>
      <c r="G11" s="77"/>
      <c r="H11" s="76"/>
      <c r="I11" s="35">
        <v>2015</v>
      </c>
      <c r="J11" s="35">
        <v>2016</v>
      </c>
      <c r="K11" s="35">
        <v>2017</v>
      </c>
      <c r="L11" s="35">
        <v>2018</v>
      </c>
      <c r="M11" s="35">
        <v>2019</v>
      </c>
      <c r="N11" s="35">
        <v>2020</v>
      </c>
    </row>
    <row r="12" spans="1:14" x14ac:dyDescent="0.25">
      <c r="A12" s="36">
        <v>1</v>
      </c>
      <c r="B12" s="36">
        <v>2</v>
      </c>
      <c r="C12" s="36">
        <v>3</v>
      </c>
      <c r="D12" s="36">
        <v>4</v>
      </c>
      <c r="E12" s="36">
        <v>5</v>
      </c>
      <c r="F12" s="36">
        <v>6</v>
      </c>
      <c r="G12" s="36">
        <v>7</v>
      </c>
      <c r="H12" s="35">
        <v>8</v>
      </c>
      <c r="I12" s="35">
        <v>9</v>
      </c>
      <c r="J12" s="35">
        <v>10</v>
      </c>
      <c r="K12" s="35">
        <v>11</v>
      </c>
      <c r="L12" s="35">
        <v>12</v>
      </c>
      <c r="M12" s="35">
        <v>13</v>
      </c>
      <c r="N12" s="35">
        <v>14</v>
      </c>
    </row>
    <row r="13" spans="1:14" x14ac:dyDescent="0.25">
      <c r="A13" s="37" t="s">
        <v>79</v>
      </c>
      <c r="B13" s="37" t="s">
        <v>79</v>
      </c>
      <c r="C13" s="37" t="s">
        <v>79</v>
      </c>
      <c r="D13" s="37" t="s">
        <v>79</v>
      </c>
      <c r="E13" s="37" t="s">
        <v>79</v>
      </c>
      <c r="F13" s="37" t="s">
        <v>79</v>
      </c>
      <c r="G13" s="37" t="s">
        <v>79</v>
      </c>
      <c r="H13" s="37" t="s">
        <v>79</v>
      </c>
      <c r="I13" s="37" t="s">
        <v>79</v>
      </c>
      <c r="J13" s="37" t="s">
        <v>79</v>
      </c>
      <c r="K13" s="37" t="s">
        <v>79</v>
      </c>
      <c r="L13" s="37" t="s">
        <v>79</v>
      </c>
      <c r="M13" s="37" t="s">
        <v>79</v>
      </c>
      <c r="N13" s="37" t="s">
        <v>79</v>
      </c>
    </row>
  </sheetData>
  <mergeCells count="13">
    <mergeCell ref="A9:A11"/>
    <mergeCell ref="B9:B11"/>
    <mergeCell ref="C9:C11"/>
    <mergeCell ref="D9:D11"/>
    <mergeCell ref="E9:E11"/>
    <mergeCell ref="H10:H11"/>
    <mergeCell ref="I10:N10"/>
    <mergeCell ref="M3:N3"/>
    <mergeCell ref="D6:I6"/>
    <mergeCell ref="D7:I7"/>
    <mergeCell ref="F9:F11"/>
    <mergeCell ref="G9:G11"/>
    <mergeCell ref="H9:N9"/>
  </mergeCells>
  <pageMargins left="0" right="0"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Таблица 2</vt:lpstr>
      <vt:lpstr>Таблица 3</vt:lpstr>
      <vt:lpstr>Лист3</vt:lpstr>
      <vt:lpstr>'Таблица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2015-12-23T11:35:13Z</dcterms:modified>
</cp:coreProperties>
</file>