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1335" windowWidth="17895" windowHeight="10410" activeTab="1"/>
  </bookViews>
  <sheets>
    <sheet name="таблица_1" sheetId="1" r:id="rId1"/>
    <sheet name="таблица_2" sheetId="2" r:id="rId2"/>
    <sheet name="Лист2" sheetId="3" state="hidden" r:id="rId3"/>
    <sheet name="Лист3" sheetId="4" state="hidden" r:id="rId4"/>
  </sheets>
  <definedNames>
    <definedName name="_xlnm.Print_Area" localSheetId="0">таблица_1!$A$1:$V$73</definedName>
  </definedNames>
  <calcPr calcId="145621"/>
</workbook>
</file>

<file path=xl/calcChain.xml><?xml version="1.0" encoding="utf-8"?>
<calcChain xmlns="http://schemas.openxmlformats.org/spreadsheetml/2006/main">
  <c r="M68" i="1" l="1"/>
  <c r="M143" i="2" l="1"/>
  <c r="M116" i="2"/>
  <c r="Q104" i="2"/>
  <c r="M104" i="2"/>
  <c r="Q116" i="2"/>
  <c r="I116" i="2"/>
  <c r="M59" i="2"/>
  <c r="M51" i="2"/>
  <c r="Q26" i="2"/>
  <c r="M26" i="2"/>
  <c r="U26" i="2" l="1"/>
  <c r="M20" i="1" l="1"/>
  <c r="L20" i="1"/>
  <c r="L13" i="1" s="1"/>
  <c r="M22" i="1"/>
  <c r="L22" i="1"/>
  <c r="U156" i="2" l="1"/>
  <c r="Q156" i="2"/>
  <c r="M156" i="2"/>
  <c r="AC149" i="2"/>
  <c r="Y149" i="2"/>
  <c r="U149" i="2"/>
  <c r="M149" i="2"/>
  <c r="Q143" i="2"/>
  <c r="U132" i="2"/>
  <c r="Q132" i="2"/>
  <c r="M132" i="2"/>
  <c r="Q51" i="2"/>
  <c r="Q23" i="2"/>
  <c r="M23" i="2"/>
  <c r="I23" i="2"/>
  <c r="M27" i="1" l="1"/>
  <c r="M26" i="1"/>
  <c r="M13" i="1" s="1"/>
  <c r="M38" i="1" l="1"/>
  <c r="L35" i="1" l="1"/>
  <c r="M52" i="1" l="1"/>
  <c r="M49" i="1"/>
  <c r="M35" i="1" s="1"/>
  <c r="V35" i="1" l="1"/>
  <c r="R35" i="1"/>
  <c r="N35" i="1"/>
  <c r="I26" i="2" l="1"/>
  <c r="M11" i="1" l="1"/>
  <c r="R13" i="1" l="1"/>
  <c r="Q13" i="1"/>
  <c r="P13" i="1"/>
  <c r="AC59" i="2" l="1"/>
  <c r="AC45" i="2"/>
  <c r="AC26" i="2"/>
  <c r="AC12" i="2"/>
  <c r="Y59" i="2"/>
  <c r="Y45" i="2"/>
  <c r="Y26" i="2"/>
  <c r="Y12" i="2"/>
  <c r="U59" i="2"/>
  <c r="U51" i="2"/>
  <c r="U12" i="2"/>
  <c r="Q59" i="2"/>
  <c r="Q12" i="2"/>
  <c r="M45" i="2"/>
  <c r="M12" i="2"/>
  <c r="I45" i="2"/>
  <c r="M11" i="2" l="1"/>
  <c r="Y11" i="2"/>
  <c r="AC11" i="2"/>
  <c r="U11" i="2"/>
  <c r="Q11" i="2"/>
  <c r="U143" i="2"/>
  <c r="U104" i="2"/>
  <c r="Q123" i="2" l="1"/>
  <c r="Y123" i="2"/>
  <c r="N13" i="1" l="1"/>
  <c r="T13" i="1"/>
  <c r="U13" i="1"/>
  <c r="V13" i="1"/>
  <c r="Q165" i="2" l="1"/>
  <c r="M165" i="2"/>
  <c r="M103" i="2" s="1"/>
  <c r="AC103" i="2"/>
  <c r="Y103" i="2"/>
  <c r="Q103" i="2"/>
  <c r="I103" i="2"/>
  <c r="I40" i="2"/>
  <c r="I11" i="2" s="1"/>
  <c r="V11" i="1"/>
  <c r="U11" i="1"/>
  <c r="T11" i="1"/>
  <c r="R11" i="1"/>
  <c r="Q11" i="1"/>
  <c r="P11" i="1"/>
  <c r="N11" i="1"/>
  <c r="L11" i="1"/>
  <c r="U103" i="2" l="1"/>
</calcChain>
</file>

<file path=xl/sharedStrings.xml><?xml version="1.0" encoding="utf-8"?>
<sst xmlns="http://schemas.openxmlformats.org/spreadsheetml/2006/main" count="692" uniqueCount="366">
  <si>
    <t>Таблица 1. Адресная инвестиционная программа Нефтеюганского района</t>
  </si>
  <si>
    <t>на 2015 год и плановый период 2016-2017 годы</t>
  </si>
  <si>
    <t>Таблица 1</t>
  </si>
  <si>
    <t>тыс. руб.</t>
  </si>
  <si>
    <t>N п/п</t>
  </si>
  <si>
    <t>Наименование</t>
  </si>
  <si>
    <t>Вед</t>
  </si>
  <si>
    <t>Рз</t>
  </si>
  <si>
    <t>ПР</t>
  </si>
  <si>
    <t>КЦСР</t>
  </si>
  <si>
    <t>КВР</t>
  </si>
  <si>
    <t>Единицы измерения мощности</t>
  </si>
  <si>
    <t>Показатель мощности</t>
  </si>
  <si>
    <t>Сроки строительства</t>
  </si>
  <si>
    <t>Капитальные вложения на 2015 год</t>
  </si>
  <si>
    <t>Капитальные вложения на 2016 год</t>
  </si>
  <si>
    <t>Капитальные вложения на 2017 год</t>
  </si>
  <si>
    <t>федеральный бюджет</t>
  </si>
  <si>
    <t>бюджет автономного округа</t>
  </si>
  <si>
    <t>местный бюджет</t>
  </si>
  <si>
    <t>иные ВИ</t>
  </si>
  <si>
    <t>Общий объем капитальных вложений, в т.ч.</t>
  </si>
  <si>
    <t>I . АИП округа</t>
  </si>
  <si>
    <t>Объекты муниципальной собственности Нефтеюганского района, включенные в АИП ХМАО-Югры, всего</t>
  </si>
  <si>
    <t>Государственный заказчик "Нефтеюганский район"</t>
  </si>
  <si>
    <t>1.</t>
  </si>
  <si>
    <t>Государственная программа автономного округа "Обеспечение доступным и комфортным жильем жителей Ханты-Мансийского автономного округа-Югры в 2014-2020 годах"</t>
  </si>
  <si>
    <t>1.1.</t>
  </si>
  <si>
    <t>Подпрограмма 3 "Содействие развитию жилищного строительства"</t>
  </si>
  <si>
    <t>Мероприятие: СМР</t>
  </si>
  <si>
    <t>1.1.1.</t>
  </si>
  <si>
    <t>Инженерные сети индивидуальной жилой застройки Северо-Западной части восьмого микрорайона в пгт.Пойковский Нефтеюганского района</t>
  </si>
  <si>
    <t>О5</t>
  </si>
  <si>
    <t>О2</t>
  </si>
  <si>
    <t>08525404, 0820272</t>
  </si>
  <si>
    <t>м</t>
  </si>
  <si>
    <t>8134,5</t>
  </si>
  <si>
    <t>2011-2018</t>
  </si>
  <si>
    <t>1.1.2.</t>
  </si>
  <si>
    <t xml:space="preserve"> Инженерная подготовка квартала В-1 п.Сингапай Нефтеюганского района сети теплоснабжения, водоснабжения, водоотведения, электроснабжения. I, II,  III очереди строительства. (I очередь строительства: 3 этап)</t>
  </si>
  <si>
    <t>0820272, 0825404</t>
  </si>
  <si>
    <t>м/шт</t>
  </si>
  <si>
    <t>2015-2017</t>
  </si>
  <si>
    <t>2.</t>
  </si>
  <si>
    <t>Государственная программа автономного округа "Обеспечение прав и законных интересов населения Ханты-Мансийского автономного окурга - Югры в отдельных сферах жизнедеятельности в 2014-2020 годах"</t>
  </si>
  <si>
    <t>2.1.</t>
  </si>
  <si>
    <t>Подпрограмма 1 "Профилактика правонарушений"</t>
  </si>
  <si>
    <t>2.1.1.</t>
  </si>
  <si>
    <t>Участковый пункт полиции в п.Сентябрьский Нефтеюганского района</t>
  </si>
  <si>
    <t>О3</t>
  </si>
  <si>
    <t>м2</t>
  </si>
  <si>
    <t>162,1</t>
  </si>
  <si>
    <t>2012-2015</t>
  </si>
  <si>
    <t>2.1.2.</t>
  </si>
  <si>
    <t>Участковый пункт полиции в п.Салым Нефтеюганского района</t>
  </si>
  <si>
    <t>3.</t>
  </si>
  <si>
    <t>Государственная программа автономного округа "Развитие жилищно-коммунального комплекса и повышение энергетической эффективности в Ханты-Мансийском округе -Югре на 2014-2020 годы"</t>
  </si>
  <si>
    <t>3.1.</t>
  </si>
  <si>
    <t>Подпрограмма 1. "Создание условий для обеспечения качественными коммунальными услугами"</t>
  </si>
  <si>
    <t>3.1.1.</t>
  </si>
  <si>
    <t>II. АИП Нефтеюганского района</t>
  </si>
  <si>
    <t>Муниципальная Программа "Развитие культуры Нефтеюганского района на 2014-2020 годы"</t>
  </si>
  <si>
    <t>Вид работ: СМР</t>
  </si>
  <si>
    <t>658/200/150</t>
  </si>
  <si>
    <t>2014-2017</t>
  </si>
  <si>
    <t>Ивестиционные предложения по объектам капитального строительства
по Адресной  инвестиционной программе Нефтеюганского района.</t>
  </si>
  <si>
    <t>Таблица 2</t>
  </si>
  <si>
    <t>Капитальные вложения на 2018 год</t>
  </si>
  <si>
    <t>Капитальные вложения на 2019 год</t>
  </si>
  <si>
    <t>Капитальные вложения на 2020 год</t>
  </si>
  <si>
    <t>I</t>
  </si>
  <si>
    <t>Муниципальная Программа "Совершенствование муниципального управления в  Нефтеюганском районе на  2014-2020 годы"</t>
  </si>
  <si>
    <t>Подпрограмма 1 "Обеспечение исполнения полномочий администрации Нефтеюганского района"</t>
  </si>
  <si>
    <t>Объект недвижимости нежилого назначения на территории г.Нефтеюганска для размещения архива муниципального образования Нефтеюганский район</t>
  </si>
  <si>
    <t>Вид работ: приобретение</t>
  </si>
  <si>
    <t>Муниципальная Программа "Развитие транспортной системы Нефтеюганского района на период 2014-2020 годы"</t>
  </si>
  <si>
    <t>2.2.</t>
  </si>
  <si>
    <t xml:space="preserve"> "Подъезд к части с.п.Салым Нефтеюганского района (Строительство путепровода в районе железнодорожной станции и пешеходного моста)</t>
  </si>
  <si>
    <t>км</t>
  </si>
  <si>
    <t>2014-2018</t>
  </si>
  <si>
    <t>2.2.1.</t>
  </si>
  <si>
    <t>Вид работ: ПИР</t>
  </si>
  <si>
    <t>СМР</t>
  </si>
  <si>
    <t>2.3.</t>
  </si>
  <si>
    <t>2.3.1.</t>
  </si>
  <si>
    <t>г.п.Пойковский:</t>
  </si>
  <si>
    <t>2.3.5.</t>
  </si>
  <si>
    <t>Ответственный исполнитель МП: отдел по транспорту и дорогам</t>
  </si>
  <si>
    <t>2,908</t>
  </si>
  <si>
    <t>2014-2020</t>
  </si>
  <si>
    <t>Муниципальная Программа "Развитие агропромышленного комплекса и рынков сельскохозяйственной продукции, сырья и продовольствия в Нефтеюганском районе на 2014-2020 годы"</t>
  </si>
  <si>
    <t>Строительство плоскостных спортивных сооружений в с.п.Салым</t>
  </si>
  <si>
    <t>тыс.м2</t>
  </si>
  <si>
    <t>4,864</t>
  </si>
  <si>
    <t>3.2.</t>
  </si>
  <si>
    <t>3.2.1.</t>
  </si>
  <si>
    <t>4.</t>
  </si>
  <si>
    <t>Муниципальная Программа "Обеспечение экологической безопасности Нефтеюганского района на 2014-2020 годы"</t>
  </si>
  <si>
    <t>тыс.м3</t>
  </si>
  <si>
    <t>500</t>
  </si>
  <si>
    <t>5.</t>
  </si>
  <si>
    <t>5.1.</t>
  </si>
  <si>
    <t>5.1.1.</t>
  </si>
  <si>
    <t>6.</t>
  </si>
  <si>
    <t>Муниципальная программа "Образование 21 века на 2014-2020 годы"</t>
  </si>
  <si>
    <t>6.1.</t>
  </si>
  <si>
    <t>300</t>
  </si>
  <si>
    <t>2015-2018</t>
  </si>
  <si>
    <t>6.1.1.</t>
  </si>
  <si>
    <t>6.2.</t>
  </si>
  <si>
    <t>Средняя общеобразовательная школа в пгт.Пойковский</t>
  </si>
  <si>
    <t>700</t>
  </si>
  <si>
    <t>2019-2021</t>
  </si>
  <si>
    <t>6.2.1.</t>
  </si>
  <si>
    <t>6.3.</t>
  </si>
  <si>
    <t>мест</t>
  </si>
  <si>
    <t>80</t>
  </si>
  <si>
    <t>6.3.1.</t>
  </si>
  <si>
    <t>Вид работ: ПИР, СМР</t>
  </si>
  <si>
    <t>120</t>
  </si>
  <si>
    <t>Комплекс "Школа-Детский сад" в п.Юганская Обь Нефтеюганского района (130 учащихся/ 80 мест)</t>
  </si>
  <si>
    <t>210</t>
  </si>
  <si>
    <t>2013-2014 2016-2018</t>
  </si>
  <si>
    <t>7.</t>
  </si>
  <si>
    <t>Муниципальная программа "Защита населения и территорий от чрезвычайных ситутаций, обеспечение пожарной безопасности в Нефтеюганском районе на 2014-2020 годы"</t>
  </si>
  <si>
    <t>7.1.</t>
  </si>
  <si>
    <t>Комплекс сооружений противопожарного запаса в с.п.Салым Нефтеюганского района</t>
  </si>
  <si>
    <t>шт/м3</t>
  </si>
  <si>
    <t>4/60</t>
  </si>
  <si>
    <t>2014-2015</t>
  </si>
  <si>
    <t>7.1.1.</t>
  </si>
  <si>
    <t>7.2.</t>
  </si>
  <si>
    <t>Проектно-изыскательские работы, строительство и ввод в эксплуатацию объекта "Кольцевой противопожарный водопровод морского клуба "Югра"</t>
  </si>
  <si>
    <t>мкм/сут/м</t>
  </si>
  <si>
    <t>0,18728 /1274,4</t>
  </si>
  <si>
    <t>7.2.1.</t>
  </si>
  <si>
    <t>8.</t>
  </si>
  <si>
    <t>Муниципальная программа "Развитие физической культуры и спорта в Нефтеюганском районе на 2014-2020 годы»</t>
  </si>
  <si>
    <t>Подпрограмма 1 "Развитие массовой физической культуры и спорта"</t>
  </si>
  <si>
    <t>8.1.</t>
  </si>
  <si>
    <t>Физкультурно-оздоровительный комплекс в п.г.т.Пойковский Нефтеюганского района</t>
  </si>
  <si>
    <t>8.1.1.</t>
  </si>
  <si>
    <t>8.2.</t>
  </si>
  <si>
    <t>Физкультурно-оздоровительный комплекс в п.Сингапай Нефтеюганского района</t>
  </si>
  <si>
    <t>чел/час</t>
  </si>
  <si>
    <t>8.2.1.</t>
  </si>
  <si>
    <t>8.3.</t>
  </si>
  <si>
    <t>2015-2016</t>
  </si>
  <si>
    <t>8.3.1.</t>
  </si>
  <si>
    <t xml:space="preserve">Муниципальная программа «Доступное жилье – жителям Нефтеюганского района
 на 2014-2020 годы»
</t>
  </si>
  <si>
    <t>Подпрограмма 6 «Проектирование и строительство систем инженерной инфраструктуры»</t>
  </si>
  <si>
    <t>Трансформаторная подстанция по ул.Центральная  в с.п.Каркатеевы Нефтеюганского района</t>
  </si>
  <si>
    <t>кВА</t>
  </si>
  <si>
    <t>2*630</t>
  </si>
  <si>
    <t>2018-2020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</si>
  <si>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Нефтеюганский район в 2014-2020 годах"</t>
  </si>
  <si>
    <t>Подпрограмма 1 "Создание условий обеспечения качественными коммунальными услугами"</t>
  </si>
  <si>
    <t>Реконструкция существующего ЦТП-5  (г.п.Пойковский)</t>
  </si>
  <si>
    <t>Гкал/час</t>
  </si>
  <si>
    <t>15</t>
  </si>
  <si>
    <t>м3/сут</t>
  </si>
  <si>
    <t>8000</t>
  </si>
  <si>
    <t>Электроснабжение культурно-образовательного комплекса и детского сада на 260 мест в 6 микрорайоне, котельной микрорайона  "Дорожник" в г.п. Пойковский  Нефтеюганского района</t>
  </si>
  <si>
    <t>1,25</t>
  </si>
  <si>
    <t xml:space="preserve"> Реконструкция двухцепной ВЛ-35 кВ «Больничная» гп.Пойковский Нефтеюганского района,
II пусковой комплекс</t>
  </si>
  <si>
    <t>6,6</t>
  </si>
  <si>
    <t>8.3.2.</t>
  </si>
  <si>
    <t>Ответственный исполнитель МП: Департамент строительства и ЖКК НР</t>
  </si>
  <si>
    <t>КНС и сети канализации 5 мкр г.п.Пойковский Нефтеюганского района</t>
  </si>
  <si>
    <t>м3/сут,км</t>
  </si>
  <si>
    <t>524,6/02</t>
  </si>
  <si>
    <t>Трансформаторная подстанция в 5 мкр для электроснабжения объекта "Физкультурно-оздоровительный комплекс в г.п.Пойковский Нефтеюганского района"</t>
  </si>
  <si>
    <t xml:space="preserve"> Комплекс сооружений водоснабжения, водоочистки и сетей водоснабжения сп.Сингапай Нефтеюганского района</t>
  </si>
  <si>
    <t>м3/час</t>
  </si>
  <si>
    <t>Комплекс сооружений водоснабжения, установка ВОС - 100 м3/сут., сети водоснабжения в с.п.Куть-Ях Нефтеюганского района</t>
  </si>
  <si>
    <t>Строительство ВОС 130 м3/сутки блочно-модульного исполнения в с.п. Сентябрьский Нефтеюганского района</t>
  </si>
  <si>
    <t>Реконструкция водоочистных сооружений в п.Салым Нефтеюганского района</t>
  </si>
  <si>
    <t>2016-2020</t>
  </si>
  <si>
    <t>Установка  блочный котельной в с. п.Усть-Юган Нефтеюганского района</t>
  </si>
  <si>
    <t>МВт</t>
  </si>
  <si>
    <t>5</t>
  </si>
  <si>
    <t>с.п.Салым</t>
  </si>
  <si>
    <t>г.п.Пойковский</t>
  </si>
  <si>
    <t>с.п.Куть-Ях</t>
  </si>
  <si>
    <t>с.п.Чеускино</t>
  </si>
  <si>
    <t>с.п.Сингапай</t>
  </si>
  <si>
    <t>с.п.Лемпино</t>
  </si>
  <si>
    <t>Общественное кладбище в городском поселении Пойковский</t>
  </si>
  <si>
    <t>га</t>
  </si>
  <si>
    <t>Внутриквартальные инженерные сети для обеспечения перспективного строительства 3 А микрорайона гп.Пойковский</t>
  </si>
  <si>
    <t>вода - 1,073 км, канал - 0,674, тепло - 0,963 км, ЭС - 0,75 км, связь - 0,318 км.</t>
  </si>
  <si>
    <t>II</t>
  </si>
  <si>
    <t>Перспективный период (67-ра от 12.02.2014 с изм. от 29.01.2015 № 53-ра)</t>
  </si>
  <si>
    <t>с.п.Лемпино.</t>
  </si>
  <si>
    <t>Реконструкция существующей котельной в сп.Лемпино Нефтеюганского с переносом емкостей резервного топлива (нефти) из зон санитарной охраны артскважин</t>
  </si>
  <si>
    <t>2016-2017</t>
  </si>
  <si>
    <t>1.2.</t>
  </si>
  <si>
    <t>1.2.1.</t>
  </si>
  <si>
    <t>1.2.2.</t>
  </si>
  <si>
    <t>1.3.</t>
  </si>
  <si>
    <t>Установка блочной системы водоочистки производительностью 100 м3/сут в сп.Лемпино Нефтеюганского района</t>
  </si>
  <si>
    <t>1.3.1.</t>
  </si>
  <si>
    <t>1.3.2.</t>
  </si>
  <si>
    <t>1.4.</t>
  </si>
  <si>
    <t>м3</t>
  </si>
  <si>
    <t>1.4.1.</t>
  </si>
  <si>
    <t>Пешеходный мост по ул.Мира в с.п Лемпино Нефтеюганского района</t>
  </si>
  <si>
    <t>с.п.Куть-Ях:</t>
  </si>
  <si>
    <t>Реконструкция существующих КОС с приведением мощности до 100 м3/сут в с.п.Куть-Ях Нефтеюганского района (при условии передачи их от РЖД)</t>
  </si>
  <si>
    <t>Вид работ:ПИР</t>
  </si>
  <si>
    <t>Улично-дорожная сеть к территории строительства многоквартирных жилых домов с.п.Куть-Ях Нефтеюганского района</t>
  </si>
  <si>
    <t>Реконструкция существующей ТП № 7 с увеличением мощности до 2х630 кВа в сп.Куть-Ях Нефтеюганского района</t>
  </si>
  <si>
    <t>кВа</t>
  </si>
  <si>
    <t>2х630</t>
  </si>
  <si>
    <t>с.п.Сентябрьский</t>
  </si>
  <si>
    <t>Вынос  ВЛ-10 кВ из зоны среднеэтажной жилой застройки в с.п.Сентябрьский Нефтеюганского района</t>
  </si>
  <si>
    <t>630*2</t>
  </si>
  <si>
    <t>2019-2020</t>
  </si>
  <si>
    <t>Реконструкция существующих КОС мощностью 400 м3/сут до мощности 130 м3/сут в с.п.Сентябрьский Нефтеюганского района</t>
  </si>
  <si>
    <t>3.3.</t>
  </si>
  <si>
    <t>Автомобильная дорога  из с.п.Сентябрьский Нефтеюганского района (протяженность 1,3 км)</t>
  </si>
  <si>
    <t>3.3.1.</t>
  </si>
  <si>
    <t>3.4.</t>
  </si>
  <si>
    <t>Физкультурно-оздоровительный комплекс в с.п.Сентябрьский Нефтеюганского района</t>
  </si>
  <si>
    <t>3.4.1.</t>
  </si>
  <si>
    <t>с.п.Усть-Юган</t>
  </si>
  <si>
    <t>4.3.</t>
  </si>
  <si>
    <t>Реконструкция КОС 100 м3/сут в п.Усть-Юган Нефтеюганского района (при условии передачи их от РЖД)</t>
  </si>
  <si>
    <t>4.3.1.</t>
  </si>
  <si>
    <t>4.4.</t>
  </si>
  <si>
    <t>Реконструкция детского сада «Чебурашка» в п.Усть-Юган Нефтеюганского района</t>
  </si>
  <si>
    <t>4.5.</t>
  </si>
  <si>
    <t>4.5.1.</t>
  </si>
  <si>
    <t>Улично-дорожная сеть в п.Юганская Обь Нефтеюганского района</t>
  </si>
  <si>
    <t>Сети тепловодоснабжения от существующей котельной до п.Усть-Юган Нефтеюганского района</t>
  </si>
  <si>
    <t>2*400</t>
  </si>
  <si>
    <t>2016; 2017</t>
  </si>
  <si>
    <t>с.п.Каркатеевы</t>
  </si>
  <si>
    <t xml:space="preserve">Строительство блочно-модульной водоочистной установки производительностью 250 м3/сут в сп.Каркатеевы </t>
  </si>
  <si>
    <t>Трансформаторная подстанция для строительства ВОС и ЛЭП 6 кВ, реконструкция существующей ТП № 3 в сп.Каркатеевы Нефтеюганского района</t>
  </si>
  <si>
    <t>2*160</t>
  </si>
  <si>
    <t>Реконструкция канализационной насосной станции с увеличением мощности до 1330 м3/сут, строительство напорного коллектора и КНС Гидронамыва в сп.Чеускино Нефтеюганского района</t>
  </si>
  <si>
    <t>7.3.</t>
  </si>
  <si>
    <t>Физкультурно-оздоровительный комплекс в с.п.Чеускино Нефтеюганского района (привязка проекта)</t>
  </si>
  <si>
    <t>7.3.1.</t>
  </si>
  <si>
    <t>7.4.</t>
  </si>
  <si>
    <t>Устройство проездов по улицам Болотная, Новая, Зеленая в сп.Чеускино Нефтеюганского района</t>
  </si>
  <si>
    <t>7.4.1.</t>
  </si>
  <si>
    <t>Сети электроснабжения от ПС «ЛПХ»
и ПС «Вандрас» до существующих ТП
в сп.Салым Нефтеюганского района</t>
  </si>
  <si>
    <t>Строительство инженерных сетей для комплексного освоения территории планировочного квартала 03:02:02 в с.п.Салым Нефтеюганского района (со стротительством ТП 10/0,4/630 кВа)</t>
  </si>
  <si>
    <t>Реконструкция КТПН-250/10/0,4 кВа № 15 для электроснабжения МКД с установкой блочной 2-х трансформаторной подстанции БКТП-10/0,4 кВа по ул.45 лет Победы в сп.Салым Нефтеюганского района</t>
  </si>
  <si>
    <t>Реконструкция сетей канализации по ул.Новая от СОШ № 1 до КОС в сп.Салым</t>
  </si>
  <si>
    <t>Магистральные сети водоснабжения к территории 5 мкр.
для комплексного освоения гп.Пойковский Нефтеюганского района</t>
  </si>
  <si>
    <t>Таблица 4</t>
  </si>
  <si>
    <t>Ежемесячный мониторинг (отчет) капитальных вложений и анализ использования финансовых средств
 по состоянию на _________2014г.
(нарастающим итогом)</t>
  </si>
  <si>
    <t>Наименование целевой программы / наименование объекта</t>
  </si>
  <si>
    <t>Лимит капитальных вложений, предусмотренной АИП Нр на _________ год</t>
  </si>
  <si>
    <t>Остаток средств БАО предудущих периодов на 01.01.________</t>
  </si>
  <si>
    <t>Сумма возврата в ______ году остатков средств БАО предыдущих периодов на отчетную дату</t>
  </si>
  <si>
    <t>Профинансировано местным бюджетом в ________ году на отчетную дату
 (кассовые расходы)</t>
  </si>
  <si>
    <t>Причины низкого исполнения АИП, информация о проведении торгов, заключении контракта, соблюдении условий контркта подрядной организацией, текущее состояние объекта (% готовности)</t>
  </si>
  <si>
    <t>за счет остатков БАО предудущих периодов</t>
  </si>
  <si>
    <t>за счет остатков БАО _______года</t>
  </si>
  <si>
    <t>за счет средств МБ ________ года</t>
  </si>
  <si>
    <t>за счет прочих источников финансирования _______ года</t>
  </si>
  <si>
    <t>Выполнено работ в ______ году (ПИР, СМР, оборудование, прочее) всего за счет всех источников (исполнение)</t>
  </si>
  <si>
    <t>Итого:</t>
  </si>
  <si>
    <t>Руководитель муниципального заказчика объектов Адресной программы:</t>
  </si>
  <si>
    <t>Исполнитель:</t>
  </si>
  <si>
    <t>115</t>
  </si>
  <si>
    <t>2012-2017</t>
  </si>
  <si>
    <t xml:space="preserve"> СМР</t>
  </si>
  <si>
    <t>Магистральные инженерные сети и объекты инженерной инфраструктуры для развития застроенной территории 3Б мткрорайона с учетом сноса ветхого/аварийного жилья в г.п.Пойковский Нефтеюганского района</t>
  </si>
  <si>
    <t>2017-2018</t>
  </si>
  <si>
    <t>5.2.</t>
  </si>
  <si>
    <t>5.2.1.</t>
  </si>
  <si>
    <t>Детский сад на 120 мест проспект Молодежный в квартале 01:01:03 с.п.Сингапай Нефтеюганского района</t>
  </si>
  <si>
    <t>2017-2020</t>
  </si>
  <si>
    <t>Инженерная подготовка территории строительства многоквартирных жилых домов в сп.Куть-Ях Нефтеюганского района (со строительством БКТП-10/0,4кВ для строительства МКД)</t>
  </si>
  <si>
    <t>Магистральный водопровод совмещенный с противопожарным по ул. Мира, проспекту Мечтателей,  ул.Садовая, ул.Березовая в сп.Сингапай Нефтеюганского района</t>
  </si>
  <si>
    <t>зрительских мест</t>
  </si>
  <si>
    <t>Строительство культурно-образовательного комплекса г.п.Пойковский (1 очередь)</t>
  </si>
  <si>
    <t>Устройство дренажной канализации жилого дома №56 квартала В-1 в сп.Сингапай Нефтеюганского района</t>
  </si>
  <si>
    <t>Реконструкция канализационных  очистных сооружений в с.п.Салым Нефтеюганского района</t>
  </si>
  <si>
    <t xml:space="preserve"> 2019-2020</t>
  </si>
  <si>
    <t xml:space="preserve"> Реконструкция противопожарного кольцевого водовода по ул.Солнечная и Кедровая в сп.Лемпино Нефтеюганского района</t>
  </si>
  <si>
    <t>4.1.</t>
  </si>
  <si>
    <t>4.1.1.</t>
  </si>
  <si>
    <t>4.2.</t>
  </si>
  <si>
    <t>4.2.1.</t>
  </si>
  <si>
    <t>4.4.1.</t>
  </si>
  <si>
    <t>7.5.</t>
  </si>
  <si>
    <t>7.5.1.</t>
  </si>
  <si>
    <t>6.4.</t>
  </si>
  <si>
    <t>6.4.1.</t>
  </si>
  <si>
    <t>Сети водоснабжения п.Каркатеевы Нефтеюганского района*</t>
  </si>
  <si>
    <t>Реконструкция ВОС с увеличением мощности до 8000 м3/сут. в гп. Пойковский Нефтеюганского района (корректировка проекта)</t>
  </si>
  <si>
    <t>Сети газоснабжения (с разбивкой по поселениям):</t>
  </si>
  <si>
    <t>Реконструкция существующей КТПН 630/6/0,4 кВа № 1 на 2 БКТП 400/6/0,4 кВа в п.Усть-Юган Нефтеюганского района</t>
  </si>
  <si>
    <t>Перенос существующей ТП в 3 Б мкр. с выносом ЛЭП 6 кВ с территории 5 мкр. в гп.Пойковский Нефтеюганского района</t>
  </si>
  <si>
    <t>2017-2019</t>
  </si>
  <si>
    <t>2017- 2018</t>
  </si>
  <si>
    <t>2018- 2020</t>
  </si>
  <si>
    <t>2016-2018</t>
  </si>
  <si>
    <t>Инженерная подготовка квартала В-1 п.Сингапай. Сети теплоснабжения, водоотведения, электроснабжения. I, II, III очереди строительства. (I очередь строительства: 1 этап и 4 этапы; II очередь строительства: 1-3 этапы; III очередь строительства: 1 этап)</t>
  </si>
  <si>
    <t>1.1.3.</t>
  </si>
  <si>
    <t>3356/3</t>
  </si>
  <si>
    <t>Мероприятие: ПИР</t>
  </si>
  <si>
    <t xml:space="preserve">Комплекс "Школа-Детский сад" в п.Юганская Обь Нефтеюганского района (130 учащихся/ 80 мест) </t>
  </si>
  <si>
    <t>учащ/мест</t>
  </si>
  <si>
    <t>130/80</t>
  </si>
  <si>
    <t xml:space="preserve">Детский сад на 80 мест по улице Центральная с.п.Каркатеевы </t>
  </si>
  <si>
    <t>Реконструкция существующего здания общеобразовательного учреждения, строительство дополнительного корпуса по адресу: 628327, Российская Федерация, Ханты-Мансийский автономный округ-Югра, Нефтеюганский район, с.п.Салым, ул.Привокзальная, д.16</t>
  </si>
  <si>
    <t>3.1.2.</t>
  </si>
  <si>
    <t>3.1.3.</t>
  </si>
  <si>
    <t>3.1.4.</t>
  </si>
  <si>
    <t>3.1.5.</t>
  </si>
  <si>
    <t>3.1.6.</t>
  </si>
  <si>
    <t>2011-2016</t>
  </si>
  <si>
    <t>3.1.7.</t>
  </si>
  <si>
    <t xml:space="preserve">Электроснабжение культурно-образовательного комплекса и детского сада на 260 мест в 6 микрорайоне, котельной микрорайона "Дорожник" в гп.Пойковский Нефтеюганского района </t>
  </si>
  <si>
    <t>Вид работ:СМР</t>
  </si>
  <si>
    <t xml:space="preserve">Реконструкция здания НРБОУ ДОД "ДМШ №1" под организацию образовательного процесса НРМОБУ "Пойковская СОШ №2" </t>
  </si>
  <si>
    <t xml:space="preserve">Полигон для складирования бытовых отходов в гп.Пойковский Нефтеюганского района. III очередь 
строительства
</t>
  </si>
  <si>
    <t>кв.м.</t>
  </si>
  <si>
    <t>* - в том числе средства по соглашениям по передаче полномочий</t>
  </si>
  <si>
    <t>ед.</t>
  </si>
  <si>
    <r>
      <t>2(по 2 резервуара V 60м</t>
    </r>
    <r>
      <rPr>
        <sz val="11"/>
        <color rgb="FF000000"/>
        <rFont val="Calibri"/>
        <family val="2"/>
        <charset val="204"/>
      </rPr>
      <t>³</t>
    </r>
    <r>
      <rPr>
        <sz val="10.45"/>
        <color rgb="FF000000"/>
        <rFont val="Times New Roman"/>
        <family val="1"/>
        <charset val="204"/>
      </rPr>
      <t>)</t>
    </r>
  </si>
  <si>
    <t>Комплекс сооружений противопожарного запаса в с.п.Салым Нефтеюганского района *</t>
  </si>
  <si>
    <t>Муниципальная программа "Защита населения и территорий от чрезвычайных ситуаций, обеспечение пожарной безопасности в Нефтеюганском районе на 2014-2020 годы"</t>
  </si>
  <si>
    <t>3.5.</t>
  </si>
  <si>
    <t>3.5.1.</t>
  </si>
  <si>
    <t>7.1.2.</t>
  </si>
  <si>
    <t>7.2.2.</t>
  </si>
  <si>
    <t>7.5.2.</t>
  </si>
  <si>
    <t>7.6.</t>
  </si>
  <si>
    <t>7.6.1.</t>
  </si>
  <si>
    <t>7.6.2.</t>
  </si>
  <si>
    <t>7.9.</t>
  </si>
  <si>
    <t>7.9.1.</t>
  </si>
  <si>
    <t>7.9.2.</t>
  </si>
  <si>
    <t>7.10.</t>
  </si>
  <si>
    <t>7.10.1.</t>
  </si>
  <si>
    <t>7.10.2.</t>
  </si>
  <si>
    <t>7.11.</t>
  </si>
  <si>
    <t>7.11.1.</t>
  </si>
  <si>
    <t>7.11.2.</t>
  </si>
  <si>
    <t>7.12.</t>
  </si>
  <si>
    <t>7.12.1.</t>
  </si>
  <si>
    <t>7.12.2.</t>
  </si>
  <si>
    <t>7.13.</t>
  </si>
  <si>
    <t>7.13.1.</t>
  </si>
  <si>
    <t>7.15.</t>
  </si>
  <si>
    <t>7.15.1.</t>
  </si>
  <si>
    <t>7.15.2.</t>
  </si>
  <si>
    <t>7.16.</t>
  </si>
  <si>
    <t>7.16.1.</t>
  </si>
  <si>
    <t>Вид работ: ПИР *</t>
  </si>
  <si>
    <t>Реконструкция здания средней школы № 2 в сп.Салым</t>
  </si>
  <si>
    <t>3.3.2.</t>
  </si>
  <si>
    <t>3.6.</t>
  </si>
  <si>
    <t>3.6.1.</t>
  </si>
  <si>
    <t>5.1.2.</t>
  </si>
  <si>
    <t>Размещение и строительство модульной лыжной базы в сп.Каркатеевы Нефтеюганского района</t>
  </si>
  <si>
    <t>Строительство автодорог в  с.п.Салым</t>
  </si>
  <si>
    <t>Строительство автодорог в  г.п.Пойковский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</si>
</sst>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[$-419]General"/>
    <numFmt numFmtId="165" formatCode="[$-419]mmm&quot;.&quot;yy"/>
    <numFmt numFmtId="166" formatCode="[$-419]0"/>
    <numFmt numFmtId="167" formatCode="[$-419]dd&quot;.&quot;mm&quot;.&quot;yyyy"/>
    <numFmt numFmtId="168" formatCode="[$-419]#,##0"/>
    <numFmt numFmtId="169" formatCode="#,##0.00&quot; &quot;[$руб.-419];[Red]&quot;-&quot;#,##0.00&quot; &quot;[$руб.-419]"/>
    <numFmt numFmtId="170" formatCode="0.0000"/>
    <numFmt numFmtId="171" formatCode="0.0"/>
    <numFmt numFmtId="172" formatCode="_-* #,##0.0_р_._-;\-* #,##0.0_р_._-;_-* &quot;-&quot;?_р_._-;_-@_-"/>
  </numFmts>
  <fonts count="19" x14ac:knownFonts="1"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.45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BF1DE"/>
        <bgColor rgb="FFEBF1DE"/>
      </patternFill>
    </fill>
    <fill>
      <patternFill patternType="solid">
        <fgColor rgb="FFFFC000"/>
        <bgColor rgb="FFFFC000"/>
      </patternFill>
    </fill>
    <fill>
      <patternFill patternType="solid">
        <fgColor rgb="FFD9D9D9"/>
        <bgColor rgb="FFD9D9D9"/>
      </patternFill>
    </fill>
    <fill>
      <patternFill patternType="solid">
        <fgColor rgb="FFEEECE1"/>
        <bgColor rgb="FFEEECE1"/>
      </patternFill>
    </fill>
    <fill>
      <patternFill patternType="solid">
        <fgColor rgb="FFF2F2F2"/>
        <bgColor rgb="FFF2F2F2"/>
      </patternFill>
    </fill>
    <fill>
      <patternFill patternType="solid">
        <fgColor rgb="FFDDD9C3"/>
        <bgColor rgb="FFDDD9C3"/>
      </patternFill>
    </fill>
    <fill>
      <patternFill patternType="solid">
        <fgColor rgb="FFF2DCDB"/>
        <bgColor rgb="FFF2DCD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9" fontId="3" fillId="0" borderId="0" applyBorder="0" applyProtection="0"/>
    <xf numFmtId="0" fontId="15" fillId="0" borderId="0"/>
    <xf numFmtId="43" fontId="15" fillId="0" borderId="0" applyFont="0" applyFill="0" applyBorder="0" applyAlignment="0" applyProtection="0"/>
  </cellStyleXfs>
  <cellXfs count="209">
    <xf numFmtId="0" fontId="0" fillId="0" borderId="0" xfId="0"/>
    <xf numFmtId="164" fontId="4" fillId="0" borderId="0" xfId="1" applyFont="1" applyFill="1" applyAlignment="1"/>
    <xf numFmtId="164" fontId="4" fillId="0" borderId="0" xfId="1" applyFont="1" applyFill="1" applyAlignment="1">
      <alignment horizontal="center"/>
    </xf>
    <xf numFmtId="164" fontId="6" fillId="0" borderId="0" xfId="1" applyFont="1" applyFill="1" applyAlignment="1">
      <alignment vertical="center"/>
    </xf>
    <xf numFmtId="164" fontId="6" fillId="0" borderId="1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164" fontId="8" fillId="0" borderId="0" xfId="1" applyFont="1" applyFill="1" applyAlignment="1">
      <alignment horizontal="center"/>
    </xf>
    <xf numFmtId="164" fontId="4" fillId="3" borderId="1" xfId="1" applyFont="1" applyFill="1" applyBorder="1" applyAlignment="1">
      <alignment vertical="center" wrapText="1"/>
    </xf>
    <xf numFmtId="164" fontId="6" fillId="3" borderId="1" xfId="1" applyFont="1" applyFill="1" applyBorder="1" applyAlignment="1">
      <alignment horizontal="justify" vertical="center" wrapText="1"/>
    </xf>
    <xf numFmtId="164" fontId="4" fillId="3" borderId="0" xfId="1" applyFont="1" applyFill="1" applyAlignment="1"/>
    <xf numFmtId="164" fontId="5" fillId="4" borderId="1" xfId="1" applyFont="1" applyFill="1" applyBorder="1" applyAlignment="1">
      <alignment vertical="center" wrapText="1"/>
    </xf>
    <xf numFmtId="164" fontId="9" fillId="4" borderId="1" xfId="1" applyFont="1" applyFill="1" applyBorder="1" applyAlignment="1">
      <alignment horizontal="justify" vertical="center" wrapText="1"/>
    </xf>
    <xf numFmtId="164" fontId="5" fillId="4" borderId="1" xfId="1" applyFont="1" applyFill="1" applyBorder="1" applyAlignment="1">
      <alignment horizontal="center" vertical="center" wrapText="1"/>
    </xf>
    <xf numFmtId="164" fontId="5" fillId="4" borderId="1" xfId="1" applyFont="1" applyFill="1" applyBorder="1" applyAlignment="1"/>
    <xf numFmtId="164" fontId="5" fillId="4" borderId="0" xfId="1" applyFont="1" applyFill="1" applyAlignment="1"/>
    <xf numFmtId="164" fontId="4" fillId="0" borderId="1" xfId="1" applyFont="1" applyFill="1" applyBorder="1" applyAlignment="1">
      <alignment vertical="center" wrapText="1"/>
    </xf>
    <xf numFmtId="164" fontId="6" fillId="0" borderId="1" xfId="1" applyFont="1" applyFill="1" applyBorder="1" applyAlignment="1">
      <alignment horizontal="justify" vertical="center" wrapText="1"/>
    </xf>
    <xf numFmtId="164" fontId="4" fillId="0" borderId="1" xfId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164" fontId="9" fillId="5" borderId="1" xfId="1" applyFont="1" applyFill="1" applyBorder="1" applyAlignment="1">
      <alignment horizontal="justify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wrapText="1"/>
    </xf>
    <xf numFmtId="164" fontId="4" fillId="0" borderId="1" xfId="1" applyFont="1" applyFill="1" applyBorder="1" applyAlignment="1"/>
    <xf numFmtId="167" fontId="4" fillId="0" borderId="1" xfId="1" applyNumberFormat="1" applyFont="1" applyFill="1" applyBorder="1" applyAlignment="1">
      <alignment vertical="center" wrapText="1"/>
    </xf>
    <xf numFmtId="164" fontId="9" fillId="5" borderId="2" xfId="1" applyFont="1" applyFill="1" applyBorder="1" applyAlignment="1">
      <alignment horizontal="justify" vertical="center" wrapText="1"/>
    </xf>
    <xf numFmtId="164" fontId="6" fillId="0" borderId="2" xfId="1" applyFont="1" applyFill="1" applyBorder="1" applyAlignment="1">
      <alignment horizontal="justify" vertical="center" wrapText="1"/>
    </xf>
    <xf numFmtId="164" fontId="4" fillId="0" borderId="1" xfId="1" applyFont="1" applyFill="1" applyBorder="1" applyAlignment="1">
      <alignment wrapText="1"/>
    </xf>
    <xf numFmtId="164" fontId="9" fillId="4" borderId="2" xfId="1" applyFont="1" applyFill="1" applyBorder="1" applyAlignment="1">
      <alignment horizontal="justify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left" vertical="center" wrapText="1"/>
    </xf>
    <xf numFmtId="164" fontId="4" fillId="0" borderId="1" xfId="1" applyFont="1" applyFill="1" applyBorder="1" applyAlignment="1">
      <alignment horizontal="left" vertical="top" wrapText="1"/>
    </xf>
    <xf numFmtId="164" fontId="6" fillId="0" borderId="1" xfId="1" applyFont="1" applyFill="1" applyBorder="1" applyAlignment="1">
      <alignment horizontal="left" vertical="top" wrapText="1"/>
    </xf>
    <xf numFmtId="164" fontId="6" fillId="0" borderId="0" xfId="1" applyFont="1" applyFill="1" applyAlignment="1"/>
    <xf numFmtId="164" fontId="6" fillId="0" borderId="3" xfId="1" applyFont="1" applyFill="1" applyBorder="1" applyAlignment="1">
      <alignment vertical="center"/>
    </xf>
    <xf numFmtId="164" fontId="4" fillId="6" borderId="1" xfId="1" applyFont="1" applyFill="1" applyBorder="1" applyAlignment="1">
      <alignment horizontal="center" vertical="center" wrapText="1"/>
    </xf>
    <xf numFmtId="164" fontId="4" fillId="6" borderId="1" xfId="1" applyFont="1" applyFill="1" applyBorder="1" applyAlignment="1">
      <alignment vertical="center" wrapText="1"/>
    </xf>
    <xf numFmtId="164" fontId="4" fillId="6" borderId="0" xfId="1" applyFont="1" applyFill="1" applyAlignment="1"/>
    <xf numFmtId="164" fontId="4" fillId="7" borderId="1" xfId="1" applyFont="1" applyFill="1" applyBorder="1" applyAlignment="1">
      <alignment vertical="center" wrapText="1"/>
    </xf>
    <xf numFmtId="164" fontId="9" fillId="7" borderId="1" xfId="1" applyFont="1" applyFill="1" applyBorder="1" applyAlignment="1">
      <alignment horizontal="justify" vertical="center" wrapText="1"/>
    </xf>
    <xf numFmtId="164" fontId="4" fillId="7" borderId="1" xfId="1" applyFont="1" applyFill="1" applyBorder="1" applyAlignment="1">
      <alignment horizontal="center" vertical="center" wrapText="1"/>
    </xf>
    <xf numFmtId="164" fontId="4" fillId="7" borderId="0" xfId="1" applyFont="1" applyFill="1" applyAlignment="1"/>
    <xf numFmtId="164" fontId="6" fillId="7" borderId="1" xfId="1" applyFont="1" applyFill="1" applyBorder="1" applyAlignment="1">
      <alignment horizontal="justify" vertical="center" wrapText="1"/>
    </xf>
    <xf numFmtId="164" fontId="6" fillId="0" borderId="1" xfId="1" applyFont="1" applyFill="1" applyBorder="1" applyAlignment="1">
      <alignment horizontal="left" vertical="center" wrapText="1"/>
    </xf>
    <xf numFmtId="164" fontId="9" fillId="7" borderId="1" xfId="1" applyFont="1" applyFill="1" applyBorder="1" applyAlignment="1">
      <alignment horizontal="left" vertical="center" wrapText="1"/>
    </xf>
    <xf numFmtId="49" fontId="4" fillId="7" borderId="1" xfId="1" applyNumberFormat="1" applyFont="1" applyFill="1" applyBorder="1" applyAlignment="1">
      <alignment horizontal="center" vertical="center" wrapText="1"/>
    </xf>
    <xf numFmtId="164" fontId="4" fillId="7" borderId="1" xfId="1" applyFont="1" applyFill="1" applyBorder="1" applyAlignment="1"/>
    <xf numFmtId="164" fontId="6" fillId="0" borderId="1" xfId="1" applyFont="1" applyFill="1" applyBorder="1" applyAlignment="1"/>
    <xf numFmtId="164" fontId="6" fillId="0" borderId="4" xfId="1" applyFont="1" applyFill="1" applyBorder="1" applyAlignment="1">
      <alignment wrapText="1"/>
    </xf>
    <xf numFmtId="164" fontId="6" fillId="0" borderId="4" xfId="1" applyFont="1" applyFill="1" applyBorder="1" applyAlignment="1">
      <alignment horizontal="left" vertical="center" wrapText="1"/>
    </xf>
    <xf numFmtId="164" fontId="9" fillId="7" borderId="0" xfId="1" applyFont="1" applyFill="1" applyAlignment="1">
      <alignment horizontal="left" vertical="center" wrapText="1"/>
    </xf>
    <xf numFmtId="164" fontId="6" fillId="7" borderId="1" xfId="1" applyFont="1" applyFill="1" applyBorder="1" applyAlignment="1">
      <alignment horizontal="center" vertical="center" wrapText="1"/>
    </xf>
    <xf numFmtId="164" fontId="6" fillId="7" borderId="4" xfId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/>
    <xf numFmtId="168" fontId="4" fillId="0" borderId="1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vertical="center"/>
    </xf>
    <xf numFmtId="164" fontId="4" fillId="8" borderId="0" xfId="1" applyFont="1" applyFill="1" applyAlignment="1"/>
    <xf numFmtId="164" fontId="4" fillId="9" borderId="1" xfId="1" applyFont="1" applyFill="1" applyBorder="1" applyAlignment="1">
      <alignment vertical="center" wrapText="1"/>
    </xf>
    <xf numFmtId="164" fontId="12" fillId="9" borderId="1" xfId="1" applyFont="1" applyFill="1" applyBorder="1" applyAlignment="1">
      <alignment horizontal="center" vertical="center" wrapText="1"/>
    </xf>
    <xf numFmtId="164" fontId="4" fillId="9" borderId="0" xfId="1" applyFont="1" applyFill="1" applyAlignment="1"/>
    <xf numFmtId="164" fontId="11" fillId="0" borderId="1" xfId="1" applyFont="1" applyFill="1" applyBorder="1" applyAlignment="1">
      <alignment horizontal="center" vertical="center" wrapText="1"/>
    </xf>
    <xf numFmtId="164" fontId="6" fillId="0" borderId="4" xfId="1" applyFont="1" applyFill="1" applyBorder="1" applyAlignment="1">
      <alignment vertical="center" wrapText="1"/>
    </xf>
    <xf numFmtId="164" fontId="9" fillId="9" borderId="4" xfId="1" applyFont="1" applyFill="1" applyBorder="1" applyAlignment="1">
      <alignment horizontal="left" vertical="center" wrapText="1"/>
    </xf>
    <xf numFmtId="164" fontId="9" fillId="9" borderId="1" xfId="1" applyFont="1" applyFill="1" applyBorder="1" applyAlignment="1">
      <alignment horizontal="center" vertical="center" wrapText="1"/>
    </xf>
    <xf numFmtId="164" fontId="6" fillId="0" borderId="0" xfId="1" applyFont="1" applyFill="1" applyAlignment="1">
      <alignment horizontal="left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vertical="center" wrapText="1"/>
    </xf>
    <xf numFmtId="164" fontId="4" fillId="9" borderId="1" xfId="1" applyFont="1" applyFill="1" applyBorder="1" applyAlignment="1">
      <alignment vertical="center"/>
    </xf>
    <xf numFmtId="164" fontId="4" fillId="0" borderId="0" xfId="1" applyFont="1" applyFill="1" applyAlignment="1">
      <alignment vertical="center" wrapText="1"/>
    </xf>
    <xf numFmtId="164" fontId="4" fillId="0" borderId="0" xfId="1" applyFont="1" applyFill="1" applyAlignment="1">
      <alignment horizontal="right"/>
    </xf>
    <xf numFmtId="164" fontId="5" fillId="0" borderId="0" xfId="1" applyFont="1" applyFill="1" applyAlignment="1">
      <alignment vertical="top"/>
    </xf>
    <xf numFmtId="164" fontId="5" fillId="0" borderId="0" xfId="1" applyFont="1" applyFill="1" applyAlignment="1">
      <alignment vertical="center" wrapText="1"/>
    </xf>
    <xf numFmtId="164" fontId="5" fillId="0" borderId="1" xfId="1" applyFont="1" applyFill="1" applyBorder="1" applyAlignment="1">
      <alignment vertical="center" wrapText="1"/>
    </xf>
    <xf numFmtId="164" fontId="5" fillId="0" borderId="0" xfId="1" applyFont="1" applyFill="1" applyAlignment="1"/>
    <xf numFmtId="164" fontId="1" fillId="0" borderId="0" xfId="1" applyFont="1" applyFill="1" applyAlignment="1"/>
    <xf numFmtId="164" fontId="6" fillId="0" borderId="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/>
    <xf numFmtId="164" fontId="4" fillId="0" borderId="8" xfId="1" applyFont="1" applyFill="1" applyBorder="1" applyAlignment="1"/>
    <xf numFmtId="164" fontId="6" fillId="0" borderId="9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center"/>
    </xf>
    <xf numFmtId="164" fontId="6" fillId="0" borderId="5" xfId="1" applyFont="1" applyFill="1" applyBorder="1" applyAlignment="1">
      <alignment horizontal="left" vertical="center" wrapText="1"/>
    </xf>
    <xf numFmtId="164" fontId="6" fillId="0" borderId="8" xfId="1" applyFont="1" applyFill="1" applyBorder="1" applyAlignment="1">
      <alignment horizontal="left" vertical="center" wrapText="1"/>
    </xf>
    <xf numFmtId="164" fontId="11" fillId="8" borderId="2" xfId="1" applyFont="1" applyFill="1" applyBorder="1" applyAlignment="1">
      <alignment horizontal="center" vertical="center" wrapText="1"/>
    </xf>
    <xf numFmtId="164" fontId="6" fillId="0" borderId="10" xfId="1" applyFont="1" applyFill="1" applyBorder="1" applyAlignment="1">
      <alignment horizontal="center" vertical="center" wrapText="1"/>
    </xf>
    <xf numFmtId="164" fontId="4" fillId="9" borderId="6" xfId="1" applyFont="1" applyFill="1" applyBorder="1" applyAlignment="1">
      <alignment vertical="center" wrapText="1"/>
    </xf>
    <xf numFmtId="164" fontId="9" fillId="9" borderId="7" xfId="1" applyFont="1" applyFill="1" applyBorder="1" applyAlignment="1">
      <alignment vertical="center" wrapText="1"/>
    </xf>
    <xf numFmtId="164" fontId="12" fillId="9" borderId="6" xfId="1" applyFont="1" applyFill="1" applyBorder="1" applyAlignment="1">
      <alignment horizontal="center" vertical="center" wrapText="1"/>
    </xf>
    <xf numFmtId="164" fontId="6" fillId="8" borderId="5" xfId="1" applyFont="1" applyFill="1" applyBorder="1" applyAlignment="1">
      <alignment horizontal="center" vertical="center" wrapText="1"/>
    </xf>
    <xf numFmtId="164" fontId="10" fillId="8" borderId="5" xfId="1" applyFont="1" applyFill="1" applyBorder="1" applyAlignment="1">
      <alignment horizontal="justify" vertical="center" wrapText="1"/>
    </xf>
    <xf numFmtId="164" fontId="11" fillId="8" borderId="5" xfId="1" applyFont="1" applyFill="1" applyBorder="1" applyAlignment="1">
      <alignment horizontal="center" vertical="center" wrapText="1"/>
    </xf>
    <xf numFmtId="164" fontId="6" fillId="0" borderId="4" xfId="1" applyFont="1" applyFill="1" applyBorder="1" applyAlignment="1">
      <alignment horizontal="justify" vertical="center" wrapText="1"/>
    </xf>
    <xf numFmtId="164" fontId="6" fillId="0" borderId="1" xfId="1" applyFont="1" applyFill="1" applyBorder="1" applyAlignment="1">
      <alignment horizontal="center" vertical="center" wrapText="1"/>
    </xf>
    <xf numFmtId="168" fontId="4" fillId="6" borderId="1" xfId="1" applyNumberFormat="1" applyFont="1" applyFill="1" applyBorder="1" applyAlignment="1">
      <alignment vertical="center" wrapText="1"/>
    </xf>
    <xf numFmtId="168" fontId="4" fillId="7" borderId="1" xfId="1" applyNumberFormat="1" applyFont="1" applyFill="1" applyBorder="1" applyAlignment="1">
      <alignment horizontal="center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168" fontId="4" fillId="0" borderId="1" xfId="1" applyNumberFormat="1" applyFont="1" applyFill="1" applyBorder="1" applyAlignment="1"/>
    <xf numFmtId="168" fontId="6" fillId="0" borderId="1" xfId="1" applyNumberFormat="1" applyFont="1" applyFill="1" applyBorder="1" applyAlignment="1">
      <alignment horizontal="center" vertical="center" wrapText="1"/>
    </xf>
    <xf numFmtId="168" fontId="4" fillId="0" borderId="0" xfId="1" applyNumberFormat="1" applyFont="1" applyFill="1" applyAlignment="1"/>
    <xf numFmtId="168" fontId="4" fillId="7" borderId="1" xfId="1" applyNumberFormat="1" applyFont="1" applyFill="1" applyBorder="1" applyAlignment="1"/>
    <xf numFmtId="168" fontId="6" fillId="7" borderId="1" xfId="1" applyNumberFormat="1" applyFont="1" applyFill="1" applyBorder="1" applyAlignment="1">
      <alignment horizontal="center" vertical="center" wrapText="1"/>
    </xf>
    <xf numFmtId="168" fontId="4" fillId="7" borderId="1" xfId="1" applyNumberFormat="1" applyFont="1" applyFill="1" applyBorder="1" applyAlignment="1">
      <alignment horizontal="center"/>
    </xf>
    <xf numFmtId="168" fontId="4" fillId="0" borderId="1" xfId="1" applyNumberFormat="1" applyFont="1" applyFill="1" applyBorder="1" applyAlignment="1">
      <alignment horizontal="center" vertical="center"/>
    </xf>
    <xf numFmtId="168" fontId="4" fillId="0" borderId="1" xfId="1" applyNumberFormat="1" applyFont="1" applyFill="1" applyBorder="1" applyAlignment="1">
      <alignment vertical="center"/>
    </xf>
    <xf numFmtId="168" fontId="4" fillId="0" borderId="0" xfId="1" applyNumberFormat="1" applyFont="1" applyFill="1" applyAlignment="1">
      <alignment horizontal="center"/>
    </xf>
    <xf numFmtId="168" fontId="11" fillId="8" borderId="1" xfId="1" applyNumberFormat="1" applyFont="1" applyFill="1" applyBorder="1" applyAlignment="1">
      <alignment horizontal="center" vertical="center" wrapText="1"/>
    </xf>
    <xf numFmtId="168" fontId="4" fillId="8" borderId="1" xfId="1" applyNumberFormat="1" applyFont="1" applyFill="1" applyBorder="1" applyAlignment="1">
      <alignment horizontal="center"/>
    </xf>
    <xf numFmtId="168" fontId="12" fillId="9" borderId="1" xfId="1" applyNumberFormat="1" applyFont="1" applyFill="1" applyBorder="1" applyAlignment="1">
      <alignment horizontal="center" vertical="center" wrapText="1"/>
    </xf>
    <xf numFmtId="168" fontId="4" fillId="9" borderId="1" xfId="1" applyNumberFormat="1" applyFont="1" applyFill="1" applyBorder="1" applyAlignment="1">
      <alignment horizontal="center"/>
    </xf>
    <xf numFmtId="168" fontId="11" fillId="0" borderId="1" xfId="1" applyNumberFormat="1" applyFont="1" applyFill="1" applyBorder="1" applyAlignment="1">
      <alignment horizontal="center" vertical="center" wrapText="1"/>
    </xf>
    <xf numFmtId="168" fontId="9" fillId="9" borderId="1" xfId="1" applyNumberFormat="1" applyFont="1" applyFill="1" applyBorder="1" applyAlignment="1">
      <alignment horizontal="center" vertical="center" wrapText="1"/>
    </xf>
    <xf numFmtId="168" fontId="4" fillId="0" borderId="1" xfId="1" applyNumberFormat="1" applyFont="1" applyFill="1" applyBorder="1" applyAlignment="1">
      <alignment horizontal="center" vertical="top"/>
    </xf>
    <xf numFmtId="168" fontId="6" fillId="0" borderId="1" xfId="1" applyNumberFormat="1" applyFont="1" applyFill="1" applyBorder="1" applyAlignment="1"/>
    <xf numFmtId="168" fontId="4" fillId="2" borderId="1" xfId="1" applyNumberFormat="1" applyFont="1" applyFill="1" applyBorder="1" applyAlignment="1">
      <alignment horizontal="center"/>
    </xf>
    <xf numFmtId="168" fontId="4" fillId="2" borderId="1" xfId="1" applyNumberFormat="1" applyFont="1" applyFill="1" applyBorder="1" applyAlignment="1"/>
    <xf numFmtId="168" fontId="4" fillId="0" borderId="4" xfId="1" applyNumberFormat="1" applyFont="1" applyFill="1" applyBorder="1" applyAlignment="1"/>
    <xf numFmtId="168" fontId="4" fillId="0" borderId="2" xfId="1" applyNumberFormat="1" applyFont="1" applyFill="1" applyBorder="1" applyAlignment="1"/>
    <xf numFmtId="168" fontId="4" fillId="0" borderId="10" xfId="1" applyNumberFormat="1" applyFont="1" applyFill="1" applyBorder="1" applyAlignment="1"/>
    <xf numFmtId="168" fontId="4" fillId="0" borderId="5" xfId="1" applyNumberFormat="1" applyFont="1" applyFill="1" applyBorder="1" applyAlignment="1"/>
    <xf numFmtId="164" fontId="4" fillId="0" borderId="4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10" xfId="1" applyFont="1" applyFill="1" applyBorder="1" applyAlignment="1"/>
    <xf numFmtId="49" fontId="4" fillId="0" borderId="1" xfId="1" applyNumberFormat="1" applyFont="1" applyFill="1" applyBorder="1" applyAlignment="1">
      <alignment horizontal="left" vertical="top" wrapText="1"/>
    </xf>
    <xf numFmtId="164" fontId="4" fillId="0" borderId="10" xfId="1" applyFont="1" applyFill="1" applyBorder="1" applyAlignment="1">
      <alignment horizontal="center" vertical="center" wrapText="1"/>
    </xf>
    <xf numFmtId="166" fontId="4" fillId="0" borderId="10" xfId="1" applyNumberFormat="1" applyFont="1" applyFill="1" applyBorder="1" applyAlignment="1">
      <alignment horizontal="center" vertical="center" wrapText="1"/>
    </xf>
    <xf numFmtId="164" fontId="4" fillId="0" borderId="11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6" fontId="4" fillId="0" borderId="5" xfId="1" applyNumberFormat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vertical="center"/>
    </xf>
    <xf numFmtId="164" fontId="4" fillId="0" borderId="5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8" fontId="4" fillId="6" borderId="1" xfId="1" applyNumberFormat="1" applyFont="1" applyFill="1" applyBorder="1" applyAlignment="1">
      <alignment horizontal="center" vertical="center" wrapText="1"/>
    </xf>
    <xf numFmtId="168" fontId="4" fillId="7" borderId="1" xfId="1" applyNumberFormat="1" applyFont="1" applyFill="1" applyBorder="1" applyAlignment="1">
      <alignment horizontal="center" vertical="center"/>
    </xf>
    <xf numFmtId="164" fontId="9" fillId="10" borderId="1" xfId="1" applyFont="1" applyFill="1" applyBorder="1" applyAlignment="1">
      <alignment horizontal="justify" vertical="center" wrapText="1"/>
    </xf>
    <xf numFmtId="164" fontId="9" fillId="11" borderId="1" xfId="1" applyFont="1" applyFill="1" applyBorder="1" applyAlignment="1">
      <alignment horizontal="left" vertical="center" wrapText="1"/>
    </xf>
    <xf numFmtId="164" fontId="4" fillId="0" borderId="0" xfId="1" applyFont="1" applyFill="1" applyAlignment="1">
      <alignment horizontal="center" vertical="center"/>
    </xf>
    <xf numFmtId="164" fontId="6" fillId="0" borderId="1" xfId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164" fontId="6" fillId="0" borderId="1" xfId="1" applyFont="1" applyFill="1" applyBorder="1" applyAlignment="1">
      <alignment vertical="center" wrapText="1"/>
    </xf>
    <xf numFmtId="164" fontId="6" fillId="0" borderId="10" xfId="1" applyFont="1" applyFill="1" applyBorder="1" applyAlignment="1">
      <alignment horizontal="justify" vertical="center" wrapText="1"/>
    </xf>
    <xf numFmtId="164" fontId="6" fillId="0" borderId="10" xfId="1" applyFont="1" applyFill="1" applyBorder="1" applyAlignment="1">
      <alignment wrapText="1"/>
    </xf>
    <xf numFmtId="171" fontId="5" fillId="3" borderId="1" xfId="1" applyNumberFormat="1" applyFont="1" applyFill="1" applyBorder="1" applyAlignment="1">
      <alignment horizontal="center" vertical="center" wrapText="1"/>
    </xf>
    <xf numFmtId="171" fontId="5" fillId="4" borderId="1" xfId="1" applyNumberFormat="1" applyFont="1" applyFill="1" applyBorder="1" applyAlignment="1"/>
    <xf numFmtId="171" fontId="5" fillId="0" borderId="1" xfId="1" applyNumberFormat="1" applyFont="1" applyFill="1" applyBorder="1" applyAlignment="1">
      <alignment horizontal="center" vertical="center" wrapText="1"/>
    </xf>
    <xf numFmtId="171" fontId="4" fillId="0" borderId="1" xfId="1" applyNumberFormat="1" applyFont="1" applyFill="1" applyBorder="1" applyAlignment="1">
      <alignment horizontal="center" vertical="center" wrapText="1"/>
    </xf>
    <xf numFmtId="164" fontId="9" fillId="12" borderId="1" xfId="1" applyFont="1" applyFill="1" applyBorder="1" applyAlignment="1">
      <alignment horizontal="justify" vertical="center" wrapText="1"/>
    </xf>
    <xf numFmtId="164" fontId="4" fillId="0" borderId="8" xfId="1" applyFont="1" applyFill="1" applyBorder="1" applyAlignment="1">
      <alignment horizontal="center" vertical="center"/>
    </xf>
    <xf numFmtId="164" fontId="4" fillId="0" borderId="8" xfId="1" applyFont="1" applyFill="1" applyBorder="1" applyAlignment="1">
      <alignment vertical="center"/>
    </xf>
    <xf numFmtId="0" fontId="0" fillId="0" borderId="5" xfId="0" applyBorder="1"/>
    <xf numFmtId="171" fontId="4" fillId="0" borderId="5" xfId="1" applyNumberFormat="1" applyFont="1" applyFill="1" applyBorder="1" applyAlignment="1"/>
    <xf numFmtId="170" fontId="5" fillId="3" borderId="1" xfId="1" applyNumberFormat="1" applyFont="1" applyFill="1" applyBorder="1" applyAlignment="1">
      <alignment horizontal="center" vertical="center" wrapText="1"/>
    </xf>
    <xf numFmtId="164" fontId="4" fillId="0" borderId="10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/>
    </xf>
    <xf numFmtId="49" fontId="4" fillId="0" borderId="10" xfId="1" applyNumberFormat="1" applyFont="1" applyFill="1" applyBorder="1" applyAlignment="1">
      <alignment horizontal="center" vertical="center" wrapText="1"/>
    </xf>
    <xf numFmtId="171" fontId="4" fillId="0" borderId="1" xfId="1" applyNumberFormat="1" applyFont="1" applyFill="1" applyBorder="1" applyAlignment="1">
      <alignment horizontal="center" vertical="center"/>
    </xf>
    <xf numFmtId="164" fontId="9" fillId="7" borderId="5" xfId="1" applyFont="1" applyFill="1" applyBorder="1" applyAlignment="1">
      <alignment horizontal="left" vertical="center" wrapText="1"/>
    </xf>
    <xf numFmtId="164" fontId="4" fillId="0" borderId="5" xfId="1" applyFont="1" applyFill="1" applyBorder="1" applyAlignment="1">
      <alignment vertical="top"/>
    </xf>
    <xf numFmtId="171" fontId="4" fillId="0" borderId="8" xfId="1" applyNumberFormat="1" applyFont="1" applyFill="1" applyBorder="1" applyAlignment="1">
      <alignment horizontal="center" vertical="center"/>
    </xf>
    <xf numFmtId="172" fontId="14" fillId="0" borderId="8" xfId="0" applyNumberFormat="1" applyFont="1" applyFill="1" applyBorder="1" applyAlignment="1">
      <alignment horizontal="left" vertical="center" wrapText="1"/>
    </xf>
    <xf numFmtId="164" fontId="4" fillId="0" borderId="5" xfId="1" applyFont="1" applyFill="1" applyBorder="1" applyAlignment="1">
      <alignment vertical="top" wrapText="1"/>
    </xf>
    <xf numFmtId="164" fontId="6" fillId="10" borderId="1" xfId="1" applyFont="1" applyFill="1" applyBorder="1" applyAlignment="1">
      <alignment horizontal="center" vertical="center" wrapText="1"/>
    </xf>
    <xf numFmtId="164" fontId="17" fillId="6" borderId="1" xfId="1" applyFont="1" applyFill="1" applyBorder="1" applyAlignment="1">
      <alignment horizontal="justify" vertical="center" wrapText="1"/>
    </xf>
    <xf numFmtId="164" fontId="6" fillId="0" borderId="1" xfId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left" vertical="top" wrapText="1"/>
    </xf>
    <xf numFmtId="171" fontId="4" fillId="0" borderId="5" xfId="1" applyNumberFormat="1" applyFont="1" applyFill="1" applyBorder="1" applyAlignment="1">
      <alignment horizontal="center" vertical="center"/>
    </xf>
    <xf numFmtId="171" fontId="4" fillId="0" borderId="8" xfId="1" applyNumberFormat="1" applyFont="1" applyFill="1" applyBorder="1" applyAlignment="1"/>
    <xf numFmtId="164" fontId="18" fillId="0" borderId="1" xfId="1" applyFont="1" applyFill="1" applyBorder="1" applyAlignment="1">
      <alignment horizontal="left" vertical="center" wrapText="1"/>
    </xf>
    <xf numFmtId="164" fontId="9" fillId="9" borderId="6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/>
    </xf>
    <xf numFmtId="171" fontId="4" fillId="0" borderId="10" xfId="1" applyNumberFormat="1" applyFont="1" applyFill="1" applyBorder="1" applyAlignment="1">
      <alignment horizontal="center" vertical="center" wrapText="1"/>
    </xf>
    <xf numFmtId="172" fontId="14" fillId="0" borderId="5" xfId="0" applyNumberFormat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justify" vertical="center" wrapText="1"/>
    </xf>
    <xf numFmtId="164" fontId="6" fillId="0" borderId="8" xfId="1" applyFont="1" applyFill="1" applyBorder="1" applyAlignment="1">
      <alignment vertical="justify" wrapText="1"/>
    </xf>
    <xf numFmtId="164" fontId="9" fillId="0" borderId="1" xfId="1" applyFont="1" applyFill="1" applyBorder="1" applyAlignment="1">
      <alignment horizontal="justify" vertical="center" wrapText="1"/>
    </xf>
    <xf numFmtId="164" fontId="4" fillId="0" borderId="8" xfId="1" applyFont="1" applyFill="1" applyBorder="1" applyAlignment="1">
      <alignment horizontal="left" vertical="top" wrapText="1"/>
    </xf>
    <xf numFmtId="164" fontId="4" fillId="0" borderId="18" xfId="1" applyFont="1" applyFill="1" applyBorder="1" applyAlignment="1">
      <alignment horizontal="left" vertical="top" wrapText="1"/>
    </xf>
    <xf numFmtId="164" fontId="4" fillId="0" borderId="15" xfId="1" applyFont="1" applyFill="1" applyBorder="1" applyAlignment="1">
      <alignment horizontal="left" vertical="top"/>
    </xf>
    <xf numFmtId="164" fontId="4" fillId="0" borderId="16" xfId="1" applyFont="1" applyFill="1" applyBorder="1" applyAlignment="1">
      <alignment horizontal="left" vertical="top"/>
    </xf>
    <xf numFmtId="164" fontId="4" fillId="0" borderId="17" xfId="1" applyFont="1" applyFill="1" applyBorder="1" applyAlignment="1">
      <alignment horizontal="left" vertical="top"/>
    </xf>
    <xf numFmtId="164" fontId="4" fillId="0" borderId="10" xfId="1" applyFont="1" applyFill="1" applyBorder="1" applyAlignment="1">
      <alignment horizontal="left" vertical="top" wrapText="1"/>
    </xf>
    <xf numFmtId="164" fontId="4" fillId="0" borderId="19" xfId="1" applyFont="1" applyFill="1" applyBorder="1" applyAlignment="1">
      <alignment horizontal="left" vertical="top" wrapText="1"/>
    </xf>
    <xf numFmtId="164" fontId="6" fillId="0" borderId="0" xfId="1" applyFont="1" applyFill="1" applyAlignment="1">
      <alignment horizontal="center" vertical="center"/>
    </xf>
    <xf numFmtId="164" fontId="4" fillId="0" borderId="8" xfId="1" applyFont="1" applyFill="1" applyBorder="1" applyAlignment="1">
      <alignment horizontal="left" vertical="top"/>
    </xf>
    <xf numFmtId="164" fontId="4" fillId="0" borderId="14" xfId="1" applyFont="1" applyFill="1" applyBorder="1" applyAlignment="1">
      <alignment horizontal="left" vertical="top"/>
    </xf>
    <xf numFmtId="2" fontId="4" fillId="0" borderId="15" xfId="1" applyNumberFormat="1" applyFont="1" applyFill="1" applyBorder="1" applyAlignment="1">
      <alignment horizontal="left" vertical="top"/>
    </xf>
    <xf numFmtId="2" fontId="4" fillId="0" borderId="16" xfId="1" applyNumberFormat="1" applyFont="1" applyFill="1" applyBorder="1" applyAlignment="1">
      <alignment horizontal="left" vertical="top"/>
    </xf>
    <xf numFmtId="49" fontId="4" fillId="0" borderId="10" xfId="1" applyNumberFormat="1" applyFont="1" applyFill="1" applyBorder="1" applyAlignment="1">
      <alignment horizontal="left" vertical="top" wrapText="1"/>
    </xf>
    <xf numFmtId="49" fontId="4" fillId="0" borderId="6" xfId="1" applyNumberFormat="1" applyFont="1" applyFill="1" applyBorder="1" applyAlignment="1">
      <alignment horizontal="left" vertical="top" wrapText="1"/>
    </xf>
    <xf numFmtId="164" fontId="4" fillId="0" borderId="6" xfId="1" applyFont="1" applyFill="1" applyBorder="1" applyAlignment="1">
      <alignment horizontal="left" vertical="top" wrapText="1"/>
    </xf>
    <xf numFmtId="164" fontId="4" fillId="0" borderId="12" xfId="1" applyFont="1" applyFill="1" applyBorder="1" applyAlignment="1">
      <alignment horizontal="left" vertical="top"/>
    </xf>
    <xf numFmtId="164" fontId="4" fillId="0" borderId="13" xfId="1" applyFont="1" applyFill="1" applyBorder="1" applyAlignment="1">
      <alignment horizontal="left" vertical="top"/>
    </xf>
    <xf numFmtId="164" fontId="4" fillId="0" borderId="11" xfId="1" applyFont="1" applyFill="1" applyBorder="1" applyAlignment="1">
      <alignment horizontal="center" vertical="top" wrapText="1"/>
    </xf>
    <xf numFmtId="164" fontId="4" fillId="0" borderId="19" xfId="1" applyFont="1" applyFill="1" applyBorder="1" applyAlignment="1">
      <alignment horizontal="center" vertical="top" wrapText="1"/>
    </xf>
    <xf numFmtId="164" fontId="4" fillId="0" borderId="21" xfId="1" applyFont="1" applyFill="1" applyBorder="1" applyAlignment="1">
      <alignment horizontal="center" vertical="top" wrapText="1"/>
    </xf>
    <xf numFmtId="164" fontId="6" fillId="0" borderId="1" xfId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/>
    </xf>
    <xf numFmtId="164" fontId="4" fillId="0" borderId="0" xfId="1" applyFont="1" applyFill="1" applyAlignment="1">
      <alignment horizontal="center"/>
    </xf>
    <xf numFmtId="164" fontId="5" fillId="0" borderId="0" xfId="1" applyFont="1" applyFill="1" applyAlignment="1">
      <alignment horizontal="center" vertical="center"/>
    </xf>
    <xf numFmtId="164" fontId="9" fillId="0" borderId="0" xfId="1" applyFont="1" applyFill="1" applyAlignment="1">
      <alignment horizontal="center" wrapText="1"/>
    </xf>
    <xf numFmtId="164" fontId="6" fillId="10" borderId="1" xfId="1" applyFont="1" applyFill="1" applyBorder="1" applyAlignment="1">
      <alignment horizontal="center" vertical="center" wrapText="1"/>
    </xf>
    <xf numFmtId="164" fontId="5" fillId="0" borderId="0" xfId="1" applyFont="1" applyFill="1" applyAlignment="1">
      <alignment horizontal="center" vertical="top" wrapText="1"/>
    </xf>
    <xf numFmtId="164" fontId="5" fillId="0" borderId="1" xfId="1" applyFont="1" applyFill="1" applyBorder="1" applyAlignment="1">
      <alignment horizontal="center" vertical="center" wrapText="1"/>
    </xf>
  </cellXfs>
  <cellStyles count="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 customBuiltin="1"/>
    <cellStyle name="Обычный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2"/>
  <sheetViews>
    <sheetView view="pageBreakPreview" topLeftCell="A4" zoomScale="60" zoomScaleNormal="75" workbookViewId="0">
      <pane ySplit="6" topLeftCell="A10" activePane="bottomLeft" state="frozen"/>
      <selection activeCell="A4" sqref="A4"/>
      <selection pane="bottomLeft" activeCell="T1" sqref="T1:V1"/>
    </sheetView>
  </sheetViews>
  <sheetFormatPr defaultRowHeight="15" x14ac:dyDescent="0.25"/>
  <cols>
    <col min="1" max="1" width="6.5" style="1" customWidth="1"/>
    <col min="2" max="2" width="54.125" style="1" customWidth="1"/>
    <col min="3" max="3" width="5.125" style="1" customWidth="1"/>
    <col min="4" max="4" width="4.125" style="1" customWidth="1"/>
    <col min="5" max="5" width="3.625" style="1" customWidth="1"/>
    <col min="6" max="6" width="10.875" style="1" customWidth="1"/>
    <col min="7" max="7" width="5.5" style="1" customWidth="1"/>
    <col min="8" max="8" width="10.75" style="1" customWidth="1"/>
    <col min="9" max="9" width="11.375" style="1" customWidth="1"/>
    <col min="10" max="10" width="8.5" style="1" customWidth="1"/>
    <col min="11" max="11" width="10.875" style="1" customWidth="1"/>
    <col min="12" max="12" width="10.625" style="1" customWidth="1"/>
    <col min="13" max="13" width="10.375" style="1" customWidth="1"/>
    <col min="14" max="14" width="10.5" style="1" customWidth="1"/>
    <col min="15" max="15" width="10.875" style="1" customWidth="1"/>
    <col min="16" max="16" width="10.625" style="1" customWidth="1"/>
    <col min="17" max="17" width="9" style="1" customWidth="1"/>
    <col min="18" max="18" width="8.875" style="1" customWidth="1"/>
    <col min="19" max="19" width="10.875" style="1" customWidth="1"/>
    <col min="20" max="20" width="10.625" style="1" customWidth="1"/>
    <col min="21" max="21" width="7.5" style="1" customWidth="1"/>
    <col min="22" max="22" width="9" style="1" customWidth="1"/>
    <col min="23" max="1024" width="8.5" style="1" customWidth="1"/>
    <col min="1025" max="1025" width="9" customWidth="1"/>
  </cols>
  <sheetData>
    <row r="1" spans="1:22" x14ac:dyDescent="0.25">
      <c r="T1" s="202"/>
      <c r="U1" s="202"/>
      <c r="V1" s="202"/>
    </row>
    <row r="2" spans="1:22" x14ac:dyDescent="0.25">
      <c r="T2" s="203"/>
      <c r="U2" s="203"/>
      <c r="V2" s="203"/>
    </row>
    <row r="3" spans="1:22" x14ac:dyDescent="0.25">
      <c r="T3" s="202"/>
      <c r="U3" s="202"/>
      <c r="V3" s="202"/>
    </row>
    <row r="4" spans="1:22" ht="129.75" customHeight="1" x14ac:dyDescent="0.25">
      <c r="T4" s="174"/>
      <c r="U4" s="174"/>
      <c r="V4" s="174"/>
    </row>
    <row r="5" spans="1:22" ht="29.25" customHeight="1" x14ac:dyDescent="0.25">
      <c r="A5" s="204" t="s">
        <v>0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U5" s="3"/>
    </row>
    <row r="6" spans="1:22" ht="15.75" x14ac:dyDescent="0.25">
      <c r="A6" s="187" t="s">
        <v>1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U6" s="187" t="s">
        <v>2</v>
      </c>
      <c r="V6" s="187"/>
    </row>
    <row r="7" spans="1:22" ht="15.75" x14ac:dyDescent="0.25">
      <c r="B7" s="3"/>
      <c r="C7" s="3"/>
      <c r="D7" s="3"/>
      <c r="E7" s="3"/>
      <c r="F7" s="3"/>
      <c r="G7" s="3"/>
      <c r="J7" s="3"/>
      <c r="V7" s="3" t="s">
        <v>3</v>
      </c>
    </row>
    <row r="8" spans="1:22" ht="47.25" customHeight="1" x14ac:dyDescent="0.25">
      <c r="A8" s="200" t="s">
        <v>4</v>
      </c>
      <c r="B8" s="200" t="s">
        <v>5</v>
      </c>
      <c r="C8" s="201" t="s">
        <v>6</v>
      </c>
      <c r="D8" s="201" t="s">
        <v>7</v>
      </c>
      <c r="E8" s="201" t="s">
        <v>8</v>
      </c>
      <c r="F8" s="200" t="s">
        <v>9</v>
      </c>
      <c r="G8" s="200" t="s">
        <v>10</v>
      </c>
      <c r="H8" s="200" t="s">
        <v>11</v>
      </c>
      <c r="I8" s="200" t="s">
        <v>12</v>
      </c>
      <c r="J8" s="200" t="s">
        <v>13</v>
      </c>
      <c r="K8" s="200" t="s">
        <v>14</v>
      </c>
      <c r="L8" s="200"/>
      <c r="M8" s="200"/>
      <c r="N8" s="200"/>
      <c r="O8" s="200" t="s">
        <v>15</v>
      </c>
      <c r="P8" s="200"/>
      <c r="Q8" s="200"/>
      <c r="R8" s="200"/>
      <c r="S8" s="200" t="s">
        <v>16</v>
      </c>
      <c r="T8" s="200"/>
      <c r="U8" s="200"/>
      <c r="V8" s="200"/>
    </row>
    <row r="9" spans="1:22" ht="38.25" x14ac:dyDescent="0.25">
      <c r="A9" s="200"/>
      <c r="B9" s="200"/>
      <c r="C9" s="201"/>
      <c r="D9" s="201"/>
      <c r="E9" s="201"/>
      <c r="F9" s="200"/>
      <c r="G9" s="200"/>
      <c r="H9" s="200"/>
      <c r="I9" s="200"/>
      <c r="J9" s="200"/>
      <c r="K9" s="5" t="s">
        <v>17</v>
      </c>
      <c r="L9" s="5" t="s">
        <v>18</v>
      </c>
      <c r="M9" s="5" t="s">
        <v>19</v>
      </c>
      <c r="N9" s="5" t="s">
        <v>20</v>
      </c>
      <c r="O9" s="5" t="s">
        <v>17</v>
      </c>
      <c r="P9" s="5" t="s">
        <v>18</v>
      </c>
      <c r="Q9" s="5" t="s">
        <v>19</v>
      </c>
      <c r="R9" s="5" t="s">
        <v>20</v>
      </c>
      <c r="S9" s="5" t="s">
        <v>17</v>
      </c>
      <c r="T9" s="5" t="s">
        <v>18</v>
      </c>
      <c r="U9" s="5" t="s">
        <v>19</v>
      </c>
      <c r="V9" s="5" t="s">
        <v>20</v>
      </c>
    </row>
    <row r="10" spans="1:22" s="7" customFormat="1" ht="11.25" x14ac:dyDescent="0.2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9</v>
      </c>
      <c r="J10" s="6">
        <v>10</v>
      </c>
      <c r="K10" s="6">
        <v>12</v>
      </c>
      <c r="L10" s="6">
        <v>13</v>
      </c>
      <c r="M10" s="6">
        <v>14</v>
      </c>
      <c r="N10" s="6">
        <v>15</v>
      </c>
      <c r="O10" s="6">
        <v>16</v>
      </c>
      <c r="P10" s="6">
        <v>17</v>
      </c>
      <c r="Q10" s="6">
        <v>18</v>
      </c>
      <c r="R10" s="6">
        <v>19</v>
      </c>
      <c r="S10" s="6">
        <v>20</v>
      </c>
      <c r="T10" s="6">
        <v>21</v>
      </c>
      <c r="U10" s="6">
        <v>22</v>
      </c>
      <c r="V10" s="6">
        <v>23</v>
      </c>
    </row>
    <row r="11" spans="1:22" s="10" customFormat="1" ht="20.25" customHeight="1" x14ac:dyDescent="0.25">
      <c r="A11" s="8"/>
      <c r="B11" s="9" t="s">
        <v>21</v>
      </c>
      <c r="C11" s="8"/>
      <c r="D11" s="8"/>
      <c r="E11" s="8"/>
      <c r="F11" s="8"/>
      <c r="G11" s="8"/>
      <c r="H11" s="8"/>
      <c r="I11" s="8"/>
      <c r="J11" s="8"/>
      <c r="K11" s="8"/>
      <c r="L11" s="147">
        <f>L13+L35</f>
        <v>54868.72</v>
      </c>
      <c r="M11" s="156">
        <f>M13+M35</f>
        <v>334481.21632000007</v>
      </c>
      <c r="N11" s="147">
        <f>N13+N35</f>
        <v>53975.8</v>
      </c>
      <c r="O11" s="147"/>
      <c r="P11" s="147">
        <f>P13+P35</f>
        <v>38343</v>
      </c>
      <c r="Q11" s="147">
        <f>Q13+Q35</f>
        <v>7748.96</v>
      </c>
      <c r="R11" s="147">
        <f>R13+R35</f>
        <v>441553.78</v>
      </c>
      <c r="S11" s="147"/>
      <c r="T11" s="147">
        <f>T13+T35</f>
        <v>10350</v>
      </c>
      <c r="U11" s="147">
        <f>U13+U35</f>
        <v>7991.88</v>
      </c>
      <c r="V11" s="147">
        <f>V13+V35</f>
        <v>150239.72999999998</v>
      </c>
    </row>
    <row r="12" spans="1:22" s="15" customFormat="1" ht="15.75" x14ac:dyDescent="0.2">
      <c r="A12" s="11"/>
      <c r="B12" s="12" t="s">
        <v>22</v>
      </c>
      <c r="C12" s="13"/>
      <c r="D12" s="13"/>
      <c r="E12" s="13"/>
      <c r="F12" s="13"/>
      <c r="G12" s="13"/>
      <c r="H12" s="13"/>
      <c r="I12" s="13"/>
      <c r="J12" s="13"/>
      <c r="K12" s="14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</row>
    <row r="13" spans="1:22" s="1" customFormat="1" ht="31.5" x14ac:dyDescent="0.25">
      <c r="A13" s="16"/>
      <c r="B13" s="17" t="s">
        <v>23</v>
      </c>
      <c r="C13" s="18"/>
      <c r="D13" s="18"/>
      <c r="E13" s="18"/>
      <c r="F13" s="19"/>
      <c r="G13" s="18"/>
      <c r="H13" s="18"/>
      <c r="I13" s="18"/>
      <c r="J13" s="18"/>
      <c r="K13" s="20"/>
      <c r="L13" s="149">
        <f>L18+L20+L22+L26+L27+L30</f>
        <v>29792</v>
      </c>
      <c r="M13" s="149">
        <f>M18+M20+M22+M26+M27+M30</f>
        <v>10013.53233</v>
      </c>
      <c r="N13" s="149">
        <f t="shared" ref="N13:V13" si="0">N18+N20+N26+N27</f>
        <v>53975.8</v>
      </c>
      <c r="O13" s="149"/>
      <c r="P13" s="149">
        <f>P18+P20+P34</f>
        <v>38343</v>
      </c>
      <c r="Q13" s="149">
        <f>Q18+Q20+Q34</f>
        <v>7748.96</v>
      </c>
      <c r="R13" s="149">
        <f>R18+R34</f>
        <v>67402.600000000006</v>
      </c>
      <c r="S13" s="149"/>
      <c r="T13" s="149">
        <f t="shared" si="0"/>
        <v>10350</v>
      </c>
      <c r="U13" s="149">
        <f t="shared" si="0"/>
        <v>7991.88</v>
      </c>
      <c r="V13" s="149">
        <f t="shared" si="0"/>
        <v>42928.53</v>
      </c>
    </row>
    <row r="14" spans="1:22" s="1" customFormat="1" ht="15.75" x14ac:dyDescent="0.25">
      <c r="A14" s="16"/>
      <c r="B14" s="17" t="s">
        <v>24</v>
      </c>
      <c r="C14" s="18"/>
      <c r="D14" s="18"/>
      <c r="E14" s="18"/>
      <c r="F14" s="19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</row>
    <row r="15" spans="1:22" s="1" customFormat="1" ht="63" x14ac:dyDescent="0.25">
      <c r="A15" s="16" t="s">
        <v>25</v>
      </c>
      <c r="B15" s="21" t="s">
        <v>26</v>
      </c>
      <c r="C15" s="18"/>
      <c r="D15" s="18"/>
      <c r="E15" s="18"/>
      <c r="F15" s="19"/>
      <c r="G15" s="18"/>
      <c r="H15" s="18"/>
      <c r="I15" s="22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</row>
    <row r="16" spans="1:22" s="1" customFormat="1" ht="31.5" x14ac:dyDescent="0.25">
      <c r="A16" s="16" t="s">
        <v>27</v>
      </c>
      <c r="B16" s="17" t="s">
        <v>28</v>
      </c>
      <c r="C16" s="18"/>
      <c r="D16" s="18"/>
      <c r="E16" s="18"/>
      <c r="F16" s="19"/>
      <c r="G16" s="18"/>
      <c r="H16" s="18"/>
      <c r="I16" s="22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</row>
    <row r="17" spans="1:22" s="1" customFormat="1" ht="15.75" x14ac:dyDescent="0.25">
      <c r="A17" s="16"/>
      <c r="B17" s="17" t="s">
        <v>29</v>
      </c>
      <c r="C17" s="18"/>
      <c r="D17" s="18"/>
      <c r="E17" s="18"/>
      <c r="F17" s="19"/>
      <c r="G17" s="18"/>
      <c r="H17" s="18"/>
      <c r="I17" s="22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</row>
    <row r="18" spans="1:22" s="1" customFormat="1" ht="50.25" customHeight="1" x14ac:dyDescent="0.25">
      <c r="A18" s="16" t="s">
        <v>30</v>
      </c>
      <c r="B18" s="17" t="s">
        <v>31</v>
      </c>
      <c r="C18" s="18">
        <v>481</v>
      </c>
      <c r="D18" s="18" t="s">
        <v>32</v>
      </c>
      <c r="E18" s="18" t="s">
        <v>33</v>
      </c>
      <c r="F18" s="19" t="s">
        <v>34</v>
      </c>
      <c r="G18" s="18">
        <v>414</v>
      </c>
      <c r="H18" s="18" t="s">
        <v>35</v>
      </c>
      <c r="I18" s="22" t="s">
        <v>36</v>
      </c>
      <c r="J18" s="18" t="s">
        <v>37</v>
      </c>
      <c r="K18" s="18"/>
      <c r="L18" s="18">
        <v>434</v>
      </c>
      <c r="M18" s="18">
        <v>48</v>
      </c>
      <c r="N18" s="18">
        <v>53975.8</v>
      </c>
      <c r="O18" s="18"/>
      <c r="P18" s="18">
        <v>501</v>
      </c>
      <c r="Q18" s="18">
        <v>125</v>
      </c>
      <c r="R18" s="18">
        <v>55449.8</v>
      </c>
      <c r="S18" s="18"/>
      <c r="T18" s="18">
        <v>501</v>
      </c>
      <c r="U18" s="18">
        <v>125</v>
      </c>
      <c r="V18" s="18">
        <v>10834.16</v>
      </c>
    </row>
    <row r="19" spans="1:22" s="1" customFormat="1" ht="16.5" customHeight="1" x14ac:dyDescent="0.25">
      <c r="A19" s="16"/>
      <c r="B19" s="17" t="s">
        <v>29</v>
      </c>
      <c r="C19" s="18"/>
      <c r="D19" s="18"/>
      <c r="E19" s="18"/>
      <c r="F19" s="19"/>
      <c r="G19" s="18"/>
      <c r="H19" s="18"/>
      <c r="I19" s="22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</row>
    <row r="20" spans="1:22" s="1" customFormat="1" ht="63.75" customHeight="1" x14ac:dyDescent="0.25">
      <c r="A20" s="16" t="s">
        <v>38</v>
      </c>
      <c r="B20" s="23" t="s">
        <v>39</v>
      </c>
      <c r="C20" s="55">
        <v>481</v>
      </c>
      <c r="D20" s="55" t="s">
        <v>32</v>
      </c>
      <c r="E20" s="55" t="s">
        <v>33</v>
      </c>
      <c r="F20" s="18" t="s">
        <v>40</v>
      </c>
      <c r="G20" s="55">
        <v>414</v>
      </c>
      <c r="H20" s="55" t="s">
        <v>78</v>
      </c>
      <c r="I20" s="55">
        <v>0.754</v>
      </c>
      <c r="J20" s="18" t="s">
        <v>42</v>
      </c>
      <c r="K20" s="55"/>
      <c r="L20" s="55">
        <f>363-363+9553</f>
        <v>9553</v>
      </c>
      <c r="M20" s="160">
        <f>7426.87033+1061</f>
        <v>8487.8703299999997</v>
      </c>
      <c r="N20" s="160"/>
      <c r="O20" s="55"/>
      <c r="P20" s="55">
        <v>9849</v>
      </c>
      <c r="Q20" s="55">
        <v>6150.96</v>
      </c>
      <c r="R20" s="55"/>
      <c r="S20" s="55"/>
      <c r="T20" s="55">
        <v>9849</v>
      </c>
      <c r="U20" s="160">
        <v>7866.88</v>
      </c>
      <c r="V20" s="160">
        <v>32094.37</v>
      </c>
    </row>
    <row r="21" spans="1:22" s="1" customFormat="1" ht="17.25" customHeight="1" x14ac:dyDescent="0.25">
      <c r="A21" s="16"/>
      <c r="B21" s="17" t="s">
        <v>29</v>
      </c>
      <c r="C21" s="55"/>
      <c r="D21" s="55"/>
      <c r="E21" s="55"/>
      <c r="F21" s="18"/>
      <c r="G21" s="55"/>
      <c r="H21" s="55"/>
      <c r="I21" s="55"/>
      <c r="J21" s="18"/>
      <c r="K21" s="55"/>
      <c r="L21" s="55"/>
      <c r="M21" s="160"/>
      <c r="N21" s="55"/>
      <c r="O21" s="55"/>
      <c r="P21" s="55"/>
      <c r="Q21" s="55"/>
      <c r="R21" s="55"/>
      <c r="S21" s="55"/>
      <c r="T21" s="55"/>
      <c r="U21" s="55"/>
      <c r="V21" s="55"/>
    </row>
    <row r="22" spans="1:22" s="1" customFormat="1" ht="84.75" customHeight="1" x14ac:dyDescent="0.25">
      <c r="A22" s="16" t="s">
        <v>305</v>
      </c>
      <c r="B22" s="143" t="s">
        <v>304</v>
      </c>
      <c r="C22" s="55">
        <v>481</v>
      </c>
      <c r="D22" s="55" t="s">
        <v>32</v>
      </c>
      <c r="E22" s="55" t="s">
        <v>33</v>
      </c>
      <c r="F22" s="18"/>
      <c r="G22" s="55">
        <v>414</v>
      </c>
      <c r="H22" s="55" t="s">
        <v>41</v>
      </c>
      <c r="I22" s="55" t="s">
        <v>306</v>
      </c>
      <c r="J22" s="18">
        <v>2015</v>
      </c>
      <c r="K22" s="55"/>
      <c r="L22" s="55">
        <f>9553-9553</f>
        <v>0</v>
      </c>
      <c r="M22" s="160">
        <f>1061+354.339-1061</f>
        <v>354.33899999999994</v>
      </c>
      <c r="N22" s="55"/>
      <c r="O22" s="55"/>
      <c r="P22" s="55"/>
      <c r="Q22" s="55"/>
      <c r="R22" s="55"/>
      <c r="S22" s="55"/>
      <c r="T22" s="55"/>
      <c r="U22" s="55"/>
      <c r="V22" s="55"/>
    </row>
    <row r="23" spans="1:22" s="1" customFormat="1" ht="80.25" customHeight="1" x14ac:dyDescent="0.25">
      <c r="A23" s="16" t="s">
        <v>43</v>
      </c>
      <c r="B23" s="21" t="s">
        <v>44</v>
      </c>
      <c r="C23" s="18"/>
      <c r="D23" s="18"/>
      <c r="E23" s="18"/>
      <c r="F23" s="19"/>
      <c r="G23" s="18"/>
      <c r="H23" s="18"/>
      <c r="I23" s="22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2" s="1" customFormat="1" ht="15.75" x14ac:dyDescent="0.25">
      <c r="A24" s="16" t="s">
        <v>45</v>
      </c>
      <c r="B24" s="17" t="s">
        <v>46</v>
      </c>
      <c r="C24" s="18"/>
      <c r="D24" s="18"/>
      <c r="E24" s="18"/>
      <c r="F24" s="19"/>
      <c r="G24" s="18"/>
      <c r="H24" s="18"/>
      <c r="I24" s="22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2" s="1" customFormat="1" ht="15.75" x14ac:dyDescent="0.25">
      <c r="A25" s="16"/>
      <c r="B25" s="17" t="s">
        <v>29</v>
      </c>
      <c r="C25" s="18"/>
      <c r="D25" s="18"/>
      <c r="E25" s="18"/>
      <c r="F25" s="19"/>
      <c r="G25" s="18"/>
      <c r="H25" s="18"/>
      <c r="I25" s="22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2" s="1" customFormat="1" ht="31.5" x14ac:dyDescent="0.25">
      <c r="A26" s="25" t="s">
        <v>47</v>
      </c>
      <c r="B26" s="17" t="s">
        <v>48</v>
      </c>
      <c r="C26" s="18">
        <v>481</v>
      </c>
      <c r="D26" s="18" t="s">
        <v>49</v>
      </c>
      <c r="E26" s="18">
        <v>14</v>
      </c>
      <c r="F26" s="19"/>
      <c r="G26" s="18">
        <v>414</v>
      </c>
      <c r="H26" s="18" t="s">
        <v>50</v>
      </c>
      <c r="I26" s="22" t="s">
        <v>51</v>
      </c>
      <c r="J26" s="18" t="s">
        <v>52</v>
      </c>
      <c r="K26" s="18"/>
      <c r="L26" s="18">
        <v>9267</v>
      </c>
      <c r="M26" s="150">
        <f>488-154.77549</f>
        <v>333.22451000000001</v>
      </c>
      <c r="N26" s="18"/>
      <c r="O26" s="18"/>
      <c r="P26" s="18"/>
      <c r="Q26" s="18"/>
      <c r="R26" s="18"/>
      <c r="S26" s="18"/>
      <c r="T26" s="18"/>
      <c r="U26" s="18"/>
      <c r="V26" s="18"/>
    </row>
    <row r="27" spans="1:22" s="1" customFormat="1" ht="28.5" customHeight="1" x14ac:dyDescent="0.25">
      <c r="A27" s="16" t="s">
        <v>53</v>
      </c>
      <c r="B27" s="17" t="s">
        <v>54</v>
      </c>
      <c r="C27" s="18">
        <v>481</v>
      </c>
      <c r="D27" s="18" t="s">
        <v>49</v>
      </c>
      <c r="E27" s="18">
        <v>14</v>
      </c>
      <c r="F27" s="19"/>
      <c r="G27" s="18">
        <v>414</v>
      </c>
      <c r="H27" s="18" t="s">
        <v>50</v>
      </c>
      <c r="I27" s="22" t="s">
        <v>51</v>
      </c>
      <c r="J27" s="18" t="s">
        <v>52</v>
      </c>
      <c r="K27" s="18"/>
      <c r="L27" s="18">
        <v>9714</v>
      </c>
      <c r="M27" s="150">
        <f>511+187.09849</f>
        <v>698.09848999999997</v>
      </c>
      <c r="N27" s="18"/>
      <c r="O27" s="18"/>
      <c r="P27" s="18"/>
      <c r="Q27" s="18"/>
      <c r="R27" s="18"/>
      <c r="S27" s="18"/>
      <c r="T27" s="18"/>
      <c r="U27" s="18"/>
      <c r="V27" s="18"/>
    </row>
    <row r="28" spans="1:22" s="1" customFormat="1" ht="31.5" x14ac:dyDescent="0.25">
      <c r="A28" s="31" t="s">
        <v>55</v>
      </c>
      <c r="B28" s="140" t="s">
        <v>104</v>
      </c>
      <c r="C28" s="18"/>
      <c r="D28" s="18"/>
      <c r="E28" s="18"/>
      <c r="F28" s="19"/>
      <c r="G28" s="18"/>
      <c r="H28" s="18"/>
      <c r="I28" s="22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2" s="1" customFormat="1" ht="15.75" x14ac:dyDescent="0.25">
      <c r="A29" s="16"/>
      <c r="B29" s="17" t="s">
        <v>307</v>
      </c>
      <c r="C29" s="18"/>
      <c r="D29" s="18"/>
      <c r="E29" s="18"/>
      <c r="F29" s="19"/>
      <c r="G29" s="18"/>
      <c r="H29" s="18"/>
      <c r="I29" s="22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2" s="1" customFormat="1" ht="40.5" customHeight="1" x14ac:dyDescent="0.25">
      <c r="A30" s="16" t="s">
        <v>57</v>
      </c>
      <c r="B30" s="17" t="s">
        <v>308</v>
      </c>
      <c r="C30" s="18">
        <v>481</v>
      </c>
      <c r="D30" s="18">
        <v>7</v>
      </c>
      <c r="E30" s="18">
        <v>2</v>
      </c>
      <c r="F30" s="19"/>
      <c r="G30" s="18">
        <v>414</v>
      </c>
      <c r="H30" s="22" t="s">
        <v>309</v>
      </c>
      <c r="I30" s="141" t="s">
        <v>310</v>
      </c>
      <c r="J30" s="18">
        <v>2015</v>
      </c>
      <c r="K30" s="18"/>
      <c r="L30" s="18">
        <v>824</v>
      </c>
      <c r="M30" s="18">
        <v>92</v>
      </c>
      <c r="N30" s="18"/>
      <c r="O30" s="18"/>
      <c r="P30" s="18"/>
      <c r="Q30" s="18"/>
      <c r="R30" s="18"/>
      <c r="S30" s="18"/>
      <c r="T30" s="18"/>
      <c r="U30" s="18"/>
      <c r="V30" s="18"/>
    </row>
    <row r="31" spans="1:22" s="1" customFormat="1" ht="67.5" customHeight="1" x14ac:dyDescent="0.25">
      <c r="A31" s="16" t="s">
        <v>96</v>
      </c>
      <c r="B31" s="26" t="s">
        <v>56</v>
      </c>
      <c r="C31" s="18"/>
      <c r="D31" s="18"/>
      <c r="E31" s="18"/>
      <c r="F31" s="19"/>
      <c r="G31" s="18"/>
      <c r="H31" s="18"/>
      <c r="I31" s="22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2" s="1" customFormat="1" ht="31.5" x14ac:dyDescent="0.25">
      <c r="A32" s="16" t="s">
        <v>286</v>
      </c>
      <c r="B32" s="27" t="s">
        <v>58</v>
      </c>
      <c r="C32" s="18"/>
      <c r="D32" s="18"/>
      <c r="E32" s="18"/>
      <c r="F32" s="19"/>
      <c r="G32" s="18"/>
      <c r="H32" s="18"/>
      <c r="I32" s="22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1:22" s="1" customFormat="1" ht="15.75" x14ac:dyDescent="0.25">
      <c r="A33" s="16"/>
      <c r="B33" s="17" t="s">
        <v>29</v>
      </c>
      <c r="C33" s="18"/>
      <c r="D33" s="18"/>
      <c r="E33" s="18"/>
      <c r="F33" s="19"/>
      <c r="G33" s="18"/>
      <c r="H33" s="18"/>
      <c r="I33" s="22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pans="1:22" s="1" customFormat="1" ht="21" customHeight="1" x14ac:dyDescent="0.25">
      <c r="A34" s="16" t="s">
        <v>287</v>
      </c>
      <c r="B34" s="27" t="s">
        <v>295</v>
      </c>
      <c r="C34" s="24">
        <v>481</v>
      </c>
      <c r="D34" s="24" t="s">
        <v>32</v>
      </c>
      <c r="E34" s="24" t="s">
        <v>33</v>
      </c>
      <c r="F34" s="28"/>
      <c r="G34" s="18">
        <v>414</v>
      </c>
      <c r="H34" s="18" t="s">
        <v>35</v>
      </c>
      <c r="I34" s="18">
        <v>5166</v>
      </c>
      <c r="J34" s="18">
        <v>2016</v>
      </c>
      <c r="K34" s="18"/>
      <c r="L34" s="18"/>
      <c r="M34" s="18"/>
      <c r="N34" s="18"/>
      <c r="O34" s="18"/>
      <c r="P34" s="18">
        <v>27993</v>
      </c>
      <c r="Q34" s="18">
        <v>1473</v>
      </c>
      <c r="R34" s="18">
        <v>11952.8</v>
      </c>
      <c r="S34" s="18"/>
      <c r="T34" s="18"/>
      <c r="U34" s="18"/>
      <c r="V34" s="18"/>
    </row>
    <row r="35" spans="1:22" s="15" customFormat="1" ht="15.75" x14ac:dyDescent="0.2">
      <c r="A35" s="11"/>
      <c r="B35" s="29" t="s">
        <v>60</v>
      </c>
      <c r="C35" s="13"/>
      <c r="D35" s="13"/>
      <c r="E35" s="13"/>
      <c r="F35" s="13"/>
      <c r="G35" s="13"/>
      <c r="H35" s="13"/>
      <c r="I35" s="30"/>
      <c r="J35" s="13"/>
      <c r="K35" s="13">
        <v>0</v>
      </c>
      <c r="L35" s="13">
        <f>L52</f>
        <v>25076.720000000001</v>
      </c>
      <c r="M35" s="13">
        <f>M38+M42+M46+M49+M52+M54+M56+M58+M60+M63</f>
        <v>324467.68399000005</v>
      </c>
      <c r="N35" s="13">
        <f>N52</f>
        <v>0</v>
      </c>
      <c r="O35" s="13">
        <v>0</v>
      </c>
      <c r="P35" s="13">
        <v>0</v>
      </c>
      <c r="Q35" s="13">
        <v>0</v>
      </c>
      <c r="R35" s="13">
        <f>R38+R46+R52+R54+R56+R58</f>
        <v>374151.18000000005</v>
      </c>
      <c r="S35" s="13">
        <v>0</v>
      </c>
      <c r="T35" s="13">
        <v>0</v>
      </c>
      <c r="U35" s="13">
        <v>0</v>
      </c>
      <c r="V35" s="13">
        <f>V38+V52</f>
        <v>107311.2</v>
      </c>
    </row>
    <row r="36" spans="1:22" ht="39" customHeight="1" x14ac:dyDescent="0.25">
      <c r="A36" s="32" t="s">
        <v>25</v>
      </c>
      <c r="B36" s="21" t="s">
        <v>61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</row>
    <row r="37" spans="1:22" s="1" customFormat="1" ht="15.75" x14ac:dyDescent="0.25">
      <c r="A37" s="31"/>
      <c r="B37" s="17" t="s">
        <v>62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127"/>
    </row>
    <row r="38" spans="1:22" s="1" customFormat="1" ht="31.5" x14ac:dyDescent="0.25">
      <c r="A38" s="32" t="s">
        <v>27</v>
      </c>
      <c r="B38" s="33" t="s">
        <v>281</v>
      </c>
      <c r="C38" s="18"/>
      <c r="D38" s="18"/>
      <c r="E38" s="18"/>
      <c r="F38" s="19"/>
      <c r="G38" s="18"/>
      <c r="H38" s="18" t="s">
        <v>280</v>
      </c>
      <c r="I38" s="18" t="s">
        <v>63</v>
      </c>
      <c r="J38" s="18" t="s">
        <v>270</v>
      </c>
      <c r="K38" s="18"/>
      <c r="L38" s="18"/>
      <c r="M38" s="18">
        <f>250255.231-21439.395</f>
        <v>228815.83600000001</v>
      </c>
      <c r="N38" s="18"/>
      <c r="O38" s="18"/>
      <c r="P38" s="18"/>
      <c r="Q38" s="18"/>
      <c r="R38" s="18">
        <v>116974</v>
      </c>
      <c r="S38" s="18"/>
      <c r="T38" s="18"/>
      <c r="U38" s="124"/>
      <c r="V38" s="126">
        <v>97311.2</v>
      </c>
    </row>
    <row r="39" spans="1:22" s="1" customFormat="1" ht="47.25" x14ac:dyDescent="0.25">
      <c r="A39" s="32" t="s">
        <v>43</v>
      </c>
      <c r="B39" s="151" t="s">
        <v>71</v>
      </c>
      <c r="C39" s="18"/>
      <c r="D39" s="18"/>
      <c r="E39" s="18"/>
      <c r="F39" s="19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24"/>
      <c r="V39" s="126"/>
    </row>
    <row r="40" spans="1:22" s="1" customFormat="1" ht="31.5" x14ac:dyDescent="0.25">
      <c r="A40" s="32" t="s">
        <v>45</v>
      </c>
      <c r="B40" s="17" t="s">
        <v>72</v>
      </c>
      <c r="C40" s="18"/>
      <c r="D40" s="18"/>
      <c r="E40" s="18"/>
      <c r="F40" s="19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24"/>
      <c r="V40" s="126"/>
    </row>
    <row r="41" spans="1:22" s="1" customFormat="1" ht="15.75" x14ac:dyDescent="0.25">
      <c r="A41" s="32"/>
      <c r="B41" s="17" t="s">
        <v>74</v>
      </c>
      <c r="C41" s="18"/>
      <c r="D41" s="18"/>
      <c r="E41" s="18"/>
      <c r="F41" s="19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24"/>
      <c r="V41" s="126"/>
    </row>
    <row r="42" spans="1:22" s="1" customFormat="1" ht="47.25" x14ac:dyDescent="0.25">
      <c r="A42" s="32" t="s">
        <v>47</v>
      </c>
      <c r="B42" s="144" t="s">
        <v>73</v>
      </c>
      <c r="C42" s="18"/>
      <c r="D42" s="18"/>
      <c r="E42" s="18"/>
      <c r="F42" s="19"/>
      <c r="G42" s="18"/>
      <c r="H42" s="18" t="s">
        <v>324</v>
      </c>
      <c r="I42" s="18">
        <v>390.8</v>
      </c>
      <c r="J42" s="18">
        <v>2015</v>
      </c>
      <c r="K42" s="18"/>
      <c r="L42" s="18"/>
      <c r="M42" s="18">
        <v>38000</v>
      </c>
      <c r="N42" s="18"/>
      <c r="O42" s="18"/>
      <c r="P42" s="18"/>
      <c r="Q42" s="18"/>
      <c r="R42" s="18"/>
      <c r="S42" s="18"/>
      <c r="T42" s="18"/>
      <c r="U42" s="124"/>
      <c r="V42" s="126"/>
    </row>
    <row r="43" spans="1:22" s="1" customFormat="1" ht="63" x14ac:dyDescent="0.25">
      <c r="A43" s="128" t="s">
        <v>55</v>
      </c>
      <c r="B43" s="151" t="s">
        <v>155</v>
      </c>
      <c r="C43" s="18"/>
      <c r="D43" s="18"/>
      <c r="E43" s="18"/>
      <c r="F43" s="19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24"/>
      <c r="V43" s="126"/>
    </row>
    <row r="44" spans="1:22" s="1" customFormat="1" ht="31.5" x14ac:dyDescent="0.25">
      <c r="A44" s="128" t="s">
        <v>57</v>
      </c>
      <c r="B44" s="27" t="s">
        <v>58</v>
      </c>
      <c r="C44" s="18"/>
      <c r="D44" s="18"/>
      <c r="E44" s="18"/>
      <c r="F44" s="19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24"/>
      <c r="V44" s="126"/>
    </row>
    <row r="45" spans="1:22" s="1" customFormat="1" ht="15.75" x14ac:dyDescent="0.25">
      <c r="A45" s="192" t="s">
        <v>59</v>
      </c>
      <c r="B45" s="44" t="s">
        <v>81</v>
      </c>
      <c r="C45" s="18"/>
      <c r="D45" s="18"/>
      <c r="E45" s="18"/>
      <c r="F45" s="19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24"/>
      <c r="V45" s="126"/>
    </row>
    <row r="46" spans="1:22" s="1" customFormat="1" ht="31.5" x14ac:dyDescent="0.25">
      <c r="A46" s="193"/>
      <c r="B46" s="44" t="s">
        <v>172</v>
      </c>
      <c r="C46" s="18"/>
      <c r="D46" s="18"/>
      <c r="E46" s="18"/>
      <c r="F46" s="19"/>
      <c r="G46" s="18"/>
      <c r="H46" s="55" t="s">
        <v>173</v>
      </c>
      <c r="I46" s="18">
        <v>400</v>
      </c>
      <c r="J46" s="55" t="s">
        <v>147</v>
      </c>
      <c r="K46" s="18"/>
      <c r="L46" s="18"/>
      <c r="M46" s="18">
        <v>6694.6</v>
      </c>
      <c r="N46" s="18"/>
      <c r="O46" s="18"/>
      <c r="P46" s="18"/>
      <c r="Q46" s="18"/>
      <c r="R46" s="18">
        <v>82649.899999999994</v>
      </c>
      <c r="S46" s="18"/>
      <c r="T46" s="18"/>
      <c r="U46" s="124"/>
      <c r="V46" s="126"/>
    </row>
    <row r="47" spans="1:22" s="1" customFormat="1" ht="15.75" x14ac:dyDescent="0.25">
      <c r="A47" s="169"/>
      <c r="B47" s="44" t="s">
        <v>81</v>
      </c>
      <c r="C47" s="18"/>
      <c r="D47" s="18"/>
      <c r="E47" s="18"/>
      <c r="F47" s="19"/>
      <c r="G47" s="18"/>
      <c r="H47" s="55"/>
      <c r="I47" s="18"/>
      <c r="J47" s="55"/>
      <c r="K47" s="18"/>
      <c r="L47" s="18"/>
      <c r="M47" s="150">
        <v>93.79</v>
      </c>
      <c r="N47" s="18"/>
      <c r="O47" s="18"/>
      <c r="P47" s="18"/>
      <c r="Q47" s="18"/>
      <c r="R47" s="18"/>
      <c r="S47" s="18"/>
      <c r="T47" s="18"/>
      <c r="U47" s="124"/>
      <c r="V47" s="126"/>
    </row>
    <row r="48" spans="1:22" s="1" customFormat="1" ht="15.75" x14ac:dyDescent="0.25">
      <c r="A48" s="185" t="s">
        <v>313</v>
      </c>
      <c r="B48" s="44" t="s">
        <v>271</v>
      </c>
      <c r="C48" s="18"/>
      <c r="D48" s="18"/>
      <c r="E48" s="18"/>
      <c r="F48" s="19"/>
      <c r="G48" s="18"/>
      <c r="H48" s="55"/>
      <c r="I48" s="18"/>
      <c r="J48" s="18"/>
      <c r="K48" s="18"/>
      <c r="L48" s="18"/>
      <c r="M48" s="150">
        <v>9262.7204899999997</v>
      </c>
      <c r="N48" s="18"/>
      <c r="O48" s="18"/>
      <c r="P48" s="18"/>
      <c r="Q48" s="18"/>
      <c r="R48" s="18"/>
      <c r="S48" s="18"/>
      <c r="T48" s="18"/>
      <c r="U48" s="124"/>
      <c r="V48" s="126"/>
    </row>
    <row r="49" spans="1:1024" s="1" customFormat="1" ht="31.5" x14ac:dyDescent="0.25">
      <c r="A49" s="194"/>
      <c r="B49" s="44" t="s">
        <v>282</v>
      </c>
      <c r="C49" s="18"/>
      <c r="D49" s="18"/>
      <c r="E49" s="18"/>
      <c r="F49" s="19"/>
      <c r="G49" s="18"/>
      <c r="H49" s="55" t="s">
        <v>160</v>
      </c>
      <c r="I49" s="18">
        <v>30.56</v>
      </c>
      <c r="J49" s="18">
        <v>2015</v>
      </c>
      <c r="K49" s="18"/>
      <c r="L49" s="18"/>
      <c r="M49" s="150">
        <f>93.79+9262.72049</f>
        <v>9356.5104900000006</v>
      </c>
      <c r="N49" s="18"/>
      <c r="O49" s="18"/>
      <c r="P49" s="18"/>
      <c r="Q49" s="18"/>
      <c r="R49" s="18"/>
      <c r="S49" s="18"/>
      <c r="T49" s="18"/>
      <c r="U49" s="124"/>
      <c r="V49" s="126"/>
    </row>
    <row r="50" spans="1:1024" s="1" customFormat="1" ht="15.75" x14ac:dyDescent="0.25">
      <c r="A50" s="197" t="s">
        <v>314</v>
      </c>
      <c r="B50" s="86" t="s">
        <v>357</v>
      </c>
      <c r="C50" s="18"/>
      <c r="D50" s="18"/>
      <c r="E50" s="18"/>
      <c r="F50" s="19"/>
      <c r="G50" s="18"/>
      <c r="H50" s="55"/>
      <c r="I50" s="18"/>
      <c r="J50" s="18"/>
      <c r="K50" s="18"/>
      <c r="L50" s="18"/>
      <c r="M50" s="150">
        <v>100</v>
      </c>
      <c r="N50" s="18"/>
      <c r="O50" s="18"/>
      <c r="P50" s="18"/>
      <c r="Q50" s="18"/>
      <c r="R50" s="18"/>
      <c r="S50" s="18"/>
      <c r="T50" s="18"/>
      <c r="U50" s="124"/>
      <c r="V50" s="126"/>
    </row>
    <row r="51" spans="1:1024" s="1" customFormat="1" ht="15.75" x14ac:dyDescent="0.25">
      <c r="A51" s="198"/>
      <c r="B51" s="17" t="s">
        <v>321</v>
      </c>
      <c r="C51" s="18"/>
      <c r="D51" s="18"/>
      <c r="E51" s="18"/>
      <c r="F51" s="19"/>
      <c r="G51" s="18"/>
      <c r="H51" s="18"/>
      <c r="I51" s="18"/>
      <c r="J51" s="18"/>
      <c r="K51" s="18"/>
      <c r="L51" s="18"/>
      <c r="M51" s="150">
        <v>9000</v>
      </c>
      <c r="N51" s="18"/>
      <c r="O51" s="18"/>
      <c r="P51" s="18"/>
      <c r="Q51" s="18"/>
      <c r="R51" s="18"/>
      <c r="S51" s="18"/>
      <c r="T51" s="18"/>
      <c r="U51" s="124"/>
      <c r="V51" s="126"/>
    </row>
    <row r="52" spans="1:1024" s="1" customFormat="1" ht="23.25" customHeight="1" x14ac:dyDescent="0.25">
      <c r="A52" s="199"/>
      <c r="B52" s="145" t="s">
        <v>187</v>
      </c>
      <c r="C52" s="129"/>
      <c r="D52" s="129"/>
      <c r="E52" s="129"/>
      <c r="F52" s="130"/>
      <c r="G52" s="129"/>
      <c r="H52" s="129" t="s">
        <v>188</v>
      </c>
      <c r="I52" s="129">
        <v>9.3096999999999994</v>
      </c>
      <c r="J52" s="136" t="s">
        <v>79</v>
      </c>
      <c r="K52" s="129"/>
      <c r="L52" s="175">
        <v>25076.720000000001</v>
      </c>
      <c r="M52" s="175">
        <f>100+9000</f>
        <v>9100</v>
      </c>
      <c r="N52" s="129"/>
      <c r="O52" s="129"/>
      <c r="P52" s="129"/>
      <c r="Q52" s="129"/>
      <c r="R52" s="129">
        <v>10000</v>
      </c>
      <c r="S52" s="129"/>
      <c r="T52" s="129"/>
      <c r="U52" s="131"/>
      <c r="V52" s="132">
        <v>10000</v>
      </c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</row>
    <row r="53" spans="1:1024" s="1" customFormat="1" ht="15.75" x14ac:dyDescent="0.25">
      <c r="A53" s="195" t="s">
        <v>315</v>
      </c>
      <c r="B53" s="23" t="s">
        <v>81</v>
      </c>
      <c r="C53" s="126"/>
      <c r="D53" s="126"/>
      <c r="E53" s="126"/>
      <c r="F53" s="133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</row>
    <row r="54" spans="1:1024" ht="47.25" x14ac:dyDescent="0.25">
      <c r="A54" s="196"/>
      <c r="B54" s="146" t="s">
        <v>174</v>
      </c>
      <c r="C54" s="82"/>
      <c r="D54" s="82"/>
      <c r="E54" s="82"/>
      <c r="F54" s="82"/>
      <c r="G54" s="82"/>
      <c r="H54" s="136" t="s">
        <v>160</v>
      </c>
      <c r="I54" s="136">
        <v>100</v>
      </c>
      <c r="J54" s="134" t="s">
        <v>147</v>
      </c>
      <c r="K54" s="81"/>
      <c r="L54" s="81"/>
      <c r="M54" s="135">
        <v>300</v>
      </c>
      <c r="N54" s="81"/>
      <c r="O54" s="81"/>
      <c r="P54" s="81"/>
      <c r="Q54" s="81"/>
      <c r="R54" s="170">
        <v>36384.050000000003</v>
      </c>
      <c r="S54" s="81"/>
      <c r="T54" s="81"/>
      <c r="U54" s="81"/>
      <c r="V54" s="81"/>
    </row>
    <row r="55" spans="1:1024" ht="15.75" x14ac:dyDescent="0.25">
      <c r="A55" s="195" t="s">
        <v>316</v>
      </c>
      <c r="B55" s="23" t="s">
        <v>81</v>
      </c>
      <c r="C55" s="81"/>
      <c r="D55" s="81"/>
      <c r="E55" s="81"/>
      <c r="F55" s="81"/>
      <c r="G55" s="81"/>
      <c r="H55" s="135"/>
      <c r="I55" s="135"/>
      <c r="J55" s="134"/>
      <c r="K55" s="81"/>
      <c r="L55" s="81"/>
      <c r="M55" s="135"/>
      <c r="N55" s="81"/>
      <c r="O55" s="81"/>
      <c r="P55" s="81"/>
      <c r="Q55" s="81"/>
      <c r="R55" s="170"/>
      <c r="S55" s="81"/>
      <c r="T55" s="81"/>
      <c r="U55" s="81"/>
      <c r="V55" s="81"/>
    </row>
    <row r="56" spans="1:1024" ht="31.5" x14ac:dyDescent="0.25">
      <c r="A56" s="196"/>
      <c r="B56" s="17" t="s">
        <v>175</v>
      </c>
      <c r="C56" s="81"/>
      <c r="D56" s="81"/>
      <c r="E56" s="81"/>
      <c r="F56" s="81"/>
      <c r="G56" s="81"/>
      <c r="H56" s="55" t="s">
        <v>160</v>
      </c>
      <c r="I56" s="55">
        <v>130</v>
      </c>
      <c r="J56" s="134" t="s">
        <v>147</v>
      </c>
      <c r="K56" s="81"/>
      <c r="L56" s="81"/>
      <c r="M56" s="135">
        <v>3986.03</v>
      </c>
      <c r="N56" s="81"/>
      <c r="O56" s="81"/>
      <c r="P56" s="81"/>
      <c r="Q56" s="81"/>
      <c r="R56" s="170">
        <v>38982.269999999997</v>
      </c>
      <c r="S56" s="81"/>
      <c r="T56" s="81"/>
      <c r="U56" s="81"/>
      <c r="V56" s="81"/>
    </row>
    <row r="57" spans="1:1024" ht="15.75" x14ac:dyDescent="0.25">
      <c r="A57" s="188" t="s">
        <v>317</v>
      </c>
      <c r="B57" s="86" t="s">
        <v>81</v>
      </c>
      <c r="C57" s="81"/>
      <c r="D57" s="81"/>
      <c r="E57" s="81"/>
      <c r="F57" s="81"/>
      <c r="G57" s="81"/>
      <c r="H57" s="135"/>
      <c r="I57" s="135"/>
      <c r="J57" s="134"/>
      <c r="K57" s="81"/>
      <c r="L57" s="81"/>
      <c r="M57" s="135"/>
      <c r="N57" s="81"/>
      <c r="O57" s="81"/>
      <c r="P57" s="81"/>
      <c r="Q57" s="81"/>
      <c r="R57" s="170"/>
      <c r="S57" s="81"/>
      <c r="T57" s="81"/>
      <c r="U57" s="81"/>
      <c r="V57" s="81"/>
    </row>
    <row r="58" spans="1:1024" ht="31.5" x14ac:dyDescent="0.25">
      <c r="A58" s="189"/>
      <c r="B58" s="87" t="s">
        <v>238</v>
      </c>
      <c r="C58" s="82"/>
      <c r="D58" s="82"/>
      <c r="E58" s="82"/>
      <c r="F58" s="82"/>
      <c r="G58" s="82"/>
      <c r="H58" s="136" t="s">
        <v>160</v>
      </c>
      <c r="I58" s="152">
        <v>250</v>
      </c>
      <c r="J58" s="153" t="s">
        <v>147</v>
      </c>
      <c r="K58" s="82"/>
      <c r="L58" s="82"/>
      <c r="M58" s="163">
        <v>4884.72</v>
      </c>
      <c r="N58" s="82"/>
      <c r="O58" s="82"/>
      <c r="P58" s="82"/>
      <c r="Q58" s="82"/>
      <c r="R58" s="171">
        <v>89160.960000000006</v>
      </c>
      <c r="S58" s="82"/>
      <c r="T58" s="82"/>
      <c r="U58" s="82"/>
      <c r="V58" s="82"/>
    </row>
    <row r="59" spans="1:1024" s="154" customFormat="1" ht="16.5" customHeight="1" x14ac:dyDescent="0.25">
      <c r="A59" s="190" t="s">
        <v>319</v>
      </c>
      <c r="B59" s="44" t="s">
        <v>62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155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1"/>
      <c r="DG59" s="81"/>
      <c r="DH59" s="81"/>
      <c r="DI59" s="81"/>
      <c r="DJ59" s="81"/>
      <c r="DK59" s="81"/>
      <c r="DL59" s="81"/>
      <c r="DM59" s="81"/>
      <c r="DN59" s="81"/>
      <c r="DO59" s="81"/>
      <c r="DP59" s="81"/>
      <c r="DQ59" s="81"/>
      <c r="DR59" s="81"/>
      <c r="DS59" s="81"/>
      <c r="DT59" s="81"/>
      <c r="DU59" s="81"/>
      <c r="DV59" s="81"/>
      <c r="DW59" s="81"/>
      <c r="DX59" s="81"/>
      <c r="DY59" s="81"/>
      <c r="DZ59" s="81"/>
      <c r="EA59" s="81"/>
      <c r="EB59" s="81"/>
      <c r="EC59" s="81"/>
      <c r="ED59" s="81"/>
      <c r="EE59" s="81"/>
      <c r="EF59" s="81"/>
      <c r="EG59" s="81"/>
      <c r="EH59" s="81"/>
      <c r="EI59" s="81"/>
      <c r="EJ59" s="81"/>
      <c r="EK59" s="81"/>
      <c r="EL59" s="81"/>
      <c r="EM59" s="81"/>
      <c r="EN59" s="81"/>
      <c r="EO59" s="81"/>
      <c r="EP59" s="81"/>
      <c r="EQ59" s="81"/>
      <c r="ER59" s="81"/>
      <c r="ES59" s="81"/>
      <c r="ET59" s="81"/>
      <c r="EU59" s="81"/>
      <c r="EV59" s="81"/>
      <c r="EW59" s="81"/>
      <c r="EX59" s="81"/>
      <c r="EY59" s="81"/>
      <c r="EZ59" s="81"/>
      <c r="FA59" s="81"/>
      <c r="FB59" s="81"/>
      <c r="FC59" s="81"/>
      <c r="FD59" s="81"/>
      <c r="FE59" s="81"/>
      <c r="FF59" s="81"/>
      <c r="FG59" s="81"/>
      <c r="FH59" s="81"/>
      <c r="FI59" s="81"/>
      <c r="FJ59" s="81"/>
      <c r="FK59" s="81"/>
      <c r="FL59" s="81"/>
      <c r="FM59" s="81"/>
      <c r="FN59" s="81"/>
      <c r="FO59" s="81"/>
      <c r="FP59" s="81"/>
      <c r="FQ59" s="81"/>
      <c r="FR59" s="81"/>
      <c r="FS59" s="81"/>
      <c r="FT59" s="81"/>
      <c r="FU59" s="81"/>
      <c r="FV59" s="81"/>
      <c r="FW59" s="81"/>
      <c r="FX59" s="81"/>
      <c r="FY59" s="81"/>
      <c r="FZ59" s="81"/>
      <c r="GA59" s="81"/>
      <c r="GB59" s="81"/>
      <c r="GC59" s="81"/>
      <c r="GD59" s="81"/>
      <c r="GE59" s="81"/>
      <c r="GF59" s="81"/>
      <c r="GG59" s="81"/>
      <c r="GH59" s="81"/>
      <c r="GI59" s="81"/>
      <c r="GJ59" s="81"/>
      <c r="GK59" s="81"/>
      <c r="GL59" s="81"/>
      <c r="GM59" s="81"/>
      <c r="GN59" s="81"/>
      <c r="GO59" s="81"/>
      <c r="GP59" s="81"/>
      <c r="GQ59" s="81"/>
      <c r="GR59" s="81"/>
      <c r="GS59" s="81"/>
      <c r="GT59" s="81"/>
      <c r="GU59" s="81"/>
      <c r="GV59" s="81"/>
      <c r="GW59" s="81"/>
      <c r="GX59" s="81"/>
      <c r="GY59" s="81"/>
      <c r="GZ59" s="81"/>
      <c r="HA59" s="81"/>
      <c r="HB59" s="81"/>
      <c r="HC59" s="81"/>
      <c r="HD59" s="81"/>
      <c r="HE59" s="81"/>
      <c r="HF59" s="81"/>
      <c r="HG59" s="81"/>
      <c r="HH59" s="81"/>
      <c r="HI59" s="81"/>
      <c r="HJ59" s="81"/>
      <c r="HK59" s="81"/>
      <c r="HL59" s="81"/>
      <c r="HM59" s="81"/>
      <c r="HN59" s="81"/>
      <c r="HO59" s="81"/>
      <c r="HP59" s="81"/>
      <c r="HQ59" s="81"/>
      <c r="HR59" s="81"/>
      <c r="HS59" s="81"/>
      <c r="HT59" s="81"/>
      <c r="HU59" s="81"/>
      <c r="HV59" s="81"/>
      <c r="HW59" s="81"/>
      <c r="HX59" s="81"/>
      <c r="HY59" s="81"/>
      <c r="HZ59" s="81"/>
      <c r="IA59" s="81"/>
      <c r="IB59" s="81"/>
      <c r="IC59" s="81"/>
      <c r="ID59" s="81"/>
      <c r="IE59" s="81"/>
      <c r="IF59" s="81"/>
      <c r="IG59" s="81"/>
      <c r="IH59" s="81"/>
      <c r="II59" s="81"/>
      <c r="IJ59" s="81"/>
      <c r="IK59" s="81"/>
      <c r="IL59" s="81"/>
      <c r="IM59" s="81"/>
      <c r="IN59" s="81"/>
      <c r="IO59" s="81"/>
      <c r="IP59" s="81"/>
      <c r="IQ59" s="81"/>
      <c r="IR59" s="81"/>
      <c r="IS59" s="81"/>
      <c r="IT59" s="81"/>
      <c r="IU59" s="81"/>
      <c r="IV59" s="81"/>
      <c r="IW59" s="81"/>
      <c r="IX59" s="81"/>
      <c r="IY59" s="81"/>
      <c r="IZ59" s="81"/>
      <c r="JA59" s="81"/>
      <c r="JB59" s="81"/>
      <c r="JC59" s="81"/>
      <c r="JD59" s="81"/>
      <c r="JE59" s="81"/>
      <c r="JF59" s="81"/>
      <c r="JG59" s="81"/>
      <c r="JH59" s="81"/>
      <c r="JI59" s="81"/>
      <c r="JJ59" s="81"/>
      <c r="JK59" s="81"/>
      <c r="JL59" s="81"/>
      <c r="JM59" s="81"/>
      <c r="JN59" s="81"/>
      <c r="JO59" s="81"/>
      <c r="JP59" s="81"/>
      <c r="JQ59" s="81"/>
      <c r="JR59" s="81"/>
      <c r="JS59" s="81"/>
      <c r="JT59" s="81"/>
      <c r="JU59" s="81"/>
      <c r="JV59" s="81"/>
      <c r="JW59" s="81"/>
      <c r="JX59" s="81"/>
      <c r="JY59" s="81"/>
      <c r="JZ59" s="81"/>
      <c r="KA59" s="81"/>
      <c r="KB59" s="81"/>
      <c r="KC59" s="81"/>
      <c r="KD59" s="81"/>
      <c r="KE59" s="81"/>
      <c r="KF59" s="81"/>
      <c r="KG59" s="81"/>
      <c r="KH59" s="81"/>
      <c r="KI59" s="81"/>
      <c r="KJ59" s="81"/>
      <c r="KK59" s="81"/>
      <c r="KL59" s="81"/>
      <c r="KM59" s="81"/>
      <c r="KN59" s="81"/>
      <c r="KO59" s="81"/>
      <c r="KP59" s="81"/>
      <c r="KQ59" s="81"/>
      <c r="KR59" s="81"/>
      <c r="KS59" s="81"/>
      <c r="KT59" s="81"/>
      <c r="KU59" s="81"/>
      <c r="KV59" s="81"/>
      <c r="KW59" s="81"/>
      <c r="KX59" s="81"/>
      <c r="KY59" s="81"/>
      <c r="KZ59" s="81"/>
      <c r="LA59" s="81"/>
      <c r="LB59" s="81"/>
      <c r="LC59" s="81"/>
      <c r="LD59" s="81"/>
      <c r="LE59" s="81"/>
      <c r="LF59" s="81"/>
      <c r="LG59" s="81"/>
      <c r="LH59" s="81"/>
      <c r="LI59" s="81"/>
      <c r="LJ59" s="81"/>
      <c r="LK59" s="81"/>
      <c r="LL59" s="81"/>
      <c r="LM59" s="81"/>
      <c r="LN59" s="81"/>
      <c r="LO59" s="81"/>
      <c r="LP59" s="81"/>
      <c r="LQ59" s="81"/>
      <c r="LR59" s="81"/>
      <c r="LS59" s="81"/>
      <c r="LT59" s="81"/>
      <c r="LU59" s="81"/>
      <c r="LV59" s="81"/>
      <c r="LW59" s="81"/>
      <c r="LX59" s="81"/>
      <c r="LY59" s="81"/>
      <c r="LZ59" s="81"/>
      <c r="MA59" s="81"/>
      <c r="MB59" s="81"/>
      <c r="MC59" s="81"/>
      <c r="MD59" s="81"/>
      <c r="ME59" s="81"/>
      <c r="MF59" s="81"/>
      <c r="MG59" s="81"/>
      <c r="MH59" s="81"/>
      <c r="MI59" s="81"/>
      <c r="MJ59" s="81"/>
      <c r="MK59" s="81"/>
      <c r="ML59" s="81"/>
      <c r="MM59" s="81"/>
      <c r="MN59" s="81"/>
      <c r="MO59" s="81"/>
      <c r="MP59" s="81"/>
      <c r="MQ59" s="81"/>
      <c r="MR59" s="81"/>
      <c r="MS59" s="81"/>
      <c r="MT59" s="81"/>
      <c r="MU59" s="81"/>
      <c r="MV59" s="81"/>
      <c r="MW59" s="81"/>
      <c r="MX59" s="81"/>
      <c r="MY59" s="81"/>
      <c r="MZ59" s="81"/>
      <c r="NA59" s="81"/>
      <c r="NB59" s="81"/>
      <c r="NC59" s="81"/>
      <c r="ND59" s="81"/>
      <c r="NE59" s="81"/>
      <c r="NF59" s="81"/>
      <c r="NG59" s="81"/>
      <c r="NH59" s="81"/>
      <c r="NI59" s="81"/>
      <c r="NJ59" s="81"/>
      <c r="NK59" s="81"/>
      <c r="NL59" s="81"/>
      <c r="NM59" s="81"/>
      <c r="NN59" s="81"/>
      <c r="NO59" s="81"/>
      <c r="NP59" s="81"/>
      <c r="NQ59" s="81"/>
      <c r="NR59" s="81"/>
      <c r="NS59" s="81"/>
      <c r="NT59" s="81"/>
      <c r="NU59" s="81"/>
      <c r="NV59" s="81"/>
      <c r="NW59" s="81"/>
      <c r="NX59" s="81"/>
      <c r="NY59" s="81"/>
      <c r="NZ59" s="81"/>
      <c r="OA59" s="81"/>
      <c r="OB59" s="81"/>
      <c r="OC59" s="81"/>
      <c r="OD59" s="81"/>
      <c r="OE59" s="81"/>
      <c r="OF59" s="81"/>
      <c r="OG59" s="81"/>
      <c r="OH59" s="81"/>
      <c r="OI59" s="81"/>
      <c r="OJ59" s="81"/>
      <c r="OK59" s="81"/>
      <c r="OL59" s="81"/>
      <c r="OM59" s="81"/>
      <c r="ON59" s="81"/>
      <c r="OO59" s="81"/>
      <c r="OP59" s="81"/>
      <c r="OQ59" s="81"/>
      <c r="OR59" s="81"/>
      <c r="OS59" s="81"/>
      <c r="OT59" s="81"/>
      <c r="OU59" s="81"/>
      <c r="OV59" s="81"/>
      <c r="OW59" s="81"/>
      <c r="OX59" s="81"/>
      <c r="OY59" s="81"/>
      <c r="OZ59" s="81"/>
      <c r="PA59" s="81"/>
      <c r="PB59" s="81"/>
      <c r="PC59" s="81"/>
      <c r="PD59" s="81"/>
      <c r="PE59" s="81"/>
      <c r="PF59" s="81"/>
      <c r="PG59" s="81"/>
      <c r="PH59" s="81"/>
      <c r="PI59" s="81"/>
      <c r="PJ59" s="81"/>
      <c r="PK59" s="81"/>
      <c r="PL59" s="81"/>
      <c r="PM59" s="81"/>
      <c r="PN59" s="81"/>
      <c r="PO59" s="81"/>
      <c r="PP59" s="81"/>
      <c r="PQ59" s="81"/>
      <c r="PR59" s="81"/>
      <c r="PS59" s="81"/>
      <c r="PT59" s="81"/>
      <c r="PU59" s="81"/>
      <c r="PV59" s="81"/>
      <c r="PW59" s="81"/>
      <c r="PX59" s="81"/>
      <c r="PY59" s="81"/>
      <c r="PZ59" s="81"/>
      <c r="QA59" s="81"/>
      <c r="QB59" s="81"/>
      <c r="QC59" s="81"/>
      <c r="QD59" s="81"/>
      <c r="QE59" s="81"/>
      <c r="QF59" s="81"/>
      <c r="QG59" s="81"/>
      <c r="QH59" s="81"/>
      <c r="QI59" s="81"/>
      <c r="QJ59" s="81"/>
      <c r="QK59" s="81"/>
      <c r="QL59" s="81"/>
      <c r="QM59" s="81"/>
      <c r="QN59" s="81"/>
      <c r="QO59" s="81"/>
      <c r="QP59" s="81"/>
      <c r="QQ59" s="81"/>
      <c r="QR59" s="81"/>
      <c r="QS59" s="81"/>
      <c r="QT59" s="81"/>
      <c r="QU59" s="81"/>
      <c r="QV59" s="81"/>
      <c r="QW59" s="81"/>
      <c r="QX59" s="81"/>
      <c r="QY59" s="81"/>
      <c r="QZ59" s="81"/>
      <c r="RA59" s="81"/>
      <c r="RB59" s="81"/>
      <c r="RC59" s="81"/>
      <c r="RD59" s="81"/>
      <c r="RE59" s="81"/>
      <c r="RF59" s="81"/>
      <c r="RG59" s="81"/>
      <c r="RH59" s="81"/>
      <c r="RI59" s="81"/>
      <c r="RJ59" s="81"/>
      <c r="RK59" s="81"/>
      <c r="RL59" s="81"/>
      <c r="RM59" s="81"/>
      <c r="RN59" s="81"/>
      <c r="RO59" s="81"/>
      <c r="RP59" s="81"/>
      <c r="RQ59" s="81"/>
      <c r="RR59" s="81"/>
      <c r="RS59" s="81"/>
      <c r="RT59" s="81"/>
      <c r="RU59" s="81"/>
      <c r="RV59" s="81"/>
      <c r="RW59" s="81"/>
      <c r="RX59" s="81"/>
      <c r="RY59" s="81"/>
      <c r="RZ59" s="81"/>
      <c r="SA59" s="81"/>
      <c r="SB59" s="81"/>
      <c r="SC59" s="81"/>
      <c r="SD59" s="81"/>
      <c r="SE59" s="81"/>
      <c r="SF59" s="81"/>
      <c r="SG59" s="81"/>
      <c r="SH59" s="81"/>
      <c r="SI59" s="81"/>
      <c r="SJ59" s="81"/>
      <c r="SK59" s="81"/>
      <c r="SL59" s="81"/>
      <c r="SM59" s="81"/>
      <c r="SN59" s="81"/>
      <c r="SO59" s="81"/>
      <c r="SP59" s="81"/>
      <c r="SQ59" s="81"/>
      <c r="SR59" s="81"/>
      <c r="SS59" s="81"/>
      <c r="ST59" s="81"/>
      <c r="SU59" s="81"/>
      <c r="SV59" s="81"/>
      <c r="SW59" s="81"/>
      <c r="SX59" s="81"/>
      <c r="SY59" s="81"/>
      <c r="SZ59" s="81"/>
      <c r="TA59" s="81"/>
      <c r="TB59" s="81"/>
      <c r="TC59" s="81"/>
      <c r="TD59" s="81"/>
      <c r="TE59" s="81"/>
      <c r="TF59" s="81"/>
      <c r="TG59" s="81"/>
      <c r="TH59" s="81"/>
      <c r="TI59" s="81"/>
      <c r="TJ59" s="81"/>
      <c r="TK59" s="81"/>
      <c r="TL59" s="81"/>
      <c r="TM59" s="81"/>
      <c r="TN59" s="81"/>
      <c r="TO59" s="81"/>
      <c r="TP59" s="81"/>
      <c r="TQ59" s="81"/>
      <c r="TR59" s="81"/>
      <c r="TS59" s="81"/>
      <c r="TT59" s="81"/>
      <c r="TU59" s="81"/>
      <c r="TV59" s="81"/>
      <c r="TW59" s="81"/>
      <c r="TX59" s="81"/>
      <c r="TY59" s="81"/>
      <c r="TZ59" s="81"/>
      <c r="UA59" s="81"/>
      <c r="UB59" s="81"/>
      <c r="UC59" s="81"/>
      <c r="UD59" s="81"/>
      <c r="UE59" s="81"/>
      <c r="UF59" s="81"/>
      <c r="UG59" s="81"/>
      <c r="UH59" s="81"/>
      <c r="UI59" s="81"/>
      <c r="UJ59" s="81"/>
      <c r="UK59" s="81"/>
      <c r="UL59" s="81"/>
      <c r="UM59" s="81"/>
      <c r="UN59" s="81"/>
      <c r="UO59" s="81"/>
      <c r="UP59" s="81"/>
      <c r="UQ59" s="81"/>
      <c r="UR59" s="81"/>
      <c r="US59" s="81"/>
      <c r="UT59" s="81"/>
      <c r="UU59" s="81"/>
      <c r="UV59" s="81"/>
      <c r="UW59" s="81"/>
      <c r="UX59" s="81"/>
      <c r="UY59" s="81"/>
      <c r="UZ59" s="81"/>
      <c r="VA59" s="81"/>
      <c r="VB59" s="81"/>
      <c r="VC59" s="81"/>
      <c r="VD59" s="81"/>
      <c r="VE59" s="81"/>
      <c r="VF59" s="81"/>
      <c r="VG59" s="81"/>
      <c r="VH59" s="81"/>
      <c r="VI59" s="81"/>
      <c r="VJ59" s="81"/>
      <c r="VK59" s="81"/>
      <c r="VL59" s="81"/>
      <c r="VM59" s="81"/>
      <c r="VN59" s="81"/>
      <c r="VO59" s="81"/>
      <c r="VP59" s="81"/>
      <c r="VQ59" s="81"/>
      <c r="VR59" s="81"/>
      <c r="VS59" s="81"/>
      <c r="VT59" s="81"/>
      <c r="VU59" s="81"/>
      <c r="VV59" s="81"/>
      <c r="VW59" s="81"/>
      <c r="VX59" s="81"/>
      <c r="VY59" s="81"/>
      <c r="VZ59" s="81"/>
      <c r="WA59" s="81"/>
      <c r="WB59" s="81"/>
      <c r="WC59" s="81"/>
      <c r="WD59" s="81"/>
      <c r="WE59" s="81"/>
      <c r="WF59" s="81"/>
      <c r="WG59" s="81"/>
      <c r="WH59" s="81"/>
      <c r="WI59" s="81"/>
      <c r="WJ59" s="81"/>
      <c r="WK59" s="81"/>
      <c r="WL59" s="81"/>
      <c r="WM59" s="81"/>
      <c r="WN59" s="81"/>
      <c r="WO59" s="81"/>
      <c r="WP59" s="81"/>
      <c r="WQ59" s="81"/>
      <c r="WR59" s="81"/>
      <c r="WS59" s="81"/>
      <c r="WT59" s="81"/>
      <c r="WU59" s="81"/>
      <c r="WV59" s="81"/>
      <c r="WW59" s="81"/>
      <c r="WX59" s="81"/>
      <c r="WY59" s="81"/>
      <c r="WZ59" s="81"/>
      <c r="XA59" s="81"/>
      <c r="XB59" s="81"/>
      <c r="XC59" s="81"/>
      <c r="XD59" s="81"/>
      <c r="XE59" s="81"/>
      <c r="XF59" s="81"/>
      <c r="XG59" s="81"/>
      <c r="XH59" s="81"/>
      <c r="XI59" s="81"/>
      <c r="XJ59" s="81"/>
      <c r="XK59" s="81"/>
      <c r="XL59" s="81"/>
      <c r="XM59" s="81"/>
      <c r="XN59" s="81"/>
      <c r="XO59" s="81"/>
      <c r="XP59" s="81"/>
      <c r="XQ59" s="81"/>
      <c r="XR59" s="81"/>
      <c r="XS59" s="81"/>
      <c r="XT59" s="81"/>
      <c r="XU59" s="81"/>
      <c r="XV59" s="81"/>
      <c r="XW59" s="81"/>
      <c r="XX59" s="81"/>
      <c r="XY59" s="81"/>
      <c r="XZ59" s="81"/>
      <c r="YA59" s="81"/>
      <c r="YB59" s="81"/>
      <c r="YC59" s="81"/>
      <c r="YD59" s="81"/>
      <c r="YE59" s="81"/>
      <c r="YF59" s="81"/>
      <c r="YG59" s="81"/>
      <c r="YH59" s="81"/>
      <c r="YI59" s="81"/>
      <c r="YJ59" s="81"/>
      <c r="YK59" s="81"/>
      <c r="YL59" s="81"/>
      <c r="YM59" s="81"/>
      <c r="YN59" s="81"/>
      <c r="YO59" s="81"/>
      <c r="YP59" s="81"/>
      <c r="YQ59" s="81"/>
      <c r="YR59" s="81"/>
      <c r="YS59" s="81"/>
      <c r="YT59" s="81"/>
      <c r="YU59" s="81"/>
      <c r="YV59" s="81"/>
      <c r="YW59" s="81"/>
      <c r="YX59" s="81"/>
      <c r="YY59" s="81"/>
      <c r="YZ59" s="81"/>
      <c r="ZA59" s="81"/>
      <c r="ZB59" s="81"/>
      <c r="ZC59" s="81"/>
      <c r="ZD59" s="81"/>
      <c r="ZE59" s="81"/>
      <c r="ZF59" s="81"/>
      <c r="ZG59" s="81"/>
      <c r="ZH59" s="81"/>
      <c r="ZI59" s="81"/>
      <c r="ZJ59" s="81"/>
      <c r="ZK59" s="81"/>
      <c r="ZL59" s="81"/>
      <c r="ZM59" s="81"/>
      <c r="ZN59" s="81"/>
      <c r="ZO59" s="81"/>
      <c r="ZP59" s="81"/>
      <c r="ZQ59" s="81"/>
      <c r="ZR59" s="81"/>
      <c r="ZS59" s="81"/>
      <c r="ZT59" s="81"/>
      <c r="ZU59" s="81"/>
      <c r="ZV59" s="81"/>
      <c r="ZW59" s="81"/>
      <c r="ZX59" s="81"/>
      <c r="ZY59" s="81"/>
      <c r="ZZ59" s="81"/>
      <c r="AAA59" s="81"/>
      <c r="AAB59" s="81"/>
      <c r="AAC59" s="81"/>
      <c r="AAD59" s="81"/>
      <c r="AAE59" s="81"/>
      <c r="AAF59" s="81"/>
      <c r="AAG59" s="81"/>
      <c r="AAH59" s="81"/>
      <c r="AAI59" s="81"/>
      <c r="AAJ59" s="81"/>
      <c r="AAK59" s="81"/>
      <c r="AAL59" s="81"/>
      <c r="AAM59" s="81"/>
      <c r="AAN59" s="81"/>
      <c r="AAO59" s="81"/>
      <c r="AAP59" s="81"/>
      <c r="AAQ59" s="81"/>
      <c r="AAR59" s="81"/>
      <c r="AAS59" s="81"/>
      <c r="AAT59" s="81"/>
      <c r="AAU59" s="81"/>
      <c r="AAV59" s="81"/>
      <c r="AAW59" s="81"/>
      <c r="AAX59" s="81"/>
      <c r="AAY59" s="81"/>
      <c r="AAZ59" s="81"/>
      <c r="ABA59" s="81"/>
      <c r="ABB59" s="81"/>
      <c r="ABC59" s="81"/>
      <c r="ABD59" s="81"/>
      <c r="ABE59" s="81"/>
      <c r="ABF59" s="81"/>
      <c r="ABG59" s="81"/>
      <c r="ABH59" s="81"/>
      <c r="ABI59" s="81"/>
      <c r="ABJ59" s="81"/>
      <c r="ABK59" s="81"/>
      <c r="ABL59" s="81"/>
      <c r="ABM59" s="81"/>
      <c r="ABN59" s="81"/>
      <c r="ABO59" s="81"/>
      <c r="ABP59" s="81"/>
      <c r="ABQ59" s="81"/>
      <c r="ABR59" s="81"/>
      <c r="ABS59" s="81"/>
      <c r="ABT59" s="81"/>
      <c r="ABU59" s="81"/>
      <c r="ABV59" s="81"/>
      <c r="ABW59" s="81"/>
      <c r="ABX59" s="81"/>
      <c r="ABY59" s="81"/>
      <c r="ABZ59" s="81"/>
      <c r="ACA59" s="81"/>
      <c r="ACB59" s="81"/>
      <c r="ACC59" s="81"/>
      <c r="ACD59" s="81"/>
      <c r="ACE59" s="81"/>
      <c r="ACF59" s="81"/>
      <c r="ACG59" s="81"/>
      <c r="ACH59" s="81"/>
      <c r="ACI59" s="81"/>
      <c r="ACJ59" s="81"/>
      <c r="ACK59" s="81"/>
      <c r="ACL59" s="81"/>
      <c r="ACM59" s="81"/>
      <c r="ACN59" s="81"/>
      <c r="ACO59" s="81"/>
      <c r="ACP59" s="81"/>
      <c r="ACQ59" s="81"/>
      <c r="ACR59" s="81"/>
      <c r="ACS59" s="81"/>
      <c r="ACT59" s="81"/>
      <c r="ACU59" s="81"/>
      <c r="ACV59" s="81"/>
      <c r="ACW59" s="81"/>
      <c r="ACX59" s="81"/>
      <c r="ACY59" s="81"/>
      <c r="ACZ59" s="81"/>
      <c r="ADA59" s="81"/>
      <c r="ADB59" s="81"/>
      <c r="ADC59" s="81"/>
      <c r="ADD59" s="81"/>
      <c r="ADE59" s="81"/>
      <c r="ADF59" s="81"/>
      <c r="ADG59" s="81"/>
      <c r="ADH59" s="81"/>
      <c r="ADI59" s="81"/>
      <c r="ADJ59" s="81"/>
      <c r="ADK59" s="81"/>
      <c r="ADL59" s="81"/>
      <c r="ADM59" s="81"/>
      <c r="ADN59" s="81"/>
      <c r="ADO59" s="81"/>
      <c r="ADP59" s="81"/>
      <c r="ADQ59" s="81"/>
      <c r="ADR59" s="81"/>
      <c r="ADS59" s="81"/>
      <c r="ADT59" s="81"/>
      <c r="ADU59" s="81"/>
      <c r="ADV59" s="81"/>
      <c r="ADW59" s="81"/>
      <c r="ADX59" s="81"/>
      <c r="ADY59" s="81"/>
      <c r="ADZ59" s="81"/>
      <c r="AEA59" s="81"/>
      <c r="AEB59" s="81"/>
      <c r="AEC59" s="81"/>
      <c r="AED59" s="81"/>
      <c r="AEE59" s="81"/>
      <c r="AEF59" s="81"/>
      <c r="AEG59" s="81"/>
      <c r="AEH59" s="81"/>
      <c r="AEI59" s="81"/>
      <c r="AEJ59" s="81"/>
      <c r="AEK59" s="81"/>
      <c r="AEL59" s="81"/>
      <c r="AEM59" s="81"/>
      <c r="AEN59" s="81"/>
      <c r="AEO59" s="81"/>
      <c r="AEP59" s="81"/>
      <c r="AEQ59" s="81"/>
      <c r="AER59" s="81"/>
      <c r="AES59" s="81"/>
      <c r="AET59" s="81"/>
      <c r="AEU59" s="81"/>
      <c r="AEV59" s="81"/>
      <c r="AEW59" s="81"/>
      <c r="AEX59" s="81"/>
      <c r="AEY59" s="81"/>
      <c r="AEZ59" s="81"/>
      <c r="AFA59" s="81"/>
      <c r="AFB59" s="81"/>
      <c r="AFC59" s="81"/>
      <c r="AFD59" s="81"/>
      <c r="AFE59" s="81"/>
      <c r="AFF59" s="81"/>
      <c r="AFG59" s="81"/>
      <c r="AFH59" s="81"/>
      <c r="AFI59" s="81"/>
      <c r="AFJ59" s="81"/>
      <c r="AFK59" s="81"/>
      <c r="AFL59" s="81"/>
      <c r="AFM59" s="81"/>
      <c r="AFN59" s="81"/>
      <c r="AFO59" s="81"/>
      <c r="AFP59" s="81"/>
      <c r="AFQ59" s="81"/>
      <c r="AFR59" s="81"/>
      <c r="AFS59" s="81"/>
      <c r="AFT59" s="81"/>
      <c r="AFU59" s="81"/>
      <c r="AFV59" s="81"/>
      <c r="AFW59" s="81"/>
      <c r="AFX59" s="81"/>
      <c r="AFY59" s="81"/>
      <c r="AFZ59" s="81"/>
      <c r="AGA59" s="81"/>
      <c r="AGB59" s="81"/>
      <c r="AGC59" s="81"/>
      <c r="AGD59" s="81"/>
      <c r="AGE59" s="81"/>
      <c r="AGF59" s="81"/>
      <c r="AGG59" s="81"/>
      <c r="AGH59" s="81"/>
      <c r="AGI59" s="81"/>
      <c r="AGJ59" s="81"/>
      <c r="AGK59" s="81"/>
      <c r="AGL59" s="81"/>
      <c r="AGM59" s="81"/>
      <c r="AGN59" s="81"/>
      <c r="AGO59" s="81"/>
      <c r="AGP59" s="81"/>
      <c r="AGQ59" s="81"/>
      <c r="AGR59" s="81"/>
      <c r="AGS59" s="81"/>
      <c r="AGT59" s="81"/>
      <c r="AGU59" s="81"/>
      <c r="AGV59" s="81"/>
      <c r="AGW59" s="81"/>
      <c r="AGX59" s="81"/>
      <c r="AGY59" s="81"/>
      <c r="AGZ59" s="81"/>
      <c r="AHA59" s="81"/>
      <c r="AHB59" s="81"/>
      <c r="AHC59" s="81"/>
      <c r="AHD59" s="81"/>
      <c r="AHE59" s="81"/>
      <c r="AHF59" s="81"/>
      <c r="AHG59" s="81"/>
      <c r="AHH59" s="81"/>
      <c r="AHI59" s="81"/>
      <c r="AHJ59" s="81"/>
      <c r="AHK59" s="81"/>
      <c r="AHL59" s="81"/>
      <c r="AHM59" s="81"/>
      <c r="AHN59" s="81"/>
      <c r="AHO59" s="81"/>
      <c r="AHP59" s="81"/>
      <c r="AHQ59" s="81"/>
      <c r="AHR59" s="81"/>
      <c r="AHS59" s="81"/>
      <c r="AHT59" s="81"/>
      <c r="AHU59" s="81"/>
      <c r="AHV59" s="81"/>
      <c r="AHW59" s="81"/>
      <c r="AHX59" s="81"/>
      <c r="AHY59" s="81"/>
      <c r="AHZ59" s="81"/>
      <c r="AIA59" s="81"/>
      <c r="AIB59" s="81"/>
      <c r="AIC59" s="81"/>
      <c r="AID59" s="81"/>
      <c r="AIE59" s="81"/>
      <c r="AIF59" s="81"/>
      <c r="AIG59" s="81"/>
      <c r="AIH59" s="81"/>
      <c r="AII59" s="81"/>
      <c r="AIJ59" s="81"/>
      <c r="AIK59" s="81"/>
      <c r="AIL59" s="81"/>
      <c r="AIM59" s="81"/>
      <c r="AIN59" s="81"/>
      <c r="AIO59" s="81"/>
      <c r="AIP59" s="81"/>
      <c r="AIQ59" s="81"/>
      <c r="AIR59" s="81"/>
      <c r="AIS59" s="81"/>
      <c r="AIT59" s="81"/>
      <c r="AIU59" s="81"/>
      <c r="AIV59" s="81"/>
      <c r="AIW59" s="81"/>
      <c r="AIX59" s="81"/>
      <c r="AIY59" s="81"/>
      <c r="AIZ59" s="81"/>
      <c r="AJA59" s="81"/>
      <c r="AJB59" s="81"/>
      <c r="AJC59" s="81"/>
      <c r="AJD59" s="81"/>
      <c r="AJE59" s="81"/>
      <c r="AJF59" s="81"/>
      <c r="AJG59" s="81"/>
      <c r="AJH59" s="81"/>
      <c r="AJI59" s="81"/>
      <c r="AJJ59" s="81"/>
      <c r="AJK59" s="81"/>
      <c r="AJL59" s="81"/>
      <c r="AJM59" s="81"/>
      <c r="AJN59" s="81"/>
      <c r="AJO59" s="81"/>
      <c r="AJP59" s="81"/>
      <c r="AJQ59" s="81"/>
      <c r="AJR59" s="81"/>
      <c r="AJS59" s="81"/>
      <c r="AJT59" s="81"/>
      <c r="AJU59" s="81"/>
      <c r="AJV59" s="81"/>
      <c r="AJW59" s="81"/>
      <c r="AJX59" s="81"/>
      <c r="AJY59" s="81"/>
      <c r="AJZ59" s="81"/>
      <c r="AKA59" s="81"/>
      <c r="AKB59" s="81"/>
      <c r="AKC59" s="81"/>
      <c r="AKD59" s="81"/>
      <c r="AKE59" s="81"/>
      <c r="AKF59" s="81"/>
      <c r="AKG59" s="81"/>
      <c r="AKH59" s="81"/>
      <c r="AKI59" s="81"/>
      <c r="AKJ59" s="81"/>
      <c r="AKK59" s="81"/>
      <c r="AKL59" s="81"/>
      <c r="AKM59" s="81"/>
      <c r="AKN59" s="81"/>
      <c r="AKO59" s="81"/>
      <c r="AKP59" s="81"/>
      <c r="AKQ59" s="81"/>
      <c r="AKR59" s="81"/>
      <c r="AKS59" s="81"/>
      <c r="AKT59" s="81"/>
      <c r="AKU59" s="81"/>
      <c r="AKV59" s="81"/>
      <c r="AKW59" s="81"/>
      <c r="AKX59" s="81"/>
      <c r="AKY59" s="81"/>
      <c r="AKZ59" s="81"/>
      <c r="ALA59" s="81"/>
      <c r="ALB59" s="81"/>
      <c r="ALC59" s="81"/>
      <c r="ALD59" s="81"/>
      <c r="ALE59" s="81"/>
      <c r="ALF59" s="81"/>
      <c r="ALG59" s="81"/>
      <c r="ALH59" s="81"/>
      <c r="ALI59" s="81"/>
      <c r="ALJ59" s="81"/>
      <c r="ALK59" s="81"/>
      <c r="ALL59" s="81"/>
      <c r="ALM59" s="81"/>
      <c r="ALN59" s="81"/>
      <c r="ALO59" s="81"/>
      <c r="ALP59" s="81"/>
      <c r="ALQ59" s="81"/>
      <c r="ALR59" s="81"/>
      <c r="ALS59" s="81"/>
      <c r="ALT59" s="81"/>
      <c r="ALU59" s="81"/>
      <c r="ALV59" s="81"/>
      <c r="ALW59" s="81"/>
      <c r="ALX59" s="81"/>
      <c r="ALY59" s="81"/>
      <c r="ALZ59" s="81"/>
      <c r="AMA59" s="81"/>
      <c r="AMB59" s="81"/>
      <c r="AMC59" s="81"/>
      <c r="AMD59" s="81"/>
      <c r="AME59" s="81"/>
      <c r="AMF59" s="81"/>
      <c r="AMG59" s="81"/>
      <c r="AMH59" s="81"/>
      <c r="AMI59" s="81"/>
      <c r="AMJ59" s="81"/>
    </row>
    <row r="60" spans="1:1024" s="154" customFormat="1" ht="45" customHeight="1" x14ac:dyDescent="0.25">
      <c r="A60" s="191"/>
      <c r="B60" s="165" t="s">
        <v>320</v>
      </c>
      <c r="C60" s="81"/>
      <c r="D60" s="81"/>
      <c r="E60" s="81"/>
      <c r="F60" s="81"/>
      <c r="G60" s="81"/>
      <c r="H60" s="135" t="s">
        <v>78</v>
      </c>
      <c r="I60" s="135">
        <v>1.25</v>
      </c>
      <c r="J60" s="134" t="s">
        <v>64</v>
      </c>
      <c r="K60" s="81"/>
      <c r="L60" s="81"/>
      <c r="M60" s="170">
        <v>21439.395</v>
      </c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1"/>
      <c r="BR60" s="81"/>
      <c r="BS60" s="81"/>
      <c r="BT60" s="81"/>
      <c r="BU60" s="81"/>
      <c r="BV60" s="81"/>
      <c r="BW60" s="81"/>
      <c r="BX60" s="81"/>
      <c r="BY60" s="81"/>
      <c r="BZ60" s="81"/>
      <c r="CA60" s="81"/>
      <c r="CB60" s="81"/>
      <c r="CC60" s="81"/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1"/>
      <c r="DA60" s="81"/>
      <c r="DB60" s="81"/>
      <c r="DC60" s="81"/>
      <c r="DD60" s="81"/>
      <c r="DE60" s="81"/>
      <c r="DF60" s="81"/>
      <c r="DG60" s="81"/>
      <c r="DH60" s="81"/>
      <c r="DI60" s="81"/>
      <c r="DJ60" s="81"/>
      <c r="DK60" s="81"/>
      <c r="DL60" s="81"/>
      <c r="DM60" s="81"/>
      <c r="DN60" s="81"/>
      <c r="DO60" s="81"/>
      <c r="DP60" s="81"/>
      <c r="DQ60" s="81"/>
      <c r="DR60" s="81"/>
      <c r="DS60" s="81"/>
      <c r="DT60" s="81"/>
      <c r="DU60" s="81"/>
      <c r="DV60" s="81"/>
      <c r="DW60" s="81"/>
      <c r="DX60" s="81"/>
      <c r="DY60" s="81"/>
      <c r="DZ60" s="81"/>
      <c r="EA60" s="81"/>
      <c r="EB60" s="81"/>
      <c r="EC60" s="81"/>
      <c r="ED60" s="81"/>
      <c r="EE60" s="81"/>
      <c r="EF60" s="81"/>
      <c r="EG60" s="81"/>
      <c r="EH60" s="81"/>
      <c r="EI60" s="81"/>
      <c r="EJ60" s="81"/>
      <c r="EK60" s="81"/>
      <c r="EL60" s="81"/>
      <c r="EM60" s="81"/>
      <c r="EN60" s="81"/>
      <c r="EO60" s="81"/>
      <c r="EP60" s="81"/>
      <c r="EQ60" s="81"/>
      <c r="ER60" s="81"/>
      <c r="ES60" s="81"/>
      <c r="ET60" s="81"/>
      <c r="EU60" s="81"/>
      <c r="EV60" s="81"/>
      <c r="EW60" s="81"/>
      <c r="EX60" s="81"/>
      <c r="EY60" s="81"/>
      <c r="EZ60" s="81"/>
      <c r="FA60" s="81"/>
      <c r="FB60" s="81"/>
      <c r="FC60" s="81"/>
      <c r="FD60" s="81"/>
      <c r="FE60" s="81"/>
      <c r="FF60" s="81"/>
      <c r="FG60" s="81"/>
      <c r="FH60" s="81"/>
      <c r="FI60" s="81"/>
      <c r="FJ60" s="81"/>
      <c r="FK60" s="81"/>
      <c r="FL60" s="81"/>
      <c r="FM60" s="81"/>
      <c r="FN60" s="81"/>
      <c r="FO60" s="81"/>
      <c r="FP60" s="81"/>
      <c r="FQ60" s="81"/>
      <c r="FR60" s="81"/>
      <c r="FS60" s="81"/>
      <c r="FT60" s="81"/>
      <c r="FU60" s="81"/>
      <c r="FV60" s="81"/>
      <c r="FW60" s="81"/>
      <c r="FX60" s="81"/>
      <c r="FY60" s="81"/>
      <c r="FZ60" s="81"/>
      <c r="GA60" s="81"/>
      <c r="GB60" s="81"/>
      <c r="GC60" s="81"/>
      <c r="GD60" s="81"/>
      <c r="GE60" s="81"/>
      <c r="GF60" s="81"/>
      <c r="GG60" s="81"/>
      <c r="GH60" s="81"/>
      <c r="GI60" s="81"/>
      <c r="GJ60" s="81"/>
      <c r="GK60" s="81"/>
      <c r="GL60" s="81"/>
      <c r="GM60" s="81"/>
      <c r="GN60" s="81"/>
      <c r="GO60" s="81"/>
      <c r="GP60" s="81"/>
      <c r="GQ60" s="81"/>
      <c r="GR60" s="81"/>
      <c r="GS60" s="81"/>
      <c r="GT60" s="81"/>
      <c r="GU60" s="81"/>
      <c r="GV60" s="81"/>
      <c r="GW60" s="81"/>
      <c r="GX60" s="81"/>
      <c r="GY60" s="81"/>
      <c r="GZ60" s="81"/>
      <c r="HA60" s="81"/>
      <c r="HB60" s="81"/>
      <c r="HC60" s="81"/>
      <c r="HD60" s="81"/>
      <c r="HE60" s="81"/>
      <c r="HF60" s="81"/>
      <c r="HG60" s="81"/>
      <c r="HH60" s="81"/>
      <c r="HI60" s="81"/>
      <c r="HJ60" s="81"/>
      <c r="HK60" s="81"/>
      <c r="HL60" s="81"/>
      <c r="HM60" s="81"/>
      <c r="HN60" s="81"/>
      <c r="HO60" s="81"/>
      <c r="HP60" s="81"/>
      <c r="HQ60" s="81"/>
      <c r="HR60" s="81"/>
      <c r="HS60" s="81"/>
      <c r="HT60" s="81"/>
      <c r="HU60" s="81"/>
      <c r="HV60" s="81"/>
      <c r="HW60" s="81"/>
      <c r="HX60" s="81"/>
      <c r="HY60" s="81"/>
      <c r="HZ60" s="81"/>
      <c r="IA60" s="81"/>
      <c r="IB60" s="81"/>
      <c r="IC60" s="81"/>
      <c r="ID60" s="81"/>
      <c r="IE60" s="81"/>
      <c r="IF60" s="81"/>
      <c r="IG60" s="81"/>
      <c r="IH60" s="81"/>
      <c r="II60" s="81"/>
      <c r="IJ60" s="81"/>
      <c r="IK60" s="81"/>
      <c r="IL60" s="81"/>
      <c r="IM60" s="81"/>
      <c r="IN60" s="81"/>
      <c r="IO60" s="81"/>
      <c r="IP60" s="81"/>
      <c r="IQ60" s="81"/>
      <c r="IR60" s="81"/>
      <c r="IS60" s="81"/>
      <c r="IT60" s="81"/>
      <c r="IU60" s="81"/>
      <c r="IV60" s="81"/>
      <c r="IW60" s="81"/>
      <c r="IX60" s="81"/>
      <c r="IY60" s="81"/>
      <c r="IZ60" s="81"/>
      <c r="JA60" s="81"/>
      <c r="JB60" s="81"/>
      <c r="JC60" s="81"/>
      <c r="JD60" s="81"/>
      <c r="JE60" s="81"/>
      <c r="JF60" s="81"/>
      <c r="JG60" s="81"/>
      <c r="JH60" s="81"/>
      <c r="JI60" s="81"/>
      <c r="JJ60" s="81"/>
      <c r="JK60" s="81"/>
      <c r="JL60" s="81"/>
      <c r="JM60" s="81"/>
      <c r="JN60" s="81"/>
      <c r="JO60" s="81"/>
      <c r="JP60" s="81"/>
      <c r="JQ60" s="81"/>
      <c r="JR60" s="81"/>
      <c r="JS60" s="81"/>
      <c r="JT60" s="81"/>
      <c r="JU60" s="81"/>
      <c r="JV60" s="81"/>
      <c r="JW60" s="81"/>
      <c r="JX60" s="81"/>
      <c r="JY60" s="81"/>
      <c r="JZ60" s="81"/>
      <c r="KA60" s="81"/>
      <c r="KB60" s="81"/>
      <c r="KC60" s="81"/>
      <c r="KD60" s="81"/>
      <c r="KE60" s="81"/>
      <c r="KF60" s="81"/>
      <c r="KG60" s="81"/>
      <c r="KH60" s="81"/>
      <c r="KI60" s="81"/>
      <c r="KJ60" s="81"/>
      <c r="KK60" s="81"/>
      <c r="KL60" s="81"/>
      <c r="KM60" s="81"/>
      <c r="KN60" s="81"/>
      <c r="KO60" s="81"/>
      <c r="KP60" s="81"/>
      <c r="KQ60" s="81"/>
      <c r="KR60" s="81"/>
      <c r="KS60" s="81"/>
      <c r="KT60" s="81"/>
      <c r="KU60" s="81"/>
      <c r="KV60" s="81"/>
      <c r="KW60" s="81"/>
      <c r="KX60" s="81"/>
      <c r="KY60" s="81"/>
      <c r="KZ60" s="81"/>
      <c r="LA60" s="81"/>
      <c r="LB60" s="81"/>
      <c r="LC60" s="81"/>
      <c r="LD60" s="81"/>
      <c r="LE60" s="81"/>
      <c r="LF60" s="81"/>
      <c r="LG60" s="81"/>
      <c r="LH60" s="81"/>
      <c r="LI60" s="81"/>
      <c r="LJ60" s="81"/>
      <c r="LK60" s="81"/>
      <c r="LL60" s="81"/>
      <c r="LM60" s="81"/>
      <c r="LN60" s="81"/>
      <c r="LO60" s="81"/>
      <c r="LP60" s="81"/>
      <c r="LQ60" s="81"/>
      <c r="LR60" s="81"/>
      <c r="LS60" s="81"/>
      <c r="LT60" s="81"/>
      <c r="LU60" s="81"/>
      <c r="LV60" s="81"/>
      <c r="LW60" s="81"/>
      <c r="LX60" s="81"/>
      <c r="LY60" s="81"/>
      <c r="LZ60" s="81"/>
      <c r="MA60" s="81"/>
      <c r="MB60" s="81"/>
      <c r="MC60" s="81"/>
      <c r="MD60" s="81"/>
      <c r="ME60" s="81"/>
      <c r="MF60" s="81"/>
      <c r="MG60" s="81"/>
      <c r="MH60" s="81"/>
      <c r="MI60" s="81"/>
      <c r="MJ60" s="81"/>
      <c r="MK60" s="81"/>
      <c r="ML60" s="81"/>
      <c r="MM60" s="81"/>
      <c r="MN60" s="81"/>
      <c r="MO60" s="81"/>
      <c r="MP60" s="81"/>
      <c r="MQ60" s="81"/>
      <c r="MR60" s="81"/>
      <c r="MS60" s="81"/>
      <c r="MT60" s="81"/>
      <c r="MU60" s="81"/>
      <c r="MV60" s="81"/>
      <c r="MW60" s="81"/>
      <c r="MX60" s="81"/>
      <c r="MY60" s="81"/>
      <c r="MZ60" s="81"/>
      <c r="NA60" s="81"/>
      <c r="NB60" s="81"/>
      <c r="NC60" s="81"/>
      <c r="ND60" s="81"/>
      <c r="NE60" s="81"/>
      <c r="NF60" s="81"/>
      <c r="NG60" s="81"/>
      <c r="NH60" s="81"/>
      <c r="NI60" s="81"/>
      <c r="NJ60" s="81"/>
      <c r="NK60" s="81"/>
      <c r="NL60" s="81"/>
      <c r="NM60" s="81"/>
      <c r="NN60" s="81"/>
      <c r="NO60" s="81"/>
      <c r="NP60" s="81"/>
      <c r="NQ60" s="81"/>
      <c r="NR60" s="81"/>
      <c r="NS60" s="81"/>
      <c r="NT60" s="81"/>
      <c r="NU60" s="81"/>
      <c r="NV60" s="81"/>
      <c r="NW60" s="81"/>
      <c r="NX60" s="81"/>
      <c r="NY60" s="81"/>
      <c r="NZ60" s="81"/>
      <c r="OA60" s="81"/>
      <c r="OB60" s="81"/>
      <c r="OC60" s="81"/>
      <c r="OD60" s="81"/>
      <c r="OE60" s="81"/>
      <c r="OF60" s="81"/>
      <c r="OG60" s="81"/>
      <c r="OH60" s="81"/>
      <c r="OI60" s="81"/>
      <c r="OJ60" s="81"/>
      <c r="OK60" s="81"/>
      <c r="OL60" s="81"/>
      <c r="OM60" s="81"/>
      <c r="ON60" s="81"/>
      <c r="OO60" s="81"/>
      <c r="OP60" s="81"/>
      <c r="OQ60" s="81"/>
      <c r="OR60" s="81"/>
      <c r="OS60" s="81"/>
      <c r="OT60" s="81"/>
      <c r="OU60" s="81"/>
      <c r="OV60" s="81"/>
      <c r="OW60" s="81"/>
      <c r="OX60" s="81"/>
      <c r="OY60" s="81"/>
      <c r="OZ60" s="81"/>
      <c r="PA60" s="81"/>
      <c r="PB60" s="81"/>
      <c r="PC60" s="81"/>
      <c r="PD60" s="81"/>
      <c r="PE60" s="81"/>
      <c r="PF60" s="81"/>
      <c r="PG60" s="81"/>
      <c r="PH60" s="81"/>
      <c r="PI60" s="81"/>
      <c r="PJ60" s="81"/>
      <c r="PK60" s="81"/>
      <c r="PL60" s="81"/>
      <c r="PM60" s="81"/>
      <c r="PN60" s="81"/>
      <c r="PO60" s="81"/>
      <c r="PP60" s="81"/>
      <c r="PQ60" s="81"/>
      <c r="PR60" s="81"/>
      <c r="PS60" s="81"/>
      <c r="PT60" s="81"/>
      <c r="PU60" s="81"/>
      <c r="PV60" s="81"/>
      <c r="PW60" s="81"/>
      <c r="PX60" s="81"/>
      <c r="PY60" s="81"/>
      <c r="PZ60" s="81"/>
      <c r="QA60" s="81"/>
      <c r="QB60" s="81"/>
      <c r="QC60" s="81"/>
      <c r="QD60" s="81"/>
      <c r="QE60" s="81"/>
      <c r="QF60" s="81"/>
      <c r="QG60" s="81"/>
      <c r="QH60" s="81"/>
      <c r="QI60" s="81"/>
      <c r="QJ60" s="81"/>
      <c r="QK60" s="81"/>
      <c r="QL60" s="81"/>
      <c r="QM60" s="81"/>
      <c r="QN60" s="81"/>
      <c r="QO60" s="81"/>
      <c r="QP60" s="81"/>
      <c r="QQ60" s="81"/>
      <c r="QR60" s="81"/>
      <c r="QS60" s="81"/>
      <c r="QT60" s="81"/>
      <c r="QU60" s="81"/>
      <c r="QV60" s="81"/>
      <c r="QW60" s="81"/>
      <c r="QX60" s="81"/>
      <c r="QY60" s="81"/>
      <c r="QZ60" s="81"/>
      <c r="RA60" s="81"/>
      <c r="RB60" s="81"/>
      <c r="RC60" s="81"/>
      <c r="RD60" s="81"/>
      <c r="RE60" s="81"/>
      <c r="RF60" s="81"/>
      <c r="RG60" s="81"/>
      <c r="RH60" s="81"/>
      <c r="RI60" s="81"/>
      <c r="RJ60" s="81"/>
      <c r="RK60" s="81"/>
      <c r="RL60" s="81"/>
      <c r="RM60" s="81"/>
      <c r="RN60" s="81"/>
      <c r="RO60" s="81"/>
      <c r="RP60" s="81"/>
      <c r="RQ60" s="81"/>
      <c r="RR60" s="81"/>
      <c r="RS60" s="81"/>
      <c r="RT60" s="81"/>
      <c r="RU60" s="81"/>
      <c r="RV60" s="81"/>
      <c r="RW60" s="81"/>
      <c r="RX60" s="81"/>
      <c r="RY60" s="81"/>
      <c r="RZ60" s="81"/>
      <c r="SA60" s="81"/>
      <c r="SB60" s="81"/>
      <c r="SC60" s="81"/>
      <c r="SD60" s="81"/>
      <c r="SE60" s="81"/>
      <c r="SF60" s="81"/>
      <c r="SG60" s="81"/>
      <c r="SH60" s="81"/>
      <c r="SI60" s="81"/>
      <c r="SJ60" s="81"/>
      <c r="SK60" s="81"/>
      <c r="SL60" s="81"/>
      <c r="SM60" s="81"/>
      <c r="SN60" s="81"/>
      <c r="SO60" s="81"/>
      <c r="SP60" s="81"/>
      <c r="SQ60" s="81"/>
      <c r="SR60" s="81"/>
      <c r="SS60" s="81"/>
      <c r="ST60" s="81"/>
      <c r="SU60" s="81"/>
      <c r="SV60" s="81"/>
      <c r="SW60" s="81"/>
      <c r="SX60" s="81"/>
      <c r="SY60" s="81"/>
      <c r="SZ60" s="81"/>
      <c r="TA60" s="81"/>
      <c r="TB60" s="81"/>
      <c r="TC60" s="81"/>
      <c r="TD60" s="81"/>
      <c r="TE60" s="81"/>
      <c r="TF60" s="81"/>
      <c r="TG60" s="81"/>
      <c r="TH60" s="81"/>
      <c r="TI60" s="81"/>
      <c r="TJ60" s="81"/>
      <c r="TK60" s="81"/>
      <c r="TL60" s="81"/>
      <c r="TM60" s="81"/>
      <c r="TN60" s="81"/>
      <c r="TO60" s="81"/>
      <c r="TP60" s="81"/>
      <c r="TQ60" s="81"/>
      <c r="TR60" s="81"/>
      <c r="TS60" s="81"/>
      <c r="TT60" s="81"/>
      <c r="TU60" s="81"/>
      <c r="TV60" s="81"/>
      <c r="TW60" s="81"/>
      <c r="TX60" s="81"/>
      <c r="TY60" s="81"/>
      <c r="TZ60" s="81"/>
      <c r="UA60" s="81"/>
      <c r="UB60" s="81"/>
      <c r="UC60" s="81"/>
      <c r="UD60" s="81"/>
      <c r="UE60" s="81"/>
      <c r="UF60" s="81"/>
      <c r="UG60" s="81"/>
      <c r="UH60" s="81"/>
      <c r="UI60" s="81"/>
      <c r="UJ60" s="81"/>
      <c r="UK60" s="81"/>
      <c r="UL60" s="81"/>
      <c r="UM60" s="81"/>
      <c r="UN60" s="81"/>
      <c r="UO60" s="81"/>
      <c r="UP60" s="81"/>
      <c r="UQ60" s="81"/>
      <c r="UR60" s="81"/>
      <c r="US60" s="81"/>
      <c r="UT60" s="81"/>
      <c r="UU60" s="81"/>
      <c r="UV60" s="81"/>
      <c r="UW60" s="81"/>
      <c r="UX60" s="81"/>
      <c r="UY60" s="81"/>
      <c r="UZ60" s="81"/>
      <c r="VA60" s="81"/>
      <c r="VB60" s="81"/>
      <c r="VC60" s="81"/>
      <c r="VD60" s="81"/>
      <c r="VE60" s="81"/>
      <c r="VF60" s="81"/>
      <c r="VG60" s="81"/>
      <c r="VH60" s="81"/>
      <c r="VI60" s="81"/>
      <c r="VJ60" s="81"/>
      <c r="VK60" s="81"/>
      <c r="VL60" s="81"/>
      <c r="VM60" s="81"/>
      <c r="VN60" s="81"/>
      <c r="VO60" s="81"/>
      <c r="VP60" s="81"/>
      <c r="VQ60" s="81"/>
      <c r="VR60" s="81"/>
      <c r="VS60" s="81"/>
      <c r="VT60" s="81"/>
      <c r="VU60" s="81"/>
      <c r="VV60" s="81"/>
      <c r="VW60" s="81"/>
      <c r="VX60" s="81"/>
      <c r="VY60" s="81"/>
      <c r="VZ60" s="81"/>
      <c r="WA60" s="81"/>
      <c r="WB60" s="81"/>
      <c r="WC60" s="81"/>
      <c r="WD60" s="81"/>
      <c r="WE60" s="81"/>
      <c r="WF60" s="81"/>
      <c r="WG60" s="81"/>
      <c r="WH60" s="81"/>
      <c r="WI60" s="81"/>
      <c r="WJ60" s="81"/>
      <c r="WK60" s="81"/>
      <c r="WL60" s="81"/>
      <c r="WM60" s="81"/>
      <c r="WN60" s="81"/>
      <c r="WO60" s="81"/>
      <c r="WP60" s="81"/>
      <c r="WQ60" s="81"/>
      <c r="WR60" s="81"/>
      <c r="WS60" s="81"/>
      <c r="WT60" s="81"/>
      <c r="WU60" s="81"/>
      <c r="WV60" s="81"/>
      <c r="WW60" s="81"/>
      <c r="WX60" s="81"/>
      <c r="WY60" s="81"/>
      <c r="WZ60" s="81"/>
      <c r="XA60" s="81"/>
      <c r="XB60" s="81"/>
      <c r="XC60" s="81"/>
      <c r="XD60" s="81"/>
      <c r="XE60" s="81"/>
      <c r="XF60" s="81"/>
      <c r="XG60" s="81"/>
      <c r="XH60" s="81"/>
      <c r="XI60" s="81"/>
      <c r="XJ60" s="81"/>
      <c r="XK60" s="81"/>
      <c r="XL60" s="81"/>
      <c r="XM60" s="81"/>
      <c r="XN60" s="81"/>
      <c r="XO60" s="81"/>
      <c r="XP60" s="81"/>
      <c r="XQ60" s="81"/>
      <c r="XR60" s="81"/>
      <c r="XS60" s="81"/>
      <c r="XT60" s="81"/>
      <c r="XU60" s="81"/>
      <c r="XV60" s="81"/>
      <c r="XW60" s="81"/>
      <c r="XX60" s="81"/>
      <c r="XY60" s="81"/>
      <c r="XZ60" s="81"/>
      <c r="YA60" s="81"/>
      <c r="YB60" s="81"/>
      <c r="YC60" s="81"/>
      <c r="YD60" s="81"/>
      <c r="YE60" s="81"/>
      <c r="YF60" s="81"/>
      <c r="YG60" s="81"/>
      <c r="YH60" s="81"/>
      <c r="YI60" s="81"/>
      <c r="YJ60" s="81"/>
      <c r="YK60" s="81"/>
      <c r="YL60" s="81"/>
      <c r="YM60" s="81"/>
      <c r="YN60" s="81"/>
      <c r="YO60" s="81"/>
      <c r="YP60" s="81"/>
      <c r="YQ60" s="81"/>
      <c r="YR60" s="81"/>
      <c r="YS60" s="81"/>
      <c r="YT60" s="81"/>
      <c r="YU60" s="81"/>
      <c r="YV60" s="81"/>
      <c r="YW60" s="81"/>
      <c r="YX60" s="81"/>
      <c r="YY60" s="81"/>
      <c r="YZ60" s="81"/>
      <c r="ZA60" s="81"/>
      <c r="ZB60" s="81"/>
      <c r="ZC60" s="81"/>
      <c r="ZD60" s="81"/>
      <c r="ZE60" s="81"/>
      <c r="ZF60" s="81"/>
      <c r="ZG60" s="81"/>
      <c r="ZH60" s="81"/>
      <c r="ZI60" s="81"/>
      <c r="ZJ60" s="81"/>
      <c r="ZK60" s="81"/>
      <c r="ZL60" s="81"/>
      <c r="ZM60" s="81"/>
      <c r="ZN60" s="81"/>
      <c r="ZO60" s="81"/>
      <c r="ZP60" s="81"/>
      <c r="ZQ60" s="81"/>
      <c r="ZR60" s="81"/>
      <c r="ZS60" s="81"/>
      <c r="ZT60" s="81"/>
      <c r="ZU60" s="81"/>
      <c r="ZV60" s="81"/>
      <c r="ZW60" s="81"/>
      <c r="ZX60" s="81"/>
      <c r="ZY60" s="81"/>
      <c r="ZZ60" s="81"/>
      <c r="AAA60" s="81"/>
      <c r="AAB60" s="81"/>
      <c r="AAC60" s="81"/>
      <c r="AAD60" s="81"/>
      <c r="AAE60" s="81"/>
      <c r="AAF60" s="81"/>
      <c r="AAG60" s="81"/>
      <c r="AAH60" s="81"/>
      <c r="AAI60" s="81"/>
      <c r="AAJ60" s="81"/>
      <c r="AAK60" s="81"/>
      <c r="AAL60" s="81"/>
      <c r="AAM60" s="81"/>
      <c r="AAN60" s="81"/>
      <c r="AAO60" s="81"/>
      <c r="AAP60" s="81"/>
      <c r="AAQ60" s="81"/>
      <c r="AAR60" s="81"/>
      <c r="AAS60" s="81"/>
      <c r="AAT60" s="81"/>
      <c r="AAU60" s="81"/>
      <c r="AAV60" s="81"/>
      <c r="AAW60" s="81"/>
      <c r="AAX60" s="81"/>
      <c r="AAY60" s="81"/>
      <c r="AAZ60" s="81"/>
      <c r="ABA60" s="81"/>
      <c r="ABB60" s="81"/>
      <c r="ABC60" s="81"/>
      <c r="ABD60" s="81"/>
      <c r="ABE60" s="81"/>
      <c r="ABF60" s="81"/>
      <c r="ABG60" s="81"/>
      <c r="ABH60" s="81"/>
      <c r="ABI60" s="81"/>
      <c r="ABJ60" s="81"/>
      <c r="ABK60" s="81"/>
      <c r="ABL60" s="81"/>
      <c r="ABM60" s="81"/>
      <c r="ABN60" s="81"/>
      <c r="ABO60" s="81"/>
      <c r="ABP60" s="81"/>
      <c r="ABQ60" s="81"/>
      <c r="ABR60" s="81"/>
      <c r="ABS60" s="81"/>
      <c r="ABT60" s="81"/>
      <c r="ABU60" s="81"/>
      <c r="ABV60" s="81"/>
      <c r="ABW60" s="81"/>
      <c r="ABX60" s="81"/>
      <c r="ABY60" s="81"/>
      <c r="ABZ60" s="81"/>
      <c r="ACA60" s="81"/>
      <c r="ACB60" s="81"/>
      <c r="ACC60" s="81"/>
      <c r="ACD60" s="81"/>
      <c r="ACE60" s="81"/>
      <c r="ACF60" s="81"/>
      <c r="ACG60" s="81"/>
      <c r="ACH60" s="81"/>
      <c r="ACI60" s="81"/>
      <c r="ACJ60" s="81"/>
      <c r="ACK60" s="81"/>
      <c r="ACL60" s="81"/>
      <c r="ACM60" s="81"/>
      <c r="ACN60" s="81"/>
      <c r="ACO60" s="81"/>
      <c r="ACP60" s="81"/>
      <c r="ACQ60" s="81"/>
      <c r="ACR60" s="81"/>
      <c r="ACS60" s="81"/>
      <c r="ACT60" s="81"/>
      <c r="ACU60" s="81"/>
      <c r="ACV60" s="81"/>
      <c r="ACW60" s="81"/>
      <c r="ACX60" s="81"/>
      <c r="ACY60" s="81"/>
      <c r="ACZ60" s="81"/>
      <c r="ADA60" s="81"/>
      <c r="ADB60" s="81"/>
      <c r="ADC60" s="81"/>
      <c r="ADD60" s="81"/>
      <c r="ADE60" s="81"/>
      <c r="ADF60" s="81"/>
      <c r="ADG60" s="81"/>
      <c r="ADH60" s="81"/>
      <c r="ADI60" s="81"/>
      <c r="ADJ60" s="81"/>
      <c r="ADK60" s="81"/>
      <c r="ADL60" s="81"/>
      <c r="ADM60" s="81"/>
      <c r="ADN60" s="81"/>
      <c r="ADO60" s="81"/>
      <c r="ADP60" s="81"/>
      <c r="ADQ60" s="81"/>
      <c r="ADR60" s="81"/>
      <c r="ADS60" s="81"/>
      <c r="ADT60" s="81"/>
      <c r="ADU60" s="81"/>
      <c r="ADV60" s="81"/>
      <c r="ADW60" s="81"/>
      <c r="ADX60" s="81"/>
      <c r="ADY60" s="81"/>
      <c r="ADZ60" s="81"/>
      <c r="AEA60" s="81"/>
      <c r="AEB60" s="81"/>
      <c r="AEC60" s="81"/>
      <c r="AED60" s="81"/>
      <c r="AEE60" s="81"/>
      <c r="AEF60" s="81"/>
      <c r="AEG60" s="81"/>
      <c r="AEH60" s="81"/>
      <c r="AEI60" s="81"/>
      <c r="AEJ60" s="81"/>
      <c r="AEK60" s="81"/>
      <c r="AEL60" s="81"/>
      <c r="AEM60" s="81"/>
      <c r="AEN60" s="81"/>
      <c r="AEO60" s="81"/>
      <c r="AEP60" s="81"/>
      <c r="AEQ60" s="81"/>
      <c r="AER60" s="81"/>
      <c r="AES60" s="81"/>
      <c r="AET60" s="81"/>
      <c r="AEU60" s="81"/>
      <c r="AEV60" s="81"/>
      <c r="AEW60" s="81"/>
      <c r="AEX60" s="81"/>
      <c r="AEY60" s="81"/>
      <c r="AEZ60" s="81"/>
      <c r="AFA60" s="81"/>
      <c r="AFB60" s="81"/>
      <c r="AFC60" s="81"/>
      <c r="AFD60" s="81"/>
      <c r="AFE60" s="81"/>
      <c r="AFF60" s="81"/>
      <c r="AFG60" s="81"/>
      <c r="AFH60" s="81"/>
      <c r="AFI60" s="81"/>
      <c r="AFJ60" s="81"/>
      <c r="AFK60" s="81"/>
      <c r="AFL60" s="81"/>
      <c r="AFM60" s="81"/>
      <c r="AFN60" s="81"/>
      <c r="AFO60" s="81"/>
      <c r="AFP60" s="81"/>
      <c r="AFQ60" s="81"/>
      <c r="AFR60" s="81"/>
      <c r="AFS60" s="81"/>
      <c r="AFT60" s="81"/>
      <c r="AFU60" s="81"/>
      <c r="AFV60" s="81"/>
      <c r="AFW60" s="81"/>
      <c r="AFX60" s="81"/>
      <c r="AFY60" s="81"/>
      <c r="AFZ60" s="81"/>
      <c r="AGA60" s="81"/>
      <c r="AGB60" s="81"/>
      <c r="AGC60" s="81"/>
      <c r="AGD60" s="81"/>
      <c r="AGE60" s="81"/>
      <c r="AGF60" s="81"/>
      <c r="AGG60" s="81"/>
      <c r="AGH60" s="81"/>
      <c r="AGI60" s="81"/>
      <c r="AGJ60" s="81"/>
      <c r="AGK60" s="81"/>
      <c r="AGL60" s="81"/>
      <c r="AGM60" s="81"/>
      <c r="AGN60" s="81"/>
      <c r="AGO60" s="81"/>
      <c r="AGP60" s="81"/>
      <c r="AGQ60" s="81"/>
      <c r="AGR60" s="81"/>
      <c r="AGS60" s="81"/>
      <c r="AGT60" s="81"/>
      <c r="AGU60" s="81"/>
      <c r="AGV60" s="81"/>
      <c r="AGW60" s="81"/>
      <c r="AGX60" s="81"/>
      <c r="AGY60" s="81"/>
      <c r="AGZ60" s="81"/>
      <c r="AHA60" s="81"/>
      <c r="AHB60" s="81"/>
      <c r="AHC60" s="81"/>
      <c r="AHD60" s="81"/>
      <c r="AHE60" s="81"/>
      <c r="AHF60" s="81"/>
      <c r="AHG60" s="81"/>
      <c r="AHH60" s="81"/>
      <c r="AHI60" s="81"/>
      <c r="AHJ60" s="81"/>
      <c r="AHK60" s="81"/>
      <c r="AHL60" s="81"/>
      <c r="AHM60" s="81"/>
      <c r="AHN60" s="81"/>
      <c r="AHO60" s="81"/>
      <c r="AHP60" s="81"/>
      <c r="AHQ60" s="81"/>
      <c r="AHR60" s="81"/>
      <c r="AHS60" s="81"/>
      <c r="AHT60" s="81"/>
      <c r="AHU60" s="81"/>
      <c r="AHV60" s="81"/>
      <c r="AHW60" s="81"/>
      <c r="AHX60" s="81"/>
      <c r="AHY60" s="81"/>
      <c r="AHZ60" s="81"/>
      <c r="AIA60" s="81"/>
      <c r="AIB60" s="81"/>
      <c r="AIC60" s="81"/>
      <c r="AID60" s="81"/>
      <c r="AIE60" s="81"/>
      <c r="AIF60" s="81"/>
      <c r="AIG60" s="81"/>
      <c r="AIH60" s="81"/>
      <c r="AII60" s="81"/>
      <c r="AIJ60" s="81"/>
      <c r="AIK60" s="81"/>
      <c r="AIL60" s="81"/>
      <c r="AIM60" s="81"/>
      <c r="AIN60" s="81"/>
      <c r="AIO60" s="81"/>
      <c r="AIP60" s="81"/>
      <c r="AIQ60" s="81"/>
      <c r="AIR60" s="81"/>
      <c r="AIS60" s="81"/>
      <c r="AIT60" s="81"/>
      <c r="AIU60" s="81"/>
      <c r="AIV60" s="81"/>
      <c r="AIW60" s="81"/>
      <c r="AIX60" s="81"/>
      <c r="AIY60" s="81"/>
      <c r="AIZ60" s="81"/>
      <c r="AJA60" s="81"/>
      <c r="AJB60" s="81"/>
      <c r="AJC60" s="81"/>
      <c r="AJD60" s="81"/>
      <c r="AJE60" s="81"/>
      <c r="AJF60" s="81"/>
      <c r="AJG60" s="81"/>
      <c r="AJH60" s="81"/>
      <c r="AJI60" s="81"/>
      <c r="AJJ60" s="81"/>
      <c r="AJK60" s="81"/>
      <c r="AJL60" s="81"/>
      <c r="AJM60" s="81"/>
      <c r="AJN60" s="81"/>
      <c r="AJO60" s="81"/>
      <c r="AJP60" s="81"/>
      <c r="AJQ60" s="81"/>
      <c r="AJR60" s="81"/>
      <c r="AJS60" s="81"/>
      <c r="AJT60" s="81"/>
      <c r="AJU60" s="81"/>
      <c r="AJV60" s="81"/>
      <c r="AJW60" s="81"/>
      <c r="AJX60" s="81"/>
      <c r="AJY60" s="81"/>
      <c r="AJZ60" s="81"/>
      <c r="AKA60" s="81"/>
      <c r="AKB60" s="81"/>
      <c r="AKC60" s="81"/>
      <c r="AKD60" s="81"/>
      <c r="AKE60" s="81"/>
      <c r="AKF60" s="81"/>
      <c r="AKG60" s="81"/>
      <c r="AKH60" s="81"/>
      <c r="AKI60" s="81"/>
      <c r="AKJ60" s="81"/>
      <c r="AKK60" s="81"/>
      <c r="AKL60" s="81"/>
      <c r="AKM60" s="81"/>
      <c r="AKN60" s="81"/>
      <c r="AKO60" s="81"/>
      <c r="AKP60" s="81"/>
      <c r="AKQ60" s="81"/>
      <c r="AKR60" s="81"/>
      <c r="AKS60" s="81"/>
      <c r="AKT60" s="81"/>
      <c r="AKU60" s="81"/>
      <c r="AKV60" s="81"/>
      <c r="AKW60" s="81"/>
      <c r="AKX60" s="81"/>
      <c r="AKY60" s="81"/>
      <c r="AKZ60" s="81"/>
      <c r="ALA60" s="81"/>
      <c r="ALB60" s="81"/>
      <c r="ALC60" s="81"/>
      <c r="ALD60" s="81"/>
      <c r="ALE60" s="81"/>
      <c r="ALF60" s="81"/>
      <c r="ALG60" s="81"/>
      <c r="ALH60" s="81"/>
      <c r="ALI60" s="81"/>
      <c r="ALJ60" s="81"/>
      <c r="ALK60" s="81"/>
      <c r="ALL60" s="81"/>
      <c r="ALM60" s="81"/>
      <c r="ALN60" s="81"/>
      <c r="ALO60" s="81"/>
      <c r="ALP60" s="81"/>
      <c r="ALQ60" s="81"/>
      <c r="ALR60" s="81"/>
      <c r="ALS60" s="81"/>
      <c r="ALT60" s="81"/>
      <c r="ALU60" s="81"/>
      <c r="ALV60" s="81"/>
      <c r="ALW60" s="81"/>
      <c r="ALX60" s="81"/>
      <c r="ALY60" s="81"/>
      <c r="ALZ60" s="81"/>
      <c r="AMA60" s="81"/>
      <c r="AMB60" s="81"/>
      <c r="AMC60" s="81"/>
      <c r="AMD60" s="81"/>
      <c r="AME60" s="81"/>
      <c r="AMF60" s="81"/>
      <c r="AMG60" s="81"/>
      <c r="AMH60" s="81"/>
      <c r="AMI60" s="81"/>
      <c r="AMJ60" s="81"/>
    </row>
    <row r="61" spans="1:1024" ht="31.5" x14ac:dyDescent="0.25">
      <c r="A61" s="32" t="s">
        <v>96</v>
      </c>
      <c r="B61" s="140" t="s">
        <v>104</v>
      </c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</row>
    <row r="62" spans="1:1024" ht="15.75" x14ac:dyDescent="0.25">
      <c r="A62" s="185" t="s">
        <v>286</v>
      </c>
      <c r="B62" s="86" t="s">
        <v>81</v>
      </c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</row>
    <row r="63" spans="1:1024" ht="47.25" x14ac:dyDescent="0.25">
      <c r="A63" s="186"/>
      <c r="B63" s="177" t="s">
        <v>322</v>
      </c>
      <c r="C63" s="82"/>
      <c r="D63" s="82"/>
      <c r="E63" s="82"/>
      <c r="F63" s="82"/>
      <c r="G63" s="82"/>
      <c r="H63" s="82"/>
      <c r="I63" s="82"/>
      <c r="J63" s="158">
        <v>2016</v>
      </c>
      <c r="K63" s="82"/>
      <c r="L63" s="82"/>
      <c r="M63" s="164">
        <v>1890.5925</v>
      </c>
      <c r="N63" s="82"/>
      <c r="O63" s="82"/>
      <c r="P63" s="82"/>
      <c r="Q63" s="82"/>
      <c r="R63" s="82"/>
      <c r="S63" s="82"/>
      <c r="T63" s="82"/>
      <c r="U63" s="82"/>
      <c r="V63" s="82"/>
    </row>
    <row r="64" spans="1:1024" ht="15.75" x14ac:dyDescent="0.25">
      <c r="A64" s="180" t="s">
        <v>288</v>
      </c>
      <c r="B64" s="86" t="s">
        <v>81</v>
      </c>
      <c r="C64" s="82"/>
      <c r="D64" s="82"/>
      <c r="E64" s="82"/>
      <c r="F64" s="82"/>
      <c r="G64" s="82"/>
      <c r="H64" s="82"/>
      <c r="I64" s="82"/>
      <c r="J64" s="158"/>
      <c r="K64" s="82"/>
      <c r="L64" s="82"/>
      <c r="M64" s="164"/>
      <c r="N64" s="82"/>
      <c r="O64" s="82"/>
      <c r="P64" s="82"/>
      <c r="Q64" s="82"/>
      <c r="R64" s="82"/>
      <c r="S64" s="82"/>
      <c r="T64" s="82"/>
      <c r="U64" s="82"/>
      <c r="V64" s="82"/>
    </row>
    <row r="65" spans="1:22" ht="78" customHeight="1" x14ac:dyDescent="0.25">
      <c r="A65" s="181"/>
      <c r="B65" s="44" t="s">
        <v>312</v>
      </c>
      <c r="C65" s="82"/>
      <c r="D65" s="82"/>
      <c r="E65" s="82"/>
      <c r="F65" s="82"/>
      <c r="G65" s="82"/>
      <c r="H65" s="158" t="s">
        <v>115</v>
      </c>
      <c r="I65" s="158">
        <v>300</v>
      </c>
      <c r="J65" s="158" t="s">
        <v>107</v>
      </c>
      <c r="K65" s="82"/>
      <c r="L65" s="82"/>
      <c r="M65" s="176">
        <v>3488.53</v>
      </c>
      <c r="N65" s="82"/>
      <c r="O65" s="82"/>
      <c r="P65" s="82"/>
      <c r="Q65" s="82"/>
      <c r="R65" s="82"/>
      <c r="S65" s="82"/>
      <c r="T65" s="82"/>
      <c r="U65" s="82"/>
      <c r="V65" s="82"/>
    </row>
    <row r="66" spans="1:22" ht="47.25" x14ac:dyDescent="0.25">
      <c r="A66" s="162" t="s">
        <v>100</v>
      </c>
      <c r="B66" s="161" t="s">
        <v>97</v>
      </c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</row>
    <row r="67" spans="1:22" ht="15.75" x14ac:dyDescent="0.25">
      <c r="A67" s="182" t="s">
        <v>101</v>
      </c>
      <c r="B67" s="86" t="s">
        <v>81</v>
      </c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</row>
    <row r="68" spans="1:22" ht="52.5" customHeight="1" x14ac:dyDescent="0.25">
      <c r="A68" s="184"/>
      <c r="B68" s="178" t="s">
        <v>323</v>
      </c>
      <c r="C68" s="82"/>
      <c r="D68" s="82"/>
      <c r="E68" s="82"/>
      <c r="F68" s="82"/>
      <c r="G68" s="82"/>
      <c r="H68" s="157" t="s">
        <v>98</v>
      </c>
      <c r="I68" s="159" t="s">
        <v>99</v>
      </c>
      <c r="J68" s="157" t="s">
        <v>64</v>
      </c>
      <c r="K68" s="82"/>
      <c r="L68" s="82"/>
      <c r="M68" s="158">
        <f>230.29-75.59</f>
        <v>154.69999999999999</v>
      </c>
      <c r="N68" s="82"/>
      <c r="O68" s="82"/>
      <c r="P68" s="82"/>
      <c r="Q68" s="82"/>
      <c r="R68" s="82"/>
      <c r="S68" s="82"/>
      <c r="T68" s="82"/>
      <c r="U68" s="82"/>
      <c r="V68" s="82"/>
    </row>
    <row r="69" spans="1:22" ht="63" x14ac:dyDescent="0.25">
      <c r="A69" s="81" t="s">
        <v>103</v>
      </c>
      <c r="B69" s="179" t="s">
        <v>329</v>
      </c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</row>
    <row r="70" spans="1:22" ht="15" customHeight="1" x14ac:dyDescent="0.25">
      <c r="A70" s="182" t="s">
        <v>105</v>
      </c>
      <c r="B70" s="86" t="s">
        <v>81</v>
      </c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</row>
    <row r="71" spans="1:22" ht="45" x14ac:dyDescent="0.25">
      <c r="A71" s="183"/>
      <c r="B71" s="17" t="s">
        <v>328</v>
      </c>
      <c r="C71" s="81"/>
      <c r="D71" s="81"/>
      <c r="E71" s="81"/>
      <c r="F71" s="86"/>
      <c r="G71" s="81"/>
      <c r="H71" s="135" t="s">
        <v>326</v>
      </c>
      <c r="I71" s="165" t="s">
        <v>327</v>
      </c>
      <c r="J71" s="81"/>
      <c r="K71" s="81"/>
      <c r="L71" s="81"/>
      <c r="M71" s="170">
        <v>666.36824999999999</v>
      </c>
      <c r="N71" s="81"/>
      <c r="O71" s="81"/>
      <c r="P71" s="81"/>
      <c r="Q71" s="81"/>
      <c r="R71" s="81"/>
      <c r="S71" s="81"/>
      <c r="T71" s="81"/>
      <c r="U71" s="81"/>
      <c r="V71" s="81"/>
    </row>
    <row r="72" spans="1:22" ht="15" customHeight="1" x14ac:dyDescent="0.25">
      <c r="B72" s="1" t="s">
        <v>325</v>
      </c>
    </row>
  </sheetData>
  <mergeCells count="30">
    <mergeCell ref="T1:V1"/>
    <mergeCell ref="T2:V2"/>
    <mergeCell ref="T3:V3"/>
    <mergeCell ref="A5:P5"/>
    <mergeCell ref="U6:V6"/>
    <mergeCell ref="A8:A9"/>
    <mergeCell ref="B8:B9"/>
    <mergeCell ref="C8:C9"/>
    <mergeCell ref="D8:D9"/>
    <mergeCell ref="E8:E9"/>
    <mergeCell ref="S8:V8"/>
    <mergeCell ref="G8:G9"/>
    <mergeCell ref="H8:H9"/>
    <mergeCell ref="I8:I9"/>
    <mergeCell ref="J8:J9"/>
    <mergeCell ref="K8:N8"/>
    <mergeCell ref="O8:R8"/>
    <mergeCell ref="F8:F9"/>
    <mergeCell ref="A64:A65"/>
    <mergeCell ref="A70:A71"/>
    <mergeCell ref="A67:A68"/>
    <mergeCell ref="A62:A63"/>
    <mergeCell ref="A6:P6"/>
    <mergeCell ref="A57:A58"/>
    <mergeCell ref="A59:A60"/>
    <mergeCell ref="A45:A46"/>
    <mergeCell ref="A48:A49"/>
    <mergeCell ref="A53:A54"/>
    <mergeCell ref="A55:A56"/>
    <mergeCell ref="A50:A52"/>
  </mergeCells>
  <pageMargins left="0.70866141732283516" right="0" top="0.39370078740157505" bottom="0.39370078740157505" header="0" footer="0"/>
  <pageSetup paperSize="9" scale="47" fitToWidth="0" fitToHeight="0" orientation="landscape" r:id="rId1"/>
  <headerFooter alignWithMargins="0"/>
  <rowBreaks count="1" manualBreakCount="1">
    <brk id="34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4"/>
  <sheetViews>
    <sheetView tabSelected="1" view="pageBreakPreview" topLeftCell="D1" zoomScale="70" zoomScaleNormal="70" zoomScaleSheetLayoutView="70" workbookViewId="0">
      <pane ySplit="9" topLeftCell="A10" activePane="bottomLeft" state="frozen"/>
      <selection activeCell="B1" sqref="B1"/>
      <selection pane="bottomLeft" activeCell="U4" sqref="U4"/>
    </sheetView>
  </sheetViews>
  <sheetFormatPr defaultRowHeight="15" x14ac:dyDescent="0.25"/>
  <cols>
    <col min="1" max="1" width="8.125" style="1" customWidth="1"/>
    <col min="2" max="2" width="53.5" style="1" customWidth="1"/>
    <col min="3" max="3" width="9.625" style="1" customWidth="1"/>
    <col min="4" max="4" width="11" style="1" customWidth="1"/>
    <col min="5" max="5" width="11.25" style="1" customWidth="1"/>
    <col min="6" max="6" width="6.875" style="1" customWidth="1"/>
    <col min="7" max="7" width="8.25" style="1" customWidth="1"/>
    <col min="8" max="8" width="7.5" style="1" customWidth="1"/>
    <col min="9" max="9" width="11.125" style="1" customWidth="1"/>
    <col min="10" max="10" width="7.625" style="1" customWidth="1"/>
    <col min="11" max="11" width="10.75" style="1" customWidth="1"/>
    <col min="12" max="12" width="7.375" style="1" customWidth="1"/>
    <col min="13" max="13" width="11.625" style="1" customWidth="1"/>
    <col min="14" max="14" width="7.5" style="1" customWidth="1"/>
    <col min="15" max="15" width="9" style="1" customWidth="1"/>
    <col min="16" max="16" width="7.75" style="1" customWidth="1"/>
    <col min="17" max="17" width="10.75" style="1" customWidth="1"/>
    <col min="18" max="18" width="8" style="1" customWidth="1"/>
    <col min="19" max="19" width="9.5" style="1" customWidth="1"/>
    <col min="20" max="20" width="7.375" style="1" customWidth="1"/>
    <col min="21" max="21" width="10.75" style="1" customWidth="1"/>
    <col min="22" max="22" width="8.5" style="1" customWidth="1"/>
    <col min="23" max="23" width="9.875" style="1" customWidth="1"/>
    <col min="24" max="24" width="8" style="1" customWidth="1"/>
    <col min="25" max="25" width="10.5" style="1" customWidth="1"/>
    <col min="26" max="28" width="9.875" style="1" customWidth="1"/>
    <col min="29" max="29" width="10.625" style="1" customWidth="1"/>
    <col min="30" max="1024" width="8.5" style="1" customWidth="1"/>
    <col min="1025" max="1025" width="9" customWidth="1"/>
  </cols>
  <sheetData>
    <row r="1" spans="1:29" x14ac:dyDescent="0.25">
      <c r="AA1" s="202"/>
      <c r="AB1" s="202"/>
      <c r="AC1" s="202"/>
    </row>
    <row r="2" spans="1:29" x14ac:dyDescent="0.25">
      <c r="AA2" s="202"/>
      <c r="AB2" s="202"/>
      <c r="AC2" s="202"/>
    </row>
    <row r="3" spans="1:29" x14ac:dyDescent="0.25">
      <c r="AA3" s="202"/>
      <c r="AB3" s="202"/>
      <c r="AC3" s="202"/>
    </row>
    <row r="4" spans="1:29" ht="105.75" customHeight="1" x14ac:dyDescent="0.25">
      <c r="AA4" s="202"/>
      <c r="AB4" s="202"/>
      <c r="AC4" s="202"/>
    </row>
    <row r="5" spans="1:29" ht="29.25" customHeight="1" x14ac:dyDescent="0.25">
      <c r="A5" s="205" t="s">
        <v>65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</row>
    <row r="6" spans="1:29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4" t="s">
        <v>66</v>
      </c>
    </row>
    <row r="7" spans="1:29" ht="15.75" x14ac:dyDescent="0.25">
      <c r="B7" s="3"/>
      <c r="E7" s="3"/>
      <c r="F7" s="3"/>
      <c r="G7" s="3"/>
      <c r="H7" s="3"/>
      <c r="AC7" s="35" t="s">
        <v>3</v>
      </c>
    </row>
    <row r="8" spans="1:29" ht="47.25" customHeight="1" x14ac:dyDescent="0.25">
      <c r="A8" s="200" t="s">
        <v>4</v>
      </c>
      <c r="B8" s="200" t="s">
        <v>5</v>
      </c>
      <c r="C8" s="200" t="s">
        <v>11</v>
      </c>
      <c r="D8" s="200" t="s">
        <v>12</v>
      </c>
      <c r="E8" s="200" t="s">
        <v>13</v>
      </c>
      <c r="F8" s="206" t="s">
        <v>14</v>
      </c>
      <c r="G8" s="206"/>
      <c r="H8" s="206"/>
      <c r="I8" s="206"/>
      <c r="J8" s="200" t="s">
        <v>15</v>
      </c>
      <c r="K8" s="200"/>
      <c r="L8" s="200"/>
      <c r="M8" s="200"/>
      <c r="N8" s="200" t="s">
        <v>16</v>
      </c>
      <c r="O8" s="200"/>
      <c r="P8" s="200"/>
      <c r="Q8" s="200"/>
      <c r="R8" s="200" t="s">
        <v>67</v>
      </c>
      <c r="S8" s="200"/>
      <c r="T8" s="200"/>
      <c r="U8" s="200"/>
      <c r="V8" s="200" t="s">
        <v>68</v>
      </c>
      <c r="W8" s="200"/>
      <c r="X8" s="200"/>
      <c r="Y8" s="200"/>
      <c r="Z8" s="200" t="s">
        <v>69</v>
      </c>
      <c r="AA8" s="200"/>
      <c r="AB8" s="200"/>
      <c r="AC8" s="200"/>
    </row>
    <row r="9" spans="1:29" ht="90.75" customHeight="1" x14ac:dyDescent="0.25">
      <c r="A9" s="200"/>
      <c r="B9" s="200"/>
      <c r="C9" s="200"/>
      <c r="D9" s="200"/>
      <c r="E9" s="200"/>
      <c r="F9" s="166" t="s">
        <v>17</v>
      </c>
      <c r="G9" s="166" t="s">
        <v>18</v>
      </c>
      <c r="H9" s="166" t="s">
        <v>19</v>
      </c>
      <c r="I9" s="166" t="s">
        <v>20</v>
      </c>
      <c r="J9" s="4" t="s">
        <v>17</v>
      </c>
      <c r="K9" s="4" t="s">
        <v>18</v>
      </c>
      <c r="L9" s="4" t="s">
        <v>19</v>
      </c>
      <c r="M9" s="4" t="s">
        <v>20</v>
      </c>
      <c r="N9" s="4" t="s">
        <v>17</v>
      </c>
      <c r="O9" s="4" t="s">
        <v>18</v>
      </c>
      <c r="P9" s="4" t="s">
        <v>19</v>
      </c>
      <c r="Q9" s="4" t="s">
        <v>20</v>
      </c>
      <c r="R9" s="4" t="s">
        <v>17</v>
      </c>
      <c r="S9" s="4" t="s">
        <v>18</v>
      </c>
      <c r="T9" s="4" t="s">
        <v>19</v>
      </c>
      <c r="U9" s="4" t="s">
        <v>20</v>
      </c>
      <c r="V9" s="4" t="s">
        <v>17</v>
      </c>
      <c r="W9" s="4" t="s">
        <v>18</v>
      </c>
      <c r="X9" s="4" t="s">
        <v>19</v>
      </c>
      <c r="Y9" s="4" t="s">
        <v>20</v>
      </c>
      <c r="Z9" s="4" t="s">
        <v>17</v>
      </c>
      <c r="AA9" s="4" t="s">
        <v>18</v>
      </c>
      <c r="AB9" s="4" t="s">
        <v>19</v>
      </c>
      <c r="AC9" s="4" t="s">
        <v>20</v>
      </c>
    </row>
    <row r="10" spans="1:29" s="7" customFormat="1" ht="16.5" customHeight="1" x14ac:dyDescent="0.2">
      <c r="A10" s="6">
        <v>1</v>
      </c>
      <c r="B10" s="6">
        <v>2</v>
      </c>
      <c r="C10" s="6">
        <v>8</v>
      </c>
      <c r="D10" s="6">
        <v>9</v>
      </c>
      <c r="E10" s="6">
        <v>10</v>
      </c>
      <c r="F10" s="6">
        <v>11</v>
      </c>
      <c r="G10" s="6">
        <v>12</v>
      </c>
      <c r="H10" s="6">
        <v>13</v>
      </c>
      <c r="I10" s="6">
        <v>14</v>
      </c>
      <c r="J10" s="6">
        <v>15</v>
      </c>
      <c r="K10" s="6">
        <v>16</v>
      </c>
      <c r="L10" s="6">
        <v>17</v>
      </c>
      <c r="M10" s="6">
        <v>18</v>
      </c>
      <c r="N10" s="6">
        <v>19</v>
      </c>
      <c r="O10" s="6">
        <v>20</v>
      </c>
      <c r="P10" s="6">
        <v>21</v>
      </c>
      <c r="Q10" s="6">
        <v>22</v>
      </c>
      <c r="R10" s="6">
        <v>23</v>
      </c>
      <c r="S10" s="6">
        <v>24</v>
      </c>
      <c r="T10" s="6">
        <v>25</v>
      </c>
      <c r="U10" s="6">
        <v>26</v>
      </c>
      <c r="V10" s="6">
        <v>27</v>
      </c>
      <c r="W10" s="6">
        <v>28</v>
      </c>
      <c r="X10" s="6">
        <v>29</v>
      </c>
      <c r="Y10" s="6">
        <v>30</v>
      </c>
      <c r="Z10" s="6">
        <v>31</v>
      </c>
      <c r="AA10" s="6">
        <v>32</v>
      </c>
      <c r="AB10" s="6">
        <v>33</v>
      </c>
      <c r="AC10" s="6">
        <v>34</v>
      </c>
    </row>
    <row r="11" spans="1:29" s="38" customFormat="1" ht="31.5" customHeight="1" x14ac:dyDescent="0.25">
      <c r="A11" s="36" t="s">
        <v>70</v>
      </c>
      <c r="B11" s="167" t="s">
        <v>21</v>
      </c>
      <c r="C11" s="37"/>
      <c r="D11" s="37"/>
      <c r="E11" s="37"/>
      <c r="F11" s="98"/>
      <c r="G11" s="98"/>
      <c r="H11" s="98"/>
      <c r="I11" s="137">
        <f>I12+I23+I26+I40+I45+I51+I59</f>
        <v>22476.53</v>
      </c>
      <c r="J11" s="98"/>
      <c r="K11" s="98"/>
      <c r="L11" s="98"/>
      <c r="M11" s="137">
        <f>M12+M23+M26+M40+M45+M51+M59</f>
        <v>550631.54799999995</v>
      </c>
      <c r="N11" s="98"/>
      <c r="O11" s="98"/>
      <c r="P11" s="98"/>
      <c r="Q11" s="137">
        <f>Q12+Q23+Q26+Q40+Q45+Q51+Q59</f>
        <v>620282.69800000009</v>
      </c>
      <c r="R11" s="98"/>
      <c r="S11" s="98"/>
      <c r="T11" s="98"/>
      <c r="U11" s="137">
        <f>U12+U23+U26+U40+U45+U51+U59</f>
        <v>478028</v>
      </c>
      <c r="V11" s="98"/>
      <c r="W11" s="98"/>
      <c r="X11" s="98"/>
      <c r="Y11" s="137">
        <f>Y12+Y23+Y26+Y40+Y45+Y51+Y59</f>
        <v>543770</v>
      </c>
      <c r="Z11" s="98"/>
      <c r="AA11" s="98"/>
      <c r="AB11" s="98"/>
      <c r="AC11" s="137">
        <f>AC12+AC23+AC26+AC40+AC45+AC51+AC59</f>
        <v>548144</v>
      </c>
    </row>
    <row r="12" spans="1:29" s="42" customFormat="1" ht="47.25" x14ac:dyDescent="0.25">
      <c r="A12" s="16" t="s">
        <v>25</v>
      </c>
      <c r="B12" s="40" t="s">
        <v>75</v>
      </c>
      <c r="C12" s="41"/>
      <c r="D12" s="41"/>
      <c r="E12" s="41"/>
      <c r="F12" s="99"/>
      <c r="G12" s="99"/>
      <c r="H12" s="99"/>
      <c r="I12" s="99"/>
      <c r="J12" s="99"/>
      <c r="K12" s="99"/>
      <c r="L12" s="99"/>
      <c r="M12" s="99">
        <f>M14+M22</f>
        <v>18586</v>
      </c>
      <c r="N12" s="99"/>
      <c r="O12" s="99"/>
      <c r="P12" s="99"/>
      <c r="Q12" s="99">
        <f>Q15+Q22</f>
        <v>68323</v>
      </c>
      <c r="R12" s="99"/>
      <c r="S12" s="99"/>
      <c r="T12" s="99"/>
      <c r="U12" s="99">
        <f>U15+U18+U22</f>
        <v>328128</v>
      </c>
      <c r="V12" s="99"/>
      <c r="W12" s="99"/>
      <c r="X12" s="99"/>
      <c r="Y12" s="99">
        <f>Y19+Y22</f>
        <v>32217</v>
      </c>
      <c r="Z12" s="99"/>
      <c r="AA12" s="99"/>
      <c r="AB12" s="99"/>
      <c r="AC12" s="99">
        <f>AC19+AC22</f>
        <v>32216</v>
      </c>
    </row>
    <row r="13" spans="1:29" s="1" customFormat="1" ht="47.25" x14ac:dyDescent="0.25">
      <c r="A13" s="16" t="s">
        <v>27</v>
      </c>
      <c r="B13" s="44" t="s">
        <v>77</v>
      </c>
      <c r="C13" s="18" t="s">
        <v>78</v>
      </c>
      <c r="D13" s="18">
        <v>0.74399999999999999</v>
      </c>
      <c r="E13" s="18" t="s">
        <v>79</v>
      </c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</row>
    <row r="14" spans="1:29" s="1" customFormat="1" ht="15.75" x14ac:dyDescent="0.25">
      <c r="A14" s="16" t="s">
        <v>30</v>
      </c>
      <c r="B14" s="17" t="s">
        <v>81</v>
      </c>
      <c r="C14" s="18"/>
      <c r="D14" s="18"/>
      <c r="E14" s="18"/>
      <c r="F14" s="100"/>
      <c r="G14" s="100"/>
      <c r="H14" s="100"/>
      <c r="I14" s="100"/>
      <c r="J14" s="100"/>
      <c r="K14" s="100"/>
      <c r="L14" s="100"/>
      <c r="M14" s="100">
        <v>5000</v>
      </c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29" s="1" customFormat="1" ht="15.75" x14ac:dyDescent="0.25">
      <c r="A15" s="16" t="s">
        <v>38</v>
      </c>
      <c r="B15" s="17" t="s">
        <v>82</v>
      </c>
      <c r="C15" s="18"/>
      <c r="D15" s="18"/>
      <c r="E15" s="18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>
        <v>54737</v>
      </c>
      <c r="R15" s="100"/>
      <c r="S15" s="100"/>
      <c r="T15" s="100"/>
      <c r="U15" s="100">
        <v>295911</v>
      </c>
      <c r="V15" s="100"/>
      <c r="W15" s="100"/>
      <c r="X15" s="100"/>
      <c r="Z15" s="100"/>
      <c r="AA15" s="100"/>
      <c r="AB15" s="100"/>
      <c r="AC15" s="100"/>
    </row>
    <row r="16" spans="1:29" s="1" customFormat="1" ht="15.75" x14ac:dyDescent="0.25">
      <c r="A16" s="16" t="s">
        <v>196</v>
      </c>
      <c r="B16" s="17" t="s">
        <v>364</v>
      </c>
      <c r="C16" s="18" t="s">
        <v>78</v>
      </c>
      <c r="D16" s="18">
        <v>0.92</v>
      </c>
      <c r="E16" s="18" t="s">
        <v>154</v>
      </c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</row>
    <row r="17" spans="1:29" s="1" customFormat="1" ht="15.75" hidden="1" x14ac:dyDescent="0.25">
      <c r="A17" s="16" t="s">
        <v>84</v>
      </c>
      <c r="B17" s="17" t="s">
        <v>85</v>
      </c>
      <c r="C17" s="18" t="s">
        <v>78</v>
      </c>
      <c r="D17" s="18">
        <v>2.9079999999999999</v>
      </c>
      <c r="E17" s="18"/>
      <c r="F17" s="100"/>
      <c r="G17" s="100"/>
      <c r="H17" s="100"/>
      <c r="I17" s="100">
        <v>13586</v>
      </c>
      <c r="J17" s="100"/>
      <c r="K17" s="100"/>
      <c r="L17" s="100"/>
      <c r="M17" s="100">
        <v>13330</v>
      </c>
      <c r="N17" s="100"/>
      <c r="O17" s="100"/>
      <c r="P17" s="100"/>
      <c r="Q17" s="100">
        <v>13330</v>
      </c>
      <c r="R17" s="100"/>
      <c r="S17" s="100"/>
      <c r="T17" s="100"/>
      <c r="U17" s="100">
        <v>13330</v>
      </c>
      <c r="V17" s="100"/>
      <c r="W17" s="100"/>
      <c r="X17" s="100"/>
      <c r="Y17" s="100">
        <v>13330</v>
      </c>
      <c r="Z17" s="100"/>
      <c r="AA17" s="100"/>
      <c r="AB17" s="100"/>
      <c r="AC17" s="100">
        <v>13330</v>
      </c>
    </row>
    <row r="18" spans="1:29" s="1" customFormat="1" ht="15.75" x14ac:dyDescent="0.25">
      <c r="A18" s="16" t="s">
        <v>197</v>
      </c>
      <c r="B18" s="17" t="s">
        <v>81</v>
      </c>
      <c r="C18" s="18"/>
      <c r="D18" s="18"/>
      <c r="E18" s="18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>
        <v>10000</v>
      </c>
      <c r="V18" s="100"/>
      <c r="W18" s="100"/>
      <c r="X18" s="100"/>
      <c r="Y18" s="100"/>
      <c r="Z18" s="100"/>
      <c r="AA18" s="100"/>
      <c r="AB18" s="100"/>
      <c r="AC18" s="100"/>
    </row>
    <row r="19" spans="1:29" s="1" customFormat="1" ht="15.75" x14ac:dyDescent="0.25">
      <c r="A19" s="16" t="s">
        <v>198</v>
      </c>
      <c r="B19" s="17" t="s">
        <v>82</v>
      </c>
      <c r="C19" s="18"/>
      <c r="D19" s="18"/>
      <c r="E19" s="18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V19" s="100"/>
      <c r="W19" s="100"/>
      <c r="X19" s="100"/>
      <c r="Y19" s="100">
        <v>10000</v>
      </c>
      <c r="Z19" s="100"/>
      <c r="AA19" s="100"/>
      <c r="AB19" s="100"/>
      <c r="AC19" s="100">
        <v>10000</v>
      </c>
    </row>
    <row r="20" spans="1:29" s="1" customFormat="1" ht="31.5" hidden="1" x14ac:dyDescent="0.25">
      <c r="A20" s="16" t="s">
        <v>86</v>
      </c>
      <c r="B20" s="17" t="s">
        <v>87</v>
      </c>
      <c r="C20" s="18"/>
      <c r="D20" s="22"/>
      <c r="E20" s="18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</row>
    <row r="21" spans="1:29" s="1" customFormat="1" ht="15.75" x14ac:dyDescent="0.25">
      <c r="A21" s="16" t="s">
        <v>199</v>
      </c>
      <c r="B21" s="17" t="s">
        <v>365</v>
      </c>
      <c r="C21" s="18" t="s">
        <v>78</v>
      </c>
      <c r="D21" s="22" t="s">
        <v>88</v>
      </c>
      <c r="E21" s="18" t="s">
        <v>89</v>
      </c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</row>
    <row r="22" spans="1:29" s="1" customFormat="1" ht="15.75" x14ac:dyDescent="0.25">
      <c r="A22" s="16" t="s">
        <v>201</v>
      </c>
      <c r="B22" s="17" t="s">
        <v>82</v>
      </c>
      <c r="C22" s="18"/>
      <c r="D22" s="22"/>
      <c r="E22" s="18"/>
      <c r="F22" s="100"/>
      <c r="G22" s="100"/>
      <c r="H22" s="100"/>
      <c r="I22" s="100"/>
      <c r="J22" s="100"/>
      <c r="K22" s="100"/>
      <c r="L22" s="100"/>
      <c r="M22" s="100">
        <v>13586</v>
      </c>
      <c r="N22" s="100"/>
      <c r="O22" s="100"/>
      <c r="P22" s="100"/>
      <c r="Q22" s="100">
        <v>13586</v>
      </c>
      <c r="R22" s="100"/>
      <c r="S22" s="100"/>
      <c r="T22" s="100"/>
      <c r="U22" s="100">
        <v>22217</v>
      </c>
      <c r="V22" s="100"/>
      <c r="W22" s="100"/>
      <c r="X22" s="100"/>
      <c r="Y22" s="100">
        <v>22217</v>
      </c>
      <c r="Z22" s="100"/>
      <c r="AA22" s="100"/>
      <c r="AB22" s="100"/>
      <c r="AC22" s="100">
        <v>22216</v>
      </c>
    </row>
    <row r="23" spans="1:29" s="42" customFormat="1" ht="78.75" x14ac:dyDescent="0.25">
      <c r="A23" s="16" t="s">
        <v>43</v>
      </c>
      <c r="B23" s="45" t="s">
        <v>90</v>
      </c>
      <c r="C23" s="41"/>
      <c r="D23" s="46"/>
      <c r="E23" s="41"/>
      <c r="F23" s="99"/>
      <c r="G23" s="99"/>
      <c r="H23" s="99"/>
      <c r="I23" s="99">
        <f>I25</f>
        <v>2933</v>
      </c>
      <c r="J23" s="99"/>
      <c r="K23" s="99"/>
      <c r="L23" s="99"/>
      <c r="M23" s="99">
        <f>M25</f>
        <v>0</v>
      </c>
      <c r="N23" s="99"/>
      <c r="O23" s="99"/>
      <c r="P23" s="99"/>
      <c r="Q23" s="99">
        <f>Q25</f>
        <v>0</v>
      </c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</row>
    <row r="24" spans="1:29" s="1" customFormat="1" ht="30" customHeight="1" x14ac:dyDescent="0.25">
      <c r="A24" s="16" t="s">
        <v>45</v>
      </c>
      <c r="B24" s="23" t="s">
        <v>91</v>
      </c>
      <c r="C24" s="4" t="s">
        <v>92</v>
      </c>
      <c r="D24" s="22" t="s">
        <v>93</v>
      </c>
      <c r="E24" s="18">
        <v>2015</v>
      </c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</row>
    <row r="25" spans="1:29" s="1" customFormat="1" ht="15.75" x14ac:dyDescent="0.25">
      <c r="A25" s="16" t="s">
        <v>47</v>
      </c>
      <c r="B25" s="17" t="s">
        <v>81</v>
      </c>
      <c r="C25" s="18"/>
      <c r="D25" s="22"/>
      <c r="E25" s="18"/>
      <c r="F25" s="100"/>
      <c r="G25" s="100"/>
      <c r="H25" s="100"/>
      <c r="I25" s="100">
        <v>2933</v>
      </c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</row>
    <row r="26" spans="1:29" s="42" customFormat="1" ht="31.5" x14ac:dyDescent="0.25">
      <c r="A26" s="16" t="s">
        <v>55</v>
      </c>
      <c r="B26" s="45" t="s">
        <v>104</v>
      </c>
      <c r="C26" s="47"/>
      <c r="D26" s="47"/>
      <c r="E26" s="47"/>
      <c r="F26" s="104"/>
      <c r="G26" s="104"/>
      <c r="H26" s="104"/>
      <c r="I26" s="99">
        <f>I28</f>
        <v>3488.53</v>
      </c>
      <c r="J26" s="99"/>
      <c r="K26" s="99"/>
      <c r="L26" s="99"/>
      <c r="M26" s="99">
        <f>M30+M39</f>
        <v>158889</v>
      </c>
      <c r="N26" s="99"/>
      <c r="O26" s="99"/>
      <c r="P26" s="99"/>
      <c r="Q26" s="99">
        <f>Q30+Q35+Q37+Q39</f>
        <v>432822.10000000003</v>
      </c>
      <c r="R26" s="99"/>
      <c r="S26" s="99"/>
      <c r="T26" s="99"/>
      <c r="U26" s="99">
        <f>U30</f>
        <v>50000</v>
      </c>
      <c r="V26" s="99"/>
      <c r="W26" s="99"/>
      <c r="X26" s="99"/>
      <c r="Y26" s="99">
        <f>Y32</f>
        <v>6000</v>
      </c>
      <c r="Z26" s="99"/>
      <c r="AA26" s="99"/>
      <c r="AB26" s="99"/>
      <c r="AC26" s="99">
        <f>AC33</f>
        <v>50000</v>
      </c>
    </row>
    <row r="27" spans="1:29" s="1" customFormat="1" ht="22.5" customHeight="1" x14ac:dyDescent="0.25">
      <c r="A27" s="16" t="s">
        <v>57</v>
      </c>
      <c r="B27" s="44" t="s">
        <v>358</v>
      </c>
      <c r="C27" s="18" t="s">
        <v>115</v>
      </c>
      <c r="D27" s="22" t="s">
        <v>106</v>
      </c>
      <c r="E27" s="18" t="s">
        <v>107</v>
      </c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</row>
    <row r="28" spans="1:29" s="1" customFormat="1" ht="15.75" x14ac:dyDescent="0.25">
      <c r="A28" s="16" t="s">
        <v>59</v>
      </c>
      <c r="B28" s="44" t="s">
        <v>209</v>
      </c>
      <c r="C28" s="18"/>
      <c r="D28" s="22"/>
      <c r="E28" s="18"/>
      <c r="F28" s="100"/>
      <c r="G28" s="100"/>
      <c r="H28" s="100"/>
      <c r="I28" s="100">
        <v>3488.53</v>
      </c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</row>
    <row r="29" spans="1:29" s="1" customFormat="1" ht="84" customHeight="1" x14ac:dyDescent="0.25">
      <c r="A29" s="16" t="s">
        <v>94</v>
      </c>
      <c r="B29" s="172" t="s">
        <v>312</v>
      </c>
      <c r="C29" s="18" t="s">
        <v>115</v>
      </c>
      <c r="D29" s="22" t="s">
        <v>106</v>
      </c>
      <c r="E29" s="18" t="s">
        <v>107</v>
      </c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</row>
    <row r="30" spans="1:29" s="1" customFormat="1" ht="15.75" x14ac:dyDescent="0.25">
      <c r="A30" s="71" t="s">
        <v>95</v>
      </c>
      <c r="B30" s="17" t="s">
        <v>62</v>
      </c>
      <c r="C30" s="18"/>
      <c r="D30" s="22"/>
      <c r="E30" s="18"/>
      <c r="F30" s="100"/>
      <c r="G30" s="100"/>
      <c r="H30" s="100"/>
      <c r="I30" s="100"/>
      <c r="J30" s="100"/>
      <c r="K30" s="100"/>
      <c r="L30" s="100"/>
      <c r="M30" s="100">
        <v>70000</v>
      </c>
      <c r="N30" s="100"/>
      <c r="O30" s="100"/>
      <c r="P30" s="100"/>
      <c r="Q30" s="100">
        <v>50000</v>
      </c>
      <c r="R30" s="100"/>
      <c r="S30" s="100"/>
      <c r="T30" s="100"/>
      <c r="U30" s="100">
        <v>50000</v>
      </c>
      <c r="V30" s="100"/>
      <c r="W30" s="100"/>
      <c r="X30" s="100"/>
      <c r="Y30" s="100"/>
      <c r="Z30" s="100"/>
      <c r="AA30" s="100"/>
      <c r="AB30" s="100"/>
      <c r="AC30" s="100"/>
    </row>
    <row r="31" spans="1:29" s="1" customFormat="1" ht="18.75" customHeight="1" x14ac:dyDescent="0.25">
      <c r="A31" s="16" t="s">
        <v>219</v>
      </c>
      <c r="B31" s="48" t="s">
        <v>110</v>
      </c>
      <c r="C31" s="18" t="s">
        <v>115</v>
      </c>
      <c r="D31" s="22" t="s">
        <v>111</v>
      </c>
      <c r="E31" s="18" t="s">
        <v>112</v>
      </c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</row>
    <row r="32" spans="1:29" s="1" customFormat="1" ht="15.75" x14ac:dyDescent="0.25">
      <c r="A32" s="16" t="s">
        <v>221</v>
      </c>
      <c r="B32" s="17" t="s">
        <v>81</v>
      </c>
      <c r="C32" s="18"/>
      <c r="D32" s="22"/>
      <c r="E32" s="18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>
        <v>6000</v>
      </c>
      <c r="Z32" s="100"/>
      <c r="AA32" s="100"/>
      <c r="AB32" s="100"/>
      <c r="AC32" s="100"/>
    </row>
    <row r="33" spans="1:29" s="1" customFormat="1" ht="15.75" x14ac:dyDescent="0.25">
      <c r="A33" s="16" t="s">
        <v>359</v>
      </c>
      <c r="B33" s="17" t="s">
        <v>82</v>
      </c>
      <c r="C33" s="18"/>
      <c r="D33" s="22"/>
      <c r="E33" s="18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>
        <v>50000</v>
      </c>
    </row>
    <row r="34" spans="1:29" s="1" customFormat="1" ht="31.5" x14ac:dyDescent="0.25">
      <c r="A34" s="16" t="s">
        <v>222</v>
      </c>
      <c r="B34" s="17" t="s">
        <v>311</v>
      </c>
      <c r="C34" s="18" t="s">
        <v>115</v>
      </c>
      <c r="D34" s="22" t="s">
        <v>116</v>
      </c>
      <c r="E34" s="18" t="s">
        <v>318</v>
      </c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</row>
    <row r="35" spans="1:29" s="1" customFormat="1" ht="15.75" x14ac:dyDescent="0.25">
      <c r="A35" s="16" t="s">
        <v>224</v>
      </c>
      <c r="B35" s="17" t="s">
        <v>118</v>
      </c>
      <c r="C35" s="18"/>
      <c r="D35" s="22"/>
      <c r="E35" s="18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>
        <v>113851.1</v>
      </c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</row>
    <row r="36" spans="1:29" s="1" customFormat="1" ht="33" customHeight="1" x14ac:dyDescent="0.25">
      <c r="A36" s="16" t="s">
        <v>330</v>
      </c>
      <c r="B36" s="17" t="s">
        <v>276</v>
      </c>
      <c r="C36" s="18" t="s">
        <v>115</v>
      </c>
      <c r="D36" s="22" t="s">
        <v>119</v>
      </c>
      <c r="E36" s="18" t="s">
        <v>42</v>
      </c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</row>
    <row r="37" spans="1:29" s="1" customFormat="1" ht="15.75" x14ac:dyDescent="0.25">
      <c r="A37" s="16" t="s">
        <v>331</v>
      </c>
      <c r="B37" s="17" t="s">
        <v>118</v>
      </c>
      <c r="C37" s="18"/>
      <c r="D37" s="22"/>
      <c r="E37" s="18"/>
      <c r="F37" s="100"/>
      <c r="G37" s="100"/>
      <c r="H37" s="100"/>
      <c r="I37" s="100"/>
      <c r="J37" s="100"/>
      <c r="K37" s="100"/>
      <c r="L37" s="100"/>
      <c r="N37" s="100"/>
      <c r="O37" s="100"/>
      <c r="P37" s="100"/>
      <c r="Q37" s="100">
        <v>170776.7</v>
      </c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</row>
    <row r="38" spans="1:29" s="1" customFormat="1" ht="31.5" x14ac:dyDescent="0.25">
      <c r="A38" s="16" t="s">
        <v>360</v>
      </c>
      <c r="B38" s="17" t="s">
        <v>120</v>
      </c>
      <c r="C38" s="18" t="s">
        <v>115</v>
      </c>
      <c r="D38" s="22" t="s">
        <v>121</v>
      </c>
      <c r="E38" s="18" t="s">
        <v>122</v>
      </c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</row>
    <row r="39" spans="1:29" s="1" customFormat="1" ht="15.75" x14ac:dyDescent="0.25">
      <c r="A39" s="16" t="s">
        <v>361</v>
      </c>
      <c r="B39" s="17" t="s">
        <v>29</v>
      </c>
      <c r="C39" s="18"/>
      <c r="D39" s="22"/>
      <c r="E39" s="18"/>
      <c r="F39" s="100"/>
      <c r="G39" s="100"/>
      <c r="H39" s="100"/>
      <c r="I39" s="100"/>
      <c r="J39" s="100"/>
      <c r="K39" s="100"/>
      <c r="L39" s="100"/>
      <c r="M39" s="100">
        <v>88889</v>
      </c>
      <c r="N39" s="100"/>
      <c r="O39" s="100"/>
      <c r="P39" s="100"/>
      <c r="Q39" s="100">
        <v>98194.3</v>
      </c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</row>
    <row r="40" spans="1:29" s="42" customFormat="1" ht="63" x14ac:dyDescent="0.25">
      <c r="A40" s="16" t="s">
        <v>96</v>
      </c>
      <c r="B40" s="40" t="s">
        <v>124</v>
      </c>
      <c r="C40" s="41"/>
      <c r="D40" s="46"/>
      <c r="E40" s="41"/>
      <c r="F40" s="99"/>
      <c r="G40" s="99"/>
      <c r="H40" s="99"/>
      <c r="I40" s="99">
        <f>I42+I44</f>
        <v>16055</v>
      </c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</row>
    <row r="41" spans="1:29" s="1" customFormat="1" ht="31.5" x14ac:dyDescent="0.25">
      <c r="A41" s="16" t="s">
        <v>286</v>
      </c>
      <c r="B41" s="17" t="s">
        <v>126</v>
      </c>
      <c r="C41" s="18" t="s">
        <v>127</v>
      </c>
      <c r="D41" s="22" t="s">
        <v>128</v>
      </c>
      <c r="E41" s="18" t="s">
        <v>129</v>
      </c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</row>
    <row r="42" spans="1:29" s="1" customFormat="1" ht="15.75" x14ac:dyDescent="0.25">
      <c r="A42" s="16" t="s">
        <v>287</v>
      </c>
      <c r="B42" s="44" t="s">
        <v>62</v>
      </c>
      <c r="C42" s="18"/>
      <c r="D42" s="22"/>
      <c r="E42" s="18"/>
      <c r="F42" s="100"/>
      <c r="G42" s="100"/>
      <c r="H42" s="100"/>
      <c r="I42" s="100">
        <v>8555</v>
      </c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</row>
    <row r="43" spans="1:29" s="1" customFormat="1" ht="47.25" x14ac:dyDescent="0.25">
      <c r="A43" s="16" t="s">
        <v>288</v>
      </c>
      <c r="B43" s="44" t="s">
        <v>132</v>
      </c>
      <c r="C43" s="18" t="s">
        <v>133</v>
      </c>
      <c r="D43" s="22" t="s">
        <v>134</v>
      </c>
      <c r="E43" s="18" t="s">
        <v>129</v>
      </c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</row>
    <row r="44" spans="1:29" s="1" customFormat="1" ht="15.75" x14ac:dyDescent="0.25">
      <c r="A44" s="16" t="s">
        <v>289</v>
      </c>
      <c r="B44" s="44" t="s">
        <v>62</v>
      </c>
      <c r="C44" s="18"/>
      <c r="D44" s="22"/>
      <c r="E44" s="18"/>
      <c r="F44" s="100"/>
      <c r="G44" s="100"/>
      <c r="H44" s="100"/>
      <c r="I44" s="100">
        <v>7500</v>
      </c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</row>
    <row r="45" spans="1:29" s="42" customFormat="1" ht="47.25" x14ac:dyDescent="0.25">
      <c r="A45" s="39" t="s">
        <v>100</v>
      </c>
      <c r="B45" s="139" t="s">
        <v>137</v>
      </c>
      <c r="C45" s="41"/>
      <c r="D45" s="46"/>
      <c r="E45" s="41"/>
      <c r="F45" s="99"/>
      <c r="G45" s="99"/>
      <c r="H45" s="99"/>
      <c r="I45" s="99">
        <f>I50</f>
        <v>0</v>
      </c>
      <c r="J45" s="99"/>
      <c r="K45" s="99"/>
      <c r="L45" s="99"/>
      <c r="M45" s="99">
        <f>M50</f>
        <v>100000</v>
      </c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>
        <f>Y48</f>
        <v>100000</v>
      </c>
      <c r="Z45" s="99"/>
      <c r="AA45" s="99"/>
      <c r="AB45" s="99"/>
      <c r="AC45" s="99">
        <f>AC48</f>
        <v>73639</v>
      </c>
    </row>
    <row r="46" spans="1:29" s="1" customFormat="1" ht="31.5" x14ac:dyDescent="0.25">
      <c r="A46" s="16"/>
      <c r="B46" s="17" t="s">
        <v>138</v>
      </c>
      <c r="C46" s="18"/>
      <c r="D46" s="22"/>
      <c r="E46" s="18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</row>
    <row r="47" spans="1:29" s="1" customFormat="1" ht="36.75" customHeight="1" x14ac:dyDescent="0.25">
      <c r="A47" s="16" t="s">
        <v>101</v>
      </c>
      <c r="B47" s="17" t="s">
        <v>140</v>
      </c>
      <c r="C47" s="18" t="s">
        <v>144</v>
      </c>
      <c r="D47" s="22" t="s">
        <v>269</v>
      </c>
      <c r="E47" s="18" t="s">
        <v>284</v>
      </c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</row>
    <row r="48" spans="1:29" s="1" customFormat="1" ht="15.75" x14ac:dyDescent="0.25">
      <c r="A48" s="16" t="s">
        <v>102</v>
      </c>
      <c r="B48" s="17" t="s">
        <v>29</v>
      </c>
      <c r="C48" s="18"/>
      <c r="D48" s="22"/>
      <c r="E48" s="18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1"/>
      <c r="S48" s="101"/>
      <c r="T48" s="101"/>
      <c r="U48" s="101"/>
      <c r="V48" s="101"/>
      <c r="W48" s="101"/>
      <c r="X48" s="101"/>
      <c r="Y48" s="57">
        <v>100000</v>
      </c>
      <c r="Z48" s="101"/>
      <c r="AA48" s="101"/>
      <c r="AB48" s="101"/>
      <c r="AC48" s="57">
        <v>73639</v>
      </c>
    </row>
    <row r="49" spans="1:29" s="1" customFormat="1" ht="36.75" customHeight="1" x14ac:dyDescent="0.25">
      <c r="A49" s="16" t="s">
        <v>274</v>
      </c>
      <c r="B49" s="17" t="s">
        <v>143</v>
      </c>
      <c r="C49" s="18" t="s">
        <v>144</v>
      </c>
      <c r="D49" s="22" t="s">
        <v>116</v>
      </c>
      <c r="E49" s="18" t="s">
        <v>147</v>
      </c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</row>
    <row r="50" spans="1:29" s="1" customFormat="1" ht="15.75" x14ac:dyDescent="0.25">
      <c r="A50" s="25" t="s">
        <v>275</v>
      </c>
      <c r="B50" s="17" t="s">
        <v>29</v>
      </c>
      <c r="C50" s="18"/>
      <c r="D50" s="22"/>
      <c r="E50" s="18"/>
      <c r="F50" s="100"/>
      <c r="G50" s="100"/>
      <c r="H50" s="100"/>
      <c r="I50" s="100"/>
      <c r="J50" s="100"/>
      <c r="K50" s="100"/>
      <c r="L50" s="100"/>
      <c r="M50" s="100">
        <v>100000</v>
      </c>
      <c r="N50" s="100"/>
      <c r="O50" s="100"/>
      <c r="P50" s="100"/>
      <c r="Q50" s="100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</row>
    <row r="51" spans="1:29" s="42" customFormat="1" ht="64.5" customHeight="1" x14ac:dyDescent="0.25">
      <c r="A51" s="16" t="s">
        <v>103</v>
      </c>
      <c r="B51" s="51" t="s">
        <v>149</v>
      </c>
      <c r="C51" s="52"/>
      <c r="D51" s="52"/>
      <c r="E51" s="52"/>
      <c r="F51" s="105"/>
      <c r="G51" s="105"/>
      <c r="H51" s="105"/>
      <c r="I51" s="138"/>
      <c r="J51" s="106"/>
      <c r="K51" s="106"/>
      <c r="L51" s="106"/>
      <c r="M51" s="138">
        <f>M56</f>
        <v>1500</v>
      </c>
      <c r="N51" s="106"/>
      <c r="O51" s="106"/>
      <c r="P51" s="106"/>
      <c r="Q51" s="138">
        <f>Q54</f>
        <v>4875.4399999999996</v>
      </c>
      <c r="R51" s="138"/>
      <c r="S51" s="138"/>
      <c r="T51" s="138"/>
      <c r="U51" s="138">
        <f>U58</f>
        <v>4800</v>
      </c>
      <c r="V51" s="106"/>
      <c r="W51" s="106"/>
      <c r="X51" s="106"/>
      <c r="Y51" s="106"/>
      <c r="Z51" s="106"/>
      <c r="AA51" s="106"/>
      <c r="AB51" s="106"/>
      <c r="AC51" s="106"/>
    </row>
    <row r="52" spans="1:29" s="1" customFormat="1" ht="33.75" customHeight="1" x14ac:dyDescent="0.25">
      <c r="A52" s="16"/>
      <c r="B52" s="53" t="s">
        <v>150</v>
      </c>
      <c r="C52" s="4"/>
      <c r="D52" s="4"/>
      <c r="E52" s="4"/>
      <c r="F52" s="102"/>
      <c r="G52" s="102"/>
      <c r="H52" s="102"/>
      <c r="I52" s="57"/>
      <c r="J52" s="101"/>
      <c r="K52" s="101"/>
      <c r="L52" s="101"/>
      <c r="M52" s="101"/>
      <c r="N52" s="101"/>
      <c r="O52" s="101"/>
      <c r="P52" s="101"/>
      <c r="Q52" s="122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</row>
    <row r="53" spans="1:29" s="1" customFormat="1" ht="65.25" customHeight="1" x14ac:dyDescent="0.25">
      <c r="A53" s="71" t="s">
        <v>105</v>
      </c>
      <c r="B53" s="50" t="s">
        <v>278</v>
      </c>
      <c r="C53" s="97" t="s">
        <v>50</v>
      </c>
      <c r="D53" s="97">
        <v>720</v>
      </c>
      <c r="E53" s="142" t="s">
        <v>277</v>
      </c>
      <c r="F53" s="102"/>
      <c r="G53" s="102"/>
      <c r="H53" s="102"/>
      <c r="I53" s="57"/>
      <c r="J53" s="101"/>
      <c r="K53" s="101"/>
      <c r="L53" s="101"/>
      <c r="M53" s="101"/>
      <c r="N53" s="101"/>
      <c r="O53" s="101"/>
      <c r="P53" s="120"/>
      <c r="Q53" s="123"/>
      <c r="R53" s="12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</row>
    <row r="54" spans="1:29" s="1" customFormat="1" ht="18.75" customHeight="1" x14ac:dyDescent="0.25">
      <c r="A54" s="71" t="s">
        <v>108</v>
      </c>
      <c r="B54" s="50" t="s">
        <v>81</v>
      </c>
      <c r="C54" s="97"/>
      <c r="D54" s="97"/>
      <c r="E54" s="142"/>
      <c r="F54" s="102"/>
      <c r="G54" s="102"/>
      <c r="H54" s="102"/>
      <c r="J54" s="101"/>
      <c r="K54" s="101"/>
      <c r="L54" s="101"/>
      <c r="M54" s="101"/>
      <c r="N54" s="101"/>
      <c r="O54" s="101"/>
      <c r="P54" s="120"/>
      <c r="Q54" s="57">
        <v>4875.4399999999996</v>
      </c>
      <c r="R54" s="12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</row>
    <row r="55" spans="1:29" s="1" customFormat="1" ht="33.75" customHeight="1" x14ac:dyDescent="0.25">
      <c r="A55" s="16" t="s">
        <v>114</v>
      </c>
      <c r="B55" s="50" t="s">
        <v>151</v>
      </c>
      <c r="C55" s="84" t="s">
        <v>152</v>
      </c>
      <c r="D55" s="84" t="s">
        <v>153</v>
      </c>
      <c r="E55" s="142" t="s">
        <v>42</v>
      </c>
      <c r="F55" s="102"/>
      <c r="G55" s="102"/>
      <c r="H55" s="102"/>
      <c r="I55" s="57"/>
      <c r="J55" s="101"/>
      <c r="K55" s="101"/>
      <c r="L55" s="101"/>
      <c r="M55" s="101"/>
      <c r="N55" s="101"/>
      <c r="O55" s="101"/>
      <c r="P55" s="120"/>
      <c r="Q55" s="123"/>
      <c r="R55" s="12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</row>
    <row r="56" spans="1:29" s="1" customFormat="1" ht="15.75" x14ac:dyDescent="0.25">
      <c r="A56" s="16" t="s">
        <v>117</v>
      </c>
      <c r="B56" s="50" t="s">
        <v>81</v>
      </c>
      <c r="C56" s="84"/>
      <c r="D56" s="84"/>
      <c r="E56" s="142"/>
      <c r="F56" s="102"/>
      <c r="G56" s="102"/>
      <c r="H56" s="102"/>
      <c r="I56" s="57"/>
      <c r="J56" s="101"/>
      <c r="K56" s="101"/>
      <c r="L56" s="101"/>
      <c r="M56" s="57">
        <v>1500</v>
      </c>
      <c r="N56" s="101"/>
      <c r="O56" s="101"/>
      <c r="P56" s="120"/>
      <c r="Q56" s="123"/>
      <c r="R56" s="12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</row>
    <row r="57" spans="1:29" s="1" customFormat="1" ht="63" x14ac:dyDescent="0.25">
      <c r="A57" s="16" t="s">
        <v>293</v>
      </c>
      <c r="B57" s="50" t="s">
        <v>279</v>
      </c>
      <c r="C57" s="84" t="s">
        <v>78</v>
      </c>
      <c r="D57" s="84">
        <v>1.5</v>
      </c>
      <c r="E57" s="142" t="s">
        <v>154</v>
      </c>
      <c r="F57" s="102"/>
      <c r="G57" s="102"/>
      <c r="H57" s="102"/>
      <c r="I57" s="57"/>
      <c r="J57" s="101"/>
      <c r="K57" s="101"/>
      <c r="L57" s="101"/>
      <c r="M57" s="101"/>
      <c r="N57" s="101"/>
      <c r="O57" s="101"/>
      <c r="P57" s="120"/>
      <c r="Q57" s="123"/>
      <c r="R57" s="12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</row>
    <row r="58" spans="1:29" s="1" customFormat="1" ht="15.75" x14ac:dyDescent="0.25">
      <c r="A58" s="16" t="s">
        <v>294</v>
      </c>
      <c r="B58" s="50" t="s">
        <v>81</v>
      </c>
      <c r="C58" s="84"/>
      <c r="D58" s="84"/>
      <c r="E58" s="142"/>
      <c r="F58" s="102"/>
      <c r="G58" s="102"/>
      <c r="H58" s="102"/>
      <c r="J58" s="101"/>
      <c r="K58" s="101"/>
      <c r="L58" s="101"/>
      <c r="M58" s="101"/>
      <c r="N58" s="101"/>
      <c r="O58" s="101"/>
      <c r="P58" s="120"/>
      <c r="Q58" s="123"/>
      <c r="R58" s="121"/>
      <c r="S58" s="101"/>
      <c r="T58" s="101"/>
      <c r="U58" s="57">
        <v>4800</v>
      </c>
      <c r="V58" s="101"/>
      <c r="W58" s="101"/>
      <c r="X58" s="101"/>
      <c r="Y58" s="101"/>
      <c r="Z58" s="101"/>
      <c r="AA58" s="101"/>
      <c r="AB58" s="101"/>
      <c r="AC58" s="101"/>
    </row>
    <row r="59" spans="1:29" s="42" customFormat="1" ht="74.25" customHeight="1" x14ac:dyDescent="0.25">
      <c r="A59" s="16" t="s">
        <v>123</v>
      </c>
      <c r="B59" s="40" t="s">
        <v>155</v>
      </c>
      <c r="C59" s="41"/>
      <c r="D59" s="46"/>
      <c r="E59" s="41"/>
      <c r="F59" s="99"/>
      <c r="G59" s="99"/>
      <c r="H59" s="99"/>
      <c r="I59" s="99"/>
      <c r="J59" s="99"/>
      <c r="K59" s="99"/>
      <c r="L59" s="99"/>
      <c r="M59" s="99">
        <f>M63+M68+M70+M74+M77+M79+M82+M85+M100+M102+M62+M73+M76+M99</f>
        <v>271656.54800000001</v>
      </c>
      <c r="N59" s="99"/>
      <c r="O59" s="99"/>
      <c r="P59" s="99"/>
      <c r="Q59" s="99">
        <f>Q63+Q68+Q80+Q83+Q86</f>
        <v>114262.158</v>
      </c>
      <c r="R59" s="99"/>
      <c r="S59" s="99"/>
      <c r="T59" s="99"/>
      <c r="U59" s="99">
        <f>U65+U80+U83+U97</f>
        <v>95100</v>
      </c>
      <c r="V59" s="99"/>
      <c r="W59" s="99"/>
      <c r="X59" s="99"/>
      <c r="Y59" s="99">
        <f>Y66+Y74+Y80+Y83+Y88</f>
        <v>405553</v>
      </c>
      <c r="Z59" s="99"/>
      <c r="AA59" s="99"/>
      <c r="AB59" s="99"/>
      <c r="AC59" s="99">
        <f>AC66+AC80+AC83+AC88</f>
        <v>392289</v>
      </c>
    </row>
    <row r="60" spans="1:29" s="1" customFormat="1" ht="31.5" x14ac:dyDescent="0.25">
      <c r="A60" s="16"/>
      <c r="B60" s="43" t="s">
        <v>156</v>
      </c>
      <c r="C60" s="18"/>
      <c r="D60" s="22"/>
      <c r="E60" s="18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</row>
    <row r="61" spans="1:29" s="1" customFormat="1" ht="15.75" x14ac:dyDescent="0.25">
      <c r="A61" s="16" t="s">
        <v>125</v>
      </c>
      <c r="B61" s="44" t="s">
        <v>157</v>
      </c>
      <c r="C61" s="18" t="s">
        <v>158</v>
      </c>
      <c r="D61" s="22" t="s">
        <v>159</v>
      </c>
      <c r="E61" s="18" t="s">
        <v>42</v>
      </c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</row>
    <row r="62" spans="1:29" s="1" customFormat="1" ht="15.75" x14ac:dyDescent="0.25">
      <c r="A62" s="16" t="s">
        <v>130</v>
      </c>
      <c r="B62" s="44" t="s">
        <v>81</v>
      </c>
      <c r="C62" s="18"/>
      <c r="D62" s="22"/>
      <c r="E62" s="18"/>
      <c r="F62" s="100"/>
      <c r="G62" s="100"/>
      <c r="H62" s="100"/>
      <c r="I62" s="100"/>
      <c r="J62" s="100"/>
      <c r="K62" s="100"/>
      <c r="L62" s="100"/>
      <c r="M62" s="100">
        <v>3030</v>
      </c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00"/>
    </row>
    <row r="63" spans="1:29" s="1" customFormat="1" ht="15.75" x14ac:dyDescent="0.25">
      <c r="A63" s="16" t="s">
        <v>332</v>
      </c>
      <c r="B63" s="44" t="s">
        <v>82</v>
      </c>
      <c r="C63" s="18"/>
      <c r="D63" s="22"/>
      <c r="E63" s="18"/>
      <c r="F63" s="100"/>
      <c r="G63" s="100"/>
      <c r="H63" s="100"/>
      <c r="I63" s="100"/>
      <c r="J63" s="100"/>
      <c r="K63" s="100"/>
      <c r="L63" s="100"/>
      <c r="M63" s="100">
        <v>11530</v>
      </c>
      <c r="N63" s="100"/>
      <c r="O63" s="100"/>
      <c r="P63" s="100"/>
      <c r="Q63" s="100">
        <v>8500</v>
      </c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</row>
    <row r="64" spans="1:29" s="1" customFormat="1" ht="47.25" x14ac:dyDescent="0.25">
      <c r="A64" s="16" t="s">
        <v>131</v>
      </c>
      <c r="B64" s="17" t="s">
        <v>296</v>
      </c>
      <c r="C64" s="18" t="s">
        <v>160</v>
      </c>
      <c r="D64" s="22" t="s">
        <v>161</v>
      </c>
      <c r="E64" s="18" t="s">
        <v>154</v>
      </c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</row>
    <row r="65" spans="1:29" s="1" customFormat="1" ht="15.75" x14ac:dyDescent="0.25">
      <c r="A65" s="16" t="s">
        <v>135</v>
      </c>
      <c r="B65" s="23" t="s">
        <v>81</v>
      </c>
      <c r="C65" s="18"/>
      <c r="D65" s="22"/>
      <c r="E65" s="18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>
        <v>8850</v>
      </c>
      <c r="V65" s="100"/>
      <c r="W65" s="100"/>
      <c r="X65" s="100"/>
      <c r="Y65" s="100"/>
      <c r="Z65" s="100"/>
      <c r="AA65" s="100"/>
      <c r="AB65" s="100"/>
      <c r="AC65" s="100"/>
    </row>
    <row r="66" spans="1:29" s="1" customFormat="1" ht="15.75" x14ac:dyDescent="0.25">
      <c r="A66" s="16" t="s">
        <v>333</v>
      </c>
      <c r="B66" s="44" t="s">
        <v>82</v>
      </c>
      <c r="C66" s="18"/>
      <c r="D66" s="22"/>
      <c r="E66" s="18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3"/>
      <c r="V66" s="100"/>
      <c r="W66" s="100"/>
      <c r="X66" s="100"/>
      <c r="Y66" s="100">
        <v>146307</v>
      </c>
      <c r="Z66" s="100"/>
      <c r="AA66" s="100"/>
      <c r="AB66" s="100"/>
      <c r="AC66" s="100">
        <v>146307</v>
      </c>
    </row>
    <row r="67" spans="1:29" s="1" customFormat="1" ht="63" x14ac:dyDescent="0.25">
      <c r="A67" s="16" t="s">
        <v>242</v>
      </c>
      <c r="B67" s="17" t="s">
        <v>162</v>
      </c>
      <c r="C67" s="18" t="s">
        <v>78</v>
      </c>
      <c r="D67" s="22" t="s">
        <v>163</v>
      </c>
      <c r="E67" s="18" t="s">
        <v>42</v>
      </c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</row>
    <row r="68" spans="1:29" s="1" customFormat="1" ht="15.75" x14ac:dyDescent="0.25">
      <c r="A68" s="16" t="s">
        <v>244</v>
      </c>
      <c r="B68" s="44" t="s">
        <v>62</v>
      </c>
      <c r="C68" s="18"/>
      <c r="D68" s="22"/>
      <c r="E68" s="18"/>
      <c r="F68" s="100"/>
      <c r="G68" s="100"/>
      <c r="H68" s="100"/>
      <c r="I68" s="100"/>
      <c r="J68" s="100"/>
      <c r="K68" s="100"/>
      <c r="L68" s="100"/>
      <c r="M68" s="100">
        <v>13087.157999999999</v>
      </c>
      <c r="N68" s="100"/>
      <c r="O68" s="100"/>
      <c r="P68" s="100"/>
      <c r="Q68" s="100">
        <v>13087.157999999999</v>
      </c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</row>
    <row r="69" spans="1:29" s="1" customFormat="1" ht="47.25" x14ac:dyDescent="0.25">
      <c r="A69" s="16" t="s">
        <v>245</v>
      </c>
      <c r="B69" s="44" t="s">
        <v>164</v>
      </c>
      <c r="C69" s="18" t="s">
        <v>78</v>
      </c>
      <c r="D69" s="22" t="s">
        <v>165</v>
      </c>
      <c r="E69" s="18" t="s">
        <v>147</v>
      </c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</row>
    <row r="70" spans="1:29" s="1" customFormat="1" ht="15.75" x14ac:dyDescent="0.25">
      <c r="A70" s="16" t="s">
        <v>247</v>
      </c>
      <c r="B70" s="44" t="s">
        <v>62</v>
      </c>
      <c r="C70" s="18"/>
      <c r="D70" s="22"/>
      <c r="E70" s="18"/>
      <c r="F70" s="100"/>
      <c r="G70" s="100"/>
      <c r="H70" s="100"/>
      <c r="I70" s="100"/>
      <c r="J70" s="100"/>
      <c r="K70" s="100"/>
      <c r="L70" s="100"/>
      <c r="M70" s="100">
        <v>45744.33</v>
      </c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</row>
    <row r="71" spans="1:29" s="1" customFormat="1" ht="31.5" hidden="1" x14ac:dyDescent="0.25">
      <c r="A71" s="16" t="s">
        <v>166</v>
      </c>
      <c r="B71" s="17" t="s">
        <v>167</v>
      </c>
      <c r="C71" s="18"/>
      <c r="D71" s="22"/>
      <c r="E71" s="18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</row>
    <row r="72" spans="1:29" s="1" customFormat="1" ht="31.5" x14ac:dyDescent="0.25">
      <c r="A72" s="16" t="s">
        <v>291</v>
      </c>
      <c r="B72" s="44" t="s">
        <v>168</v>
      </c>
      <c r="C72" s="18" t="s">
        <v>169</v>
      </c>
      <c r="D72" s="22" t="s">
        <v>170</v>
      </c>
      <c r="E72" s="18" t="s">
        <v>147</v>
      </c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</row>
    <row r="73" spans="1:29" s="1" customFormat="1" ht="15.75" x14ac:dyDescent="0.25">
      <c r="A73" s="54" t="s">
        <v>292</v>
      </c>
      <c r="B73" s="23" t="s">
        <v>81</v>
      </c>
      <c r="C73" s="18"/>
      <c r="D73" s="22"/>
      <c r="E73" s="18"/>
      <c r="F73" s="100"/>
      <c r="G73" s="100"/>
      <c r="H73" s="100"/>
      <c r="I73" s="100"/>
      <c r="J73" s="100"/>
      <c r="K73" s="100"/>
      <c r="L73" s="100"/>
      <c r="M73" s="100">
        <v>2984.19</v>
      </c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</row>
    <row r="74" spans="1:29" s="1" customFormat="1" ht="15.75" x14ac:dyDescent="0.25">
      <c r="A74" s="16" t="s">
        <v>334</v>
      </c>
      <c r="B74" s="23" t="s">
        <v>82</v>
      </c>
      <c r="C74" s="18"/>
      <c r="D74" s="22"/>
      <c r="E74" s="18"/>
      <c r="F74" s="100"/>
      <c r="G74" s="100"/>
      <c r="H74" s="100"/>
      <c r="I74" s="100"/>
      <c r="J74" s="100"/>
      <c r="K74" s="100"/>
      <c r="L74" s="100"/>
      <c r="M74" s="100">
        <v>26528.33</v>
      </c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>
        <v>13264</v>
      </c>
      <c r="Z74" s="100"/>
      <c r="AA74" s="100"/>
      <c r="AB74" s="100"/>
      <c r="AC74" s="100"/>
    </row>
    <row r="75" spans="1:29" s="1" customFormat="1" ht="47.25" customHeight="1" x14ac:dyDescent="0.25">
      <c r="A75" s="16" t="s">
        <v>335</v>
      </c>
      <c r="B75" s="44" t="s">
        <v>171</v>
      </c>
      <c r="C75" s="18" t="s">
        <v>152</v>
      </c>
      <c r="D75" s="22" t="s">
        <v>153</v>
      </c>
      <c r="E75" s="18" t="s">
        <v>147</v>
      </c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</row>
    <row r="76" spans="1:29" s="1" customFormat="1" ht="15.75" x14ac:dyDescent="0.25">
      <c r="A76" s="16" t="s">
        <v>336</v>
      </c>
      <c r="B76" s="23" t="s">
        <v>81</v>
      </c>
      <c r="C76" s="18"/>
      <c r="D76" s="22"/>
      <c r="E76" s="18"/>
      <c r="F76" s="100"/>
      <c r="G76" s="100"/>
      <c r="H76" s="100"/>
      <c r="I76" s="100"/>
      <c r="J76" s="100"/>
      <c r="K76" s="100"/>
      <c r="L76" s="100"/>
      <c r="M76" s="100">
        <v>1117.27</v>
      </c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</row>
    <row r="77" spans="1:29" s="1" customFormat="1" ht="15.75" x14ac:dyDescent="0.25">
      <c r="A77" s="16" t="s">
        <v>337</v>
      </c>
      <c r="B77" s="23" t="s">
        <v>82</v>
      </c>
      <c r="C77" s="18"/>
      <c r="D77" s="22"/>
      <c r="E77" s="18"/>
      <c r="F77" s="100"/>
      <c r="G77" s="100"/>
      <c r="H77" s="100"/>
      <c r="I77" s="100"/>
      <c r="J77" s="100"/>
      <c r="K77" s="100"/>
      <c r="L77" s="100"/>
      <c r="M77" s="100">
        <v>6825.31</v>
      </c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</row>
    <row r="78" spans="1:29" s="1" customFormat="1" ht="31.5" x14ac:dyDescent="0.25">
      <c r="A78" s="24" t="s">
        <v>338</v>
      </c>
      <c r="B78" s="17" t="s">
        <v>176</v>
      </c>
      <c r="C78" s="55" t="s">
        <v>160</v>
      </c>
      <c r="D78" s="55">
        <v>800</v>
      </c>
      <c r="E78" s="18" t="s">
        <v>177</v>
      </c>
      <c r="F78" s="107"/>
      <c r="G78" s="107"/>
      <c r="H78" s="107"/>
      <c r="I78" s="57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</row>
    <row r="79" spans="1:29" s="1" customFormat="1" ht="15.75" x14ac:dyDescent="0.25">
      <c r="A79" s="56" t="s">
        <v>339</v>
      </c>
      <c r="B79" s="23" t="s">
        <v>81</v>
      </c>
      <c r="C79" s="55"/>
      <c r="D79" s="55"/>
      <c r="E79" s="18"/>
      <c r="F79" s="107"/>
      <c r="G79" s="107"/>
      <c r="H79" s="107"/>
      <c r="I79" s="57"/>
      <c r="J79" s="101"/>
      <c r="K79" s="101"/>
      <c r="L79" s="101"/>
      <c r="M79" s="57">
        <v>7000</v>
      </c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</row>
    <row r="80" spans="1:29" s="1" customFormat="1" ht="15.75" x14ac:dyDescent="0.25">
      <c r="A80" s="24" t="s">
        <v>340</v>
      </c>
      <c r="B80" s="23" t="s">
        <v>82</v>
      </c>
      <c r="C80" s="55"/>
      <c r="D80" s="55"/>
      <c r="E80" s="18"/>
      <c r="F80" s="107"/>
      <c r="G80" s="107"/>
      <c r="H80" s="107"/>
      <c r="I80" s="57"/>
      <c r="J80" s="101"/>
      <c r="K80" s="101"/>
      <c r="L80" s="101"/>
      <c r="M80" s="57"/>
      <c r="N80" s="57"/>
      <c r="O80" s="57"/>
      <c r="P80" s="57"/>
      <c r="Q80" s="57">
        <v>60000</v>
      </c>
      <c r="R80" s="57"/>
      <c r="S80" s="57"/>
      <c r="T80" s="57"/>
      <c r="U80" s="57">
        <v>60000</v>
      </c>
      <c r="V80" s="57"/>
      <c r="W80" s="57"/>
      <c r="X80" s="57"/>
      <c r="Y80" s="57">
        <v>60000</v>
      </c>
      <c r="Z80" s="57"/>
      <c r="AA80" s="57"/>
      <c r="AB80" s="57"/>
      <c r="AC80" s="57">
        <v>60000</v>
      </c>
    </row>
    <row r="81" spans="1:29" s="1" customFormat="1" ht="31.5" x14ac:dyDescent="0.25">
      <c r="A81" s="24" t="s">
        <v>341</v>
      </c>
      <c r="B81" s="17" t="s">
        <v>283</v>
      </c>
      <c r="C81" s="55" t="s">
        <v>160</v>
      </c>
      <c r="D81" s="55">
        <v>800</v>
      </c>
      <c r="E81" s="18" t="s">
        <v>177</v>
      </c>
      <c r="F81" s="107"/>
      <c r="G81" s="107"/>
      <c r="H81" s="107"/>
      <c r="I81" s="57"/>
      <c r="J81" s="101"/>
      <c r="K81" s="101"/>
      <c r="L81" s="101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</row>
    <row r="82" spans="1:29" s="1" customFormat="1" ht="15.75" x14ac:dyDescent="0.25">
      <c r="A82" s="24" t="s">
        <v>342</v>
      </c>
      <c r="B82" s="23" t="s">
        <v>81</v>
      </c>
      <c r="C82" s="55"/>
      <c r="D82" s="55"/>
      <c r="E82" s="18"/>
      <c r="F82" s="107"/>
      <c r="G82" s="107"/>
      <c r="H82" s="107"/>
      <c r="I82" s="57"/>
      <c r="J82" s="101"/>
      <c r="K82" s="101"/>
      <c r="L82" s="101"/>
      <c r="M82" s="57">
        <v>8600</v>
      </c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</row>
    <row r="83" spans="1:29" s="1" customFormat="1" ht="15.75" x14ac:dyDescent="0.25">
      <c r="A83" s="24" t="s">
        <v>343</v>
      </c>
      <c r="B83" s="23" t="s">
        <v>82</v>
      </c>
      <c r="C83" s="55"/>
      <c r="D83" s="55"/>
      <c r="E83" s="18"/>
      <c r="F83" s="107"/>
      <c r="G83" s="107"/>
      <c r="H83" s="107"/>
      <c r="I83" s="57"/>
      <c r="J83" s="101"/>
      <c r="K83" s="101"/>
      <c r="L83" s="101"/>
      <c r="M83" s="57"/>
      <c r="N83" s="57"/>
      <c r="O83" s="57"/>
      <c r="P83" s="57"/>
      <c r="Q83" s="57">
        <v>16250</v>
      </c>
      <c r="R83" s="57"/>
      <c r="S83" s="57"/>
      <c r="T83" s="57"/>
      <c r="U83" s="57">
        <v>16250</v>
      </c>
      <c r="V83" s="57"/>
      <c r="W83" s="57"/>
      <c r="X83" s="57"/>
      <c r="Y83" s="57">
        <v>16250</v>
      </c>
      <c r="Z83" s="57"/>
      <c r="AA83" s="57"/>
      <c r="AB83" s="57"/>
      <c r="AC83" s="57">
        <v>16250</v>
      </c>
    </row>
    <row r="84" spans="1:29" s="1" customFormat="1" ht="31.5" x14ac:dyDescent="0.25">
      <c r="A84" s="24" t="s">
        <v>344</v>
      </c>
      <c r="B84" s="23" t="s">
        <v>178</v>
      </c>
      <c r="C84" s="55" t="s">
        <v>179</v>
      </c>
      <c r="D84" s="58" t="s">
        <v>180</v>
      </c>
      <c r="E84" s="59" t="s">
        <v>177</v>
      </c>
      <c r="F84" s="107"/>
      <c r="G84" s="107"/>
      <c r="H84" s="107"/>
      <c r="I84" s="57"/>
      <c r="J84" s="101"/>
      <c r="K84" s="101"/>
      <c r="L84" s="101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</row>
    <row r="85" spans="1:29" s="1" customFormat="1" ht="15.75" x14ac:dyDescent="0.25">
      <c r="A85" s="24" t="s">
        <v>345</v>
      </c>
      <c r="B85" s="23" t="s">
        <v>81</v>
      </c>
      <c r="C85" s="55"/>
      <c r="D85" s="55"/>
      <c r="E85" s="18"/>
      <c r="F85" s="107"/>
      <c r="G85" s="107"/>
      <c r="H85" s="107"/>
      <c r="I85" s="57"/>
      <c r="J85" s="101"/>
      <c r="K85" s="101"/>
      <c r="L85" s="101"/>
      <c r="M85" s="57">
        <v>2925</v>
      </c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</row>
    <row r="86" spans="1:29" s="1" customFormat="1" ht="15.75" x14ac:dyDescent="0.25">
      <c r="A86" s="24" t="s">
        <v>346</v>
      </c>
      <c r="B86" s="23" t="s">
        <v>82</v>
      </c>
      <c r="C86" s="55"/>
      <c r="D86" s="55"/>
      <c r="E86" s="18"/>
      <c r="F86" s="107"/>
      <c r="G86" s="107"/>
      <c r="H86" s="107"/>
      <c r="I86" s="57"/>
      <c r="J86" s="101"/>
      <c r="K86" s="101"/>
      <c r="L86" s="101"/>
      <c r="M86" s="57"/>
      <c r="N86" s="57"/>
      <c r="O86" s="57"/>
      <c r="P86" s="57"/>
      <c r="Q86" s="57">
        <v>16425</v>
      </c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</row>
    <row r="87" spans="1:29" s="1" customFormat="1" ht="15.75" x14ac:dyDescent="0.25">
      <c r="A87" s="24" t="s">
        <v>347</v>
      </c>
      <c r="B87" s="17" t="s">
        <v>297</v>
      </c>
      <c r="C87" s="55" t="s">
        <v>78</v>
      </c>
      <c r="D87" s="55">
        <v>73.34</v>
      </c>
      <c r="E87" s="18" t="s">
        <v>217</v>
      </c>
      <c r="F87" s="107"/>
      <c r="G87" s="107"/>
      <c r="H87" s="107"/>
      <c r="I87" s="109"/>
      <c r="J87" s="101"/>
      <c r="K87" s="101"/>
      <c r="L87" s="101"/>
      <c r="M87" s="109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</row>
    <row r="88" spans="1:29" s="1" customFormat="1" ht="15.75" x14ac:dyDescent="0.25">
      <c r="A88" s="24" t="s">
        <v>348</v>
      </c>
      <c r="B88" s="23" t="s">
        <v>81</v>
      </c>
      <c r="C88" s="55"/>
      <c r="D88" s="55"/>
      <c r="E88" s="18"/>
      <c r="F88" s="107"/>
      <c r="G88" s="107"/>
      <c r="H88" s="107"/>
      <c r="I88" s="57"/>
      <c r="J88" s="101"/>
      <c r="K88" s="101"/>
      <c r="L88" s="101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>
        <v>169732</v>
      </c>
      <c r="Z88" s="109"/>
      <c r="AA88" s="57"/>
      <c r="AB88" s="57"/>
      <c r="AC88" s="57">
        <v>169732</v>
      </c>
    </row>
    <row r="89" spans="1:29" s="1" customFormat="1" ht="15.75" x14ac:dyDescent="0.25">
      <c r="A89" s="24" t="s">
        <v>349</v>
      </c>
      <c r="B89" s="23" t="s">
        <v>82</v>
      </c>
      <c r="C89" s="55"/>
      <c r="D89" s="55"/>
      <c r="E89" s="18"/>
      <c r="F89" s="107"/>
      <c r="G89" s="107"/>
      <c r="H89" s="107"/>
      <c r="I89" s="57"/>
      <c r="J89" s="101"/>
      <c r="K89" s="101"/>
      <c r="L89" s="101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</row>
    <row r="90" spans="1:29" s="1" customFormat="1" ht="15.75" x14ac:dyDescent="0.25">
      <c r="A90" s="24"/>
      <c r="B90" s="17" t="s">
        <v>181</v>
      </c>
      <c r="C90" s="55" t="s">
        <v>78</v>
      </c>
      <c r="D90" s="55">
        <v>33.32</v>
      </c>
      <c r="E90" s="18"/>
      <c r="F90" s="107"/>
      <c r="G90" s="107"/>
      <c r="H90" s="107"/>
      <c r="I90" s="57"/>
      <c r="J90" s="101"/>
      <c r="K90" s="101"/>
      <c r="L90" s="101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</row>
    <row r="91" spans="1:29" s="1" customFormat="1" ht="15.75" x14ac:dyDescent="0.25">
      <c r="A91" s="24"/>
      <c r="B91" s="17" t="s">
        <v>182</v>
      </c>
      <c r="C91" s="55" t="s">
        <v>78</v>
      </c>
      <c r="D91" s="55">
        <v>17.3</v>
      </c>
      <c r="E91" s="18"/>
      <c r="F91" s="107"/>
      <c r="G91" s="107"/>
      <c r="H91" s="107"/>
      <c r="I91" s="57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</row>
    <row r="92" spans="1:29" s="1" customFormat="1" ht="16.5" customHeight="1" x14ac:dyDescent="0.25">
      <c r="A92" s="24"/>
      <c r="B92" s="17" t="s">
        <v>183</v>
      </c>
      <c r="C92" s="55" t="s">
        <v>78</v>
      </c>
      <c r="D92" s="55">
        <v>10.5</v>
      </c>
      <c r="E92" s="18"/>
      <c r="F92" s="107"/>
      <c r="G92" s="107"/>
      <c r="H92" s="107"/>
      <c r="I92" s="57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</row>
    <row r="93" spans="1:29" s="1" customFormat="1" ht="15.75" x14ac:dyDescent="0.25">
      <c r="A93" s="24"/>
      <c r="B93" s="17" t="s">
        <v>184</v>
      </c>
      <c r="C93" s="55" t="s">
        <v>78</v>
      </c>
      <c r="D93" s="55">
        <v>5.32</v>
      </c>
      <c r="E93" s="18"/>
      <c r="F93" s="107"/>
      <c r="G93" s="107"/>
      <c r="H93" s="107"/>
      <c r="I93" s="57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  <c r="AA93" s="101"/>
      <c r="AB93" s="101"/>
      <c r="AC93" s="101"/>
    </row>
    <row r="94" spans="1:29" s="1" customFormat="1" ht="15.75" x14ac:dyDescent="0.25">
      <c r="A94" s="24"/>
      <c r="B94" s="17" t="s">
        <v>185</v>
      </c>
      <c r="C94" s="55" t="s">
        <v>78</v>
      </c>
      <c r="D94" s="55">
        <v>3.5</v>
      </c>
      <c r="E94" s="18"/>
      <c r="F94" s="107"/>
      <c r="G94" s="107"/>
      <c r="H94" s="107"/>
      <c r="I94" s="57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</row>
    <row r="95" spans="1:29" s="1" customFormat="1" ht="15.75" x14ac:dyDescent="0.25">
      <c r="A95" s="24"/>
      <c r="B95" s="17" t="s">
        <v>186</v>
      </c>
      <c r="C95" s="55" t="s">
        <v>78</v>
      </c>
      <c r="D95" s="55">
        <v>3.4</v>
      </c>
      <c r="E95" s="18"/>
      <c r="F95" s="107"/>
      <c r="G95" s="107"/>
      <c r="H95" s="107"/>
      <c r="I95" s="57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</row>
    <row r="96" spans="1:29" s="1" customFormat="1" ht="24.75" customHeight="1" x14ac:dyDescent="0.25">
      <c r="A96" s="24" t="s">
        <v>350</v>
      </c>
      <c r="B96" s="17" t="s">
        <v>187</v>
      </c>
      <c r="C96" s="55" t="s">
        <v>188</v>
      </c>
      <c r="D96" s="55">
        <v>9.3096999999999994</v>
      </c>
      <c r="E96" s="18" t="s">
        <v>79</v>
      </c>
      <c r="F96" s="107"/>
      <c r="G96" s="107"/>
      <c r="H96" s="107"/>
      <c r="I96" s="57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</row>
    <row r="97" spans="1:29" s="1" customFormat="1" ht="15.75" x14ac:dyDescent="0.25">
      <c r="A97" s="24" t="s">
        <v>351</v>
      </c>
      <c r="B97" s="17" t="s">
        <v>62</v>
      </c>
      <c r="C97" s="55"/>
      <c r="D97" s="55"/>
      <c r="E97" s="18"/>
      <c r="F97" s="107"/>
      <c r="G97" s="107"/>
      <c r="H97" s="107"/>
      <c r="I97" s="57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57">
        <v>10000</v>
      </c>
      <c r="V97" s="101"/>
      <c r="W97" s="101"/>
      <c r="X97" s="101"/>
      <c r="Y97" s="101"/>
      <c r="Z97" s="101"/>
      <c r="AA97" s="101"/>
      <c r="AB97" s="101"/>
      <c r="AC97" s="101"/>
    </row>
    <row r="98" spans="1:29" s="1" customFormat="1" ht="99" customHeight="1" x14ac:dyDescent="0.25">
      <c r="A98" s="60" t="s">
        <v>352</v>
      </c>
      <c r="B98" s="50" t="s">
        <v>189</v>
      </c>
      <c r="C98" s="18" t="s">
        <v>78</v>
      </c>
      <c r="D98" s="18" t="s">
        <v>190</v>
      </c>
      <c r="E98" s="18" t="s">
        <v>147</v>
      </c>
      <c r="F98" s="107"/>
      <c r="G98" s="107"/>
      <c r="H98" s="107"/>
      <c r="I98" s="57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</row>
    <row r="99" spans="1:29" s="1" customFormat="1" ht="15.75" x14ac:dyDescent="0.25">
      <c r="A99" s="24" t="s">
        <v>353</v>
      </c>
      <c r="B99" s="23" t="s">
        <v>81</v>
      </c>
      <c r="C99" s="18"/>
      <c r="D99" s="18"/>
      <c r="E99" s="18"/>
      <c r="F99" s="107"/>
      <c r="G99" s="107"/>
      <c r="H99" s="107"/>
      <c r="I99" s="57"/>
      <c r="J99" s="101"/>
      <c r="K99" s="101"/>
      <c r="L99" s="101"/>
      <c r="M99" s="107">
        <v>4817.54</v>
      </c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</row>
    <row r="100" spans="1:29" s="1" customFormat="1" x14ac:dyDescent="0.25">
      <c r="A100" s="1" t="s">
        <v>354</v>
      </c>
      <c r="B100" s="1" t="s">
        <v>82</v>
      </c>
      <c r="C100" s="55"/>
      <c r="D100" s="55"/>
      <c r="E100" s="18"/>
      <c r="F100" s="107"/>
      <c r="G100" s="107"/>
      <c r="H100" s="107"/>
      <c r="I100" s="57"/>
      <c r="J100" s="101"/>
      <c r="K100" s="101"/>
      <c r="L100" s="101"/>
      <c r="M100" s="57">
        <v>48306.46</v>
      </c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1"/>
      <c r="Z100" s="101"/>
      <c r="AA100" s="101"/>
      <c r="AB100" s="101"/>
      <c r="AC100" s="101"/>
    </row>
    <row r="101" spans="1:29" s="1" customFormat="1" ht="31.5" x14ac:dyDescent="0.25">
      <c r="A101" s="81" t="s">
        <v>355</v>
      </c>
      <c r="B101" s="86" t="s">
        <v>238</v>
      </c>
      <c r="C101" s="80" t="s">
        <v>204</v>
      </c>
      <c r="D101" s="4">
        <v>250</v>
      </c>
      <c r="E101" s="18" t="s">
        <v>147</v>
      </c>
      <c r="F101" s="107"/>
      <c r="G101" s="107"/>
      <c r="H101" s="107"/>
      <c r="I101" s="57"/>
      <c r="J101" s="101"/>
      <c r="K101" s="101"/>
      <c r="L101" s="101"/>
      <c r="M101" s="57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</row>
    <row r="102" spans="1:29" s="1" customFormat="1" ht="15.75" x14ac:dyDescent="0.25">
      <c r="A102" s="82" t="s">
        <v>356</v>
      </c>
      <c r="B102" s="87" t="s">
        <v>82</v>
      </c>
      <c r="C102" s="83"/>
      <c r="D102" s="89"/>
      <c r="E102" s="84"/>
      <c r="F102" s="107"/>
      <c r="G102" s="107"/>
      <c r="H102" s="107"/>
      <c r="I102" s="57"/>
      <c r="J102" s="101"/>
      <c r="K102" s="101"/>
      <c r="L102" s="101"/>
      <c r="M102" s="57">
        <v>89160.960000000006</v>
      </c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1"/>
      <c r="Z102" s="101"/>
      <c r="AA102" s="101"/>
      <c r="AB102" s="101"/>
      <c r="AC102" s="101"/>
    </row>
    <row r="103" spans="1:29" s="61" customFormat="1" ht="45.75" customHeight="1" x14ac:dyDescent="0.25">
      <c r="A103" s="93" t="s">
        <v>191</v>
      </c>
      <c r="B103" s="94" t="s">
        <v>192</v>
      </c>
      <c r="C103" s="95"/>
      <c r="D103" s="95"/>
      <c r="E103" s="88"/>
      <c r="F103" s="110"/>
      <c r="G103" s="110"/>
      <c r="H103" s="110"/>
      <c r="I103" s="111">
        <f>I104+I116+I123+I132+I143+I149+I156+I165</f>
        <v>0</v>
      </c>
      <c r="J103" s="111"/>
      <c r="K103" s="111"/>
      <c r="L103" s="111"/>
      <c r="M103" s="111">
        <f>M104+M116+M123+M132+M143+M149+M156+M165</f>
        <v>35063</v>
      </c>
      <c r="N103" s="111"/>
      <c r="O103" s="111"/>
      <c r="P103" s="111"/>
      <c r="Q103" s="111">
        <f>Q104+Q116+Q123+Q132+Q143+Q149+Q156+Q165</f>
        <v>127273</v>
      </c>
      <c r="R103" s="111"/>
      <c r="S103" s="111"/>
      <c r="T103" s="111"/>
      <c r="U103" s="111">
        <f>U104+U116+U123+U132+U143+U149+U156+U165</f>
        <v>23271.5</v>
      </c>
      <c r="V103" s="111"/>
      <c r="W103" s="111"/>
      <c r="X103" s="111"/>
      <c r="Y103" s="111">
        <f>Y104+Y116+Y123+Y132+Y143+Y149+Y156+Y165</f>
        <v>7513.5</v>
      </c>
      <c r="Z103" s="111"/>
      <c r="AA103" s="111"/>
      <c r="AB103" s="111"/>
      <c r="AC103" s="111">
        <f>AC104+AC116+AC123+AC132+AC143+AC149+AC156+AC165</f>
        <v>0</v>
      </c>
    </row>
    <row r="104" spans="1:29" s="64" customFormat="1" ht="15.75" x14ac:dyDescent="0.25">
      <c r="A104" s="90" t="s">
        <v>25</v>
      </c>
      <c r="B104" s="91" t="s">
        <v>193</v>
      </c>
      <c r="C104" s="92"/>
      <c r="D104" s="92"/>
      <c r="E104" s="63"/>
      <c r="F104" s="112"/>
      <c r="G104" s="112"/>
      <c r="H104" s="112"/>
      <c r="I104" s="113"/>
      <c r="J104" s="113"/>
      <c r="K104" s="113"/>
      <c r="L104" s="113"/>
      <c r="M104" s="113">
        <f>M107+M109+M112+M106</f>
        <v>14463</v>
      </c>
      <c r="N104" s="113"/>
      <c r="O104" s="113"/>
      <c r="P104" s="113"/>
      <c r="Q104" s="113">
        <f>Q110+Q113+Q107</f>
        <v>96407</v>
      </c>
      <c r="R104" s="113"/>
      <c r="S104" s="113"/>
      <c r="T104" s="113"/>
      <c r="U104" s="113">
        <f>U115</f>
        <v>4158</v>
      </c>
      <c r="V104" s="113"/>
      <c r="W104" s="113"/>
      <c r="X104" s="113"/>
      <c r="Y104" s="113"/>
      <c r="Z104" s="113"/>
      <c r="AA104" s="113"/>
      <c r="AB104" s="113"/>
      <c r="AC104" s="113"/>
    </row>
    <row r="105" spans="1:29" s="1" customFormat="1" ht="50.25" customHeight="1" x14ac:dyDescent="0.25">
      <c r="A105" s="16" t="s">
        <v>27</v>
      </c>
      <c r="B105" s="96" t="s">
        <v>194</v>
      </c>
      <c r="C105" s="84" t="s">
        <v>179</v>
      </c>
      <c r="D105" s="84">
        <v>8.3000000000000007</v>
      </c>
      <c r="E105" s="84" t="s">
        <v>42</v>
      </c>
      <c r="F105" s="102"/>
      <c r="G105" s="102"/>
      <c r="H105" s="102"/>
      <c r="I105" s="57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</row>
    <row r="106" spans="1:29" s="1" customFormat="1" ht="15.75" x14ac:dyDescent="0.25">
      <c r="A106" s="16" t="s">
        <v>30</v>
      </c>
      <c r="B106" s="50" t="s">
        <v>81</v>
      </c>
      <c r="C106" s="65"/>
      <c r="D106" s="65"/>
      <c r="E106" s="84"/>
      <c r="F106" s="114"/>
      <c r="G106" s="114"/>
      <c r="H106" s="114"/>
      <c r="I106" s="57"/>
      <c r="J106" s="101"/>
      <c r="K106" s="101"/>
      <c r="L106" s="101"/>
      <c r="M106" s="57">
        <v>8000</v>
      </c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  <c r="AA106" s="101"/>
      <c r="AB106" s="101"/>
      <c r="AC106" s="101"/>
    </row>
    <row r="107" spans="1:29" s="1" customFormat="1" ht="16.5" customHeight="1" x14ac:dyDescent="0.25">
      <c r="A107" s="16" t="s">
        <v>38</v>
      </c>
      <c r="B107" s="50" t="s">
        <v>82</v>
      </c>
      <c r="C107" s="65"/>
      <c r="D107" s="65"/>
      <c r="E107" s="84"/>
      <c r="F107" s="114"/>
      <c r="G107" s="114"/>
      <c r="H107" s="114"/>
      <c r="I107" s="57"/>
      <c r="J107" s="101"/>
      <c r="K107" s="101"/>
      <c r="L107" s="101"/>
      <c r="M107" s="57"/>
      <c r="N107" s="101"/>
      <c r="O107" s="101"/>
      <c r="P107" s="101"/>
      <c r="Q107" s="57">
        <v>40000</v>
      </c>
      <c r="R107" s="101"/>
      <c r="S107" s="101"/>
      <c r="T107" s="101"/>
      <c r="U107" s="101"/>
      <c r="V107" s="101"/>
      <c r="W107" s="101"/>
      <c r="X107" s="101"/>
      <c r="Y107" s="101"/>
      <c r="Z107" s="101"/>
      <c r="AA107" s="101"/>
      <c r="AB107" s="101"/>
      <c r="AC107" s="101"/>
    </row>
    <row r="108" spans="1:29" s="1" customFormat="1" ht="45" customHeight="1" x14ac:dyDescent="0.25">
      <c r="A108" s="16" t="s">
        <v>196</v>
      </c>
      <c r="B108" s="50" t="s">
        <v>285</v>
      </c>
      <c r="C108" s="84" t="s">
        <v>78</v>
      </c>
      <c r="D108" s="84">
        <v>1</v>
      </c>
      <c r="E108" s="84" t="s">
        <v>107</v>
      </c>
      <c r="F108" s="102"/>
      <c r="G108" s="102"/>
      <c r="H108" s="102"/>
      <c r="I108" s="57"/>
      <c r="J108" s="101"/>
      <c r="K108" s="101"/>
      <c r="L108" s="101"/>
      <c r="M108" s="57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  <c r="AA108" s="101"/>
      <c r="AB108" s="101"/>
      <c r="AC108" s="101"/>
    </row>
    <row r="109" spans="1:29" s="1" customFormat="1" ht="15.75" x14ac:dyDescent="0.25">
      <c r="A109" s="25" t="s">
        <v>197</v>
      </c>
      <c r="B109" s="50" t="s">
        <v>81</v>
      </c>
      <c r="C109" s="84"/>
      <c r="D109" s="84"/>
      <c r="E109" s="84"/>
      <c r="F109" s="102"/>
      <c r="G109" s="102"/>
      <c r="H109" s="102"/>
      <c r="I109" s="57"/>
      <c r="J109" s="101"/>
      <c r="K109" s="101"/>
      <c r="L109" s="101"/>
      <c r="M109" s="57">
        <v>1440</v>
      </c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01"/>
      <c r="AA109" s="101"/>
      <c r="AB109" s="101"/>
      <c r="AC109" s="101"/>
    </row>
    <row r="110" spans="1:29" s="1" customFormat="1" ht="15.75" x14ac:dyDescent="0.25">
      <c r="A110" s="16" t="s">
        <v>198</v>
      </c>
      <c r="B110" s="50" t="s">
        <v>82</v>
      </c>
      <c r="C110" s="84"/>
      <c r="D110" s="84"/>
      <c r="E110" s="84"/>
      <c r="F110" s="102"/>
      <c r="G110" s="102"/>
      <c r="H110" s="102"/>
      <c r="I110" s="57"/>
      <c r="J110" s="101"/>
      <c r="K110" s="101"/>
      <c r="L110" s="101"/>
      <c r="M110" s="57"/>
      <c r="N110" s="101"/>
      <c r="O110" s="101"/>
      <c r="P110" s="101"/>
      <c r="Q110" s="57">
        <v>15000</v>
      </c>
      <c r="R110" s="101"/>
      <c r="S110" s="101"/>
      <c r="T110" s="101"/>
      <c r="U110" s="101"/>
      <c r="V110" s="101"/>
      <c r="W110" s="101"/>
      <c r="X110" s="101"/>
      <c r="Y110" s="101"/>
      <c r="Z110" s="101"/>
      <c r="AA110" s="101"/>
      <c r="AB110" s="101"/>
      <c r="AC110" s="101"/>
    </row>
    <row r="111" spans="1:29" s="1" customFormat="1" ht="47.25" x14ac:dyDescent="0.25">
      <c r="A111" s="16" t="s">
        <v>199</v>
      </c>
      <c r="B111" s="50" t="s">
        <v>200</v>
      </c>
      <c r="C111" s="84" t="s">
        <v>160</v>
      </c>
      <c r="D111" s="84">
        <v>100</v>
      </c>
      <c r="E111" s="84" t="s">
        <v>195</v>
      </c>
      <c r="F111" s="102"/>
      <c r="G111" s="102"/>
      <c r="H111" s="102"/>
      <c r="I111" s="57"/>
      <c r="J111" s="101"/>
      <c r="K111" s="101"/>
      <c r="L111" s="101"/>
      <c r="M111" s="57"/>
      <c r="N111" s="101"/>
      <c r="O111" s="101"/>
      <c r="P111" s="101"/>
      <c r="Q111" s="57"/>
      <c r="R111" s="101"/>
      <c r="S111" s="101"/>
      <c r="T111" s="101"/>
      <c r="U111" s="101"/>
      <c r="V111" s="101"/>
      <c r="W111" s="101"/>
      <c r="X111" s="101"/>
      <c r="Y111" s="101"/>
      <c r="Z111" s="101"/>
      <c r="AA111" s="101"/>
      <c r="AB111" s="101"/>
      <c r="AC111" s="101"/>
    </row>
    <row r="112" spans="1:29" s="1" customFormat="1" ht="15.75" x14ac:dyDescent="0.25">
      <c r="A112" s="16" t="s">
        <v>201</v>
      </c>
      <c r="B112" s="50" t="s">
        <v>81</v>
      </c>
      <c r="C112" s="84"/>
      <c r="D112" s="84"/>
      <c r="E112" s="84"/>
      <c r="F112" s="102"/>
      <c r="G112" s="102"/>
      <c r="H112" s="102"/>
      <c r="I112" s="57"/>
      <c r="J112" s="101"/>
      <c r="K112" s="101"/>
      <c r="L112" s="101"/>
      <c r="M112" s="57">
        <v>5023</v>
      </c>
      <c r="N112" s="101"/>
      <c r="O112" s="101"/>
      <c r="P112" s="101"/>
      <c r="Q112" s="57"/>
      <c r="R112" s="101"/>
      <c r="S112" s="101"/>
      <c r="T112" s="101"/>
      <c r="U112" s="101"/>
      <c r="V112" s="101"/>
      <c r="W112" s="101"/>
      <c r="X112" s="101"/>
      <c r="Y112" s="101"/>
      <c r="Z112" s="101"/>
      <c r="AA112" s="101"/>
      <c r="AB112" s="101"/>
      <c r="AC112" s="101"/>
    </row>
    <row r="113" spans="1:29" s="1" customFormat="1" ht="15.75" x14ac:dyDescent="0.25">
      <c r="A113" s="16" t="s">
        <v>202</v>
      </c>
      <c r="B113" s="50" t="s">
        <v>82</v>
      </c>
      <c r="C113" s="84"/>
      <c r="D113" s="84"/>
      <c r="E113" s="84"/>
      <c r="F113" s="102"/>
      <c r="G113" s="102"/>
      <c r="H113" s="102"/>
      <c r="I113" s="57"/>
      <c r="J113" s="101"/>
      <c r="K113" s="101"/>
      <c r="L113" s="101"/>
      <c r="M113" s="101"/>
      <c r="N113" s="101"/>
      <c r="O113" s="101"/>
      <c r="P113" s="101"/>
      <c r="Q113" s="57">
        <v>41407</v>
      </c>
      <c r="R113" s="101"/>
      <c r="S113" s="101"/>
      <c r="T113" s="101"/>
      <c r="U113" s="101"/>
      <c r="V113" s="101"/>
      <c r="W113" s="101"/>
      <c r="X113" s="101"/>
      <c r="Y113" s="101"/>
      <c r="Z113" s="101"/>
      <c r="AA113" s="101"/>
      <c r="AB113" s="101"/>
      <c r="AC113" s="101"/>
    </row>
    <row r="114" spans="1:29" s="1" customFormat="1" ht="31.5" x14ac:dyDescent="0.25">
      <c r="A114" s="16" t="s">
        <v>203</v>
      </c>
      <c r="B114" s="50" t="s">
        <v>206</v>
      </c>
      <c r="C114" s="84" t="s">
        <v>78</v>
      </c>
      <c r="D114" s="84">
        <v>0.2</v>
      </c>
      <c r="E114" s="84" t="s">
        <v>154</v>
      </c>
      <c r="F114" s="102"/>
      <c r="G114" s="102"/>
      <c r="H114" s="102"/>
      <c r="I114" s="57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  <c r="AA114" s="101"/>
      <c r="AB114" s="101"/>
      <c r="AC114" s="101"/>
    </row>
    <row r="115" spans="1:29" s="1" customFormat="1" ht="15.75" x14ac:dyDescent="0.25">
      <c r="A115" s="16" t="s">
        <v>205</v>
      </c>
      <c r="B115" s="50" t="s">
        <v>81</v>
      </c>
      <c r="C115" s="84"/>
      <c r="D115" s="84"/>
      <c r="E115" s="84"/>
      <c r="F115" s="102"/>
      <c r="G115" s="102"/>
      <c r="H115" s="102"/>
      <c r="I115" s="57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57">
        <v>4158</v>
      </c>
      <c r="V115" s="101"/>
      <c r="W115" s="101"/>
      <c r="X115" s="101"/>
      <c r="Y115" s="101"/>
      <c r="Z115" s="101"/>
      <c r="AA115" s="101"/>
      <c r="AB115" s="101"/>
      <c r="AC115" s="101"/>
    </row>
    <row r="116" spans="1:29" s="1" customFormat="1" ht="15.75" x14ac:dyDescent="0.25">
      <c r="A116" s="62" t="s">
        <v>43</v>
      </c>
      <c r="B116" s="67" t="s">
        <v>207</v>
      </c>
      <c r="C116" s="173"/>
      <c r="D116" s="173"/>
      <c r="E116" s="173"/>
      <c r="F116" s="115"/>
      <c r="G116" s="115"/>
      <c r="H116" s="115"/>
      <c r="I116" s="113">
        <f>I118+I120+I122</f>
        <v>0</v>
      </c>
      <c r="J116" s="113"/>
      <c r="K116" s="113"/>
      <c r="L116" s="113"/>
      <c r="M116" s="113">
        <f>M118+M122</f>
        <v>7500</v>
      </c>
      <c r="N116" s="113"/>
      <c r="O116" s="113"/>
      <c r="P116" s="113"/>
      <c r="Q116" s="113">
        <f>Q118+Q120+Q122</f>
        <v>2283</v>
      </c>
      <c r="R116" s="113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</row>
    <row r="117" spans="1:29" s="1" customFormat="1" ht="47.25" x14ac:dyDescent="0.25">
      <c r="A117" s="16" t="s">
        <v>45</v>
      </c>
      <c r="B117" s="49" t="s">
        <v>208</v>
      </c>
      <c r="C117" s="84" t="s">
        <v>160</v>
      </c>
      <c r="D117" s="84">
        <v>100</v>
      </c>
      <c r="E117" s="84" t="s">
        <v>107</v>
      </c>
      <c r="F117" s="102"/>
      <c r="G117" s="102"/>
      <c r="H117" s="102"/>
      <c r="I117" s="57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  <c r="AA117" s="101"/>
      <c r="AB117" s="101"/>
      <c r="AC117" s="101"/>
    </row>
    <row r="118" spans="1:29" s="1" customFormat="1" ht="15.75" x14ac:dyDescent="0.25">
      <c r="A118" s="16" t="s">
        <v>47</v>
      </c>
      <c r="B118" s="50" t="s">
        <v>209</v>
      </c>
      <c r="C118" s="84"/>
      <c r="D118" s="84"/>
      <c r="E118" s="84"/>
      <c r="F118" s="102"/>
      <c r="G118" s="102"/>
      <c r="H118" s="102"/>
      <c r="I118" s="57"/>
      <c r="J118" s="101"/>
      <c r="K118" s="101"/>
      <c r="L118" s="101"/>
      <c r="M118" s="57">
        <v>6300</v>
      </c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  <c r="AA118" s="101"/>
      <c r="AB118" s="101"/>
      <c r="AC118" s="101"/>
    </row>
    <row r="119" spans="1:29" s="1" customFormat="1" ht="47.25" x14ac:dyDescent="0.25">
      <c r="A119" s="16" t="s">
        <v>76</v>
      </c>
      <c r="B119" s="49" t="s">
        <v>210</v>
      </c>
      <c r="C119" s="84" t="s">
        <v>78</v>
      </c>
      <c r="D119" s="84">
        <v>2</v>
      </c>
      <c r="E119" s="84" t="s">
        <v>277</v>
      </c>
      <c r="F119" s="102"/>
      <c r="G119" s="102"/>
      <c r="H119" s="102"/>
      <c r="I119" s="57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  <c r="AA119" s="101"/>
      <c r="AB119" s="101"/>
      <c r="AC119" s="101"/>
    </row>
    <row r="120" spans="1:29" s="1" customFormat="1" ht="15.75" x14ac:dyDescent="0.25">
      <c r="A120" s="16" t="s">
        <v>80</v>
      </c>
      <c r="B120" s="50" t="s">
        <v>81</v>
      </c>
      <c r="C120" s="84"/>
      <c r="D120" s="84"/>
      <c r="E120" s="84"/>
      <c r="F120" s="102"/>
      <c r="G120" s="102"/>
      <c r="H120" s="102"/>
      <c r="I120" s="57"/>
      <c r="J120" s="101"/>
      <c r="K120" s="101"/>
      <c r="L120" s="101"/>
      <c r="M120" s="101"/>
      <c r="N120" s="101"/>
      <c r="O120" s="101"/>
      <c r="P120" s="101"/>
      <c r="Q120" s="57">
        <v>2283</v>
      </c>
      <c r="R120" s="101"/>
      <c r="S120" s="101"/>
      <c r="T120" s="101"/>
      <c r="U120" s="101"/>
      <c r="V120" s="101"/>
      <c r="W120" s="101"/>
      <c r="X120" s="101"/>
      <c r="Y120" s="101"/>
      <c r="Z120" s="101"/>
      <c r="AA120" s="101"/>
      <c r="AB120" s="101"/>
      <c r="AC120" s="101"/>
    </row>
    <row r="121" spans="1:29" s="1" customFormat="1" ht="59.25" customHeight="1" x14ac:dyDescent="0.25">
      <c r="A121" s="60" t="s">
        <v>83</v>
      </c>
      <c r="B121" s="50" t="s">
        <v>211</v>
      </c>
      <c r="C121" s="84" t="s">
        <v>212</v>
      </c>
      <c r="D121" s="84" t="s">
        <v>213</v>
      </c>
      <c r="E121" s="84" t="s">
        <v>147</v>
      </c>
      <c r="F121" s="102"/>
      <c r="G121" s="102"/>
      <c r="H121" s="102"/>
      <c r="I121" s="57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  <c r="AA121" s="101"/>
      <c r="AB121" s="101"/>
      <c r="AC121" s="101"/>
    </row>
    <row r="122" spans="1:29" s="1" customFormat="1" ht="15.75" x14ac:dyDescent="0.25">
      <c r="A122" s="60" t="s">
        <v>84</v>
      </c>
      <c r="B122" s="50" t="s">
        <v>81</v>
      </c>
      <c r="C122" s="84"/>
      <c r="D122" s="84"/>
      <c r="E122" s="84"/>
      <c r="F122" s="102"/>
      <c r="G122" s="102"/>
      <c r="H122" s="102"/>
      <c r="I122" s="57"/>
      <c r="J122" s="101"/>
      <c r="K122" s="101"/>
      <c r="L122" s="101"/>
      <c r="M122" s="57">
        <v>1200</v>
      </c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  <c r="AA122" s="101"/>
      <c r="AB122" s="101"/>
      <c r="AC122" s="101"/>
    </row>
    <row r="123" spans="1:29" s="64" customFormat="1" ht="15.75" x14ac:dyDescent="0.25">
      <c r="A123" s="62" t="s">
        <v>55</v>
      </c>
      <c r="B123" s="67" t="s">
        <v>214</v>
      </c>
      <c r="C123" s="68"/>
      <c r="D123" s="68"/>
      <c r="E123" s="68"/>
      <c r="F123" s="115"/>
      <c r="G123" s="115"/>
      <c r="H123" s="115"/>
      <c r="I123" s="113"/>
      <c r="J123" s="113"/>
      <c r="K123" s="113"/>
      <c r="L123" s="113"/>
      <c r="M123" s="113"/>
      <c r="N123" s="113"/>
      <c r="O123" s="113"/>
      <c r="P123" s="113"/>
      <c r="Q123" s="113">
        <f t="shared" ref="Q123:Y123" si="0">Q125+Q127+Q129+Q131</f>
        <v>6400</v>
      </c>
      <c r="R123" s="113"/>
      <c r="S123" s="113"/>
      <c r="T123" s="113"/>
      <c r="U123" s="113"/>
      <c r="V123" s="113"/>
      <c r="W123" s="113"/>
      <c r="X123" s="113"/>
      <c r="Y123" s="113">
        <f t="shared" si="0"/>
        <v>7513.5</v>
      </c>
      <c r="Z123" s="113"/>
      <c r="AA123" s="113"/>
      <c r="AB123" s="113"/>
      <c r="AC123" s="113"/>
    </row>
    <row r="124" spans="1:29" s="1" customFormat="1" ht="31.5" x14ac:dyDescent="0.25">
      <c r="A124" s="16" t="s">
        <v>57</v>
      </c>
      <c r="B124" s="49" t="s">
        <v>215</v>
      </c>
      <c r="C124" s="84" t="s">
        <v>152</v>
      </c>
      <c r="D124" s="84" t="s">
        <v>216</v>
      </c>
      <c r="E124" s="84" t="s">
        <v>217</v>
      </c>
      <c r="F124" s="102"/>
      <c r="G124" s="102"/>
      <c r="H124" s="102"/>
      <c r="I124" s="57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1"/>
      <c r="Z124" s="101"/>
      <c r="AA124" s="101"/>
      <c r="AB124" s="101"/>
      <c r="AC124" s="101"/>
    </row>
    <row r="125" spans="1:29" s="1" customFormat="1" ht="15.75" x14ac:dyDescent="0.25">
      <c r="A125" s="16" t="s">
        <v>59</v>
      </c>
      <c r="B125" s="50" t="s">
        <v>81</v>
      </c>
      <c r="C125" s="84"/>
      <c r="D125" s="84"/>
      <c r="E125" s="84"/>
      <c r="F125" s="102"/>
      <c r="G125" s="102"/>
      <c r="H125" s="102"/>
      <c r="I125" s="57"/>
      <c r="J125" s="101"/>
      <c r="K125" s="101"/>
      <c r="L125" s="101"/>
      <c r="M125" s="101"/>
      <c r="N125" s="101"/>
      <c r="O125" s="101"/>
      <c r="P125" s="101"/>
      <c r="Q125" s="107"/>
      <c r="R125" s="107"/>
      <c r="S125" s="107"/>
      <c r="T125" s="107"/>
      <c r="U125" s="107"/>
      <c r="V125" s="107"/>
      <c r="W125" s="107"/>
      <c r="X125" s="107"/>
      <c r="Y125" s="107">
        <v>1200</v>
      </c>
      <c r="Z125" s="101"/>
      <c r="AA125" s="101"/>
      <c r="AB125" s="101"/>
      <c r="AC125" s="101"/>
    </row>
    <row r="126" spans="1:29" s="1" customFormat="1" ht="47.25" x14ac:dyDescent="0.25">
      <c r="A126" s="16" t="s">
        <v>94</v>
      </c>
      <c r="B126" s="69" t="s">
        <v>218</v>
      </c>
      <c r="C126" s="84" t="s">
        <v>160</v>
      </c>
      <c r="D126" s="84">
        <v>130</v>
      </c>
      <c r="E126" s="84" t="s">
        <v>300</v>
      </c>
      <c r="F126" s="102"/>
      <c r="G126" s="102"/>
      <c r="H126" s="102"/>
      <c r="I126" s="57"/>
      <c r="J126" s="101"/>
      <c r="K126" s="101"/>
      <c r="L126" s="101"/>
      <c r="M126" s="101"/>
      <c r="N126" s="101"/>
      <c r="O126" s="101"/>
      <c r="P126" s="101"/>
      <c r="Q126" s="107"/>
      <c r="R126" s="107"/>
      <c r="S126" s="107"/>
      <c r="T126" s="107"/>
      <c r="U126" s="107"/>
      <c r="V126" s="107"/>
      <c r="W126" s="107"/>
      <c r="X126" s="107"/>
      <c r="Y126" s="107"/>
      <c r="Z126" s="101"/>
      <c r="AA126" s="101"/>
      <c r="AB126" s="101"/>
      <c r="AC126" s="101"/>
    </row>
    <row r="127" spans="1:29" s="1" customFormat="1" ht="15.75" x14ac:dyDescent="0.25">
      <c r="A127" s="16" t="s">
        <v>95</v>
      </c>
      <c r="B127" s="50" t="s">
        <v>81</v>
      </c>
      <c r="C127" s="84"/>
      <c r="D127" s="84"/>
      <c r="E127" s="84"/>
      <c r="F127" s="102"/>
      <c r="G127" s="102"/>
      <c r="H127" s="102"/>
      <c r="I127" s="57"/>
      <c r="J127" s="101"/>
      <c r="K127" s="101"/>
      <c r="L127" s="101"/>
      <c r="M127" s="101"/>
      <c r="N127" s="101"/>
      <c r="O127" s="101"/>
      <c r="P127" s="101"/>
      <c r="Q127" s="107">
        <v>6400</v>
      </c>
      <c r="R127" s="107"/>
      <c r="S127" s="107"/>
      <c r="T127" s="107"/>
      <c r="U127" s="107"/>
      <c r="V127" s="107"/>
      <c r="W127" s="107"/>
      <c r="X127" s="107"/>
      <c r="Y127" s="107"/>
      <c r="Z127" s="101"/>
      <c r="AA127" s="101"/>
      <c r="AB127" s="101"/>
      <c r="AC127" s="101"/>
    </row>
    <row r="128" spans="1:29" s="1" customFormat="1" ht="31.5" x14ac:dyDescent="0.25">
      <c r="A128" s="16" t="s">
        <v>219</v>
      </c>
      <c r="B128" s="49" t="s">
        <v>220</v>
      </c>
      <c r="C128" s="84" t="s">
        <v>78</v>
      </c>
      <c r="D128" s="84">
        <v>1.3</v>
      </c>
      <c r="E128" s="70" t="s">
        <v>217</v>
      </c>
      <c r="F128" s="102"/>
      <c r="G128" s="102"/>
      <c r="H128" s="102"/>
      <c r="I128" s="57"/>
      <c r="J128" s="101"/>
      <c r="K128" s="101"/>
      <c r="L128" s="101"/>
      <c r="M128" s="101"/>
      <c r="N128" s="101"/>
      <c r="O128" s="101"/>
      <c r="P128" s="101"/>
      <c r="Q128" s="107"/>
      <c r="R128" s="107"/>
      <c r="S128" s="107"/>
      <c r="T128" s="107"/>
      <c r="U128" s="107"/>
      <c r="V128" s="107"/>
      <c r="W128" s="107"/>
      <c r="X128" s="107"/>
      <c r="Y128" s="107"/>
      <c r="Z128" s="101"/>
      <c r="AA128" s="101"/>
      <c r="AB128" s="101"/>
      <c r="AC128" s="101"/>
    </row>
    <row r="129" spans="1:29" s="1" customFormat="1" ht="15.75" x14ac:dyDescent="0.25">
      <c r="A129" s="16" t="s">
        <v>221</v>
      </c>
      <c r="B129" s="50" t="s">
        <v>81</v>
      </c>
      <c r="C129" s="84"/>
      <c r="D129" s="84"/>
      <c r="E129" s="84"/>
      <c r="F129" s="102"/>
      <c r="G129" s="102"/>
      <c r="H129" s="102"/>
      <c r="I129" s="57"/>
      <c r="J129" s="101"/>
      <c r="K129" s="101"/>
      <c r="L129" s="101"/>
      <c r="M129" s="101"/>
      <c r="N129" s="101"/>
      <c r="O129" s="101"/>
      <c r="P129" s="101"/>
      <c r="Q129" s="107"/>
      <c r="R129" s="107"/>
      <c r="S129" s="107"/>
      <c r="T129" s="107"/>
      <c r="U129" s="107"/>
      <c r="V129" s="107"/>
      <c r="W129" s="107"/>
      <c r="X129" s="107"/>
      <c r="Y129" s="107">
        <v>2500</v>
      </c>
      <c r="Z129" s="101"/>
      <c r="AA129" s="101"/>
      <c r="AB129" s="101"/>
      <c r="AC129" s="101"/>
    </row>
    <row r="130" spans="1:29" s="1" customFormat="1" ht="31.5" customHeight="1" x14ac:dyDescent="0.25">
      <c r="A130" s="71" t="s">
        <v>222</v>
      </c>
      <c r="B130" s="50" t="s">
        <v>223</v>
      </c>
      <c r="C130" s="84" t="s">
        <v>144</v>
      </c>
      <c r="D130" s="84">
        <v>80</v>
      </c>
      <c r="E130" s="84" t="s">
        <v>217</v>
      </c>
      <c r="F130" s="102"/>
      <c r="G130" s="102"/>
      <c r="H130" s="102"/>
      <c r="I130" s="57"/>
      <c r="J130" s="101"/>
      <c r="K130" s="101"/>
      <c r="L130" s="101"/>
      <c r="M130" s="101"/>
      <c r="N130" s="101"/>
      <c r="O130" s="101"/>
      <c r="P130" s="101"/>
      <c r="Q130" s="107"/>
      <c r="R130" s="107"/>
      <c r="S130" s="107"/>
      <c r="T130" s="107"/>
      <c r="U130" s="107"/>
      <c r="V130" s="107"/>
      <c r="W130" s="107"/>
      <c r="X130" s="107"/>
      <c r="Y130" s="107"/>
      <c r="Z130" s="101"/>
      <c r="AA130" s="101"/>
      <c r="AB130" s="101"/>
      <c r="AC130" s="101"/>
    </row>
    <row r="131" spans="1:29" s="1" customFormat="1" ht="18" customHeight="1" x14ac:dyDescent="0.25">
      <c r="A131" s="71" t="s">
        <v>224</v>
      </c>
      <c r="B131" s="50" t="s">
        <v>81</v>
      </c>
      <c r="C131" s="4"/>
      <c r="D131" s="4"/>
      <c r="E131" s="4"/>
      <c r="F131" s="102"/>
      <c r="G131" s="102"/>
      <c r="H131" s="102"/>
      <c r="I131" s="57"/>
      <c r="J131" s="101"/>
      <c r="K131" s="101"/>
      <c r="L131" s="101"/>
      <c r="M131" s="101"/>
      <c r="N131" s="101"/>
      <c r="O131" s="101"/>
      <c r="P131" s="101"/>
      <c r="Q131" s="108"/>
      <c r="R131" s="108"/>
      <c r="S131" s="108"/>
      <c r="T131" s="108"/>
      <c r="U131" s="108"/>
      <c r="V131" s="108"/>
      <c r="W131" s="108"/>
      <c r="X131" s="108"/>
      <c r="Y131" s="116">
        <v>3813.5</v>
      </c>
      <c r="Z131" s="101"/>
      <c r="AA131" s="101"/>
      <c r="AB131" s="101"/>
      <c r="AC131" s="101"/>
    </row>
    <row r="132" spans="1:29" s="64" customFormat="1" ht="15.75" x14ac:dyDescent="0.25">
      <c r="A132" s="62" t="s">
        <v>96</v>
      </c>
      <c r="B132" s="67" t="s">
        <v>225</v>
      </c>
      <c r="C132" s="68"/>
      <c r="D132" s="68"/>
      <c r="E132" s="68"/>
      <c r="F132" s="115"/>
      <c r="G132" s="115"/>
      <c r="H132" s="115"/>
      <c r="I132" s="113"/>
      <c r="J132" s="113"/>
      <c r="K132" s="113"/>
      <c r="L132" s="113"/>
      <c r="M132" s="113">
        <f>M140+M142</f>
        <v>2700</v>
      </c>
      <c r="N132" s="113"/>
      <c r="O132" s="113"/>
      <c r="P132" s="113"/>
      <c r="Q132" s="113">
        <f>Q134+Q138</f>
        <v>7683</v>
      </c>
      <c r="R132" s="113"/>
      <c r="S132" s="113"/>
      <c r="T132" s="113"/>
      <c r="U132" s="113">
        <f>U136</f>
        <v>500</v>
      </c>
      <c r="V132" s="113"/>
      <c r="W132" s="113"/>
      <c r="X132" s="113"/>
      <c r="Y132" s="113"/>
      <c r="Z132" s="113"/>
      <c r="AA132" s="113"/>
      <c r="AB132" s="113"/>
      <c r="AC132" s="113"/>
    </row>
    <row r="133" spans="1:29" s="1" customFormat="1" ht="33" customHeight="1" x14ac:dyDescent="0.25">
      <c r="A133" s="16" t="s">
        <v>286</v>
      </c>
      <c r="B133" s="49" t="s">
        <v>227</v>
      </c>
      <c r="C133" s="84" t="s">
        <v>160</v>
      </c>
      <c r="D133" s="84">
        <v>100</v>
      </c>
      <c r="E133" s="84" t="s">
        <v>300</v>
      </c>
      <c r="F133" s="102"/>
      <c r="G133" s="102"/>
      <c r="H133" s="102"/>
      <c r="I133" s="57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101"/>
      <c r="AB133" s="101"/>
      <c r="AC133" s="101"/>
    </row>
    <row r="134" spans="1:29" s="1" customFormat="1" ht="15.75" x14ac:dyDescent="0.25">
      <c r="A134" s="16" t="s">
        <v>287</v>
      </c>
      <c r="B134" s="50" t="s">
        <v>81</v>
      </c>
      <c r="C134" s="84"/>
      <c r="D134" s="84"/>
      <c r="E134" s="84"/>
      <c r="F134" s="102"/>
      <c r="G134" s="102"/>
      <c r="H134" s="102"/>
      <c r="I134" s="57"/>
      <c r="J134" s="101"/>
      <c r="K134" s="101"/>
      <c r="L134" s="101"/>
      <c r="M134" s="101"/>
      <c r="N134" s="101"/>
      <c r="O134" s="101"/>
      <c r="P134" s="101"/>
      <c r="Q134" s="57">
        <v>5400</v>
      </c>
      <c r="R134" s="101"/>
      <c r="S134" s="101"/>
      <c r="T134" s="101"/>
      <c r="U134" s="101"/>
      <c r="V134" s="101"/>
      <c r="W134" s="101"/>
      <c r="X134" s="101"/>
      <c r="Y134" s="101"/>
      <c r="Z134" s="101"/>
      <c r="AA134" s="101"/>
      <c r="AB134" s="101"/>
      <c r="AC134" s="101"/>
    </row>
    <row r="135" spans="1:29" s="1" customFormat="1" ht="31.5" x14ac:dyDescent="0.25">
      <c r="A135" s="16" t="s">
        <v>288</v>
      </c>
      <c r="B135" s="66" t="s">
        <v>230</v>
      </c>
      <c r="C135" s="84" t="s">
        <v>115</v>
      </c>
      <c r="D135" s="84">
        <v>40</v>
      </c>
      <c r="E135" s="84" t="s">
        <v>154</v>
      </c>
      <c r="F135" s="102"/>
      <c r="G135" s="102"/>
      <c r="H135" s="102"/>
      <c r="I135" s="57"/>
      <c r="J135" s="101"/>
      <c r="K135" s="101"/>
      <c r="L135" s="101"/>
      <c r="M135" s="101"/>
      <c r="N135" s="101"/>
      <c r="O135" s="101"/>
      <c r="P135" s="101"/>
      <c r="Q135" s="57"/>
      <c r="R135" s="101"/>
      <c r="S135" s="101"/>
      <c r="T135" s="101"/>
      <c r="U135" s="101"/>
      <c r="V135" s="101"/>
      <c r="W135" s="101"/>
      <c r="X135" s="101"/>
      <c r="Y135" s="101"/>
      <c r="Z135" s="101"/>
      <c r="AA135" s="101"/>
      <c r="AB135" s="101"/>
      <c r="AC135" s="101"/>
    </row>
    <row r="136" spans="1:29" s="1" customFormat="1" ht="15.75" x14ac:dyDescent="0.25">
      <c r="A136" s="16" t="s">
        <v>289</v>
      </c>
      <c r="B136" s="50" t="s">
        <v>81</v>
      </c>
      <c r="C136" s="84"/>
      <c r="D136" s="84"/>
      <c r="E136" s="84"/>
      <c r="F136" s="102"/>
      <c r="G136" s="102"/>
      <c r="H136" s="102"/>
      <c r="I136" s="57"/>
      <c r="J136" s="101"/>
      <c r="K136" s="101"/>
      <c r="L136" s="101"/>
      <c r="M136" s="101"/>
      <c r="N136" s="101"/>
      <c r="O136" s="101"/>
      <c r="P136" s="101"/>
      <c r="Q136" s="57"/>
      <c r="R136" s="101"/>
      <c r="S136" s="101"/>
      <c r="T136" s="101"/>
      <c r="U136" s="57">
        <v>500</v>
      </c>
      <c r="V136" s="101"/>
      <c r="W136" s="101"/>
      <c r="X136" s="101"/>
      <c r="Y136" s="101"/>
      <c r="Z136" s="101"/>
      <c r="AA136" s="101"/>
      <c r="AB136" s="101"/>
      <c r="AC136" s="101"/>
    </row>
    <row r="137" spans="1:29" s="1" customFormat="1" ht="31.5" x14ac:dyDescent="0.25">
      <c r="A137" s="16" t="s">
        <v>226</v>
      </c>
      <c r="B137" s="49" t="s">
        <v>233</v>
      </c>
      <c r="C137" s="84" t="s">
        <v>78</v>
      </c>
      <c r="D137" s="84">
        <v>2</v>
      </c>
      <c r="E137" s="84" t="s">
        <v>277</v>
      </c>
      <c r="F137" s="102"/>
      <c r="G137" s="102"/>
      <c r="H137" s="102"/>
      <c r="I137" s="57"/>
      <c r="J137" s="101"/>
      <c r="K137" s="101"/>
      <c r="L137" s="101"/>
      <c r="M137" s="101"/>
      <c r="N137" s="101"/>
      <c r="O137" s="101"/>
      <c r="P137" s="101"/>
      <c r="Q137" s="57"/>
      <c r="R137" s="101"/>
      <c r="S137" s="101"/>
      <c r="T137" s="101"/>
      <c r="U137" s="101"/>
      <c r="V137" s="101"/>
      <c r="W137" s="101"/>
      <c r="X137" s="101"/>
      <c r="Y137" s="101"/>
      <c r="Z137" s="101"/>
      <c r="AA137" s="101"/>
      <c r="AB137" s="101"/>
      <c r="AC137" s="101"/>
    </row>
    <row r="138" spans="1:29" s="1" customFormat="1" ht="15.75" x14ac:dyDescent="0.25">
      <c r="A138" s="16" t="s">
        <v>228</v>
      </c>
      <c r="B138" s="50" t="s">
        <v>81</v>
      </c>
      <c r="C138" s="84"/>
      <c r="D138" s="84"/>
      <c r="E138" s="84"/>
      <c r="F138" s="102"/>
      <c r="G138" s="102"/>
      <c r="H138" s="102"/>
      <c r="I138" s="57"/>
      <c r="J138" s="101"/>
      <c r="K138" s="101"/>
      <c r="L138" s="101"/>
      <c r="M138" s="101"/>
      <c r="N138" s="101"/>
      <c r="O138" s="101"/>
      <c r="P138" s="101"/>
      <c r="Q138" s="57">
        <v>2283</v>
      </c>
      <c r="R138" s="101"/>
      <c r="S138" s="101"/>
      <c r="T138" s="101"/>
      <c r="U138" s="101"/>
      <c r="V138" s="101"/>
      <c r="W138" s="101"/>
      <c r="X138" s="101"/>
      <c r="Y138" s="101"/>
      <c r="Z138" s="101"/>
      <c r="AA138" s="101"/>
      <c r="AB138" s="101"/>
      <c r="AC138" s="101"/>
    </row>
    <row r="139" spans="1:29" s="1" customFormat="1" ht="32.25" customHeight="1" x14ac:dyDescent="0.25">
      <c r="A139" s="16" t="s">
        <v>229</v>
      </c>
      <c r="B139" s="50" t="s">
        <v>234</v>
      </c>
      <c r="C139" s="84" t="s">
        <v>78</v>
      </c>
      <c r="D139" s="84">
        <v>1.1000000000000001</v>
      </c>
      <c r="E139" s="84" t="s">
        <v>177</v>
      </c>
      <c r="F139" s="102"/>
      <c r="G139" s="102"/>
      <c r="H139" s="102"/>
      <c r="I139" s="57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  <c r="AA139" s="101"/>
      <c r="AB139" s="101"/>
      <c r="AC139" s="101"/>
    </row>
    <row r="140" spans="1:29" s="1" customFormat="1" ht="15.75" customHeight="1" x14ac:dyDescent="0.25">
      <c r="A140" s="16" t="s">
        <v>290</v>
      </c>
      <c r="B140" s="50" t="s">
        <v>81</v>
      </c>
      <c r="C140" s="84"/>
      <c r="D140" s="84"/>
      <c r="E140" s="84"/>
      <c r="F140" s="102"/>
      <c r="G140" s="102"/>
      <c r="H140" s="102"/>
      <c r="I140" s="57"/>
      <c r="J140" s="101"/>
      <c r="K140" s="101"/>
      <c r="L140" s="101"/>
      <c r="M140" s="57">
        <v>1500</v>
      </c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101"/>
      <c r="AB140" s="101"/>
      <c r="AC140" s="101"/>
    </row>
    <row r="141" spans="1:29" s="1" customFormat="1" ht="31.5" customHeight="1" x14ac:dyDescent="0.25">
      <c r="A141" s="16" t="s">
        <v>231</v>
      </c>
      <c r="B141" s="50" t="s">
        <v>298</v>
      </c>
      <c r="C141" s="84" t="s">
        <v>212</v>
      </c>
      <c r="D141" s="84" t="s">
        <v>235</v>
      </c>
      <c r="E141" s="84" t="s">
        <v>236</v>
      </c>
      <c r="F141" s="102"/>
      <c r="G141" s="102"/>
      <c r="H141" s="102"/>
      <c r="I141" s="57"/>
      <c r="J141" s="101"/>
      <c r="K141" s="101"/>
      <c r="L141" s="101"/>
      <c r="M141" s="57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  <c r="AA141" s="101"/>
      <c r="AB141" s="101"/>
      <c r="AC141" s="101"/>
    </row>
    <row r="142" spans="1:29" s="1" customFormat="1" ht="15.75" customHeight="1" x14ac:dyDescent="0.25">
      <c r="A142" s="16" t="s">
        <v>232</v>
      </c>
      <c r="B142" s="50" t="s">
        <v>81</v>
      </c>
      <c r="C142" s="84"/>
      <c r="D142" s="84"/>
      <c r="E142" s="84"/>
      <c r="F142" s="102"/>
      <c r="G142" s="102"/>
      <c r="H142" s="102"/>
      <c r="I142" s="57"/>
      <c r="J142" s="101"/>
      <c r="K142" s="101"/>
      <c r="L142" s="101"/>
      <c r="M142" s="57">
        <v>1200</v>
      </c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  <c r="AA142" s="101"/>
      <c r="AB142" s="101"/>
      <c r="AC142" s="101"/>
    </row>
    <row r="143" spans="1:29" s="64" customFormat="1" ht="15.75" x14ac:dyDescent="0.25">
      <c r="A143" s="62" t="s">
        <v>100</v>
      </c>
      <c r="B143" s="67" t="s">
        <v>237</v>
      </c>
      <c r="C143" s="68"/>
      <c r="D143" s="68"/>
      <c r="E143" s="68"/>
      <c r="F143" s="115"/>
      <c r="G143" s="115"/>
      <c r="H143" s="115"/>
      <c r="I143" s="113"/>
      <c r="J143" s="113"/>
      <c r="K143" s="113"/>
      <c r="L143" s="113"/>
      <c r="M143" s="113">
        <f>M148</f>
        <v>1300</v>
      </c>
      <c r="N143" s="113"/>
      <c r="O143" s="113"/>
      <c r="P143" s="113"/>
      <c r="Q143" s="113">
        <f>Q145</f>
        <v>2000</v>
      </c>
      <c r="R143" s="113"/>
      <c r="S143" s="113"/>
      <c r="T143" s="113"/>
      <c r="U143" s="113">
        <f>U146</f>
        <v>12000</v>
      </c>
      <c r="V143" s="113"/>
      <c r="W143" s="113"/>
      <c r="X143" s="113"/>
      <c r="Y143" s="113"/>
      <c r="Z143" s="113"/>
      <c r="AA143" s="113"/>
      <c r="AB143" s="113"/>
      <c r="AC143" s="113"/>
    </row>
    <row r="144" spans="1:29" s="1" customFormat="1" ht="51" customHeight="1" x14ac:dyDescent="0.25">
      <c r="A144" s="16" t="s">
        <v>101</v>
      </c>
      <c r="B144" s="50" t="s">
        <v>239</v>
      </c>
      <c r="C144" s="84" t="s">
        <v>152</v>
      </c>
      <c r="D144" s="84" t="s">
        <v>240</v>
      </c>
      <c r="E144" s="84" t="s">
        <v>273</v>
      </c>
      <c r="F144" s="102"/>
      <c r="G144" s="102"/>
      <c r="H144" s="102"/>
      <c r="I144" s="57"/>
      <c r="J144" s="101"/>
      <c r="K144" s="101"/>
      <c r="L144" s="101"/>
      <c r="M144" s="101"/>
      <c r="N144" s="101"/>
      <c r="O144" s="101"/>
      <c r="P144" s="101"/>
      <c r="Q144" s="57"/>
      <c r="R144" s="101"/>
      <c r="S144" s="101"/>
      <c r="T144" s="101"/>
      <c r="U144" s="101"/>
      <c r="V144" s="101"/>
      <c r="W144" s="101"/>
      <c r="X144" s="101"/>
      <c r="Y144" s="101"/>
      <c r="Z144" s="101"/>
      <c r="AA144" s="101"/>
      <c r="AB144" s="101"/>
      <c r="AC144" s="101"/>
    </row>
    <row r="145" spans="1:29" s="1" customFormat="1" ht="17.25" customHeight="1" x14ac:dyDescent="0.25">
      <c r="A145" s="16" t="s">
        <v>102</v>
      </c>
      <c r="B145" s="50" t="s">
        <v>81</v>
      </c>
      <c r="C145" s="84"/>
      <c r="D145" s="84"/>
      <c r="E145" s="84"/>
      <c r="F145" s="102"/>
      <c r="G145" s="102"/>
      <c r="H145" s="102"/>
      <c r="I145" s="57"/>
      <c r="J145" s="101"/>
      <c r="K145" s="101"/>
      <c r="L145" s="101"/>
      <c r="M145" s="101"/>
      <c r="N145" s="101"/>
      <c r="O145" s="101"/>
      <c r="P145" s="101"/>
      <c r="Q145" s="57">
        <v>2000</v>
      </c>
      <c r="R145" s="101"/>
      <c r="S145" s="101"/>
      <c r="T145" s="101"/>
      <c r="U145" s="101"/>
      <c r="V145" s="101"/>
      <c r="W145" s="101"/>
      <c r="X145" s="101"/>
      <c r="Y145" s="101"/>
      <c r="Z145" s="101"/>
      <c r="AA145" s="101"/>
      <c r="AB145" s="101"/>
      <c r="AC145" s="101"/>
    </row>
    <row r="146" spans="1:29" s="1" customFormat="1" ht="17.25" customHeight="1" x14ac:dyDescent="0.25">
      <c r="A146" s="16" t="s">
        <v>362</v>
      </c>
      <c r="B146" s="50" t="s">
        <v>271</v>
      </c>
      <c r="C146" s="4"/>
      <c r="D146" s="4"/>
      <c r="E146" s="84"/>
      <c r="F146" s="102"/>
      <c r="G146" s="102"/>
      <c r="H146" s="102"/>
      <c r="I146" s="57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57">
        <v>12000</v>
      </c>
      <c r="V146" s="101"/>
      <c r="W146" s="101"/>
      <c r="X146" s="101"/>
      <c r="Y146" s="101"/>
      <c r="Z146" s="101"/>
      <c r="AA146" s="101"/>
      <c r="AB146" s="101"/>
      <c r="AC146" s="101"/>
    </row>
    <row r="147" spans="1:29" s="1" customFormat="1" ht="33.75" customHeight="1" x14ac:dyDescent="0.25">
      <c r="A147" s="16" t="s">
        <v>274</v>
      </c>
      <c r="B147" s="50" t="s">
        <v>363</v>
      </c>
      <c r="C147" s="168"/>
      <c r="D147" s="168"/>
      <c r="E147" s="168"/>
      <c r="F147" s="102"/>
      <c r="G147" s="102"/>
      <c r="H147" s="102"/>
      <c r="I147" s="57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57"/>
      <c r="V147" s="101"/>
      <c r="W147" s="101"/>
      <c r="X147" s="101"/>
      <c r="Y147" s="101"/>
      <c r="Z147" s="101"/>
      <c r="AA147" s="101"/>
      <c r="AB147" s="101"/>
      <c r="AC147" s="101"/>
    </row>
    <row r="148" spans="1:29" s="1" customFormat="1" ht="17.25" customHeight="1" x14ac:dyDescent="0.25">
      <c r="A148" s="16" t="s">
        <v>275</v>
      </c>
      <c r="B148" s="50" t="s">
        <v>81</v>
      </c>
      <c r="C148" s="168"/>
      <c r="D148" s="168"/>
      <c r="E148" s="168"/>
      <c r="F148" s="102"/>
      <c r="G148" s="102"/>
      <c r="H148" s="102"/>
      <c r="I148" s="57"/>
      <c r="J148" s="101"/>
      <c r="K148" s="101"/>
      <c r="L148" s="101"/>
      <c r="M148" s="57">
        <v>1300</v>
      </c>
      <c r="N148" s="101"/>
      <c r="O148" s="101"/>
      <c r="P148" s="101"/>
      <c r="Q148" s="101"/>
      <c r="R148" s="101"/>
      <c r="S148" s="101"/>
      <c r="T148" s="101"/>
      <c r="U148" s="57"/>
      <c r="V148" s="101"/>
      <c r="W148" s="101"/>
      <c r="X148" s="101"/>
      <c r="Y148" s="101"/>
      <c r="Z148" s="101"/>
      <c r="AA148" s="101"/>
      <c r="AB148" s="101"/>
      <c r="AC148" s="101"/>
    </row>
    <row r="149" spans="1:29" s="64" customFormat="1" ht="15.75" x14ac:dyDescent="0.25">
      <c r="A149" s="62" t="s">
        <v>103</v>
      </c>
      <c r="B149" s="67" t="s">
        <v>185</v>
      </c>
      <c r="C149" s="68"/>
      <c r="D149" s="68"/>
      <c r="E149" s="68"/>
      <c r="F149" s="115"/>
      <c r="G149" s="115"/>
      <c r="H149" s="115"/>
      <c r="I149" s="113"/>
      <c r="J149" s="113"/>
      <c r="K149" s="113"/>
      <c r="L149" s="113"/>
      <c r="M149" s="113">
        <f>M155</f>
        <v>2300</v>
      </c>
      <c r="N149" s="113"/>
      <c r="O149" s="113"/>
      <c r="P149" s="113"/>
      <c r="Q149" s="113"/>
      <c r="R149" s="113"/>
      <c r="S149" s="113"/>
      <c r="T149" s="113"/>
      <c r="U149" s="113">
        <f>U151+U153</f>
        <v>6613.5</v>
      </c>
      <c r="V149" s="113"/>
      <c r="W149" s="113"/>
      <c r="X149" s="113"/>
      <c r="Y149" s="113">
        <f>Y153</f>
        <v>0</v>
      </c>
      <c r="Z149" s="113"/>
      <c r="AA149" s="113"/>
      <c r="AB149" s="113"/>
      <c r="AC149" s="113">
        <f>AC153</f>
        <v>0</v>
      </c>
    </row>
    <row r="150" spans="1:29" s="1" customFormat="1" ht="63" x14ac:dyDescent="0.25">
      <c r="A150" s="16" t="s">
        <v>105</v>
      </c>
      <c r="B150" s="66" t="s">
        <v>241</v>
      </c>
      <c r="C150" s="84" t="s">
        <v>160</v>
      </c>
      <c r="D150" s="84">
        <v>1330</v>
      </c>
      <c r="E150" s="84" t="s">
        <v>302</v>
      </c>
      <c r="F150" s="102"/>
      <c r="G150" s="102"/>
      <c r="H150" s="102"/>
      <c r="I150" s="57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57"/>
      <c r="Z150" s="101"/>
      <c r="AA150" s="101"/>
      <c r="AB150" s="101"/>
      <c r="AC150" s="101"/>
    </row>
    <row r="151" spans="1:29" s="1" customFormat="1" ht="15.75" x14ac:dyDescent="0.25">
      <c r="A151" s="16" t="s">
        <v>108</v>
      </c>
      <c r="B151" s="50" t="s">
        <v>81</v>
      </c>
      <c r="C151" s="84"/>
      <c r="D151" s="84"/>
      <c r="E151" s="84"/>
      <c r="F151" s="102"/>
      <c r="G151" s="102"/>
      <c r="H151" s="102"/>
      <c r="I151" s="57"/>
      <c r="J151" s="101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57">
        <v>2800</v>
      </c>
      <c r="V151" s="101"/>
      <c r="W151" s="101"/>
      <c r="X151" s="101"/>
      <c r="Y151" s="57"/>
      <c r="Z151" s="101"/>
      <c r="AA151" s="101"/>
      <c r="AB151" s="101"/>
      <c r="AC151" s="101"/>
    </row>
    <row r="152" spans="1:29" s="1" customFormat="1" ht="30.75" customHeight="1" x14ac:dyDescent="0.25">
      <c r="A152" s="16" t="s">
        <v>109</v>
      </c>
      <c r="B152" s="50" t="s">
        <v>243</v>
      </c>
      <c r="C152" s="84" t="s">
        <v>144</v>
      </c>
      <c r="D152" s="84">
        <v>80</v>
      </c>
      <c r="E152" s="84" t="s">
        <v>154</v>
      </c>
      <c r="F152" s="102"/>
      <c r="G152" s="102"/>
      <c r="H152" s="102"/>
      <c r="I152" s="57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57"/>
      <c r="V152" s="101"/>
      <c r="W152" s="101"/>
      <c r="X152" s="101"/>
      <c r="Y152" s="57"/>
      <c r="Z152" s="101"/>
      <c r="AA152" s="101"/>
      <c r="AB152" s="101"/>
      <c r="AC152" s="101"/>
    </row>
    <row r="153" spans="1:29" s="1" customFormat="1" ht="15.75" x14ac:dyDescent="0.25">
      <c r="A153" s="16" t="s">
        <v>113</v>
      </c>
      <c r="B153" s="50" t="s">
        <v>81</v>
      </c>
      <c r="C153" s="84"/>
      <c r="D153" s="84"/>
      <c r="E153" s="84"/>
      <c r="F153" s="102"/>
      <c r="G153" s="102"/>
      <c r="H153" s="102"/>
      <c r="I153" s="57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57">
        <v>3813.5</v>
      </c>
      <c r="V153" s="101"/>
      <c r="W153" s="101"/>
      <c r="X153" s="101"/>
      <c r="Y153" s="57"/>
      <c r="Z153" s="101"/>
      <c r="AA153" s="101"/>
      <c r="AB153" s="101"/>
      <c r="AC153" s="57"/>
    </row>
    <row r="154" spans="1:29" s="1" customFormat="1" ht="36.75" customHeight="1" x14ac:dyDescent="0.25">
      <c r="A154" s="16" t="s">
        <v>114</v>
      </c>
      <c r="B154" s="49" t="s">
        <v>246</v>
      </c>
      <c r="C154" s="84" t="s">
        <v>78</v>
      </c>
      <c r="D154" s="84">
        <v>2</v>
      </c>
      <c r="E154" s="84" t="s">
        <v>303</v>
      </c>
      <c r="F154" s="102"/>
      <c r="G154" s="102"/>
      <c r="H154" s="102"/>
      <c r="I154" s="57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  <c r="AA154" s="101"/>
      <c r="AB154" s="101"/>
      <c r="AC154" s="101"/>
    </row>
    <row r="155" spans="1:29" s="1" customFormat="1" ht="15.75" x14ac:dyDescent="0.25">
      <c r="A155" s="16" t="s">
        <v>117</v>
      </c>
      <c r="B155" s="50" t="s">
        <v>81</v>
      </c>
      <c r="C155" s="4"/>
      <c r="D155" s="4"/>
      <c r="E155" s="4"/>
      <c r="F155" s="102"/>
      <c r="G155" s="102"/>
      <c r="H155" s="102"/>
      <c r="I155" s="57"/>
      <c r="J155" s="101"/>
      <c r="K155" s="101"/>
      <c r="L155" s="101"/>
      <c r="M155" s="57">
        <v>2300</v>
      </c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  <c r="AA155" s="101"/>
      <c r="AB155" s="101"/>
      <c r="AC155" s="101"/>
    </row>
    <row r="156" spans="1:29" s="64" customFormat="1" ht="15.75" x14ac:dyDescent="0.25">
      <c r="A156" s="62" t="s">
        <v>123</v>
      </c>
      <c r="B156" s="67" t="s">
        <v>181</v>
      </c>
      <c r="C156" s="68"/>
      <c r="D156" s="68"/>
      <c r="E156" s="68"/>
      <c r="F156" s="115"/>
      <c r="G156" s="115"/>
      <c r="H156" s="115"/>
      <c r="I156" s="113"/>
      <c r="J156" s="113"/>
      <c r="K156" s="113"/>
      <c r="L156" s="113"/>
      <c r="M156" s="113">
        <f>M164</f>
        <v>2000</v>
      </c>
      <c r="N156" s="113"/>
      <c r="O156" s="113"/>
      <c r="P156" s="113"/>
      <c r="Q156" s="113">
        <f>Q158+Q160+Q162</f>
        <v>5200</v>
      </c>
      <c r="R156" s="113"/>
      <c r="S156" s="113"/>
      <c r="T156" s="113"/>
      <c r="U156" s="113">
        <f>U158</f>
        <v>0</v>
      </c>
      <c r="V156" s="113"/>
      <c r="W156" s="113"/>
      <c r="X156" s="113"/>
      <c r="Y156" s="113"/>
      <c r="Z156" s="113"/>
      <c r="AA156" s="113"/>
      <c r="AB156" s="113"/>
      <c r="AC156" s="113"/>
    </row>
    <row r="157" spans="1:29" s="1" customFormat="1" ht="47.25" x14ac:dyDescent="0.25">
      <c r="A157" s="16" t="s">
        <v>125</v>
      </c>
      <c r="B157" s="49" t="s">
        <v>248</v>
      </c>
      <c r="C157" s="84" t="s">
        <v>78</v>
      </c>
      <c r="D157" s="84">
        <v>5</v>
      </c>
      <c r="E157" s="84" t="s">
        <v>277</v>
      </c>
      <c r="F157" s="102"/>
      <c r="G157" s="102"/>
      <c r="H157" s="102"/>
      <c r="I157" s="57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  <c r="AA157" s="101"/>
      <c r="AB157" s="101"/>
      <c r="AC157" s="101"/>
    </row>
    <row r="158" spans="1:29" s="1" customFormat="1" ht="15.75" x14ac:dyDescent="0.25">
      <c r="A158" s="16" t="s">
        <v>130</v>
      </c>
      <c r="B158" s="50" t="s">
        <v>81</v>
      </c>
      <c r="C158" s="84"/>
      <c r="D158" s="84"/>
      <c r="E158" s="84"/>
      <c r="F158" s="102"/>
      <c r="G158" s="102"/>
      <c r="H158" s="102"/>
      <c r="I158" s="57"/>
      <c r="J158" s="101"/>
      <c r="K158" s="101"/>
      <c r="L158" s="101"/>
      <c r="M158" s="101"/>
      <c r="N158" s="101"/>
      <c r="O158" s="101"/>
      <c r="P158" s="101"/>
      <c r="Q158" s="57">
        <v>1500</v>
      </c>
      <c r="R158" s="101"/>
      <c r="S158" s="101"/>
      <c r="T158" s="101"/>
      <c r="U158" s="57"/>
      <c r="V158" s="101"/>
      <c r="W158" s="101"/>
      <c r="X158" s="101"/>
      <c r="Y158" s="101"/>
      <c r="Z158" s="101"/>
      <c r="AA158" s="101"/>
      <c r="AB158" s="101"/>
      <c r="AC158" s="101"/>
    </row>
    <row r="159" spans="1:29" s="1" customFormat="1" ht="68.25" customHeight="1" x14ac:dyDescent="0.25">
      <c r="A159" s="60" t="s">
        <v>131</v>
      </c>
      <c r="B159" s="50" t="s">
        <v>249</v>
      </c>
      <c r="C159" s="84" t="s">
        <v>152</v>
      </c>
      <c r="D159" s="84">
        <v>630</v>
      </c>
      <c r="E159" s="84" t="s">
        <v>301</v>
      </c>
      <c r="F159" s="102"/>
      <c r="G159" s="102"/>
      <c r="H159" s="102"/>
      <c r="I159" s="57"/>
      <c r="J159" s="101"/>
      <c r="K159" s="101"/>
      <c r="L159" s="101"/>
      <c r="M159" s="101"/>
      <c r="N159" s="101"/>
      <c r="O159" s="101"/>
      <c r="P159" s="101"/>
      <c r="Q159" s="57"/>
      <c r="R159" s="101"/>
      <c r="S159" s="101"/>
      <c r="T159" s="101"/>
      <c r="U159" s="101"/>
      <c r="V159" s="101"/>
      <c r="W159" s="101"/>
      <c r="X159" s="101"/>
      <c r="Y159" s="101"/>
      <c r="Z159" s="101"/>
      <c r="AA159" s="101"/>
      <c r="AB159" s="101"/>
      <c r="AC159" s="101"/>
    </row>
    <row r="160" spans="1:29" s="1" customFormat="1" ht="15.75" customHeight="1" x14ac:dyDescent="0.25">
      <c r="A160" s="60" t="s">
        <v>135</v>
      </c>
      <c r="B160" s="50" t="s">
        <v>81</v>
      </c>
      <c r="C160" s="4"/>
      <c r="D160" s="4"/>
      <c r="E160" s="4"/>
      <c r="F160" s="102"/>
      <c r="G160" s="102"/>
      <c r="H160" s="102"/>
      <c r="I160" s="57"/>
      <c r="J160" s="101"/>
      <c r="K160" s="101"/>
      <c r="L160" s="101"/>
      <c r="M160" s="101"/>
      <c r="N160" s="101"/>
      <c r="O160" s="101"/>
      <c r="P160" s="101"/>
      <c r="Q160" s="57">
        <v>2500</v>
      </c>
      <c r="R160" s="101"/>
      <c r="S160" s="101"/>
      <c r="T160" s="101"/>
      <c r="U160" s="101"/>
      <c r="V160" s="101"/>
      <c r="W160" s="101"/>
      <c r="X160" s="101"/>
      <c r="Y160" s="101"/>
      <c r="Z160" s="101"/>
      <c r="AA160" s="101"/>
      <c r="AB160" s="101"/>
      <c r="AC160" s="101"/>
    </row>
    <row r="161" spans="1:29" s="1" customFormat="1" ht="63.75" customHeight="1" x14ac:dyDescent="0.25">
      <c r="A161" s="60" t="s">
        <v>242</v>
      </c>
      <c r="B161" s="50" t="s">
        <v>250</v>
      </c>
      <c r="C161" s="84" t="s">
        <v>212</v>
      </c>
      <c r="D161" s="84">
        <v>630</v>
      </c>
      <c r="E161" s="84" t="s">
        <v>273</v>
      </c>
      <c r="F161" s="102"/>
      <c r="G161" s="102"/>
      <c r="H161" s="102"/>
      <c r="I161" s="57"/>
      <c r="J161" s="101"/>
      <c r="K161" s="101"/>
      <c r="L161" s="101"/>
      <c r="M161" s="101"/>
      <c r="N161" s="101"/>
      <c r="O161" s="101"/>
      <c r="P161" s="101"/>
      <c r="Q161" s="57"/>
      <c r="R161" s="101"/>
      <c r="S161" s="101"/>
      <c r="T161" s="101"/>
      <c r="U161" s="101"/>
      <c r="V161" s="101"/>
      <c r="W161" s="101"/>
      <c r="X161" s="101"/>
      <c r="Y161" s="101"/>
      <c r="Z161" s="101"/>
      <c r="AA161" s="101"/>
      <c r="AB161" s="101"/>
      <c r="AC161" s="101"/>
    </row>
    <row r="162" spans="1:29" s="1" customFormat="1" ht="15.75" customHeight="1" x14ac:dyDescent="0.25">
      <c r="A162" s="60" t="s">
        <v>244</v>
      </c>
      <c r="B162" s="50" t="s">
        <v>81</v>
      </c>
      <c r="C162" s="84"/>
      <c r="D162" s="84"/>
      <c r="E162" s="84"/>
      <c r="F162" s="102"/>
      <c r="G162" s="102"/>
      <c r="H162" s="102"/>
      <c r="I162" s="57"/>
      <c r="J162" s="101"/>
      <c r="K162" s="101"/>
      <c r="L162" s="101"/>
      <c r="M162" s="101"/>
      <c r="N162" s="101"/>
      <c r="O162" s="101"/>
      <c r="P162" s="101"/>
      <c r="Q162" s="57">
        <v>1200</v>
      </c>
      <c r="R162" s="101"/>
      <c r="S162" s="101"/>
      <c r="T162" s="101"/>
      <c r="U162" s="101"/>
      <c r="V162" s="101"/>
      <c r="W162" s="101"/>
      <c r="X162" s="101"/>
      <c r="Y162" s="101"/>
      <c r="Z162" s="101"/>
      <c r="AA162" s="101"/>
      <c r="AB162" s="101"/>
      <c r="AC162" s="101"/>
    </row>
    <row r="163" spans="1:29" s="1" customFormat="1" ht="32.25" customHeight="1" x14ac:dyDescent="0.25">
      <c r="A163" s="60" t="s">
        <v>245</v>
      </c>
      <c r="B163" s="50" t="s">
        <v>251</v>
      </c>
      <c r="C163" s="84" t="s">
        <v>78</v>
      </c>
      <c r="D163" s="84">
        <v>0.3</v>
      </c>
      <c r="E163" s="84" t="s">
        <v>303</v>
      </c>
      <c r="F163" s="102"/>
      <c r="G163" s="102"/>
      <c r="H163" s="102"/>
      <c r="I163" s="57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  <c r="AA163" s="101"/>
      <c r="AB163" s="101"/>
      <c r="AC163" s="101"/>
    </row>
    <row r="164" spans="1:29" s="1" customFormat="1" ht="15.75" customHeight="1" x14ac:dyDescent="0.25">
      <c r="A164" s="60" t="s">
        <v>247</v>
      </c>
      <c r="B164" s="50" t="s">
        <v>81</v>
      </c>
      <c r="C164" s="4"/>
      <c r="D164" s="4"/>
      <c r="E164" s="4"/>
      <c r="F164" s="102"/>
      <c r="G164" s="102"/>
      <c r="H164" s="102"/>
      <c r="I164" s="118"/>
      <c r="J164" s="101"/>
      <c r="K164" s="101"/>
      <c r="L164" s="101"/>
      <c r="M164" s="57">
        <v>2000</v>
      </c>
      <c r="N164" s="101"/>
      <c r="O164" s="101"/>
      <c r="P164" s="101"/>
      <c r="Q164" s="119"/>
      <c r="R164" s="101"/>
      <c r="S164" s="101"/>
      <c r="T164" s="101"/>
      <c r="U164" s="101"/>
      <c r="V164" s="101"/>
      <c r="W164" s="101"/>
      <c r="X164" s="101"/>
      <c r="Y164" s="101"/>
      <c r="Z164" s="101"/>
      <c r="AA164" s="101"/>
      <c r="AB164" s="101"/>
      <c r="AC164" s="101"/>
    </row>
    <row r="165" spans="1:29" s="64" customFormat="1" ht="15.75" x14ac:dyDescent="0.25">
      <c r="A165" s="72" t="s">
        <v>136</v>
      </c>
      <c r="B165" s="67" t="s">
        <v>182</v>
      </c>
      <c r="C165" s="68"/>
      <c r="D165" s="68"/>
      <c r="E165" s="68"/>
      <c r="F165" s="115"/>
      <c r="G165" s="115"/>
      <c r="H165" s="115"/>
      <c r="I165" s="113"/>
      <c r="J165" s="113"/>
      <c r="K165" s="113"/>
      <c r="L165" s="113"/>
      <c r="M165" s="113">
        <f>M167+M169+M171</f>
        <v>4800</v>
      </c>
      <c r="N165" s="113"/>
      <c r="O165" s="113"/>
      <c r="P165" s="113"/>
      <c r="Q165" s="113">
        <f>Q167+Q169+Q171</f>
        <v>7300</v>
      </c>
      <c r="R165" s="113"/>
      <c r="S165" s="113"/>
      <c r="T165" s="113"/>
      <c r="U165" s="113"/>
      <c r="V165" s="113"/>
      <c r="W165" s="113"/>
      <c r="X165" s="113"/>
      <c r="Y165" s="113"/>
      <c r="Z165" s="113"/>
      <c r="AA165" s="113"/>
      <c r="AB165" s="113"/>
      <c r="AC165" s="113"/>
    </row>
    <row r="166" spans="1:29" s="1" customFormat="1" ht="47.25" x14ac:dyDescent="0.25">
      <c r="A166" s="60" t="s">
        <v>139</v>
      </c>
      <c r="B166" s="49" t="s">
        <v>252</v>
      </c>
      <c r="C166" s="84" t="s">
        <v>78</v>
      </c>
      <c r="D166" s="84">
        <v>1.2</v>
      </c>
      <c r="E166" s="84" t="s">
        <v>301</v>
      </c>
      <c r="F166" s="102"/>
      <c r="G166" s="102"/>
      <c r="H166" s="102"/>
      <c r="I166" s="57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  <c r="AA166" s="101"/>
      <c r="AB166" s="101"/>
      <c r="AC166" s="101"/>
    </row>
    <row r="167" spans="1:29" s="1" customFormat="1" ht="15.75" x14ac:dyDescent="0.25">
      <c r="A167" s="60" t="s">
        <v>141</v>
      </c>
      <c r="B167" s="50" t="s">
        <v>81</v>
      </c>
      <c r="C167" s="48"/>
      <c r="D167" s="48"/>
      <c r="E167" s="23"/>
      <c r="F167" s="117"/>
      <c r="G167" s="117"/>
      <c r="H167" s="117"/>
      <c r="I167" s="57"/>
      <c r="J167" s="101"/>
      <c r="K167" s="101"/>
      <c r="L167" s="101"/>
      <c r="M167" s="101"/>
      <c r="N167" s="101"/>
      <c r="O167" s="101"/>
      <c r="P167" s="101"/>
      <c r="Q167" s="57">
        <v>4800</v>
      </c>
      <c r="R167" s="101"/>
      <c r="S167" s="101"/>
      <c r="T167" s="101"/>
      <c r="U167" s="101"/>
      <c r="V167" s="101"/>
      <c r="W167" s="101"/>
      <c r="X167" s="101"/>
      <c r="Y167" s="101"/>
      <c r="Z167" s="101"/>
      <c r="AA167" s="101"/>
      <c r="AB167" s="101"/>
      <c r="AC167" s="101"/>
    </row>
    <row r="168" spans="1:29" s="1" customFormat="1" ht="63" x14ac:dyDescent="0.25">
      <c r="A168" s="60" t="s">
        <v>142</v>
      </c>
      <c r="B168" s="50" t="s">
        <v>272</v>
      </c>
      <c r="C168" s="84" t="s">
        <v>78</v>
      </c>
      <c r="D168" s="84">
        <v>8</v>
      </c>
      <c r="E168" s="84" t="s">
        <v>303</v>
      </c>
      <c r="F168" s="102"/>
      <c r="G168" s="102"/>
      <c r="H168" s="102"/>
      <c r="I168" s="57"/>
      <c r="J168" s="101"/>
      <c r="K168" s="101"/>
      <c r="L168" s="101"/>
      <c r="M168" s="101"/>
      <c r="N168" s="101"/>
      <c r="O168" s="101"/>
      <c r="P168" s="101"/>
      <c r="Q168" s="57"/>
      <c r="R168" s="101"/>
      <c r="S168" s="101"/>
      <c r="T168" s="101"/>
      <c r="U168" s="101"/>
      <c r="V168" s="101"/>
      <c r="W168" s="101"/>
      <c r="X168" s="101"/>
      <c r="Y168" s="101"/>
      <c r="Z168" s="101"/>
      <c r="AA168" s="101"/>
      <c r="AB168" s="101"/>
      <c r="AC168" s="101"/>
    </row>
    <row r="169" spans="1:29" s="1" customFormat="1" ht="15.75" x14ac:dyDescent="0.25">
      <c r="A169" s="60" t="s">
        <v>145</v>
      </c>
      <c r="B169" s="50" t="s">
        <v>81</v>
      </c>
      <c r="C169" s="84"/>
      <c r="D169" s="84"/>
      <c r="E169" s="84"/>
      <c r="F169" s="102"/>
      <c r="G169" s="102"/>
      <c r="H169" s="102"/>
      <c r="I169" s="57"/>
      <c r="J169" s="101"/>
      <c r="K169" s="101"/>
      <c r="L169" s="101"/>
      <c r="M169" s="57">
        <v>4800</v>
      </c>
      <c r="N169" s="101"/>
      <c r="O169" s="101"/>
      <c r="P169" s="101"/>
      <c r="Q169" s="57"/>
      <c r="R169" s="101"/>
      <c r="S169" s="101"/>
      <c r="T169" s="101"/>
      <c r="U169" s="101"/>
      <c r="V169" s="101"/>
      <c r="W169" s="101"/>
      <c r="X169" s="101"/>
      <c r="Y169" s="101"/>
      <c r="Z169" s="101"/>
      <c r="AA169" s="101"/>
      <c r="AB169" s="101"/>
      <c r="AC169" s="101"/>
    </row>
    <row r="170" spans="1:29" s="1" customFormat="1" ht="47.25" x14ac:dyDescent="0.25">
      <c r="A170" s="60" t="s">
        <v>146</v>
      </c>
      <c r="B170" s="50" t="s">
        <v>299</v>
      </c>
      <c r="C170" s="84" t="s">
        <v>152</v>
      </c>
      <c r="D170" s="84" t="s">
        <v>153</v>
      </c>
      <c r="E170" s="84" t="s">
        <v>301</v>
      </c>
      <c r="F170" s="102"/>
      <c r="G170" s="102"/>
      <c r="H170" s="102"/>
      <c r="I170" s="57"/>
      <c r="J170" s="101"/>
      <c r="K170" s="101"/>
      <c r="L170" s="101"/>
      <c r="M170" s="101"/>
      <c r="N170" s="101"/>
      <c r="O170" s="101"/>
      <c r="P170" s="101"/>
      <c r="Q170" s="57"/>
      <c r="R170" s="101"/>
      <c r="S170" s="101"/>
      <c r="T170" s="101"/>
      <c r="U170" s="101"/>
      <c r="V170" s="101"/>
      <c r="W170" s="101"/>
      <c r="X170" s="101"/>
      <c r="Y170" s="101"/>
      <c r="Z170" s="101"/>
      <c r="AA170" s="101"/>
      <c r="AB170" s="101"/>
      <c r="AC170" s="101"/>
    </row>
    <row r="171" spans="1:29" s="1" customFormat="1" ht="15.75" x14ac:dyDescent="0.25">
      <c r="A171" s="60" t="s">
        <v>148</v>
      </c>
      <c r="B171" s="50" t="s">
        <v>81</v>
      </c>
      <c r="C171" s="84"/>
      <c r="D171" s="84"/>
      <c r="E171" s="84"/>
      <c r="F171" s="102"/>
      <c r="G171" s="102"/>
      <c r="H171" s="102"/>
      <c r="I171" s="57"/>
      <c r="J171" s="101"/>
      <c r="K171" s="101"/>
      <c r="L171" s="101"/>
      <c r="M171" s="101"/>
      <c r="N171" s="101"/>
      <c r="O171" s="101"/>
      <c r="P171" s="101"/>
      <c r="Q171" s="57">
        <v>2500</v>
      </c>
      <c r="R171" s="101"/>
      <c r="S171" s="101"/>
      <c r="T171" s="101"/>
      <c r="U171" s="101"/>
      <c r="V171" s="101"/>
      <c r="W171" s="101"/>
      <c r="X171" s="101"/>
      <c r="Y171" s="101"/>
      <c r="Z171" s="101"/>
      <c r="AA171" s="101"/>
      <c r="AB171" s="101"/>
      <c r="AC171" s="101"/>
    </row>
    <row r="172" spans="1:29" x14ac:dyDescent="0.25">
      <c r="I172" s="85"/>
    </row>
    <row r="173" spans="1:29" x14ac:dyDescent="0.25">
      <c r="I173" s="2"/>
    </row>
    <row r="174" spans="1:29" x14ac:dyDescent="0.25">
      <c r="I174" s="2"/>
    </row>
    <row r="175" spans="1:29" x14ac:dyDescent="0.25">
      <c r="I175" s="2"/>
    </row>
    <row r="176" spans="1:29" x14ac:dyDescent="0.25">
      <c r="I176" s="2"/>
    </row>
    <row r="177" spans="9:9" x14ac:dyDescent="0.25">
      <c r="I177" s="2"/>
    </row>
    <row r="178" spans="9:9" x14ac:dyDescent="0.25">
      <c r="I178" s="2"/>
    </row>
    <row r="179" spans="9:9" x14ac:dyDescent="0.25">
      <c r="I179" s="2"/>
    </row>
    <row r="180" spans="9:9" x14ac:dyDescent="0.25">
      <c r="I180" s="2"/>
    </row>
    <row r="181" spans="9:9" x14ac:dyDescent="0.25">
      <c r="I181" s="2"/>
    </row>
    <row r="182" spans="9:9" x14ac:dyDescent="0.25">
      <c r="I182" s="2"/>
    </row>
    <row r="183" spans="9:9" x14ac:dyDescent="0.25">
      <c r="I183" s="2"/>
    </row>
    <row r="184" spans="9:9" x14ac:dyDescent="0.25">
      <c r="I184" s="2"/>
    </row>
    <row r="185" spans="9:9" x14ac:dyDescent="0.25">
      <c r="I185" s="2"/>
    </row>
    <row r="186" spans="9:9" x14ac:dyDescent="0.25">
      <c r="I186" s="2"/>
    </row>
    <row r="187" spans="9:9" x14ac:dyDescent="0.25">
      <c r="I187" s="2"/>
    </row>
    <row r="188" spans="9:9" x14ac:dyDescent="0.25">
      <c r="I188" s="2"/>
    </row>
    <row r="189" spans="9:9" x14ac:dyDescent="0.25">
      <c r="I189" s="2"/>
    </row>
    <row r="190" spans="9:9" x14ac:dyDescent="0.25">
      <c r="I190" s="2"/>
    </row>
    <row r="191" spans="9:9" x14ac:dyDescent="0.25">
      <c r="I191" s="2"/>
    </row>
    <row r="192" spans="9:9" x14ac:dyDescent="0.25">
      <c r="I192" s="2"/>
    </row>
    <row r="193" spans="9:9" x14ac:dyDescent="0.25">
      <c r="I193" s="2"/>
    </row>
    <row r="194" spans="9:9" x14ac:dyDescent="0.25">
      <c r="I194" s="2"/>
    </row>
    <row r="195" spans="9:9" x14ac:dyDescent="0.25">
      <c r="I195" s="2"/>
    </row>
    <row r="196" spans="9:9" x14ac:dyDescent="0.25">
      <c r="I196" s="2"/>
    </row>
    <row r="197" spans="9:9" x14ac:dyDescent="0.25">
      <c r="I197" s="2"/>
    </row>
    <row r="198" spans="9:9" x14ac:dyDescent="0.25">
      <c r="I198" s="2"/>
    </row>
    <row r="199" spans="9:9" x14ac:dyDescent="0.25">
      <c r="I199" s="2"/>
    </row>
    <row r="200" spans="9:9" x14ac:dyDescent="0.25">
      <c r="I200" s="2"/>
    </row>
    <row r="201" spans="9:9" x14ac:dyDescent="0.25">
      <c r="I201" s="2"/>
    </row>
    <row r="202" spans="9:9" x14ac:dyDescent="0.25">
      <c r="I202" s="2"/>
    </row>
    <row r="203" spans="9:9" x14ac:dyDescent="0.25">
      <c r="I203" s="2"/>
    </row>
    <row r="204" spans="9:9" x14ac:dyDescent="0.25">
      <c r="I204" s="2"/>
    </row>
    <row r="205" spans="9:9" x14ac:dyDescent="0.25">
      <c r="I205" s="2"/>
    </row>
    <row r="206" spans="9:9" x14ac:dyDescent="0.25">
      <c r="I206" s="2"/>
    </row>
    <row r="207" spans="9:9" x14ac:dyDescent="0.25">
      <c r="I207" s="2"/>
    </row>
    <row r="208" spans="9:9" x14ac:dyDescent="0.25">
      <c r="I208" s="2"/>
    </row>
    <row r="209" spans="9:9" x14ac:dyDescent="0.25">
      <c r="I209" s="2"/>
    </row>
    <row r="210" spans="9:9" x14ac:dyDescent="0.25">
      <c r="I210" s="2"/>
    </row>
    <row r="211" spans="9:9" x14ac:dyDescent="0.25">
      <c r="I211" s="2"/>
    </row>
    <row r="212" spans="9:9" x14ac:dyDescent="0.25">
      <c r="I212" s="2"/>
    </row>
    <row r="213" spans="9:9" x14ac:dyDescent="0.25">
      <c r="I213" s="2"/>
    </row>
    <row r="214" spans="9:9" x14ac:dyDescent="0.25">
      <c r="I214" s="2"/>
    </row>
    <row r="215" spans="9:9" x14ac:dyDescent="0.25">
      <c r="I215" s="2"/>
    </row>
    <row r="216" spans="9:9" x14ac:dyDescent="0.25">
      <c r="I216" s="2"/>
    </row>
    <row r="217" spans="9:9" x14ac:dyDescent="0.25">
      <c r="I217" s="2"/>
    </row>
    <row r="218" spans="9:9" x14ac:dyDescent="0.25">
      <c r="I218" s="2"/>
    </row>
    <row r="219" spans="9:9" x14ac:dyDescent="0.25">
      <c r="I219" s="2"/>
    </row>
    <row r="220" spans="9:9" x14ac:dyDescent="0.25">
      <c r="I220" s="2"/>
    </row>
    <row r="221" spans="9:9" x14ac:dyDescent="0.25">
      <c r="I221" s="2"/>
    </row>
    <row r="222" spans="9:9" x14ac:dyDescent="0.25">
      <c r="I222" s="2"/>
    </row>
    <row r="223" spans="9:9" x14ac:dyDescent="0.25">
      <c r="I223" s="2"/>
    </row>
    <row r="224" spans="9:9" x14ac:dyDescent="0.25">
      <c r="I224" s="2"/>
    </row>
    <row r="225" spans="9:9" x14ac:dyDescent="0.25">
      <c r="I225" s="2"/>
    </row>
    <row r="226" spans="9:9" x14ac:dyDescent="0.25">
      <c r="I226" s="2"/>
    </row>
    <row r="227" spans="9:9" x14ac:dyDescent="0.25">
      <c r="I227" s="2"/>
    </row>
    <row r="228" spans="9:9" x14ac:dyDescent="0.25">
      <c r="I228" s="2"/>
    </row>
    <row r="229" spans="9:9" x14ac:dyDescent="0.25">
      <c r="I229" s="2"/>
    </row>
    <row r="230" spans="9:9" x14ac:dyDescent="0.25">
      <c r="I230" s="2"/>
    </row>
    <row r="231" spans="9:9" x14ac:dyDescent="0.25">
      <c r="I231" s="2"/>
    </row>
    <row r="232" spans="9:9" x14ac:dyDescent="0.25">
      <c r="I232" s="2"/>
    </row>
    <row r="233" spans="9:9" x14ac:dyDescent="0.25">
      <c r="I233" s="2"/>
    </row>
    <row r="234" spans="9:9" x14ac:dyDescent="0.25">
      <c r="I234" s="2"/>
    </row>
    <row r="235" spans="9:9" x14ac:dyDescent="0.25">
      <c r="I235" s="2"/>
    </row>
    <row r="236" spans="9:9" x14ac:dyDescent="0.25">
      <c r="I236" s="2"/>
    </row>
    <row r="237" spans="9:9" x14ac:dyDescent="0.25">
      <c r="I237" s="2"/>
    </row>
    <row r="238" spans="9:9" x14ac:dyDescent="0.25">
      <c r="I238" s="2"/>
    </row>
    <row r="239" spans="9:9" x14ac:dyDescent="0.25">
      <c r="I239" s="2"/>
    </row>
    <row r="240" spans="9:9" x14ac:dyDescent="0.25">
      <c r="I240" s="2"/>
    </row>
    <row r="241" spans="9:9" x14ac:dyDescent="0.25">
      <c r="I241" s="2"/>
    </row>
    <row r="242" spans="9:9" x14ac:dyDescent="0.25">
      <c r="I242" s="2"/>
    </row>
    <row r="243" spans="9:9" x14ac:dyDescent="0.25">
      <c r="I243" s="2"/>
    </row>
    <row r="244" spans="9:9" x14ac:dyDescent="0.25">
      <c r="I244" s="2"/>
    </row>
    <row r="245" spans="9:9" x14ac:dyDescent="0.25">
      <c r="I245" s="2"/>
    </row>
    <row r="246" spans="9:9" x14ac:dyDescent="0.25">
      <c r="I246" s="2"/>
    </row>
    <row r="247" spans="9:9" x14ac:dyDescent="0.25">
      <c r="I247" s="2"/>
    </row>
    <row r="248" spans="9:9" x14ac:dyDescent="0.25">
      <c r="I248" s="2"/>
    </row>
    <row r="249" spans="9:9" x14ac:dyDescent="0.25">
      <c r="I249" s="2"/>
    </row>
    <row r="250" spans="9:9" x14ac:dyDescent="0.25">
      <c r="I250" s="2"/>
    </row>
    <row r="251" spans="9:9" x14ac:dyDescent="0.25">
      <c r="I251" s="2"/>
    </row>
    <row r="252" spans="9:9" x14ac:dyDescent="0.25">
      <c r="I252" s="2"/>
    </row>
    <row r="253" spans="9:9" x14ac:dyDescent="0.25">
      <c r="I253" s="2"/>
    </row>
    <row r="254" spans="9:9" x14ac:dyDescent="0.25">
      <c r="I254" s="2"/>
    </row>
    <row r="255" spans="9:9" x14ac:dyDescent="0.25">
      <c r="I255" s="2"/>
    </row>
    <row r="256" spans="9:9" x14ac:dyDescent="0.25">
      <c r="I256" s="2"/>
    </row>
    <row r="257" spans="9:9" x14ac:dyDescent="0.25">
      <c r="I257" s="2"/>
    </row>
    <row r="258" spans="9:9" x14ac:dyDescent="0.25">
      <c r="I258" s="2"/>
    </row>
    <row r="259" spans="9:9" x14ac:dyDescent="0.25">
      <c r="I259" s="2"/>
    </row>
    <row r="260" spans="9:9" x14ac:dyDescent="0.25">
      <c r="I260" s="2"/>
    </row>
    <row r="261" spans="9:9" x14ac:dyDescent="0.25">
      <c r="I261" s="2"/>
    </row>
    <row r="262" spans="9:9" x14ac:dyDescent="0.25">
      <c r="I262" s="2"/>
    </row>
    <row r="263" spans="9:9" x14ac:dyDescent="0.25">
      <c r="I263" s="2"/>
    </row>
    <row r="264" spans="9:9" x14ac:dyDescent="0.25">
      <c r="I264" s="2"/>
    </row>
    <row r="265" spans="9:9" x14ac:dyDescent="0.25">
      <c r="I265" s="2"/>
    </row>
    <row r="266" spans="9:9" x14ac:dyDescent="0.25">
      <c r="I266" s="2"/>
    </row>
    <row r="267" spans="9:9" x14ac:dyDescent="0.25">
      <c r="I267" s="2"/>
    </row>
    <row r="268" spans="9:9" x14ac:dyDescent="0.25">
      <c r="I268" s="2"/>
    </row>
    <row r="269" spans="9:9" x14ac:dyDescent="0.25">
      <c r="I269" s="2"/>
    </row>
    <row r="270" spans="9:9" x14ac:dyDescent="0.25">
      <c r="I270" s="2"/>
    </row>
    <row r="271" spans="9:9" x14ac:dyDescent="0.25">
      <c r="I271" s="2"/>
    </row>
    <row r="272" spans="9:9" x14ac:dyDescent="0.25">
      <c r="I272" s="2"/>
    </row>
    <row r="273" spans="9:9" x14ac:dyDescent="0.25">
      <c r="I273" s="2"/>
    </row>
    <row r="274" spans="9:9" x14ac:dyDescent="0.25">
      <c r="I274" s="2"/>
    </row>
    <row r="275" spans="9:9" x14ac:dyDescent="0.25">
      <c r="I275" s="2"/>
    </row>
    <row r="276" spans="9:9" x14ac:dyDescent="0.25">
      <c r="I276" s="2"/>
    </row>
    <row r="277" spans="9:9" x14ac:dyDescent="0.25">
      <c r="I277" s="2"/>
    </row>
    <row r="278" spans="9:9" x14ac:dyDescent="0.25">
      <c r="I278" s="2"/>
    </row>
    <row r="279" spans="9:9" x14ac:dyDescent="0.25">
      <c r="I279" s="2"/>
    </row>
    <row r="280" spans="9:9" x14ac:dyDescent="0.25">
      <c r="I280" s="2"/>
    </row>
    <row r="281" spans="9:9" x14ac:dyDescent="0.25">
      <c r="I281" s="2"/>
    </row>
    <row r="282" spans="9:9" x14ac:dyDescent="0.25">
      <c r="I282" s="2"/>
    </row>
    <row r="283" spans="9:9" x14ac:dyDescent="0.25">
      <c r="I283" s="2"/>
    </row>
    <row r="284" spans="9:9" x14ac:dyDescent="0.25">
      <c r="I284" s="2"/>
    </row>
    <row r="285" spans="9:9" x14ac:dyDescent="0.25">
      <c r="I285" s="2"/>
    </row>
    <row r="286" spans="9:9" x14ac:dyDescent="0.25">
      <c r="I286" s="2"/>
    </row>
    <row r="287" spans="9:9" x14ac:dyDescent="0.25">
      <c r="I287" s="2"/>
    </row>
    <row r="288" spans="9:9" x14ac:dyDescent="0.25">
      <c r="I288" s="2"/>
    </row>
    <row r="289" spans="9:9" x14ac:dyDescent="0.25">
      <c r="I289" s="2"/>
    </row>
    <row r="290" spans="9:9" x14ac:dyDescent="0.25">
      <c r="I290" s="2"/>
    </row>
    <row r="291" spans="9:9" x14ac:dyDescent="0.25">
      <c r="I291" s="2"/>
    </row>
    <row r="292" spans="9:9" x14ac:dyDescent="0.25">
      <c r="I292" s="2"/>
    </row>
    <row r="293" spans="9:9" x14ac:dyDescent="0.25">
      <c r="I293" s="2"/>
    </row>
    <row r="294" spans="9:9" x14ac:dyDescent="0.25">
      <c r="I294" s="2"/>
    </row>
    <row r="295" spans="9:9" x14ac:dyDescent="0.25">
      <c r="I295" s="2"/>
    </row>
    <row r="296" spans="9:9" x14ac:dyDescent="0.25">
      <c r="I296" s="2"/>
    </row>
    <row r="297" spans="9:9" x14ac:dyDescent="0.25">
      <c r="I297" s="2"/>
    </row>
    <row r="298" spans="9:9" x14ac:dyDescent="0.25">
      <c r="I298" s="2"/>
    </row>
    <row r="299" spans="9:9" x14ac:dyDescent="0.25">
      <c r="I299" s="2"/>
    </row>
    <row r="300" spans="9:9" x14ac:dyDescent="0.25">
      <c r="I300" s="2"/>
    </row>
    <row r="301" spans="9:9" x14ac:dyDescent="0.25">
      <c r="I301" s="2"/>
    </row>
    <row r="302" spans="9:9" x14ac:dyDescent="0.25">
      <c r="I302" s="2"/>
    </row>
    <row r="303" spans="9:9" x14ac:dyDescent="0.25">
      <c r="I303" s="2"/>
    </row>
    <row r="304" spans="9:9" x14ac:dyDescent="0.25">
      <c r="I304" s="2"/>
    </row>
    <row r="305" spans="9:9" x14ac:dyDescent="0.25">
      <c r="I305" s="2"/>
    </row>
    <row r="306" spans="9:9" x14ac:dyDescent="0.25">
      <c r="I306" s="2"/>
    </row>
    <row r="307" spans="9:9" x14ac:dyDescent="0.25">
      <c r="I307" s="2"/>
    </row>
    <row r="308" spans="9:9" x14ac:dyDescent="0.25">
      <c r="I308" s="2"/>
    </row>
    <row r="309" spans="9:9" x14ac:dyDescent="0.25">
      <c r="I309" s="2"/>
    </row>
    <row r="310" spans="9:9" x14ac:dyDescent="0.25">
      <c r="I310" s="2"/>
    </row>
    <row r="311" spans="9:9" x14ac:dyDescent="0.25">
      <c r="I311" s="2"/>
    </row>
    <row r="312" spans="9:9" x14ac:dyDescent="0.25">
      <c r="I312" s="2"/>
    </row>
    <row r="313" spans="9:9" x14ac:dyDescent="0.25">
      <c r="I313" s="2"/>
    </row>
    <row r="314" spans="9:9" x14ac:dyDescent="0.25">
      <c r="I314" s="2"/>
    </row>
    <row r="315" spans="9:9" x14ac:dyDescent="0.25">
      <c r="I315" s="2"/>
    </row>
    <row r="316" spans="9:9" x14ac:dyDescent="0.25">
      <c r="I316" s="2"/>
    </row>
    <row r="317" spans="9:9" x14ac:dyDescent="0.25">
      <c r="I317" s="2"/>
    </row>
    <row r="318" spans="9:9" x14ac:dyDescent="0.25">
      <c r="I318" s="2"/>
    </row>
    <row r="319" spans="9:9" x14ac:dyDescent="0.25">
      <c r="I319" s="2"/>
    </row>
    <row r="320" spans="9:9" x14ac:dyDescent="0.25">
      <c r="I320" s="2"/>
    </row>
    <row r="321" spans="9:9" x14ac:dyDescent="0.25">
      <c r="I321" s="2"/>
    </row>
    <row r="322" spans="9:9" x14ac:dyDescent="0.25">
      <c r="I322" s="2"/>
    </row>
    <row r="323" spans="9:9" x14ac:dyDescent="0.25">
      <c r="I323" s="2"/>
    </row>
    <row r="324" spans="9:9" x14ac:dyDescent="0.25">
      <c r="I324" s="2"/>
    </row>
  </sheetData>
  <mergeCells count="16">
    <mergeCell ref="Z8:AC8"/>
    <mergeCell ref="AA1:AC1"/>
    <mergeCell ref="AA2:AC2"/>
    <mergeCell ref="AA3:AC3"/>
    <mergeCell ref="AA4:AC4"/>
    <mergeCell ref="A5:AC5"/>
    <mergeCell ref="A8:A9"/>
    <mergeCell ref="B8:B9"/>
    <mergeCell ref="C8:C9"/>
    <mergeCell ref="D8:D9"/>
    <mergeCell ref="E8:E9"/>
    <mergeCell ref="F8:I8"/>
    <mergeCell ref="J8:M8"/>
    <mergeCell ref="N8:Q8"/>
    <mergeCell ref="R8:U8"/>
    <mergeCell ref="V8:Y8"/>
  </mergeCells>
  <pageMargins left="0" right="0" top="0.39370078740157505" bottom="0.39370078740157505" header="0" footer="0"/>
  <pageSetup paperSize="9" scale="41" fitToWidth="0" fitToHeight="0" orientation="landscape" r:id="rId1"/>
  <rowBreaks count="3" manualBreakCount="3">
    <brk id="45" max="28" man="1"/>
    <brk id="97" max="16383" man="1"/>
    <brk id="1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9"/>
  <sheetViews>
    <sheetView workbookViewId="0"/>
  </sheetViews>
  <sheetFormatPr defaultRowHeight="15" x14ac:dyDescent="0.2"/>
  <cols>
    <col min="1" max="1" width="35.5" style="73" customWidth="1"/>
    <col min="2" max="2" width="20.125" style="73" customWidth="1"/>
    <col min="3" max="3" width="14.625" style="73" customWidth="1"/>
    <col min="4" max="4" width="15.125" style="73" customWidth="1"/>
    <col min="5" max="5" width="14.875" style="73" customWidth="1"/>
    <col min="6" max="7" width="15.25" style="73" customWidth="1"/>
    <col min="8" max="8" width="16.5" style="73" customWidth="1"/>
    <col min="9" max="9" width="25.75" style="73" customWidth="1"/>
    <col min="10" max="10" width="28.625" style="73" customWidth="1"/>
    <col min="11" max="1024" width="8.5" style="73" customWidth="1"/>
    <col min="1025" max="1025" width="9" customWidth="1"/>
  </cols>
  <sheetData>
    <row r="1" spans="1:24" x14ac:dyDescent="0.25">
      <c r="J1" s="74" t="s">
        <v>253</v>
      </c>
    </row>
    <row r="2" spans="1:24" ht="42.75" customHeight="1" x14ac:dyDescent="0.2">
      <c r="A2" s="207" t="s">
        <v>254</v>
      </c>
      <c r="B2" s="207"/>
      <c r="C2" s="207"/>
      <c r="D2" s="207"/>
      <c r="E2" s="207"/>
      <c r="F2" s="207"/>
      <c r="G2" s="207"/>
      <c r="H2" s="207"/>
      <c r="I2" s="207"/>
      <c r="J2" s="207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</row>
    <row r="6" spans="1:24" s="76" customFormat="1" ht="42" customHeight="1" x14ac:dyDescent="0.2">
      <c r="A6" s="208" t="s">
        <v>255</v>
      </c>
      <c r="B6" s="208" t="s">
        <v>256</v>
      </c>
      <c r="C6" s="208" t="s">
        <v>257</v>
      </c>
      <c r="D6" s="208" t="s">
        <v>258</v>
      </c>
      <c r="E6" s="208" t="s">
        <v>259</v>
      </c>
      <c r="F6" s="208"/>
      <c r="G6" s="208"/>
      <c r="H6" s="208"/>
      <c r="I6" s="208"/>
      <c r="J6" s="208" t="s">
        <v>260</v>
      </c>
    </row>
    <row r="7" spans="1:24" s="76" customFormat="1" ht="93.75" customHeight="1" x14ac:dyDescent="0.2">
      <c r="A7" s="208"/>
      <c r="B7" s="208"/>
      <c r="C7" s="208"/>
      <c r="D7" s="208"/>
      <c r="E7" s="77" t="s">
        <v>261</v>
      </c>
      <c r="F7" s="77" t="s">
        <v>262</v>
      </c>
      <c r="G7" s="77" t="s">
        <v>263</v>
      </c>
      <c r="H7" s="77" t="s">
        <v>264</v>
      </c>
      <c r="I7" s="77" t="s">
        <v>265</v>
      </c>
      <c r="J7" s="208"/>
    </row>
    <row r="8" spans="1:24" x14ac:dyDescent="0.2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</row>
    <row r="9" spans="1:24" x14ac:dyDescent="0.2">
      <c r="A9" s="16"/>
      <c r="B9" s="16"/>
      <c r="C9" s="16"/>
      <c r="D9" s="16"/>
      <c r="E9" s="16"/>
      <c r="F9" s="16"/>
      <c r="G9" s="16"/>
      <c r="H9" s="16"/>
      <c r="I9" s="16"/>
      <c r="J9" s="16"/>
    </row>
    <row r="10" spans="1:24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</row>
    <row r="11" spans="1:24" x14ac:dyDescent="0.2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24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</row>
    <row r="13" spans="1:24" x14ac:dyDescent="0.2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24" x14ac:dyDescent="0.2">
      <c r="A14" s="16" t="s">
        <v>266</v>
      </c>
      <c r="B14" s="16"/>
      <c r="C14" s="16"/>
      <c r="D14" s="16"/>
      <c r="E14" s="16"/>
      <c r="F14" s="16"/>
      <c r="G14" s="16"/>
      <c r="H14" s="16"/>
      <c r="I14" s="16"/>
      <c r="J14" s="16"/>
    </row>
    <row r="15" spans="1:24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</row>
    <row r="16" spans="1:24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0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0" spans="1:10" x14ac:dyDescent="0.2">
      <c r="A20" s="16" t="s">
        <v>266</v>
      </c>
      <c r="B20" s="16"/>
      <c r="C20" s="16"/>
      <c r="D20" s="16"/>
      <c r="E20" s="16"/>
      <c r="F20" s="16"/>
      <c r="G20" s="16"/>
      <c r="H20" s="16"/>
      <c r="I20" s="16"/>
      <c r="J20" s="16"/>
    </row>
    <row r="21" spans="1:10" x14ac:dyDescent="0.2">
      <c r="A21" s="16"/>
      <c r="B21" s="16"/>
      <c r="C21" s="16"/>
      <c r="D21" s="16"/>
      <c r="E21" s="16"/>
      <c r="F21" s="16"/>
      <c r="G21" s="16"/>
      <c r="H21" s="16"/>
      <c r="I21" s="16"/>
      <c r="J21" s="16"/>
    </row>
    <row r="22" spans="1:10" x14ac:dyDescent="0.2">
      <c r="A22" s="16"/>
      <c r="B22" s="16"/>
      <c r="C22" s="16"/>
      <c r="D22" s="16"/>
      <c r="E22" s="16"/>
      <c r="F22" s="16"/>
      <c r="G22" s="16"/>
      <c r="H22" s="16"/>
      <c r="I22" s="16"/>
      <c r="J22" s="16"/>
    </row>
    <row r="23" spans="1:10" x14ac:dyDescent="0.2">
      <c r="A23" s="16"/>
      <c r="B23" s="16"/>
      <c r="C23" s="16"/>
      <c r="D23" s="16"/>
      <c r="E23" s="16"/>
      <c r="F23" s="16"/>
      <c r="G23" s="16"/>
      <c r="H23" s="16"/>
      <c r="I23" s="16"/>
      <c r="J23" s="16"/>
    </row>
    <row r="27" spans="1:10" x14ac:dyDescent="0.2">
      <c r="A27" s="78" t="s">
        <v>267</v>
      </c>
    </row>
    <row r="28" spans="1:10" x14ac:dyDescent="0.2">
      <c r="A28" s="78"/>
    </row>
    <row r="29" spans="1:10" x14ac:dyDescent="0.2">
      <c r="A29" s="78" t="s">
        <v>268</v>
      </c>
    </row>
  </sheetData>
  <mergeCells count="7">
    <mergeCell ref="A2:J2"/>
    <mergeCell ref="A6:A7"/>
    <mergeCell ref="B6:B7"/>
    <mergeCell ref="C6:C7"/>
    <mergeCell ref="D6:D7"/>
    <mergeCell ref="E6:I6"/>
    <mergeCell ref="J6:J7"/>
  </mergeCells>
  <pageMargins left="0" right="0" top="0.39370078740157505" bottom="0.39370078740157505" header="0" footer="0"/>
  <pageSetup paperSize="0" fitToWidth="0" fitToHeight="0" orientation="landscape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RowHeight="15" x14ac:dyDescent="0.25"/>
  <cols>
    <col min="1" max="1024" width="8.125" style="79" customWidth="1"/>
    <col min="1025" max="1025" width="9" customWidth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таблица_1</vt:lpstr>
      <vt:lpstr>таблица_2</vt:lpstr>
      <vt:lpstr>Лист2</vt:lpstr>
      <vt:lpstr>Лист3</vt:lpstr>
      <vt:lpstr>таблица_1!Область_печати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Горячева Ольга Константиновна</dc:creator>
  <cp:lastModifiedBy>Буйлова Лариса Викторовна</cp:lastModifiedBy>
  <cp:revision>3</cp:revision>
  <cp:lastPrinted>2015-12-16T11:18:58Z</cp:lastPrinted>
  <dcterms:created xsi:type="dcterms:W3CDTF">2014-12-19T03:05:16Z</dcterms:created>
  <dcterms:modified xsi:type="dcterms:W3CDTF">2015-12-16T11:20:29Z</dcterms:modified>
</cp:coreProperties>
</file>