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таблица 4" sheetId="4" r:id="rId1"/>
  </sheets>
  <definedNames>
    <definedName name="_xlnm.Print_Titles" localSheetId="0">'таблица 4'!$5:$6</definedName>
    <definedName name="_xlnm.Print_Area" localSheetId="0">'таблица 4'!$A$1:$P$159</definedName>
  </definedNames>
  <calcPr calcId="145621"/>
</workbook>
</file>

<file path=xl/calcChain.xml><?xml version="1.0" encoding="utf-8"?>
<calcChain xmlns="http://schemas.openxmlformats.org/spreadsheetml/2006/main">
  <c r="J102" i="4" l="1"/>
  <c r="J80" i="4"/>
  <c r="J145" i="4" s="1"/>
  <c r="J138" i="4" l="1"/>
  <c r="K102" i="4"/>
  <c r="L102" i="4"/>
  <c r="M102" i="4"/>
  <c r="N102" i="4"/>
  <c r="O102" i="4"/>
  <c r="P102" i="4"/>
  <c r="K103" i="4"/>
  <c r="L103" i="4"/>
  <c r="M103" i="4"/>
  <c r="N103" i="4"/>
  <c r="O103" i="4"/>
  <c r="P103" i="4"/>
  <c r="K104" i="4"/>
  <c r="L104" i="4"/>
  <c r="M104" i="4"/>
  <c r="N104" i="4"/>
  <c r="O104" i="4"/>
  <c r="P104" i="4"/>
  <c r="K105" i="4"/>
  <c r="L105" i="4"/>
  <c r="M105" i="4"/>
  <c r="N105" i="4"/>
  <c r="O105" i="4"/>
  <c r="P105" i="4"/>
  <c r="K106" i="4"/>
  <c r="L106" i="4"/>
  <c r="M106" i="4"/>
  <c r="N106" i="4"/>
  <c r="O106" i="4"/>
  <c r="P106" i="4"/>
  <c r="P107" i="4"/>
  <c r="J103" i="4"/>
  <c r="J104" i="4"/>
  <c r="J105" i="4"/>
  <c r="J106" i="4"/>
  <c r="J107" i="4"/>
  <c r="K80" i="4"/>
  <c r="K145" i="4" s="1"/>
  <c r="L80" i="4"/>
  <c r="M80" i="4"/>
  <c r="M145" i="4" s="1"/>
  <c r="N80" i="4"/>
  <c r="N145" i="4" s="1"/>
  <c r="O80" i="4"/>
  <c r="O145" i="4" s="1"/>
  <c r="P80" i="4"/>
  <c r="P145" i="4" s="1"/>
  <c r="K81" i="4"/>
  <c r="K146" i="4" s="1"/>
  <c r="L81" i="4"/>
  <c r="L146" i="4" s="1"/>
  <c r="M81" i="4"/>
  <c r="M146" i="4" s="1"/>
  <c r="N81" i="4"/>
  <c r="N146" i="4" s="1"/>
  <c r="O81" i="4"/>
  <c r="O146" i="4" s="1"/>
  <c r="P81" i="4"/>
  <c r="P146" i="4" s="1"/>
  <c r="K83" i="4"/>
  <c r="K148" i="4" s="1"/>
  <c r="L83" i="4"/>
  <c r="L148" i="4" s="1"/>
  <c r="M83" i="4"/>
  <c r="N83" i="4"/>
  <c r="O83" i="4"/>
  <c r="O148" i="4" s="1"/>
  <c r="P83" i="4"/>
  <c r="P148" i="4" s="1"/>
  <c r="K84" i="4"/>
  <c r="L84" i="4"/>
  <c r="M84" i="4"/>
  <c r="M149" i="4" s="1"/>
  <c r="N84" i="4"/>
  <c r="N149" i="4" s="1"/>
  <c r="O84" i="4"/>
  <c r="P84" i="4"/>
  <c r="K85" i="4"/>
  <c r="L85" i="4"/>
  <c r="M85" i="4"/>
  <c r="N85" i="4"/>
  <c r="O85" i="4"/>
  <c r="P85" i="4"/>
  <c r="J81" i="4"/>
  <c r="J146" i="4" s="1"/>
  <c r="J83" i="4"/>
  <c r="J84" i="4"/>
  <c r="J149" i="4" s="1"/>
  <c r="J85" i="4"/>
  <c r="O149" i="4" l="1"/>
  <c r="K149" i="4"/>
  <c r="M148" i="4"/>
  <c r="J148" i="4"/>
  <c r="P149" i="4"/>
  <c r="L149" i="4"/>
  <c r="N148" i="4"/>
  <c r="I80" i="4"/>
  <c r="L145" i="4"/>
  <c r="J152" i="4"/>
  <c r="P150" i="4"/>
  <c r="J150" i="4"/>
  <c r="I15" i="4"/>
  <c r="I14" i="4"/>
  <c r="I13" i="4"/>
  <c r="I12" i="4"/>
  <c r="I11" i="4"/>
  <c r="I10" i="4"/>
  <c r="P9" i="4"/>
  <c r="O9" i="4"/>
  <c r="N9" i="4"/>
  <c r="M9" i="4"/>
  <c r="L9" i="4"/>
  <c r="K9" i="4"/>
  <c r="J9" i="4"/>
  <c r="I9" i="4" l="1"/>
  <c r="J115" i="4"/>
  <c r="P75" i="4" l="1"/>
  <c r="O75" i="4"/>
  <c r="N75" i="4"/>
  <c r="M75" i="4"/>
  <c r="L75" i="4"/>
  <c r="K75" i="4"/>
  <c r="J75" i="4"/>
  <c r="P68" i="4"/>
  <c r="O68" i="4"/>
  <c r="O82" i="4" s="1"/>
  <c r="O147" i="4" s="1"/>
  <c r="N68" i="4"/>
  <c r="M68" i="4"/>
  <c r="M82" i="4" s="1"/>
  <c r="M147" i="4" s="1"/>
  <c r="L68" i="4"/>
  <c r="K68" i="4"/>
  <c r="K82" i="4" s="1"/>
  <c r="K147" i="4" s="1"/>
  <c r="J68" i="4"/>
  <c r="J16" i="4"/>
  <c r="K16" i="4"/>
  <c r="L16" i="4"/>
  <c r="O100" i="4"/>
  <c r="O107" i="4" s="1"/>
  <c r="O150" i="4" s="1"/>
  <c r="N100" i="4"/>
  <c r="N107" i="4" s="1"/>
  <c r="N150" i="4" s="1"/>
  <c r="M100" i="4"/>
  <c r="M107" i="4" s="1"/>
  <c r="M150" i="4" s="1"/>
  <c r="L100" i="4"/>
  <c r="L107" i="4" s="1"/>
  <c r="L150" i="4" s="1"/>
  <c r="K100" i="4"/>
  <c r="K107" i="4" s="1"/>
  <c r="K150" i="4" s="1"/>
  <c r="J82" i="4" l="1"/>
  <c r="J147" i="4" s="1"/>
  <c r="L82" i="4"/>
  <c r="L147" i="4" s="1"/>
  <c r="N82" i="4"/>
  <c r="N147" i="4" s="1"/>
  <c r="P82" i="4"/>
  <c r="P147" i="4" s="1"/>
  <c r="I22" i="4"/>
  <c r="I21" i="4"/>
  <c r="I20" i="4"/>
  <c r="I19" i="4"/>
  <c r="I18" i="4"/>
  <c r="I17" i="4"/>
  <c r="P16" i="4"/>
  <c r="O16" i="4"/>
  <c r="N16" i="4"/>
  <c r="M16" i="4"/>
  <c r="I16" i="4" l="1"/>
  <c r="P130" i="4" l="1"/>
  <c r="K138" i="4"/>
  <c r="L138" i="4"/>
  <c r="M138" i="4"/>
  <c r="N138" i="4"/>
  <c r="O138" i="4"/>
  <c r="P138" i="4"/>
  <c r="K139" i="4"/>
  <c r="L139" i="4"/>
  <c r="M139" i="4"/>
  <c r="N139" i="4"/>
  <c r="O139" i="4"/>
  <c r="P139" i="4"/>
  <c r="K140" i="4"/>
  <c r="L140" i="4"/>
  <c r="M140" i="4"/>
  <c r="N140" i="4"/>
  <c r="O140" i="4"/>
  <c r="P140" i="4"/>
  <c r="K141" i="4"/>
  <c r="L141" i="4"/>
  <c r="M141" i="4"/>
  <c r="N141" i="4"/>
  <c r="O141" i="4"/>
  <c r="P141" i="4"/>
  <c r="K142" i="4"/>
  <c r="L142" i="4"/>
  <c r="M142" i="4"/>
  <c r="N142" i="4"/>
  <c r="O142" i="4"/>
  <c r="P142" i="4"/>
  <c r="K143" i="4"/>
  <c r="L143" i="4"/>
  <c r="M143" i="4"/>
  <c r="N143" i="4"/>
  <c r="O143" i="4"/>
  <c r="P143" i="4"/>
  <c r="J139" i="4"/>
  <c r="J140" i="4"/>
  <c r="J141" i="4"/>
  <c r="J142" i="4"/>
  <c r="J143" i="4"/>
  <c r="I143" i="4" l="1"/>
  <c r="I129" i="4"/>
  <c r="I128" i="4"/>
  <c r="I127" i="4"/>
  <c r="I126" i="4"/>
  <c r="I125" i="4"/>
  <c r="I124" i="4"/>
  <c r="P123" i="4"/>
  <c r="O123" i="4"/>
  <c r="N123" i="4"/>
  <c r="M123" i="4"/>
  <c r="L123" i="4"/>
  <c r="K123" i="4"/>
  <c r="J123" i="4"/>
  <c r="I100" i="4"/>
  <c r="I99" i="4"/>
  <c r="I97" i="4"/>
  <c r="I106" i="4" l="1"/>
  <c r="I123" i="4"/>
  <c r="I104" i="4"/>
  <c r="I107" i="4"/>
  <c r="I93" i="4" l="1"/>
  <c r="I92" i="4"/>
  <c r="I91" i="4"/>
  <c r="I90" i="4"/>
  <c r="I89" i="4"/>
  <c r="I88" i="4"/>
  <c r="P87" i="4"/>
  <c r="O87" i="4"/>
  <c r="N87" i="4"/>
  <c r="M87" i="4"/>
  <c r="L87" i="4"/>
  <c r="K87" i="4"/>
  <c r="J87" i="4"/>
  <c r="I64" i="4"/>
  <c r="I63" i="4"/>
  <c r="I62" i="4"/>
  <c r="I61" i="4"/>
  <c r="I60" i="4"/>
  <c r="I59" i="4"/>
  <c r="P58" i="4"/>
  <c r="O58" i="4"/>
  <c r="N58" i="4"/>
  <c r="M58" i="4"/>
  <c r="L58" i="4"/>
  <c r="K58" i="4"/>
  <c r="J58" i="4"/>
  <c r="I58" i="4" l="1"/>
  <c r="I87" i="4"/>
  <c r="I29" i="4" l="1"/>
  <c r="I28" i="4"/>
  <c r="I27" i="4"/>
  <c r="I26" i="4"/>
  <c r="I25" i="4"/>
  <c r="I24" i="4"/>
  <c r="P23" i="4"/>
  <c r="O23" i="4"/>
  <c r="N23" i="4"/>
  <c r="M23" i="4"/>
  <c r="L23" i="4"/>
  <c r="K23" i="4"/>
  <c r="J23" i="4"/>
  <c r="I36" i="4"/>
  <c r="I35" i="4"/>
  <c r="I34" i="4"/>
  <c r="I33" i="4"/>
  <c r="I32" i="4"/>
  <c r="I31" i="4"/>
  <c r="P30" i="4"/>
  <c r="O30" i="4"/>
  <c r="N30" i="4"/>
  <c r="M30" i="4"/>
  <c r="L30" i="4"/>
  <c r="K30" i="4"/>
  <c r="J30" i="4"/>
  <c r="I43" i="4"/>
  <c r="I42" i="4"/>
  <c r="I41" i="4"/>
  <c r="I40" i="4"/>
  <c r="I39" i="4"/>
  <c r="I38" i="4"/>
  <c r="P37" i="4"/>
  <c r="O37" i="4"/>
  <c r="N37" i="4"/>
  <c r="M37" i="4"/>
  <c r="L37" i="4"/>
  <c r="K37" i="4"/>
  <c r="J37" i="4"/>
  <c r="I50" i="4"/>
  <c r="I49" i="4"/>
  <c r="I48" i="4"/>
  <c r="I47" i="4"/>
  <c r="I46" i="4"/>
  <c r="I45" i="4"/>
  <c r="P44" i="4"/>
  <c r="O44" i="4"/>
  <c r="N44" i="4"/>
  <c r="M44" i="4"/>
  <c r="L44" i="4"/>
  <c r="K44" i="4"/>
  <c r="J44" i="4"/>
  <c r="I57" i="4"/>
  <c r="I56" i="4"/>
  <c r="I55" i="4"/>
  <c r="I54" i="4"/>
  <c r="I53" i="4"/>
  <c r="I52" i="4"/>
  <c r="P51" i="4"/>
  <c r="O51" i="4"/>
  <c r="N51" i="4"/>
  <c r="M51" i="4"/>
  <c r="L51" i="4"/>
  <c r="K51" i="4"/>
  <c r="J51" i="4"/>
  <c r="I71" i="4"/>
  <c r="I70" i="4"/>
  <c r="I69" i="4"/>
  <c r="I68" i="4"/>
  <c r="I67" i="4"/>
  <c r="I66" i="4"/>
  <c r="P65" i="4"/>
  <c r="O65" i="4"/>
  <c r="N65" i="4"/>
  <c r="M65" i="4"/>
  <c r="L65" i="4"/>
  <c r="K65" i="4"/>
  <c r="J65" i="4"/>
  <c r="I78" i="4"/>
  <c r="I77" i="4"/>
  <c r="I76" i="4"/>
  <c r="I75" i="4"/>
  <c r="I74" i="4"/>
  <c r="I73" i="4"/>
  <c r="P72" i="4"/>
  <c r="O72" i="4"/>
  <c r="N72" i="4"/>
  <c r="M72" i="4"/>
  <c r="L72" i="4"/>
  <c r="K72" i="4"/>
  <c r="J72" i="4"/>
  <c r="I44" i="4" l="1"/>
  <c r="I30" i="4"/>
  <c r="I51" i="4"/>
  <c r="I23" i="4"/>
  <c r="I72" i="4"/>
  <c r="I65" i="4"/>
  <c r="I37" i="4"/>
  <c r="I139" i="4" l="1"/>
  <c r="I141" i="4"/>
  <c r="P137" i="4"/>
  <c r="N137" i="4"/>
  <c r="L137" i="4"/>
  <c r="I136" i="4"/>
  <c r="I135" i="4"/>
  <c r="I134" i="4"/>
  <c r="I133" i="4"/>
  <c r="I132" i="4"/>
  <c r="I131" i="4"/>
  <c r="O130" i="4"/>
  <c r="N130" i="4"/>
  <c r="M130" i="4"/>
  <c r="K130" i="4"/>
  <c r="J130" i="4"/>
  <c r="I122" i="4"/>
  <c r="I121" i="4"/>
  <c r="I120" i="4"/>
  <c r="I119" i="4"/>
  <c r="I118" i="4"/>
  <c r="I117" i="4"/>
  <c r="P116" i="4"/>
  <c r="O116" i="4"/>
  <c r="N116" i="4"/>
  <c r="M116" i="4"/>
  <c r="L116" i="4"/>
  <c r="K116" i="4"/>
  <c r="J116" i="4"/>
  <c r="I115" i="4"/>
  <c r="I114" i="4"/>
  <c r="I113" i="4"/>
  <c r="I112" i="4"/>
  <c r="I111" i="4"/>
  <c r="I110" i="4"/>
  <c r="P109" i="4"/>
  <c r="O109" i="4"/>
  <c r="N109" i="4"/>
  <c r="M109" i="4"/>
  <c r="L109" i="4"/>
  <c r="K109" i="4"/>
  <c r="J109" i="4"/>
  <c r="O156" i="4" l="1"/>
  <c r="M156" i="4"/>
  <c r="K156" i="4"/>
  <c r="P156" i="4"/>
  <c r="N156" i="4"/>
  <c r="L156" i="4"/>
  <c r="P155" i="4"/>
  <c r="N155" i="4"/>
  <c r="L155" i="4"/>
  <c r="P157" i="4"/>
  <c r="N157" i="4"/>
  <c r="O157" i="4"/>
  <c r="M157" i="4"/>
  <c r="L157" i="4"/>
  <c r="P154" i="4"/>
  <c r="N154" i="4"/>
  <c r="L154" i="4"/>
  <c r="K157" i="4"/>
  <c r="O155" i="4"/>
  <c r="M155" i="4"/>
  <c r="K155" i="4"/>
  <c r="O154" i="4"/>
  <c r="M154" i="4"/>
  <c r="K154" i="4"/>
  <c r="I82" i="4"/>
  <c r="I84" i="4"/>
  <c r="P79" i="4"/>
  <c r="N79" i="4"/>
  <c r="I85" i="4"/>
  <c r="I83" i="4"/>
  <c r="I81" i="4"/>
  <c r="J79" i="4"/>
  <c r="O79" i="4"/>
  <c r="M79" i="4"/>
  <c r="K79" i="4"/>
  <c r="L79" i="4"/>
  <c r="I109" i="4"/>
  <c r="I130" i="4"/>
  <c r="I142" i="4"/>
  <c r="I140" i="4"/>
  <c r="O137" i="4"/>
  <c r="M137" i="4"/>
  <c r="I138" i="4"/>
  <c r="K137" i="4"/>
  <c r="J137" i="4"/>
  <c r="I116" i="4"/>
  <c r="J156" i="4" l="1"/>
  <c r="I156" i="4" s="1"/>
  <c r="I149" i="4"/>
  <c r="J154" i="4"/>
  <c r="I154" i="4" s="1"/>
  <c r="I147" i="4"/>
  <c r="I79" i="4"/>
  <c r="J157" i="4"/>
  <c r="I157" i="4" s="1"/>
  <c r="I150" i="4"/>
  <c r="I137" i="4"/>
  <c r="M94" i="4"/>
  <c r="L94" i="4"/>
  <c r="P94" i="4"/>
  <c r="K94" i="4"/>
  <c r="N94" i="4"/>
  <c r="O94" i="4"/>
  <c r="L153" i="4"/>
  <c r="K153" i="4"/>
  <c r="M153" i="4"/>
  <c r="O153" i="4"/>
  <c r="N153" i="4"/>
  <c r="P153" i="4"/>
  <c r="N101" i="4" l="1"/>
  <c r="O144" i="4"/>
  <c r="L144" i="4"/>
  <c r="O152" i="4"/>
  <c r="O151" i="4" s="1"/>
  <c r="M101" i="4"/>
  <c r="L101" i="4"/>
  <c r="K101" i="4"/>
  <c r="O101" i="4"/>
  <c r="L152" i="4" l="1"/>
  <c r="L151" i="4" s="1"/>
  <c r="N144" i="4"/>
  <c r="P101" i="4"/>
  <c r="K144" i="4"/>
  <c r="K152" i="4"/>
  <c r="K151" i="4" s="1"/>
  <c r="M152" i="4"/>
  <c r="M151" i="4" s="1"/>
  <c r="M144" i="4"/>
  <c r="N152" i="4" l="1"/>
  <c r="N151" i="4" s="1"/>
  <c r="P152" i="4"/>
  <c r="P151" i="4" s="1"/>
  <c r="P144" i="4"/>
  <c r="I95" i="4"/>
  <c r="I96" i="4"/>
  <c r="I103" i="4" l="1"/>
  <c r="J153" i="4" l="1"/>
  <c r="I153" i="4" s="1"/>
  <c r="I102" i="4"/>
  <c r="I146" i="4" l="1"/>
  <c r="I145" i="4"/>
  <c r="I152" i="4" l="1"/>
  <c r="I98" i="4"/>
  <c r="J94" i="4"/>
  <c r="I94" i="4" s="1"/>
  <c r="J101" i="4" l="1"/>
  <c r="I101" i="4" s="1"/>
  <c r="I105" i="4" l="1"/>
  <c r="J155" i="4"/>
  <c r="J144" i="4"/>
  <c r="I144" i="4" s="1"/>
  <c r="I148" i="4" l="1"/>
  <c r="J151" i="4"/>
  <c r="I151" i="4" s="1"/>
  <c r="I155" i="4"/>
</calcChain>
</file>

<file path=xl/sharedStrings.xml><?xml version="1.0" encoding="utf-8"?>
<sst xmlns="http://schemas.openxmlformats.org/spreadsheetml/2006/main" count="260" uniqueCount="80">
  <si>
    <t>всего</t>
  </si>
  <si>
    <t>федеральный бюджет</t>
  </si>
  <si>
    <t>средства по Соглашениям по передаче полномочий</t>
  </si>
  <si>
    <t>местный бюджет</t>
  </si>
  <si>
    <t>средства поселений *</t>
  </si>
  <si>
    <t>бюджет автономного округа</t>
  </si>
  <si>
    <t>иные источники</t>
  </si>
  <si>
    <t xml:space="preserve">Наименование портфеля проектов, проекта </t>
  </si>
  <si>
    <t>Наименование проекта или мероприятия</t>
  </si>
  <si>
    <t xml:space="preserve">Цели </t>
  </si>
  <si>
    <t>Срок реализации</t>
  </si>
  <si>
    <t xml:space="preserve">Источники финансирования </t>
  </si>
  <si>
    <t>Параметры финансового обеспечения, тыс. рублей</t>
  </si>
  <si>
    <t xml:space="preserve">всего </t>
  </si>
  <si>
    <t>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</t>
  </si>
  <si>
    <t>Таблица 4</t>
  </si>
  <si>
    <t>№
п/п</t>
  </si>
  <si>
    <t>Наименование основного мероприятия (подпрограммы при наличии)</t>
  </si>
  <si>
    <t>Всего по портфелям проектов</t>
  </si>
  <si>
    <t>Всего по проектам</t>
  </si>
  <si>
    <t>Портфели проектов и проекты, направленные в том числе на реализацию национальных проектов Российской Федерации**</t>
  </si>
  <si>
    <t>Примечание: 
*Средства поселений не суммируются по строке "Всего",
**В случае отсутствия в рамках муниципальной программы реализации проектов портфелей, проектов таблица не заполняется.</t>
  </si>
  <si>
    <t xml:space="preserve">Проекты муниципального образования Нефтеюганский район </t>
  </si>
  <si>
    <t xml:space="preserve">Итого по проектам муниципального образования Нефтеюганский район </t>
  </si>
  <si>
    <t xml:space="preserve">Итого по портфелю проектов Ханты-Мансийского автономного округа – Югры </t>
  </si>
  <si>
    <t>Ответственное структурное подразделение</t>
  </si>
  <si>
    <t>2019 г.</t>
  </si>
  <si>
    <t>2020 г.</t>
  </si>
  <si>
    <t>2021 г.</t>
  </si>
  <si>
    <t>2022 г.</t>
  </si>
  <si>
    <t>2023 г.</t>
  </si>
  <si>
    <t>2024 г.</t>
  </si>
  <si>
    <t>2025-2030 г.</t>
  </si>
  <si>
    <t>ДОиМП</t>
  </si>
  <si>
    <t>2019-2024</t>
  </si>
  <si>
    <t>Создание условий для организации образовательного процесса в соответствии с требованиями Федеральных государственных образовательных стандартов нового поколения</t>
  </si>
  <si>
    <t>Создание условий для реализации программ дополнительного образования, направленных на профориентацию несовершеннолетних; реализация тематических интерактивных программ, которые позволят детям осознать свои склонности к той или иной трудовой деятельности, проверить способности и убедиться в собственных силах</t>
  </si>
  <si>
    <t>Воспитание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</t>
  </si>
  <si>
    <t>Внерение национальной системы профессионального роста педагогических работников, охватывающей не менее 50 процентов учителей общеобразовательных организаций</t>
  </si>
  <si>
    <t>Обеспечить возможность женщинам, воспитывающих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трех лет, а также стимулирования создания дополнительных мест в группах кратковременного пребывания детей дошкольного возраста</t>
  </si>
  <si>
    <t>Портфели проектов, основанные на национальных и федеральных проектах Российской Федерации</t>
  </si>
  <si>
    <t xml:space="preserve">Создание материально-технические условия для занятий физической культурой и спортом </t>
  </si>
  <si>
    <t>Итого по портфелям проектов  основанных на национальных и федеральных проектах Российской Федерации</t>
  </si>
  <si>
    <t>2019-2025</t>
  </si>
  <si>
    <t>2025-2026</t>
  </si>
  <si>
    <t>2023-2024</t>
  </si>
  <si>
    <t>Создание условий для получения дополнительных знаний в области естественных наук</t>
  </si>
  <si>
    <r>
      <rPr>
        <b/>
        <sz val="12"/>
        <color theme="1"/>
        <rFont val="Times New Roman"/>
        <family val="1"/>
        <charset val="204"/>
      </rPr>
      <t>«Город профессий»</t>
    </r>
    <r>
      <rPr>
        <sz val="12"/>
        <color theme="1"/>
        <rFont val="Times New Roman"/>
        <family val="1"/>
        <charset val="204"/>
      </rPr>
      <t xml:space="preserve">                       (Реконструкция и ремонт ДОУ "Капелька" с целью обустройства центров профориентационной деятельности)</t>
    </r>
  </si>
  <si>
    <t>Обеспечение доступности качественного образования, соответствующего требованиям инновационного развития экономики, современным потребностям общества и каждого жителя Нефтеюганского района</t>
  </si>
  <si>
    <t>Создание условий для раннего развития детей в возрасте до трех лет, реализация программы психолого-педагогической, методической и консультационной помощи родителям детей, получающих дошкольное образование в семье</t>
  </si>
  <si>
    <t>Создание современной и безопасной цифровой образовательной среды, обеспечивающей высокое качество и доступность образования всех видов и уровней</t>
  </si>
  <si>
    <t>Региональный портфель проектов «Демография»</t>
  </si>
  <si>
    <t>Приоритетный региональный проект "Создание региональной системы дополнительного образования детей, в том числе обеспечение функционирования СДО и реализация региональной модели системы ФПФДО" (показатель № 4, 10, 11, 12)</t>
  </si>
  <si>
    <t>Формирование эффективной системы выявления, поддержки и развития способностей и талантов у детей и молодежи, основанной на принципах справедливости, всеобщности и направленной на самоопределение и профессиональную ориентацию всех обучающихся</t>
  </si>
  <si>
    <t>Создание новых мест в общеобразовательных организациях в соответствии с прогнозируемой потребностью и современными требованиями к условиям обучения, обеспечение односменного режима обучения в 1 - 11 (12) классах общеобразовательных организаций, перевод обучающихся в новые здания общеобразовательных организаций из зданий с износом 50 процентов и выше</t>
  </si>
  <si>
    <t>Портфель проекта "Комплекс мероприятий ("Программа"), направленных на создание новых мест в общеобразовательных организациях Ханты-Мансийского автономного округа – Югры в соответствии с прогнозируемой потребностью и современными условиями обучения, на 2019 - 2028 годы" (показатель № 9)</t>
  </si>
  <si>
    <t>2019-2021</t>
  </si>
  <si>
    <t>2022-2023</t>
  </si>
  <si>
    <t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
Подпрограмма III "Ресурсное обеспечение в сфере образования и молодежной политики"</t>
  </si>
  <si>
    <t>Основное мероприятие "Обеспечение реализации основных образовательных программ" Подпрограмма I «Дошкольное, общее и дополнительное образование детей»</t>
  </si>
  <si>
    <t>Основное мероприятие "Развитие системы оценки качества образования"   (показатель № 3) Подпрограмма I «Дошкольное, общее и дополнительное образование детей»</t>
  </si>
  <si>
    <t>Основное мероприятие "Обеспечение комплексной безопасности и комфортных условий образ (показатель № 9) Подпрограмма III "Ресурсное обеспечение в сфере образования и молодежной политики"</t>
  </si>
  <si>
    <t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 (показатель № 4) Подпрограмма I «Дошкольное, общее и дополнительное образование детей»</t>
  </si>
  <si>
    <t>Основное мероприятие "Обеспечение реализации основных образовательных программ"                Подпрограмма I «Дошкольное, общее и дополнительное образование детей»</t>
  </si>
  <si>
    <t>Основное мероприятие "Создание условий для реализации национальной системы профессионального роста педагогических работников, развитие наставничества, кадрового потенциала отрасли" (показатель № 1) Подпрограмма I «Дошкольное, общее и дополнительное образование детей»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</si>
  <si>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 Подпрограмма II "Молодежь Нефтеюганского района"</t>
  </si>
  <si>
    <t>Основное мероприятие "Создание условий для развития 
гражданско-патриотических, военно-патриотических качеств молодежи" Подпрограмма II "Молодежь Нефтеюганского района"</t>
  </si>
  <si>
    <t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Подпрограмма III "Ресурсное обеспечение в сфере образования и молодежной политики"</t>
  </si>
  <si>
    <t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 Подпрограмма I «Дошкольное, общее и дополнительное образование детей»</t>
  </si>
  <si>
    <t>Региональный портфель проектов «Развитие образования в Ханты-Мансийском автономном округе – Югре»</t>
  </si>
  <si>
    <t xml:space="preserve">Проект 1 «Создание условий для осуществления трудовой деятельности женщин с детьми, 
включая ликвидацию очереди в ясли для детей трех лет»
(показатель № 2) </t>
  </si>
  <si>
    <t xml:space="preserve">Проект 1 "Современная школа" (показатель № 3, 9) </t>
  </si>
  <si>
    <t>Проект 2 "Успех каждого ребенка"  (показатель № 4)</t>
  </si>
  <si>
    <t>Проект 3 "Поддержка семей, имеющих детей"</t>
  </si>
  <si>
    <t>Проект 4 "Цифровая образовательная среда" (показатель № 9)</t>
  </si>
  <si>
    <t>Проект 5 "Учитель будущего"(показатель № 1)</t>
  </si>
  <si>
    <t>Проект 6 "Социальная активность" (показатель № 5, 6, 7)</t>
  </si>
  <si>
    <r>
      <rPr>
        <b/>
        <sz val="12"/>
        <color theme="1"/>
        <rFont val="Times New Roman"/>
        <family val="1"/>
        <charset val="204"/>
      </rPr>
      <t xml:space="preserve"> «Школа полного дня»</t>
    </r>
    <r>
      <rPr>
        <sz val="12"/>
        <color theme="1"/>
        <rFont val="Times New Roman"/>
        <family val="1"/>
        <charset val="204"/>
      </rPr>
      <t xml:space="preserve"> (Реконструкция и ремонт здания интерната при НРМОБУ «Чеускинская СОШ»)</t>
    </r>
  </si>
  <si>
    <r>
      <rPr>
        <b/>
        <sz val="12"/>
        <color theme="1"/>
        <rFont val="Times New Roman"/>
        <family val="1"/>
        <charset val="204"/>
      </rPr>
      <t xml:space="preserve">«Развиваем школьный спорт»                     </t>
    </r>
    <r>
      <rPr>
        <sz val="12"/>
        <color theme="1"/>
        <rFont val="Times New Roman"/>
        <family val="1"/>
        <charset val="204"/>
      </rPr>
      <t xml:space="preserve">(Обустройство спортивных площадок на территории 4 школ (МОБУ «СОШ № 1» пгт. Пойковский, НРМОБУ «Усть-Юганская СОШ», НРМОБУ «Салымская СОШ №1», НРМОБУ «Лемпинская СОШ») </t>
    </r>
  </si>
  <si>
    <r>
      <rPr>
        <b/>
        <sz val="12"/>
        <color theme="1"/>
        <rFont val="Times New Roman"/>
        <family val="1"/>
        <charset val="204"/>
      </rPr>
      <t xml:space="preserve"> «Юный астроном»                         </t>
    </r>
    <r>
      <rPr>
        <sz val="12"/>
        <color theme="1"/>
        <rFont val="Times New Roman"/>
        <family val="1"/>
        <charset val="204"/>
      </rPr>
      <t xml:space="preserve"> (Создание детской образовательной обсерватории при НРМОБУ «Куть-Яхская СОШ»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</si>
</sst>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43" fontId="6" fillId="0" borderId="1" xfId="1" applyNumberFormat="1" applyFont="1" applyFill="1" applyBorder="1" applyAlignment="1">
      <alignment horizontal="right" vertical="center" wrapText="1"/>
    </xf>
    <xf numFmtId="43" fontId="6" fillId="0" borderId="1" xfId="0" applyNumberFormat="1" applyFont="1" applyFill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3" fontId="4" fillId="0" borderId="1" xfId="0" applyNumberFormat="1" applyFont="1" applyFill="1" applyBorder="1" applyAlignment="1">
      <alignment horizontal="right" vertical="center" wrapText="1"/>
    </xf>
    <xf numFmtId="43" fontId="9" fillId="0" borderId="1" xfId="1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3" fontId="10" fillId="0" borderId="1" xfId="1" applyNumberFormat="1" applyFont="1" applyFill="1" applyBorder="1" applyAlignment="1">
      <alignment horizontal="right" vertical="center" wrapText="1"/>
    </xf>
    <xf numFmtId="43" fontId="10" fillId="0" borderId="1" xfId="1" applyNumberFormat="1" applyFont="1" applyFill="1" applyBorder="1" applyAlignment="1">
      <alignment vertical="center" wrapText="1"/>
    </xf>
    <xf numFmtId="43" fontId="9" fillId="0" borderId="1" xfId="0" applyNumberFormat="1" applyFont="1" applyFill="1" applyBorder="1" applyAlignment="1">
      <alignment horizontal="right" vertical="center" wrapText="1"/>
    </xf>
    <xf numFmtId="43" fontId="10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3" fontId="1" fillId="0" borderId="1" xfId="1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1"/>
  <sheetViews>
    <sheetView tabSelected="1" view="pageBreakPreview" zoomScale="25" zoomScaleNormal="100" zoomScaleSheetLayoutView="25" workbookViewId="0">
      <pane xSplit="7" ySplit="6" topLeftCell="H94" activePane="bottomRight" state="frozen"/>
      <selection pane="topRight" activeCell="H1" sqref="H1"/>
      <selection pane="bottomLeft" activeCell="A7" sqref="A7"/>
      <selection pane="bottomRight" activeCell="D130" sqref="D130:E136"/>
    </sheetView>
  </sheetViews>
  <sheetFormatPr defaultRowHeight="15.75" x14ac:dyDescent="0.25"/>
  <cols>
    <col min="1" max="1" width="4.140625" style="1" bestFit="1" customWidth="1"/>
    <col min="2" max="2" width="19.42578125" style="30" customWidth="1"/>
    <col min="3" max="3" width="28.85546875" style="3" customWidth="1"/>
    <col min="4" max="4" width="11.140625" style="1" customWidth="1"/>
    <col min="5" max="5" width="28.7109375" style="1" customWidth="1"/>
    <col min="6" max="6" width="28.140625" style="1" customWidth="1"/>
    <col min="7" max="7" width="13.140625" style="1" customWidth="1"/>
    <col min="8" max="8" width="27" style="1" customWidth="1"/>
    <col min="9" max="10" width="17.5703125" style="1" bestFit="1" customWidth="1"/>
    <col min="11" max="13" width="15.42578125" style="1" bestFit="1" customWidth="1"/>
    <col min="14" max="14" width="17.5703125" style="1" bestFit="1" customWidth="1"/>
    <col min="15" max="15" width="15.42578125" style="1" bestFit="1" customWidth="1"/>
    <col min="16" max="16" width="17.5703125" style="1" bestFit="1" customWidth="1"/>
    <col min="17" max="16384" width="9.140625" style="1"/>
  </cols>
  <sheetData>
    <row r="1" spans="1:17" ht="19.5" x14ac:dyDescent="0.25">
      <c r="P1" s="5" t="s">
        <v>15</v>
      </c>
    </row>
    <row r="2" spans="1:17" x14ac:dyDescent="0.25">
      <c r="P2" s="4"/>
    </row>
    <row r="3" spans="1:17" ht="19.5" x14ac:dyDescent="0.25">
      <c r="A3" s="50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7" x14ac:dyDescent="0.25">
      <c r="A4" s="2"/>
    </row>
    <row r="5" spans="1:17" x14ac:dyDescent="0.25">
      <c r="A5" s="38" t="s">
        <v>16</v>
      </c>
      <c r="B5" s="37" t="s">
        <v>7</v>
      </c>
      <c r="C5" s="38" t="s">
        <v>8</v>
      </c>
      <c r="D5" s="38" t="s">
        <v>25</v>
      </c>
      <c r="E5" s="38" t="s">
        <v>17</v>
      </c>
      <c r="F5" s="38" t="s">
        <v>9</v>
      </c>
      <c r="G5" s="38" t="s">
        <v>10</v>
      </c>
      <c r="H5" s="38" t="s">
        <v>11</v>
      </c>
      <c r="I5" s="38" t="s">
        <v>12</v>
      </c>
      <c r="J5" s="38"/>
      <c r="K5" s="38"/>
      <c r="L5" s="38"/>
      <c r="M5" s="38"/>
      <c r="N5" s="38"/>
      <c r="O5" s="38"/>
      <c r="P5" s="38"/>
    </row>
    <row r="6" spans="1:17" ht="112.5" customHeight="1" x14ac:dyDescent="0.25">
      <c r="A6" s="38"/>
      <c r="B6" s="37"/>
      <c r="C6" s="38"/>
      <c r="D6" s="38"/>
      <c r="E6" s="38"/>
      <c r="F6" s="38"/>
      <c r="G6" s="38"/>
      <c r="H6" s="38"/>
      <c r="I6" s="9" t="s">
        <v>0</v>
      </c>
      <c r="J6" s="9" t="s">
        <v>26</v>
      </c>
      <c r="K6" s="9" t="s">
        <v>27</v>
      </c>
      <c r="L6" s="9" t="s">
        <v>28</v>
      </c>
      <c r="M6" s="9" t="s">
        <v>29</v>
      </c>
      <c r="N6" s="9" t="s">
        <v>30</v>
      </c>
      <c r="O6" s="9" t="s">
        <v>31</v>
      </c>
      <c r="P6" s="9" t="s">
        <v>32</v>
      </c>
    </row>
    <row r="7" spans="1:17" x14ac:dyDescent="0.25">
      <c r="A7" s="33">
        <v>1</v>
      </c>
      <c r="B7" s="35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/>
      <c r="O7" s="9"/>
      <c r="P7" s="9">
        <v>14</v>
      </c>
    </row>
    <row r="8" spans="1:17" ht="15.75" customHeight="1" x14ac:dyDescent="0.25">
      <c r="A8" s="51" t="s">
        <v>40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7" x14ac:dyDescent="0.25">
      <c r="A9" s="38">
        <v>1</v>
      </c>
      <c r="B9" s="37" t="s">
        <v>51</v>
      </c>
      <c r="C9" s="46" t="s">
        <v>70</v>
      </c>
      <c r="D9" s="38" t="s">
        <v>33</v>
      </c>
      <c r="E9" s="38" t="s">
        <v>58</v>
      </c>
      <c r="F9" s="38" t="s">
        <v>39</v>
      </c>
      <c r="G9" s="38" t="s">
        <v>34</v>
      </c>
      <c r="H9" s="32" t="s">
        <v>13</v>
      </c>
      <c r="I9" s="15">
        <f>SUM(J9:P9)</f>
        <v>291576.8</v>
      </c>
      <c r="J9" s="15">
        <f>SUM(J10:J15)</f>
        <v>0</v>
      </c>
      <c r="K9" s="15">
        <f t="shared" ref="K9:P9" si="0">SUM(K10:K15)</f>
        <v>96432.599999999991</v>
      </c>
      <c r="L9" s="15">
        <f t="shared" si="0"/>
        <v>96593.099999999991</v>
      </c>
      <c r="M9" s="15">
        <f t="shared" si="0"/>
        <v>98551.1</v>
      </c>
      <c r="N9" s="15">
        <f t="shared" si="0"/>
        <v>0</v>
      </c>
      <c r="O9" s="15">
        <f t="shared" si="0"/>
        <v>0</v>
      </c>
      <c r="P9" s="15">
        <f t="shared" si="0"/>
        <v>0</v>
      </c>
    </row>
    <row r="10" spans="1:17" x14ac:dyDescent="0.25">
      <c r="A10" s="38"/>
      <c r="B10" s="37"/>
      <c r="C10" s="46"/>
      <c r="D10" s="38"/>
      <c r="E10" s="38"/>
      <c r="F10" s="38"/>
      <c r="G10" s="38"/>
      <c r="H10" s="31" t="s">
        <v>1</v>
      </c>
      <c r="I10" s="15">
        <f t="shared" ref="I10:I15" si="1">SUM(J10:P10)</f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</row>
    <row r="11" spans="1:17" ht="31.5" x14ac:dyDescent="0.25">
      <c r="A11" s="38"/>
      <c r="B11" s="37"/>
      <c r="C11" s="46"/>
      <c r="D11" s="38"/>
      <c r="E11" s="38"/>
      <c r="F11" s="38"/>
      <c r="G11" s="38"/>
      <c r="H11" s="31" t="s">
        <v>5</v>
      </c>
      <c r="I11" s="15">
        <f t="shared" si="1"/>
        <v>183692.79999999999</v>
      </c>
      <c r="J11" s="15">
        <v>0</v>
      </c>
      <c r="K11" s="19">
        <v>91846.399999999994</v>
      </c>
      <c r="L11" s="19">
        <v>91846.399999999994</v>
      </c>
      <c r="M11" s="15"/>
      <c r="N11" s="15">
        <v>0</v>
      </c>
      <c r="O11" s="15">
        <v>0</v>
      </c>
      <c r="P11" s="15">
        <v>0</v>
      </c>
    </row>
    <row r="12" spans="1:17" x14ac:dyDescent="0.25">
      <c r="A12" s="38"/>
      <c r="B12" s="37"/>
      <c r="C12" s="46"/>
      <c r="D12" s="38"/>
      <c r="E12" s="38"/>
      <c r="F12" s="38"/>
      <c r="G12" s="38"/>
      <c r="H12" s="31" t="s">
        <v>3</v>
      </c>
      <c r="I12" s="15">
        <f t="shared" si="1"/>
        <v>14260.5</v>
      </c>
      <c r="J12" s="7">
        <v>0</v>
      </c>
      <c r="K12" s="7">
        <v>4586.2</v>
      </c>
      <c r="L12" s="7">
        <v>4746.7</v>
      </c>
      <c r="M12" s="15">
        <v>4927.6000000000004</v>
      </c>
      <c r="N12" s="15">
        <v>0</v>
      </c>
      <c r="O12" s="15">
        <v>0</v>
      </c>
      <c r="P12" s="15">
        <v>0</v>
      </c>
    </row>
    <row r="13" spans="1:17" ht="31.5" x14ac:dyDescent="0.25">
      <c r="A13" s="38"/>
      <c r="B13" s="37"/>
      <c r="C13" s="46"/>
      <c r="D13" s="38"/>
      <c r="E13" s="38"/>
      <c r="F13" s="38"/>
      <c r="G13" s="38"/>
      <c r="H13" s="31" t="s">
        <v>2</v>
      </c>
      <c r="I13" s="15">
        <f t="shared" si="1"/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</row>
    <row r="14" spans="1:17" x14ac:dyDescent="0.25">
      <c r="A14" s="38"/>
      <c r="B14" s="37"/>
      <c r="C14" s="46"/>
      <c r="D14" s="38"/>
      <c r="E14" s="38"/>
      <c r="F14" s="38"/>
      <c r="G14" s="38"/>
      <c r="H14" s="13" t="s">
        <v>4</v>
      </c>
      <c r="I14" s="15">
        <f t="shared" si="1"/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</row>
    <row r="15" spans="1:17" ht="189" customHeight="1" x14ac:dyDescent="0.25">
      <c r="A15" s="38"/>
      <c r="B15" s="37"/>
      <c r="C15" s="46"/>
      <c r="D15" s="38"/>
      <c r="E15" s="38"/>
      <c r="F15" s="38"/>
      <c r="G15" s="38"/>
      <c r="H15" s="31" t="s">
        <v>6</v>
      </c>
      <c r="I15" s="15">
        <f t="shared" si="1"/>
        <v>93623.5</v>
      </c>
      <c r="J15" s="19">
        <v>0</v>
      </c>
      <c r="K15" s="19">
        <v>0</v>
      </c>
      <c r="L15" s="19">
        <v>0</v>
      </c>
      <c r="M15" s="15">
        <v>93623.5</v>
      </c>
      <c r="N15" s="15">
        <v>0</v>
      </c>
      <c r="O15" s="15">
        <v>0</v>
      </c>
      <c r="P15" s="15">
        <v>0</v>
      </c>
    </row>
    <row r="16" spans="1:17" ht="15.75" customHeight="1" x14ac:dyDescent="0.25">
      <c r="A16" s="38">
        <v>2</v>
      </c>
      <c r="B16" s="37" t="s">
        <v>69</v>
      </c>
      <c r="C16" s="43" t="s">
        <v>71</v>
      </c>
      <c r="D16" s="38" t="s">
        <v>33</v>
      </c>
      <c r="E16" s="38" t="s">
        <v>60</v>
      </c>
      <c r="F16" s="38" t="s">
        <v>48</v>
      </c>
      <c r="G16" s="38" t="s">
        <v>43</v>
      </c>
      <c r="H16" s="22" t="s">
        <v>13</v>
      </c>
      <c r="I16" s="15">
        <f>SUM(J16:P16)</f>
        <v>23664</v>
      </c>
      <c r="J16" s="15">
        <f>SUM(J17:J22)</f>
        <v>1972</v>
      </c>
      <c r="K16" s="15">
        <f t="shared" ref="K16:P16" si="2">SUM(K17:K22)</f>
        <v>1972</v>
      </c>
      <c r="L16" s="15">
        <f t="shared" si="2"/>
        <v>1972</v>
      </c>
      <c r="M16" s="15">
        <f t="shared" si="2"/>
        <v>1972</v>
      </c>
      <c r="N16" s="15">
        <f t="shared" si="2"/>
        <v>1972</v>
      </c>
      <c r="O16" s="15">
        <f t="shared" si="2"/>
        <v>1972</v>
      </c>
      <c r="P16" s="15">
        <f t="shared" si="2"/>
        <v>11832</v>
      </c>
      <c r="Q16" s="30"/>
    </row>
    <row r="17" spans="1:17" x14ac:dyDescent="0.25">
      <c r="A17" s="38"/>
      <c r="B17" s="37"/>
      <c r="C17" s="44"/>
      <c r="D17" s="38"/>
      <c r="E17" s="38"/>
      <c r="F17" s="38"/>
      <c r="G17" s="38"/>
      <c r="H17" s="21" t="s">
        <v>1</v>
      </c>
      <c r="I17" s="15">
        <f t="shared" ref="I17:I22" si="3">SUM(J17:P17)</f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30"/>
    </row>
    <row r="18" spans="1:17" ht="31.5" x14ac:dyDescent="0.25">
      <c r="A18" s="38"/>
      <c r="B18" s="37"/>
      <c r="C18" s="44"/>
      <c r="D18" s="38"/>
      <c r="E18" s="38"/>
      <c r="F18" s="38"/>
      <c r="G18" s="38"/>
      <c r="H18" s="21" t="s">
        <v>5</v>
      </c>
      <c r="I18" s="15">
        <f t="shared" si="3"/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30"/>
    </row>
    <row r="19" spans="1:17" x14ac:dyDescent="0.25">
      <c r="A19" s="38"/>
      <c r="B19" s="37"/>
      <c r="C19" s="44"/>
      <c r="D19" s="38"/>
      <c r="E19" s="38"/>
      <c r="F19" s="38"/>
      <c r="G19" s="38"/>
      <c r="H19" s="21" t="s">
        <v>3</v>
      </c>
      <c r="I19" s="15">
        <f t="shared" si="3"/>
        <v>23664</v>
      </c>
      <c r="J19" s="24">
        <v>1972</v>
      </c>
      <c r="K19" s="24">
        <v>1972</v>
      </c>
      <c r="L19" s="24">
        <v>1972</v>
      </c>
      <c r="M19" s="24">
        <v>1972</v>
      </c>
      <c r="N19" s="24">
        <v>1972</v>
      </c>
      <c r="O19" s="24">
        <v>1972</v>
      </c>
      <c r="P19" s="24">
        <v>11832</v>
      </c>
      <c r="Q19" s="30"/>
    </row>
    <row r="20" spans="1:17" ht="31.5" customHeight="1" x14ac:dyDescent="0.25">
      <c r="A20" s="38"/>
      <c r="B20" s="37"/>
      <c r="C20" s="44"/>
      <c r="D20" s="38"/>
      <c r="E20" s="38"/>
      <c r="F20" s="38"/>
      <c r="G20" s="38"/>
      <c r="H20" s="21" t="s">
        <v>2</v>
      </c>
      <c r="I20" s="15">
        <f t="shared" si="3"/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30"/>
    </row>
    <row r="21" spans="1:17" x14ac:dyDescent="0.25">
      <c r="A21" s="38"/>
      <c r="B21" s="37"/>
      <c r="C21" s="44"/>
      <c r="D21" s="38"/>
      <c r="E21" s="38"/>
      <c r="F21" s="38"/>
      <c r="G21" s="38"/>
      <c r="H21" s="21" t="s">
        <v>4</v>
      </c>
      <c r="I21" s="15">
        <f t="shared" si="3"/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30"/>
    </row>
    <row r="22" spans="1:17" x14ac:dyDescent="0.25">
      <c r="A22" s="38"/>
      <c r="B22" s="37"/>
      <c r="C22" s="44"/>
      <c r="D22" s="38"/>
      <c r="E22" s="38"/>
      <c r="F22" s="38"/>
      <c r="G22" s="38"/>
      <c r="H22" s="21" t="s">
        <v>6</v>
      </c>
      <c r="I22" s="15">
        <f t="shared" si="3"/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30"/>
    </row>
    <row r="23" spans="1:17" x14ac:dyDescent="0.25">
      <c r="A23" s="38"/>
      <c r="B23" s="37"/>
      <c r="C23" s="44"/>
      <c r="D23" s="38" t="s">
        <v>33</v>
      </c>
      <c r="E23" s="38" t="s">
        <v>59</v>
      </c>
      <c r="F23" s="38" t="s">
        <v>48</v>
      </c>
      <c r="G23" s="38" t="s">
        <v>43</v>
      </c>
      <c r="H23" s="10" t="s">
        <v>13</v>
      </c>
      <c r="I23" s="15">
        <f>SUM(J23:P23)</f>
        <v>324000</v>
      </c>
      <c r="J23" s="15">
        <f>SUM(J24:J29)</f>
        <v>27000</v>
      </c>
      <c r="K23" s="15">
        <f t="shared" ref="K23:P23" si="4">SUM(K24:K29)</f>
        <v>27000</v>
      </c>
      <c r="L23" s="15">
        <f t="shared" si="4"/>
        <v>27000</v>
      </c>
      <c r="M23" s="15">
        <f t="shared" si="4"/>
        <v>27000</v>
      </c>
      <c r="N23" s="15">
        <f t="shared" si="4"/>
        <v>27000</v>
      </c>
      <c r="O23" s="15">
        <f t="shared" si="4"/>
        <v>27000</v>
      </c>
      <c r="P23" s="15">
        <f t="shared" si="4"/>
        <v>162000</v>
      </c>
      <c r="Q23" s="30"/>
    </row>
    <row r="24" spans="1:17" x14ac:dyDescent="0.25">
      <c r="A24" s="38"/>
      <c r="B24" s="37"/>
      <c r="C24" s="44"/>
      <c r="D24" s="38"/>
      <c r="E24" s="38"/>
      <c r="F24" s="38"/>
      <c r="G24" s="38"/>
      <c r="H24" s="12" t="s">
        <v>1</v>
      </c>
      <c r="I24" s="11">
        <f t="shared" ref="I24:I29" si="5">SUM(J24:P24)</f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</row>
    <row r="25" spans="1:17" ht="31.5" x14ac:dyDescent="0.25">
      <c r="A25" s="38"/>
      <c r="B25" s="37"/>
      <c r="C25" s="44"/>
      <c r="D25" s="38"/>
      <c r="E25" s="38"/>
      <c r="F25" s="38"/>
      <c r="G25" s="38"/>
      <c r="H25" s="12" t="s">
        <v>5</v>
      </c>
      <c r="I25" s="15">
        <f t="shared" si="5"/>
        <v>324000</v>
      </c>
      <c r="J25" s="15">
        <v>27000</v>
      </c>
      <c r="K25" s="15">
        <v>27000</v>
      </c>
      <c r="L25" s="15">
        <v>27000</v>
      </c>
      <c r="M25" s="15">
        <v>27000</v>
      </c>
      <c r="N25" s="15">
        <v>27000</v>
      </c>
      <c r="O25" s="15">
        <v>27000</v>
      </c>
      <c r="P25" s="15">
        <v>162000</v>
      </c>
    </row>
    <row r="26" spans="1:17" x14ac:dyDescent="0.25">
      <c r="A26" s="38"/>
      <c r="B26" s="37"/>
      <c r="C26" s="44"/>
      <c r="D26" s="38"/>
      <c r="E26" s="38"/>
      <c r="F26" s="38"/>
      <c r="G26" s="38"/>
      <c r="H26" s="12" t="s">
        <v>3</v>
      </c>
      <c r="I26" s="15">
        <f t="shared" si="5"/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</row>
    <row r="27" spans="1:17" ht="31.5" customHeight="1" x14ac:dyDescent="0.25">
      <c r="A27" s="38"/>
      <c r="B27" s="37"/>
      <c r="C27" s="44"/>
      <c r="D27" s="38"/>
      <c r="E27" s="38"/>
      <c r="F27" s="38"/>
      <c r="G27" s="38"/>
      <c r="H27" s="12" t="s">
        <v>2</v>
      </c>
      <c r="I27" s="15">
        <f t="shared" si="5"/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</row>
    <row r="28" spans="1:17" x14ac:dyDescent="0.25">
      <c r="A28" s="38"/>
      <c r="B28" s="37"/>
      <c r="C28" s="44"/>
      <c r="D28" s="38"/>
      <c r="E28" s="38"/>
      <c r="F28" s="38"/>
      <c r="G28" s="38"/>
      <c r="H28" s="12" t="s">
        <v>4</v>
      </c>
      <c r="I28" s="15">
        <f t="shared" si="5"/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</row>
    <row r="29" spans="1:17" x14ac:dyDescent="0.25">
      <c r="A29" s="38"/>
      <c r="B29" s="37"/>
      <c r="C29" s="44"/>
      <c r="D29" s="38"/>
      <c r="E29" s="38"/>
      <c r="F29" s="38"/>
      <c r="G29" s="38"/>
      <c r="H29" s="12" t="s">
        <v>6</v>
      </c>
      <c r="I29" s="15">
        <f t="shared" si="5"/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</row>
    <row r="30" spans="1:17" x14ac:dyDescent="0.25">
      <c r="A30" s="38"/>
      <c r="B30" s="37"/>
      <c r="C30" s="44"/>
      <c r="D30" s="38" t="s">
        <v>33</v>
      </c>
      <c r="E30" s="38" t="s">
        <v>61</v>
      </c>
      <c r="F30" s="38" t="s">
        <v>48</v>
      </c>
      <c r="G30" s="38" t="s">
        <v>43</v>
      </c>
      <c r="H30" s="10" t="s">
        <v>13</v>
      </c>
      <c r="I30" s="15">
        <f>SUM(J30:P30)</f>
        <v>780000</v>
      </c>
      <c r="J30" s="15">
        <f>SUM(J31:J36)</f>
        <v>65000</v>
      </c>
      <c r="K30" s="15">
        <f t="shared" ref="K30:P30" si="6">SUM(K31:K36)</f>
        <v>65000</v>
      </c>
      <c r="L30" s="15">
        <f t="shared" si="6"/>
        <v>65000</v>
      </c>
      <c r="M30" s="15">
        <f t="shared" si="6"/>
        <v>65000</v>
      </c>
      <c r="N30" s="15">
        <f t="shared" si="6"/>
        <v>65000</v>
      </c>
      <c r="O30" s="15">
        <f t="shared" si="6"/>
        <v>65000</v>
      </c>
      <c r="P30" s="15">
        <f t="shared" si="6"/>
        <v>390000</v>
      </c>
    </row>
    <row r="31" spans="1:17" x14ac:dyDescent="0.25">
      <c r="A31" s="38"/>
      <c r="B31" s="37"/>
      <c r="C31" s="44"/>
      <c r="D31" s="38"/>
      <c r="E31" s="38"/>
      <c r="F31" s="38"/>
      <c r="G31" s="38"/>
      <c r="H31" s="12" t="s">
        <v>1</v>
      </c>
      <c r="I31" s="15">
        <f t="shared" ref="I31:I36" si="7">SUM(J31:P31)</f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</row>
    <row r="32" spans="1:17" ht="31.5" x14ac:dyDescent="0.25">
      <c r="A32" s="38"/>
      <c r="B32" s="37"/>
      <c r="C32" s="44"/>
      <c r="D32" s="38"/>
      <c r="E32" s="38"/>
      <c r="F32" s="38"/>
      <c r="G32" s="38"/>
      <c r="H32" s="12" t="s">
        <v>5</v>
      </c>
      <c r="I32" s="15">
        <f t="shared" si="7"/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</row>
    <row r="33" spans="1:16" x14ac:dyDescent="0.25">
      <c r="A33" s="38"/>
      <c r="B33" s="37"/>
      <c r="C33" s="44"/>
      <c r="D33" s="38"/>
      <c r="E33" s="38"/>
      <c r="F33" s="38"/>
      <c r="G33" s="38"/>
      <c r="H33" s="12" t="s">
        <v>3</v>
      </c>
      <c r="I33" s="15">
        <f t="shared" si="7"/>
        <v>180000</v>
      </c>
      <c r="J33" s="26">
        <v>15000</v>
      </c>
      <c r="K33" s="26">
        <v>15000</v>
      </c>
      <c r="L33" s="26">
        <v>15000</v>
      </c>
      <c r="M33" s="26">
        <v>15000</v>
      </c>
      <c r="N33" s="26">
        <v>15000</v>
      </c>
      <c r="O33" s="26">
        <v>15000</v>
      </c>
      <c r="P33" s="26">
        <v>90000</v>
      </c>
    </row>
    <row r="34" spans="1:16" ht="31.5" customHeight="1" x14ac:dyDescent="0.25">
      <c r="A34" s="38"/>
      <c r="B34" s="37"/>
      <c r="C34" s="44"/>
      <c r="D34" s="38"/>
      <c r="E34" s="38"/>
      <c r="F34" s="38"/>
      <c r="G34" s="38"/>
      <c r="H34" s="12" t="s">
        <v>2</v>
      </c>
      <c r="I34" s="15">
        <f t="shared" si="7"/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</row>
    <row r="35" spans="1:16" x14ac:dyDescent="0.25">
      <c r="A35" s="38"/>
      <c r="B35" s="37"/>
      <c r="C35" s="44"/>
      <c r="D35" s="38"/>
      <c r="E35" s="38"/>
      <c r="F35" s="38"/>
      <c r="G35" s="38"/>
      <c r="H35" s="12" t="s">
        <v>4</v>
      </c>
      <c r="I35" s="15">
        <f t="shared" si="7"/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</row>
    <row r="36" spans="1:16" x14ac:dyDescent="0.25">
      <c r="A36" s="38"/>
      <c r="B36" s="37"/>
      <c r="C36" s="45"/>
      <c r="D36" s="38"/>
      <c r="E36" s="38"/>
      <c r="F36" s="38"/>
      <c r="G36" s="38"/>
      <c r="H36" s="12" t="s">
        <v>6</v>
      </c>
      <c r="I36" s="15">
        <f t="shared" si="7"/>
        <v>600000</v>
      </c>
      <c r="J36" s="7">
        <v>50000</v>
      </c>
      <c r="K36" s="7">
        <v>50000</v>
      </c>
      <c r="L36" s="7">
        <v>50000</v>
      </c>
      <c r="M36" s="7">
        <v>50000</v>
      </c>
      <c r="N36" s="7">
        <v>50000</v>
      </c>
      <c r="O36" s="7">
        <v>50000</v>
      </c>
      <c r="P36" s="7">
        <v>300000</v>
      </c>
    </row>
    <row r="37" spans="1:16" x14ac:dyDescent="0.25">
      <c r="A37" s="38"/>
      <c r="B37" s="37"/>
      <c r="C37" s="46" t="s">
        <v>72</v>
      </c>
      <c r="D37" s="38" t="s">
        <v>33</v>
      </c>
      <c r="E37" s="38" t="s">
        <v>62</v>
      </c>
      <c r="F37" s="38" t="s">
        <v>37</v>
      </c>
      <c r="G37" s="38" t="s">
        <v>43</v>
      </c>
      <c r="H37" s="10" t="s">
        <v>13</v>
      </c>
      <c r="I37" s="11">
        <f>SUM(J37:P37)</f>
        <v>38364.480000000003</v>
      </c>
      <c r="J37" s="11">
        <f>SUM(J38:J43)</f>
        <v>3197.04</v>
      </c>
      <c r="K37" s="11">
        <f t="shared" ref="K37:P37" si="8">SUM(K38:K43)</f>
        <v>3197.04</v>
      </c>
      <c r="L37" s="11">
        <f t="shared" si="8"/>
        <v>3197.04</v>
      </c>
      <c r="M37" s="11">
        <f t="shared" si="8"/>
        <v>3197.04</v>
      </c>
      <c r="N37" s="11">
        <f t="shared" si="8"/>
        <v>3197.04</v>
      </c>
      <c r="O37" s="11">
        <f t="shared" si="8"/>
        <v>3197.04</v>
      </c>
      <c r="P37" s="11">
        <f t="shared" si="8"/>
        <v>19182.240000000002</v>
      </c>
    </row>
    <row r="38" spans="1:16" x14ac:dyDescent="0.25">
      <c r="A38" s="38"/>
      <c r="B38" s="37"/>
      <c r="C38" s="46"/>
      <c r="D38" s="38"/>
      <c r="E38" s="38"/>
      <c r="F38" s="38"/>
      <c r="G38" s="38"/>
      <c r="H38" s="12" t="s">
        <v>1</v>
      </c>
      <c r="I38" s="11">
        <f t="shared" ref="I38:I43" si="9">SUM(J38:P38)</f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</row>
    <row r="39" spans="1:16" ht="31.5" x14ac:dyDescent="0.25">
      <c r="A39" s="38"/>
      <c r="B39" s="37"/>
      <c r="C39" s="46"/>
      <c r="D39" s="38"/>
      <c r="E39" s="38"/>
      <c r="F39" s="38"/>
      <c r="G39" s="38"/>
      <c r="H39" s="12" t="s">
        <v>5</v>
      </c>
      <c r="I39" s="11">
        <f t="shared" si="9"/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</row>
    <row r="40" spans="1:16" x14ac:dyDescent="0.25">
      <c r="A40" s="38"/>
      <c r="B40" s="37"/>
      <c r="C40" s="46"/>
      <c r="D40" s="38"/>
      <c r="E40" s="38"/>
      <c r="F40" s="38"/>
      <c r="G40" s="38"/>
      <c r="H40" s="12" t="s">
        <v>3</v>
      </c>
      <c r="I40" s="11">
        <f t="shared" si="9"/>
        <v>38364.480000000003</v>
      </c>
      <c r="J40" s="6">
        <v>3197.04</v>
      </c>
      <c r="K40" s="8">
        <v>3197.04</v>
      </c>
      <c r="L40" s="6">
        <v>3197.04</v>
      </c>
      <c r="M40" s="6">
        <v>3197.04</v>
      </c>
      <c r="N40" s="6">
        <v>3197.04</v>
      </c>
      <c r="O40" s="6">
        <v>3197.04</v>
      </c>
      <c r="P40" s="6">
        <v>19182.240000000002</v>
      </c>
    </row>
    <row r="41" spans="1:16" ht="31.5" customHeight="1" x14ac:dyDescent="0.25">
      <c r="A41" s="38"/>
      <c r="B41" s="37"/>
      <c r="C41" s="46"/>
      <c r="D41" s="38"/>
      <c r="E41" s="38"/>
      <c r="F41" s="38"/>
      <c r="G41" s="38"/>
      <c r="H41" s="12" t="s">
        <v>2</v>
      </c>
      <c r="I41" s="11">
        <f t="shared" si="9"/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</row>
    <row r="42" spans="1:16" x14ac:dyDescent="0.25">
      <c r="A42" s="38"/>
      <c r="B42" s="37"/>
      <c r="C42" s="46"/>
      <c r="D42" s="38"/>
      <c r="E42" s="38"/>
      <c r="F42" s="38"/>
      <c r="G42" s="38"/>
      <c r="H42" s="12" t="s">
        <v>4</v>
      </c>
      <c r="I42" s="11">
        <f t="shared" si="9"/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</row>
    <row r="43" spans="1:16" ht="115.5" customHeight="1" x14ac:dyDescent="0.25">
      <c r="A43" s="38"/>
      <c r="B43" s="37"/>
      <c r="C43" s="46"/>
      <c r="D43" s="38"/>
      <c r="E43" s="38"/>
      <c r="F43" s="38"/>
      <c r="G43" s="38"/>
      <c r="H43" s="12" t="s">
        <v>6</v>
      </c>
      <c r="I43" s="11">
        <f t="shared" si="9"/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</row>
    <row r="44" spans="1:16" ht="15.75" customHeight="1" x14ac:dyDescent="0.25">
      <c r="A44" s="38"/>
      <c r="B44" s="37"/>
      <c r="C44" s="42" t="s">
        <v>73</v>
      </c>
      <c r="D44" s="37" t="s">
        <v>33</v>
      </c>
      <c r="E44" s="37" t="s">
        <v>63</v>
      </c>
      <c r="F44" s="38" t="s">
        <v>49</v>
      </c>
      <c r="G44" s="38" t="s">
        <v>43</v>
      </c>
      <c r="H44" s="10" t="s">
        <v>13</v>
      </c>
      <c r="I44" s="11">
        <f>SUM(J44:P44)</f>
        <v>0</v>
      </c>
      <c r="J44" s="11">
        <f>SUM(J45:J50)</f>
        <v>0</v>
      </c>
      <c r="K44" s="11">
        <f t="shared" ref="K44:P44" si="10">SUM(K45:K50)</f>
        <v>0</v>
      </c>
      <c r="L44" s="11">
        <f t="shared" si="10"/>
        <v>0</v>
      </c>
      <c r="M44" s="11">
        <f t="shared" si="10"/>
        <v>0</v>
      </c>
      <c r="N44" s="11">
        <f t="shared" si="10"/>
        <v>0</v>
      </c>
      <c r="O44" s="11">
        <f t="shared" si="10"/>
        <v>0</v>
      </c>
      <c r="P44" s="11">
        <f t="shared" si="10"/>
        <v>0</v>
      </c>
    </row>
    <row r="45" spans="1:16" x14ac:dyDescent="0.25">
      <c r="A45" s="38"/>
      <c r="B45" s="37"/>
      <c r="C45" s="42"/>
      <c r="D45" s="37"/>
      <c r="E45" s="37"/>
      <c r="F45" s="38"/>
      <c r="G45" s="38"/>
      <c r="H45" s="12" t="s">
        <v>1</v>
      </c>
      <c r="I45" s="11">
        <f t="shared" ref="I45:I50" si="11">SUM(J45:P45)</f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</row>
    <row r="46" spans="1:16" ht="31.5" x14ac:dyDescent="0.25">
      <c r="A46" s="38"/>
      <c r="B46" s="37"/>
      <c r="C46" s="42"/>
      <c r="D46" s="37"/>
      <c r="E46" s="37"/>
      <c r="F46" s="38"/>
      <c r="G46" s="38"/>
      <c r="H46" s="12" t="s">
        <v>5</v>
      </c>
      <c r="I46" s="11">
        <f t="shared" si="11"/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</row>
    <row r="47" spans="1:16" x14ac:dyDescent="0.25">
      <c r="A47" s="38"/>
      <c r="B47" s="37"/>
      <c r="C47" s="42"/>
      <c r="D47" s="37"/>
      <c r="E47" s="37"/>
      <c r="F47" s="38"/>
      <c r="G47" s="38"/>
      <c r="H47" s="12" t="s">
        <v>3</v>
      </c>
      <c r="I47" s="11">
        <f t="shared" si="11"/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</row>
    <row r="48" spans="1:16" ht="31.5" customHeight="1" x14ac:dyDescent="0.25">
      <c r="A48" s="38"/>
      <c r="B48" s="37"/>
      <c r="C48" s="42"/>
      <c r="D48" s="37"/>
      <c r="E48" s="37"/>
      <c r="F48" s="38"/>
      <c r="G48" s="38"/>
      <c r="H48" s="12" t="s">
        <v>2</v>
      </c>
      <c r="I48" s="11">
        <f t="shared" si="11"/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</row>
    <row r="49" spans="1:16" x14ac:dyDescent="0.25">
      <c r="A49" s="38"/>
      <c r="B49" s="37"/>
      <c r="C49" s="42"/>
      <c r="D49" s="37"/>
      <c r="E49" s="37"/>
      <c r="F49" s="38"/>
      <c r="G49" s="38"/>
      <c r="H49" s="12" t="s">
        <v>4</v>
      </c>
      <c r="I49" s="11">
        <f t="shared" si="11"/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</row>
    <row r="50" spans="1:16" x14ac:dyDescent="0.25">
      <c r="A50" s="38"/>
      <c r="B50" s="37"/>
      <c r="C50" s="42"/>
      <c r="D50" s="37"/>
      <c r="E50" s="37"/>
      <c r="F50" s="38"/>
      <c r="G50" s="38"/>
      <c r="H50" s="12" t="s">
        <v>6</v>
      </c>
      <c r="I50" s="11">
        <f t="shared" si="11"/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</row>
    <row r="51" spans="1:16" ht="15.75" customHeight="1" x14ac:dyDescent="0.25">
      <c r="A51" s="38"/>
      <c r="B51" s="37"/>
      <c r="C51" s="46" t="s">
        <v>74</v>
      </c>
      <c r="D51" s="38" t="s">
        <v>33</v>
      </c>
      <c r="E51" s="38" t="s">
        <v>59</v>
      </c>
      <c r="F51" s="38" t="s">
        <v>50</v>
      </c>
      <c r="G51" s="38" t="s">
        <v>43</v>
      </c>
      <c r="H51" s="10" t="s">
        <v>13</v>
      </c>
      <c r="I51" s="11">
        <f>SUM(J51:P51)</f>
        <v>15600</v>
      </c>
      <c r="J51" s="15">
        <f>SUM(J52:J57)</f>
        <v>1300</v>
      </c>
      <c r="K51" s="15">
        <f t="shared" ref="K51:P51" si="12">SUM(K52:K57)</f>
        <v>1300</v>
      </c>
      <c r="L51" s="15">
        <f t="shared" si="12"/>
        <v>1300</v>
      </c>
      <c r="M51" s="15">
        <f t="shared" si="12"/>
        <v>1300</v>
      </c>
      <c r="N51" s="15">
        <f t="shared" si="12"/>
        <v>1300</v>
      </c>
      <c r="O51" s="15">
        <f t="shared" si="12"/>
        <v>1300</v>
      </c>
      <c r="P51" s="15">
        <f t="shared" si="12"/>
        <v>7800</v>
      </c>
    </row>
    <row r="52" spans="1:16" x14ac:dyDescent="0.25">
      <c r="A52" s="38"/>
      <c r="B52" s="37"/>
      <c r="C52" s="46"/>
      <c r="D52" s="38"/>
      <c r="E52" s="38"/>
      <c r="F52" s="38"/>
      <c r="G52" s="38"/>
      <c r="H52" s="12" t="s">
        <v>1</v>
      </c>
      <c r="I52" s="11">
        <f t="shared" ref="I52:I57" si="13">SUM(J52:P52)</f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</row>
    <row r="53" spans="1:16" ht="31.5" x14ac:dyDescent="0.25">
      <c r="A53" s="38"/>
      <c r="B53" s="37"/>
      <c r="C53" s="46"/>
      <c r="D53" s="38"/>
      <c r="E53" s="38"/>
      <c r="F53" s="38"/>
      <c r="G53" s="38"/>
      <c r="H53" s="12" t="s">
        <v>5</v>
      </c>
      <c r="I53" s="11">
        <f t="shared" si="13"/>
        <v>15600</v>
      </c>
      <c r="J53" s="15">
        <v>1300</v>
      </c>
      <c r="K53" s="15">
        <v>1300</v>
      </c>
      <c r="L53" s="15">
        <v>1300</v>
      </c>
      <c r="M53" s="15">
        <v>1300</v>
      </c>
      <c r="N53" s="15">
        <v>1300</v>
      </c>
      <c r="O53" s="15">
        <v>1300</v>
      </c>
      <c r="P53" s="15">
        <v>7800</v>
      </c>
    </row>
    <row r="54" spans="1:16" x14ac:dyDescent="0.25">
      <c r="A54" s="38"/>
      <c r="B54" s="37"/>
      <c r="C54" s="46"/>
      <c r="D54" s="38"/>
      <c r="E54" s="38"/>
      <c r="F54" s="38"/>
      <c r="G54" s="38"/>
      <c r="H54" s="12" t="s">
        <v>3</v>
      </c>
      <c r="I54" s="11">
        <f t="shared" si="13"/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</row>
    <row r="55" spans="1:16" ht="31.5" customHeight="1" x14ac:dyDescent="0.25">
      <c r="A55" s="38"/>
      <c r="B55" s="37"/>
      <c r="C55" s="46"/>
      <c r="D55" s="38"/>
      <c r="E55" s="38"/>
      <c r="F55" s="38"/>
      <c r="G55" s="38"/>
      <c r="H55" s="12" t="s">
        <v>2</v>
      </c>
      <c r="I55" s="11">
        <f t="shared" si="13"/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</row>
    <row r="56" spans="1:16" x14ac:dyDescent="0.25">
      <c r="A56" s="38"/>
      <c r="B56" s="37"/>
      <c r="C56" s="46"/>
      <c r="D56" s="38"/>
      <c r="E56" s="38"/>
      <c r="F56" s="38"/>
      <c r="G56" s="38"/>
      <c r="H56" s="12" t="s">
        <v>4</v>
      </c>
      <c r="I56" s="11">
        <f t="shared" si="13"/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</row>
    <row r="57" spans="1:16" x14ac:dyDescent="0.25">
      <c r="A57" s="38"/>
      <c r="B57" s="37"/>
      <c r="C57" s="46"/>
      <c r="D57" s="38"/>
      <c r="E57" s="38"/>
      <c r="F57" s="38"/>
      <c r="G57" s="38"/>
      <c r="H57" s="12" t="s">
        <v>6</v>
      </c>
      <c r="I57" s="11">
        <f t="shared" si="13"/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</row>
    <row r="58" spans="1:16" ht="15.75" customHeight="1" x14ac:dyDescent="0.25">
      <c r="A58" s="38"/>
      <c r="B58" s="37"/>
      <c r="C58" s="46" t="s">
        <v>75</v>
      </c>
      <c r="D58" s="38" t="s">
        <v>33</v>
      </c>
      <c r="E58" s="38" t="s">
        <v>64</v>
      </c>
      <c r="F58" s="38" t="s">
        <v>38</v>
      </c>
      <c r="G58" s="38" t="s">
        <v>43</v>
      </c>
      <c r="H58" s="10" t="s">
        <v>13</v>
      </c>
      <c r="I58" s="15">
        <f>SUM(J58:P58)</f>
        <v>94948.800000000003</v>
      </c>
      <c r="J58" s="15">
        <f>SUM(J59:J64)</f>
        <v>7912.4</v>
      </c>
      <c r="K58" s="15">
        <f t="shared" ref="K58:P58" si="14">SUM(K59:K64)</f>
        <v>7912.4</v>
      </c>
      <c r="L58" s="15">
        <f t="shared" si="14"/>
        <v>7912.4</v>
      </c>
      <c r="M58" s="15">
        <f t="shared" si="14"/>
        <v>7912.4</v>
      </c>
      <c r="N58" s="15">
        <f t="shared" si="14"/>
        <v>7912.4</v>
      </c>
      <c r="O58" s="15">
        <f t="shared" si="14"/>
        <v>7912.4</v>
      </c>
      <c r="P58" s="15">
        <f t="shared" si="14"/>
        <v>47474.400000000001</v>
      </c>
    </row>
    <row r="59" spans="1:16" x14ac:dyDescent="0.25">
      <c r="A59" s="38"/>
      <c r="B59" s="37"/>
      <c r="C59" s="46"/>
      <c r="D59" s="38"/>
      <c r="E59" s="38"/>
      <c r="F59" s="38"/>
      <c r="G59" s="38"/>
      <c r="H59" s="12" t="s">
        <v>1</v>
      </c>
      <c r="I59" s="15">
        <f t="shared" ref="I59:I64" si="15">SUM(J59:P59)</f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</row>
    <row r="60" spans="1:16" ht="31.5" x14ac:dyDescent="0.25">
      <c r="A60" s="38"/>
      <c r="B60" s="37"/>
      <c r="C60" s="46"/>
      <c r="D60" s="38"/>
      <c r="E60" s="38"/>
      <c r="F60" s="38"/>
      <c r="G60" s="38"/>
      <c r="H60" s="12" t="s">
        <v>5</v>
      </c>
      <c r="I60" s="15">
        <f t="shared" si="15"/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</row>
    <row r="61" spans="1:16" x14ac:dyDescent="0.25">
      <c r="A61" s="38"/>
      <c r="B61" s="37"/>
      <c r="C61" s="46"/>
      <c r="D61" s="38"/>
      <c r="E61" s="38"/>
      <c r="F61" s="38"/>
      <c r="G61" s="38"/>
      <c r="H61" s="12" t="s">
        <v>3</v>
      </c>
      <c r="I61" s="15">
        <f t="shared" si="15"/>
        <v>94948.800000000003</v>
      </c>
      <c r="J61" s="20">
        <v>7912.4</v>
      </c>
      <c r="K61" s="20">
        <v>7912.4</v>
      </c>
      <c r="L61" s="20">
        <v>7912.4</v>
      </c>
      <c r="M61" s="20">
        <v>7912.4</v>
      </c>
      <c r="N61" s="20">
        <v>7912.4</v>
      </c>
      <c r="O61" s="20">
        <v>7912.4</v>
      </c>
      <c r="P61" s="20">
        <v>47474.400000000001</v>
      </c>
    </row>
    <row r="62" spans="1:16" ht="31.5" customHeight="1" x14ac:dyDescent="0.25">
      <c r="A62" s="38"/>
      <c r="B62" s="37"/>
      <c r="C62" s="46"/>
      <c r="D62" s="38"/>
      <c r="E62" s="38"/>
      <c r="F62" s="38"/>
      <c r="G62" s="38"/>
      <c r="H62" s="12" t="s">
        <v>2</v>
      </c>
      <c r="I62" s="15">
        <f t="shared" si="15"/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</row>
    <row r="63" spans="1:16" x14ac:dyDescent="0.25">
      <c r="A63" s="38"/>
      <c r="B63" s="37"/>
      <c r="C63" s="46"/>
      <c r="D63" s="38"/>
      <c r="E63" s="38"/>
      <c r="F63" s="38"/>
      <c r="G63" s="38"/>
      <c r="H63" s="12" t="s">
        <v>4</v>
      </c>
      <c r="I63" s="15">
        <f t="shared" si="15"/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</row>
    <row r="64" spans="1:16" ht="92.25" customHeight="1" x14ac:dyDescent="0.25">
      <c r="A64" s="38"/>
      <c r="B64" s="37"/>
      <c r="C64" s="46"/>
      <c r="D64" s="38"/>
      <c r="E64" s="38"/>
      <c r="F64" s="38"/>
      <c r="G64" s="38"/>
      <c r="H64" s="12" t="s">
        <v>6</v>
      </c>
      <c r="I64" s="15">
        <f t="shared" si="15"/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</row>
    <row r="65" spans="1:16" ht="15.75" customHeight="1" x14ac:dyDescent="0.25">
      <c r="A65" s="38"/>
      <c r="B65" s="37"/>
      <c r="C65" s="43" t="s">
        <v>76</v>
      </c>
      <c r="D65" s="38" t="s">
        <v>33</v>
      </c>
      <c r="E65" s="38" t="s">
        <v>65</v>
      </c>
      <c r="F65" s="38" t="s">
        <v>37</v>
      </c>
      <c r="G65" s="38" t="s">
        <v>43</v>
      </c>
      <c r="H65" s="10" t="s">
        <v>13</v>
      </c>
      <c r="I65" s="11">
        <f>SUM(J65:P65)</f>
        <v>73122.176000000007</v>
      </c>
      <c r="J65" s="15">
        <f>SUM(J66:J71)</f>
        <v>5776.6760000000004</v>
      </c>
      <c r="K65" s="15">
        <f t="shared" ref="K65:P65" si="16">SUM(K66:K71)</f>
        <v>5940.5</v>
      </c>
      <c r="L65" s="15">
        <f t="shared" si="16"/>
        <v>6140.5</v>
      </c>
      <c r="M65" s="15">
        <f t="shared" si="16"/>
        <v>6140.5</v>
      </c>
      <c r="N65" s="15">
        <f t="shared" si="16"/>
        <v>6140.5</v>
      </c>
      <c r="O65" s="15">
        <f t="shared" si="16"/>
        <v>6140.5</v>
      </c>
      <c r="P65" s="15">
        <f t="shared" si="16"/>
        <v>36843</v>
      </c>
    </row>
    <row r="66" spans="1:16" x14ac:dyDescent="0.25">
      <c r="A66" s="38"/>
      <c r="B66" s="37"/>
      <c r="C66" s="44"/>
      <c r="D66" s="38"/>
      <c r="E66" s="38"/>
      <c r="F66" s="38"/>
      <c r="G66" s="38"/>
      <c r="H66" s="12" t="s">
        <v>1</v>
      </c>
      <c r="I66" s="11">
        <f t="shared" ref="I66:I71" si="17">SUM(J66:P66)</f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</row>
    <row r="67" spans="1:16" ht="31.5" x14ac:dyDescent="0.25">
      <c r="A67" s="38"/>
      <c r="B67" s="37"/>
      <c r="C67" s="44"/>
      <c r="D67" s="38"/>
      <c r="E67" s="38"/>
      <c r="F67" s="38"/>
      <c r="G67" s="38"/>
      <c r="H67" s="12" t="s">
        <v>5</v>
      </c>
      <c r="I67" s="11">
        <f t="shared" si="17"/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</row>
    <row r="68" spans="1:16" x14ac:dyDescent="0.25">
      <c r="A68" s="38"/>
      <c r="B68" s="37"/>
      <c r="C68" s="44"/>
      <c r="D68" s="38"/>
      <c r="E68" s="38"/>
      <c r="F68" s="38"/>
      <c r="G68" s="38"/>
      <c r="H68" s="12" t="s">
        <v>3</v>
      </c>
      <c r="I68" s="11">
        <f t="shared" si="17"/>
        <v>73122.176000000007</v>
      </c>
      <c r="J68" s="25">
        <f>4736.176+1324.5-242-42</f>
        <v>5776.6760000000004</v>
      </c>
      <c r="K68" s="26">
        <f>4900+1324.5-242-42</f>
        <v>5940.5</v>
      </c>
      <c r="L68" s="26">
        <f>5100+1324.5-242-42</f>
        <v>6140.5</v>
      </c>
      <c r="M68" s="26">
        <f>5100+1324.5-242-42</f>
        <v>6140.5</v>
      </c>
      <c r="N68" s="26">
        <f>5100+1324.5-242-42</f>
        <v>6140.5</v>
      </c>
      <c r="O68" s="26">
        <f>5100+1324.5-242-42</f>
        <v>6140.5</v>
      </c>
      <c r="P68" s="26">
        <f>30600+6495-(42*6)</f>
        <v>36843</v>
      </c>
    </row>
    <row r="69" spans="1:16" ht="31.5" customHeight="1" x14ac:dyDescent="0.25">
      <c r="A69" s="38"/>
      <c r="B69" s="37"/>
      <c r="C69" s="44"/>
      <c r="D69" s="38"/>
      <c r="E69" s="38"/>
      <c r="F69" s="38"/>
      <c r="G69" s="38"/>
      <c r="H69" s="12" t="s">
        <v>2</v>
      </c>
      <c r="I69" s="11">
        <f t="shared" si="17"/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</row>
    <row r="70" spans="1:16" x14ac:dyDescent="0.25">
      <c r="A70" s="38"/>
      <c r="B70" s="37"/>
      <c r="C70" s="44"/>
      <c r="D70" s="38"/>
      <c r="E70" s="38"/>
      <c r="F70" s="38"/>
      <c r="G70" s="38"/>
      <c r="H70" s="12" t="s">
        <v>4</v>
      </c>
      <c r="I70" s="11">
        <f t="shared" si="17"/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</row>
    <row r="71" spans="1:16" ht="48" customHeight="1" x14ac:dyDescent="0.25">
      <c r="A71" s="38"/>
      <c r="B71" s="37"/>
      <c r="C71" s="44"/>
      <c r="D71" s="38"/>
      <c r="E71" s="38"/>
      <c r="F71" s="38"/>
      <c r="G71" s="38"/>
      <c r="H71" s="12" t="s">
        <v>6</v>
      </c>
      <c r="I71" s="15">
        <f t="shared" si="17"/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</row>
    <row r="72" spans="1:16" x14ac:dyDescent="0.25">
      <c r="A72" s="38"/>
      <c r="B72" s="37"/>
      <c r="C72" s="44"/>
      <c r="D72" s="38" t="s">
        <v>33</v>
      </c>
      <c r="E72" s="38" t="s">
        <v>66</v>
      </c>
      <c r="F72" s="38" t="s">
        <v>37</v>
      </c>
      <c r="G72" s="38" t="s">
        <v>43</v>
      </c>
      <c r="H72" s="10" t="s">
        <v>13</v>
      </c>
      <c r="I72" s="15">
        <f>SUM(J72:P72)</f>
        <v>36983</v>
      </c>
      <c r="J72" s="15">
        <f>SUM(J73:J78)</f>
        <v>3080.5</v>
      </c>
      <c r="K72" s="15">
        <f t="shared" ref="K72:P72" si="18">SUM(K73:K78)</f>
        <v>3080.5</v>
      </c>
      <c r="L72" s="15">
        <f t="shared" si="18"/>
        <v>3080.5</v>
      </c>
      <c r="M72" s="15">
        <f t="shared" si="18"/>
        <v>3080.5</v>
      </c>
      <c r="N72" s="15">
        <f t="shared" si="18"/>
        <v>3080.5</v>
      </c>
      <c r="O72" s="15">
        <f t="shared" si="18"/>
        <v>3080.5</v>
      </c>
      <c r="P72" s="15">
        <f t="shared" si="18"/>
        <v>18500</v>
      </c>
    </row>
    <row r="73" spans="1:16" x14ac:dyDescent="0.25">
      <c r="A73" s="38"/>
      <c r="B73" s="37"/>
      <c r="C73" s="44"/>
      <c r="D73" s="38"/>
      <c r="E73" s="38"/>
      <c r="F73" s="38"/>
      <c r="G73" s="38"/>
      <c r="H73" s="12" t="s">
        <v>1</v>
      </c>
      <c r="I73" s="15">
        <f t="shared" ref="I73:I78" si="19">SUM(J73:P73)</f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</row>
    <row r="74" spans="1:16" ht="31.5" x14ac:dyDescent="0.25">
      <c r="A74" s="38"/>
      <c r="B74" s="37"/>
      <c r="C74" s="44"/>
      <c r="D74" s="38"/>
      <c r="E74" s="38"/>
      <c r="F74" s="38"/>
      <c r="G74" s="38"/>
      <c r="H74" s="12" t="s">
        <v>5</v>
      </c>
      <c r="I74" s="15">
        <f t="shared" si="19"/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</row>
    <row r="75" spans="1:16" x14ac:dyDescent="0.25">
      <c r="A75" s="38"/>
      <c r="B75" s="37"/>
      <c r="C75" s="44"/>
      <c r="D75" s="38"/>
      <c r="E75" s="38"/>
      <c r="F75" s="38"/>
      <c r="G75" s="38"/>
      <c r="H75" s="12" t="s">
        <v>3</v>
      </c>
      <c r="I75" s="15">
        <f t="shared" si="19"/>
        <v>36983</v>
      </c>
      <c r="J75" s="26">
        <f t="shared" ref="J75:O75" si="20">3080.5</f>
        <v>3080.5</v>
      </c>
      <c r="K75" s="26">
        <f t="shared" si="20"/>
        <v>3080.5</v>
      </c>
      <c r="L75" s="26">
        <f t="shared" si="20"/>
        <v>3080.5</v>
      </c>
      <c r="M75" s="26">
        <f t="shared" si="20"/>
        <v>3080.5</v>
      </c>
      <c r="N75" s="26">
        <f t="shared" si="20"/>
        <v>3080.5</v>
      </c>
      <c r="O75" s="26">
        <f t="shared" si="20"/>
        <v>3080.5</v>
      </c>
      <c r="P75" s="26">
        <f>18500</f>
        <v>18500</v>
      </c>
    </row>
    <row r="76" spans="1:16" ht="31.5" customHeight="1" x14ac:dyDescent="0.25">
      <c r="A76" s="38"/>
      <c r="B76" s="37"/>
      <c r="C76" s="44"/>
      <c r="D76" s="38"/>
      <c r="E76" s="38"/>
      <c r="F76" s="38"/>
      <c r="G76" s="38"/>
      <c r="H76" s="12" t="s">
        <v>2</v>
      </c>
      <c r="I76" s="15">
        <f t="shared" si="19"/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</row>
    <row r="77" spans="1:16" x14ac:dyDescent="0.25">
      <c r="A77" s="38"/>
      <c r="B77" s="37"/>
      <c r="C77" s="44"/>
      <c r="D77" s="38"/>
      <c r="E77" s="38"/>
      <c r="F77" s="38"/>
      <c r="G77" s="38"/>
      <c r="H77" s="12" t="s">
        <v>4</v>
      </c>
      <c r="I77" s="15">
        <f t="shared" si="19"/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</row>
    <row r="78" spans="1:16" x14ac:dyDescent="0.25">
      <c r="A78" s="38"/>
      <c r="B78" s="37"/>
      <c r="C78" s="45"/>
      <c r="D78" s="38"/>
      <c r="E78" s="38"/>
      <c r="F78" s="38"/>
      <c r="G78" s="38"/>
      <c r="H78" s="12" t="s">
        <v>6</v>
      </c>
      <c r="I78" s="15">
        <f t="shared" si="19"/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</row>
    <row r="79" spans="1:16" x14ac:dyDescent="0.25">
      <c r="A79" s="46" t="s">
        <v>42</v>
      </c>
      <c r="B79" s="46"/>
      <c r="C79" s="46"/>
      <c r="D79" s="46"/>
      <c r="E79" s="46"/>
      <c r="F79" s="46"/>
      <c r="G79" s="53"/>
      <c r="H79" s="10" t="s">
        <v>13</v>
      </c>
      <c r="I79" s="11">
        <f>SUM(J79:P79)</f>
        <v>1678259.2560000001</v>
      </c>
      <c r="J79" s="11">
        <f>SUM(J80:J85)</f>
        <v>115238.61600000001</v>
      </c>
      <c r="K79" s="11">
        <f t="shared" ref="K79:P79" si="21">SUM(K80:K85)</f>
        <v>211835.03999999998</v>
      </c>
      <c r="L79" s="11">
        <f t="shared" si="21"/>
        <v>212195.53999999998</v>
      </c>
      <c r="M79" s="11">
        <f t="shared" si="21"/>
        <v>214153.54</v>
      </c>
      <c r="N79" s="11">
        <f t="shared" si="21"/>
        <v>115602.44</v>
      </c>
      <c r="O79" s="11">
        <f t="shared" si="21"/>
        <v>115602.44</v>
      </c>
      <c r="P79" s="11">
        <f t="shared" si="21"/>
        <v>693631.64</v>
      </c>
    </row>
    <row r="80" spans="1:16" x14ac:dyDescent="0.25">
      <c r="A80" s="46"/>
      <c r="B80" s="46"/>
      <c r="C80" s="46"/>
      <c r="D80" s="46"/>
      <c r="E80" s="46"/>
      <c r="F80" s="46"/>
      <c r="G80" s="53"/>
      <c r="H80" s="12" t="s">
        <v>1</v>
      </c>
      <c r="I80" s="11">
        <f>SUM(J80:P80)</f>
        <v>0</v>
      </c>
      <c r="J80" s="11">
        <f>J10+J17+J24+J31+J38+J45+J52+J59+J66+J73</f>
        <v>0</v>
      </c>
      <c r="K80" s="11">
        <f t="shared" ref="K80:P80" si="22">K10+K17+K24+K31+K38+K45+K52+K59+K66+K73</f>
        <v>0</v>
      </c>
      <c r="L80" s="11">
        <f t="shared" si="22"/>
        <v>0</v>
      </c>
      <c r="M80" s="11">
        <f t="shared" si="22"/>
        <v>0</v>
      </c>
      <c r="N80" s="11">
        <f t="shared" si="22"/>
        <v>0</v>
      </c>
      <c r="O80" s="11">
        <f t="shared" si="22"/>
        <v>0</v>
      </c>
      <c r="P80" s="11">
        <f t="shared" si="22"/>
        <v>0</v>
      </c>
    </row>
    <row r="81" spans="1:17" ht="31.5" x14ac:dyDescent="0.25">
      <c r="A81" s="46"/>
      <c r="B81" s="46"/>
      <c r="C81" s="46"/>
      <c r="D81" s="46"/>
      <c r="E81" s="46"/>
      <c r="F81" s="46"/>
      <c r="G81" s="53"/>
      <c r="H81" s="12" t="s">
        <v>5</v>
      </c>
      <c r="I81" s="11">
        <f t="shared" ref="I81:I85" si="23">SUM(J81:P81)</f>
        <v>523292.8</v>
      </c>
      <c r="J81" s="11">
        <f t="shared" ref="J81:P85" si="24">J11+J18+J25+J32+J39+J46+J53+J60+J67+J74</f>
        <v>28300</v>
      </c>
      <c r="K81" s="11">
        <f t="shared" si="24"/>
        <v>120146.4</v>
      </c>
      <c r="L81" s="11">
        <f t="shared" si="24"/>
        <v>120146.4</v>
      </c>
      <c r="M81" s="11">
        <f t="shared" si="24"/>
        <v>28300</v>
      </c>
      <c r="N81" s="11">
        <f t="shared" si="24"/>
        <v>28300</v>
      </c>
      <c r="O81" s="11">
        <f t="shared" si="24"/>
        <v>28300</v>
      </c>
      <c r="P81" s="11">
        <f t="shared" si="24"/>
        <v>169800</v>
      </c>
    </row>
    <row r="82" spans="1:17" x14ac:dyDescent="0.25">
      <c r="A82" s="46"/>
      <c r="B82" s="46"/>
      <c r="C82" s="46"/>
      <c r="D82" s="46"/>
      <c r="E82" s="46"/>
      <c r="F82" s="46"/>
      <c r="G82" s="53"/>
      <c r="H82" s="12" t="s">
        <v>3</v>
      </c>
      <c r="I82" s="11">
        <f t="shared" si="23"/>
        <v>461342.95600000001</v>
      </c>
      <c r="J82" s="11">
        <f t="shared" si="24"/>
        <v>36938.616000000002</v>
      </c>
      <c r="K82" s="11">
        <f t="shared" si="24"/>
        <v>41688.639999999999</v>
      </c>
      <c r="L82" s="11">
        <f t="shared" si="24"/>
        <v>42049.14</v>
      </c>
      <c r="M82" s="11">
        <f t="shared" si="24"/>
        <v>42230.04</v>
      </c>
      <c r="N82" s="11">
        <f t="shared" si="24"/>
        <v>37302.44</v>
      </c>
      <c r="O82" s="11">
        <f t="shared" si="24"/>
        <v>37302.44</v>
      </c>
      <c r="P82" s="11">
        <f t="shared" si="24"/>
        <v>223831.64</v>
      </c>
    </row>
    <row r="83" spans="1:17" ht="31.5" x14ac:dyDescent="0.25">
      <c r="A83" s="46"/>
      <c r="B83" s="46"/>
      <c r="C83" s="46"/>
      <c r="D83" s="46"/>
      <c r="E83" s="46"/>
      <c r="F83" s="46"/>
      <c r="G83" s="53"/>
      <c r="H83" s="12" t="s">
        <v>2</v>
      </c>
      <c r="I83" s="11">
        <f t="shared" si="23"/>
        <v>0</v>
      </c>
      <c r="J83" s="11">
        <f t="shared" si="24"/>
        <v>0</v>
      </c>
      <c r="K83" s="11">
        <f t="shared" si="24"/>
        <v>0</v>
      </c>
      <c r="L83" s="11">
        <f t="shared" si="24"/>
        <v>0</v>
      </c>
      <c r="M83" s="11">
        <f t="shared" si="24"/>
        <v>0</v>
      </c>
      <c r="N83" s="11">
        <f t="shared" si="24"/>
        <v>0</v>
      </c>
      <c r="O83" s="11">
        <f t="shared" si="24"/>
        <v>0</v>
      </c>
      <c r="P83" s="11">
        <f t="shared" si="24"/>
        <v>0</v>
      </c>
    </row>
    <row r="84" spans="1:17" x14ac:dyDescent="0.25">
      <c r="A84" s="46"/>
      <c r="B84" s="46"/>
      <c r="C84" s="46"/>
      <c r="D84" s="46"/>
      <c r="E84" s="46"/>
      <c r="F84" s="46"/>
      <c r="G84" s="53"/>
      <c r="H84" s="12" t="s">
        <v>4</v>
      </c>
      <c r="I84" s="11">
        <f t="shared" si="23"/>
        <v>0</v>
      </c>
      <c r="J84" s="11">
        <f t="shared" si="24"/>
        <v>0</v>
      </c>
      <c r="K84" s="11">
        <f t="shared" si="24"/>
        <v>0</v>
      </c>
      <c r="L84" s="11">
        <f t="shared" si="24"/>
        <v>0</v>
      </c>
      <c r="M84" s="11">
        <f t="shared" si="24"/>
        <v>0</v>
      </c>
      <c r="N84" s="11">
        <f t="shared" si="24"/>
        <v>0</v>
      </c>
      <c r="O84" s="11">
        <f t="shared" si="24"/>
        <v>0</v>
      </c>
      <c r="P84" s="11">
        <f t="shared" si="24"/>
        <v>0</v>
      </c>
    </row>
    <row r="85" spans="1:17" x14ac:dyDescent="0.25">
      <c r="A85" s="46"/>
      <c r="B85" s="46"/>
      <c r="C85" s="46"/>
      <c r="D85" s="46"/>
      <c r="E85" s="46"/>
      <c r="F85" s="46"/>
      <c r="G85" s="53"/>
      <c r="H85" s="12" t="s">
        <v>6</v>
      </c>
      <c r="I85" s="11">
        <f t="shared" si="23"/>
        <v>693623.5</v>
      </c>
      <c r="J85" s="11">
        <f t="shared" si="24"/>
        <v>50000</v>
      </c>
      <c r="K85" s="11">
        <f t="shared" si="24"/>
        <v>50000</v>
      </c>
      <c r="L85" s="11">
        <f t="shared" si="24"/>
        <v>50000</v>
      </c>
      <c r="M85" s="11">
        <f t="shared" si="24"/>
        <v>143623.5</v>
      </c>
      <c r="N85" s="11">
        <f t="shared" si="24"/>
        <v>50000</v>
      </c>
      <c r="O85" s="11">
        <f t="shared" si="24"/>
        <v>50000</v>
      </c>
      <c r="P85" s="11">
        <f t="shared" si="24"/>
        <v>300000</v>
      </c>
    </row>
    <row r="86" spans="1:17" ht="15.75" customHeight="1" x14ac:dyDescent="0.25">
      <c r="A86" s="59" t="s">
        <v>14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</row>
    <row r="87" spans="1:17" x14ac:dyDescent="0.25">
      <c r="A87" s="38">
        <v>1</v>
      </c>
      <c r="B87" s="37" t="s">
        <v>69</v>
      </c>
      <c r="C87" s="54" t="s">
        <v>55</v>
      </c>
      <c r="D87" s="38" t="s">
        <v>33</v>
      </c>
      <c r="E87" s="38" t="s">
        <v>67</v>
      </c>
      <c r="F87" s="38" t="s">
        <v>54</v>
      </c>
      <c r="G87" s="58" t="s">
        <v>43</v>
      </c>
      <c r="H87" s="10" t="s">
        <v>13</v>
      </c>
      <c r="I87" s="15">
        <f t="shared" ref="I87:I107" si="25">SUM(J87:P87)</f>
        <v>2232486.0499999998</v>
      </c>
      <c r="J87" s="15">
        <f t="shared" ref="J87:P87" si="26">SUM(J88:J93)</f>
        <v>107445.35</v>
      </c>
      <c r="K87" s="15">
        <f t="shared" si="26"/>
        <v>0</v>
      </c>
      <c r="L87" s="15">
        <f t="shared" si="26"/>
        <v>0</v>
      </c>
      <c r="M87" s="15">
        <f t="shared" si="26"/>
        <v>0</v>
      </c>
      <c r="N87" s="15">
        <f t="shared" si="26"/>
        <v>100907.4</v>
      </c>
      <c r="O87" s="15">
        <f t="shared" si="26"/>
        <v>100907.4</v>
      </c>
      <c r="P87" s="15">
        <f t="shared" si="26"/>
        <v>1923225.9</v>
      </c>
      <c r="Q87" s="30"/>
    </row>
    <row r="88" spans="1:17" x14ac:dyDescent="0.25">
      <c r="A88" s="38"/>
      <c r="B88" s="37"/>
      <c r="C88" s="54"/>
      <c r="D88" s="38"/>
      <c r="E88" s="38"/>
      <c r="F88" s="38"/>
      <c r="G88" s="58"/>
      <c r="H88" s="12" t="s">
        <v>1</v>
      </c>
      <c r="I88" s="15">
        <f t="shared" si="25"/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30"/>
    </row>
    <row r="89" spans="1:17" ht="31.5" x14ac:dyDescent="0.25">
      <c r="A89" s="38"/>
      <c r="B89" s="37"/>
      <c r="C89" s="54"/>
      <c r="D89" s="38"/>
      <c r="E89" s="38"/>
      <c r="F89" s="38"/>
      <c r="G89" s="58"/>
      <c r="H89" s="12" t="s">
        <v>5</v>
      </c>
      <c r="I89" s="15">
        <f t="shared" si="25"/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30"/>
    </row>
    <row r="90" spans="1:17" x14ac:dyDescent="0.25">
      <c r="A90" s="38"/>
      <c r="B90" s="37"/>
      <c r="C90" s="54"/>
      <c r="D90" s="38"/>
      <c r="E90" s="38"/>
      <c r="F90" s="38"/>
      <c r="G90" s="58"/>
      <c r="H90" s="12" t="s">
        <v>3</v>
      </c>
      <c r="I90" s="15">
        <f t="shared" si="25"/>
        <v>4000</v>
      </c>
      <c r="J90" s="15">
        <v>4000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30"/>
    </row>
    <row r="91" spans="1:17" ht="31.5" customHeight="1" x14ac:dyDescent="0.25">
      <c r="A91" s="38"/>
      <c r="B91" s="37"/>
      <c r="C91" s="54"/>
      <c r="D91" s="38"/>
      <c r="E91" s="38"/>
      <c r="F91" s="38"/>
      <c r="G91" s="58"/>
      <c r="H91" s="12" t="s">
        <v>2</v>
      </c>
      <c r="I91" s="15">
        <f t="shared" si="25"/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30"/>
    </row>
    <row r="92" spans="1:17" x14ac:dyDescent="0.25">
      <c r="A92" s="38"/>
      <c r="B92" s="37"/>
      <c r="C92" s="54"/>
      <c r="D92" s="38"/>
      <c r="E92" s="38"/>
      <c r="F92" s="38"/>
      <c r="G92" s="58"/>
      <c r="H92" s="12" t="s">
        <v>4</v>
      </c>
      <c r="I92" s="15">
        <f t="shared" si="25"/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30"/>
    </row>
    <row r="93" spans="1:17" ht="207.75" customHeight="1" x14ac:dyDescent="0.25">
      <c r="A93" s="38"/>
      <c r="B93" s="37"/>
      <c r="C93" s="54"/>
      <c r="D93" s="38"/>
      <c r="E93" s="38"/>
      <c r="F93" s="38"/>
      <c r="G93" s="58"/>
      <c r="H93" s="12" t="s">
        <v>6</v>
      </c>
      <c r="I93" s="11">
        <f t="shared" si="25"/>
        <v>2228486.0499999998</v>
      </c>
      <c r="J93" s="11">
        <v>103445.35</v>
      </c>
      <c r="K93" s="15"/>
      <c r="L93" s="15"/>
      <c r="M93" s="15"/>
      <c r="N93" s="15">
        <v>100907.4</v>
      </c>
      <c r="O93" s="15">
        <v>100907.4</v>
      </c>
      <c r="P93" s="15">
        <v>1923225.9</v>
      </c>
    </row>
    <row r="94" spans="1:17" ht="15.75" customHeight="1" x14ac:dyDescent="0.25">
      <c r="A94" s="38">
        <v>2</v>
      </c>
      <c r="B94" s="37" t="s">
        <v>69</v>
      </c>
      <c r="C94" s="46" t="s">
        <v>52</v>
      </c>
      <c r="D94" s="38" t="s">
        <v>33</v>
      </c>
      <c r="E94" s="38" t="s">
        <v>68</v>
      </c>
      <c r="F94" s="55" t="s">
        <v>53</v>
      </c>
      <c r="G94" s="53" t="s">
        <v>43</v>
      </c>
      <c r="H94" s="28" t="s">
        <v>13</v>
      </c>
      <c r="I94" s="11">
        <f t="shared" ref="I94" si="27">SUM(J94:P94)</f>
        <v>270341.5</v>
      </c>
      <c r="J94" s="11">
        <f t="shared" ref="J94" si="28">SUM(J95:J100)</f>
        <v>15000</v>
      </c>
      <c r="K94" s="11">
        <f t="shared" ref="K94" si="29">SUM(K95:K100)</f>
        <v>22576.5</v>
      </c>
      <c r="L94" s="11">
        <f t="shared" ref="L94" si="30">SUM(L95:L100)</f>
        <v>23276.5</v>
      </c>
      <c r="M94" s="11">
        <f t="shared" ref="M94" si="31">SUM(M95:M100)</f>
        <v>23276.5</v>
      </c>
      <c r="N94" s="11">
        <f t="shared" ref="N94" si="32">SUM(N95:N100)</f>
        <v>23276.5</v>
      </c>
      <c r="O94" s="11">
        <f t="shared" ref="O94" si="33">SUM(O95:O100)</f>
        <v>23276.5</v>
      </c>
      <c r="P94" s="11">
        <f t="shared" ref="P94" si="34">SUM(P95:P100)</f>
        <v>139659</v>
      </c>
    </row>
    <row r="95" spans="1:17" x14ac:dyDescent="0.25">
      <c r="A95" s="38"/>
      <c r="B95" s="37"/>
      <c r="C95" s="46"/>
      <c r="D95" s="38"/>
      <c r="E95" s="38"/>
      <c r="F95" s="56"/>
      <c r="G95" s="53"/>
      <c r="H95" s="27" t="s">
        <v>1</v>
      </c>
      <c r="I95" s="11">
        <f t="shared" si="25"/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</row>
    <row r="96" spans="1:17" ht="31.5" x14ac:dyDescent="0.25">
      <c r="A96" s="38"/>
      <c r="B96" s="37"/>
      <c r="C96" s="46"/>
      <c r="D96" s="38"/>
      <c r="E96" s="38"/>
      <c r="F96" s="56"/>
      <c r="G96" s="53"/>
      <c r="H96" s="27" t="s">
        <v>5</v>
      </c>
      <c r="I96" s="11">
        <f t="shared" si="25"/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</row>
    <row r="97" spans="1:16" x14ac:dyDescent="0.25">
      <c r="A97" s="38"/>
      <c r="B97" s="37"/>
      <c r="C97" s="46"/>
      <c r="D97" s="38"/>
      <c r="E97" s="38"/>
      <c r="F97" s="56"/>
      <c r="G97" s="53"/>
      <c r="H97" s="27" t="s">
        <v>3</v>
      </c>
      <c r="I97" s="11">
        <f t="shared" si="25"/>
        <v>145600</v>
      </c>
      <c r="J97" s="29">
        <v>11000</v>
      </c>
      <c r="K97" s="29">
        <v>11600</v>
      </c>
      <c r="L97" s="29">
        <v>12300</v>
      </c>
      <c r="M97" s="29">
        <v>12300</v>
      </c>
      <c r="N97" s="29">
        <v>12300</v>
      </c>
      <c r="O97" s="29">
        <v>12300</v>
      </c>
      <c r="P97" s="29">
        <v>73800</v>
      </c>
    </row>
    <row r="98" spans="1:16" ht="31.5" customHeight="1" x14ac:dyDescent="0.25">
      <c r="A98" s="38"/>
      <c r="B98" s="37"/>
      <c r="C98" s="46"/>
      <c r="D98" s="38"/>
      <c r="E98" s="38"/>
      <c r="F98" s="56"/>
      <c r="G98" s="53"/>
      <c r="H98" s="27" t="s">
        <v>2</v>
      </c>
      <c r="I98" s="11">
        <f t="shared" si="25"/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</row>
    <row r="99" spans="1:16" x14ac:dyDescent="0.25">
      <c r="A99" s="38"/>
      <c r="B99" s="37"/>
      <c r="C99" s="46"/>
      <c r="D99" s="38"/>
      <c r="E99" s="38"/>
      <c r="F99" s="56"/>
      <c r="G99" s="53"/>
      <c r="H99" s="27" t="s">
        <v>4</v>
      </c>
      <c r="I99" s="11">
        <f t="shared" si="25"/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</row>
    <row r="100" spans="1:16" ht="106.5" customHeight="1" x14ac:dyDescent="0.25">
      <c r="A100" s="38"/>
      <c r="B100" s="37"/>
      <c r="C100" s="46"/>
      <c r="D100" s="38"/>
      <c r="E100" s="38"/>
      <c r="F100" s="57"/>
      <c r="G100" s="53"/>
      <c r="H100" s="27" t="s">
        <v>6</v>
      </c>
      <c r="I100" s="11">
        <f t="shared" si="25"/>
        <v>124741.5</v>
      </c>
      <c r="J100" s="23">
        <v>4000</v>
      </c>
      <c r="K100" s="23">
        <f>4000+6976.5</f>
        <v>10976.5</v>
      </c>
      <c r="L100" s="23">
        <f>4000+6976.5</f>
        <v>10976.5</v>
      </c>
      <c r="M100" s="23">
        <f>4000+6976.5</f>
        <v>10976.5</v>
      </c>
      <c r="N100" s="23">
        <f t="shared" ref="N100:O100" si="35">4000+6976.5</f>
        <v>10976.5</v>
      </c>
      <c r="O100" s="23">
        <f t="shared" si="35"/>
        <v>10976.5</v>
      </c>
      <c r="P100" s="23">
        <v>65859</v>
      </c>
    </row>
    <row r="101" spans="1:16" x14ac:dyDescent="0.25">
      <c r="A101" s="55"/>
      <c r="B101" s="39"/>
      <c r="C101" s="53" t="s">
        <v>24</v>
      </c>
      <c r="D101" s="53"/>
      <c r="E101" s="53"/>
      <c r="F101" s="53"/>
      <c r="G101" s="53"/>
      <c r="H101" s="10" t="s">
        <v>13</v>
      </c>
      <c r="I101" s="11">
        <f t="shared" si="25"/>
        <v>2502827.5499999998</v>
      </c>
      <c r="J101" s="11">
        <f t="shared" ref="J101" si="36">SUM(J102:J107)</f>
        <v>122445.35</v>
      </c>
      <c r="K101" s="11">
        <f t="shared" ref="K101" si="37">SUM(K102:K107)</f>
        <v>22576.5</v>
      </c>
      <c r="L101" s="11">
        <f t="shared" ref="L101" si="38">SUM(L102:L107)</f>
        <v>23276.5</v>
      </c>
      <c r="M101" s="11">
        <f t="shared" ref="M101" si="39">SUM(M102:M107)</f>
        <v>23276.5</v>
      </c>
      <c r="N101" s="11">
        <f t="shared" ref="N101" si="40">SUM(N102:N107)</f>
        <v>124183.9</v>
      </c>
      <c r="O101" s="11">
        <f t="shared" ref="O101" si="41">SUM(O102:O107)</f>
        <v>124183.9</v>
      </c>
      <c r="P101" s="11">
        <f t="shared" ref="P101" si="42">SUM(P102:P107)</f>
        <v>2062884.9</v>
      </c>
    </row>
    <row r="102" spans="1:16" x14ac:dyDescent="0.25">
      <c r="A102" s="56"/>
      <c r="B102" s="40"/>
      <c r="C102" s="53"/>
      <c r="D102" s="53"/>
      <c r="E102" s="53"/>
      <c r="F102" s="53"/>
      <c r="G102" s="53"/>
      <c r="H102" s="12" t="s">
        <v>1</v>
      </c>
      <c r="I102" s="11">
        <f>SUM(J102:P102)</f>
        <v>0</v>
      </c>
      <c r="J102" s="11">
        <f>J88+J95</f>
        <v>0</v>
      </c>
      <c r="K102" s="11">
        <f t="shared" ref="K102:P102" si="43">K88+K95</f>
        <v>0</v>
      </c>
      <c r="L102" s="11">
        <f t="shared" si="43"/>
        <v>0</v>
      </c>
      <c r="M102" s="11">
        <f t="shared" si="43"/>
        <v>0</v>
      </c>
      <c r="N102" s="11">
        <f t="shared" si="43"/>
        <v>0</v>
      </c>
      <c r="O102" s="11">
        <f t="shared" si="43"/>
        <v>0</v>
      </c>
      <c r="P102" s="11">
        <f t="shared" si="43"/>
        <v>0</v>
      </c>
    </row>
    <row r="103" spans="1:16" ht="31.5" x14ac:dyDescent="0.25">
      <c r="A103" s="56"/>
      <c r="B103" s="40"/>
      <c r="C103" s="53"/>
      <c r="D103" s="53"/>
      <c r="E103" s="53"/>
      <c r="F103" s="53"/>
      <c r="G103" s="53"/>
      <c r="H103" s="12" t="s">
        <v>5</v>
      </c>
      <c r="I103" s="11">
        <f t="shared" si="25"/>
        <v>0</v>
      </c>
      <c r="J103" s="11">
        <f t="shared" ref="J103:P107" si="44">J89+J96</f>
        <v>0</v>
      </c>
      <c r="K103" s="11">
        <f t="shared" si="44"/>
        <v>0</v>
      </c>
      <c r="L103" s="11">
        <f t="shared" si="44"/>
        <v>0</v>
      </c>
      <c r="M103" s="11">
        <f t="shared" si="44"/>
        <v>0</v>
      </c>
      <c r="N103" s="11">
        <f t="shared" si="44"/>
        <v>0</v>
      </c>
      <c r="O103" s="11">
        <f t="shared" si="44"/>
        <v>0</v>
      </c>
      <c r="P103" s="11">
        <f t="shared" si="44"/>
        <v>0</v>
      </c>
    </row>
    <row r="104" spans="1:16" x14ac:dyDescent="0.25">
      <c r="A104" s="56"/>
      <c r="B104" s="40"/>
      <c r="C104" s="53"/>
      <c r="D104" s="53"/>
      <c r="E104" s="53"/>
      <c r="F104" s="53"/>
      <c r="G104" s="53"/>
      <c r="H104" s="12" t="s">
        <v>3</v>
      </c>
      <c r="I104" s="11">
        <f t="shared" si="25"/>
        <v>149600</v>
      </c>
      <c r="J104" s="11">
        <f t="shared" si="44"/>
        <v>15000</v>
      </c>
      <c r="K104" s="11">
        <f t="shared" si="44"/>
        <v>11600</v>
      </c>
      <c r="L104" s="11">
        <f t="shared" si="44"/>
        <v>12300</v>
      </c>
      <c r="M104" s="11">
        <f t="shared" si="44"/>
        <v>12300</v>
      </c>
      <c r="N104" s="11">
        <f t="shared" si="44"/>
        <v>12300</v>
      </c>
      <c r="O104" s="11">
        <f t="shared" si="44"/>
        <v>12300</v>
      </c>
      <c r="P104" s="11">
        <f t="shared" si="44"/>
        <v>73800</v>
      </c>
    </row>
    <row r="105" spans="1:16" ht="31.5" x14ac:dyDescent="0.25">
      <c r="A105" s="56"/>
      <c r="B105" s="40"/>
      <c r="C105" s="53"/>
      <c r="D105" s="53"/>
      <c r="E105" s="53"/>
      <c r="F105" s="53"/>
      <c r="G105" s="53"/>
      <c r="H105" s="12" t="s">
        <v>2</v>
      </c>
      <c r="I105" s="11">
        <f t="shared" si="25"/>
        <v>0</v>
      </c>
      <c r="J105" s="11">
        <f t="shared" si="44"/>
        <v>0</v>
      </c>
      <c r="K105" s="11">
        <f t="shared" si="44"/>
        <v>0</v>
      </c>
      <c r="L105" s="11">
        <f t="shared" si="44"/>
        <v>0</v>
      </c>
      <c r="M105" s="11">
        <f t="shared" si="44"/>
        <v>0</v>
      </c>
      <c r="N105" s="11">
        <f t="shared" si="44"/>
        <v>0</v>
      </c>
      <c r="O105" s="11">
        <f t="shared" si="44"/>
        <v>0</v>
      </c>
      <c r="P105" s="11">
        <f t="shared" si="44"/>
        <v>0</v>
      </c>
    </row>
    <row r="106" spans="1:16" x14ac:dyDescent="0.25">
      <c r="A106" s="56"/>
      <c r="B106" s="40"/>
      <c r="C106" s="53"/>
      <c r="D106" s="53"/>
      <c r="E106" s="53"/>
      <c r="F106" s="53"/>
      <c r="G106" s="53"/>
      <c r="H106" s="12" t="s">
        <v>4</v>
      </c>
      <c r="I106" s="11">
        <f t="shared" si="25"/>
        <v>0</v>
      </c>
      <c r="J106" s="11">
        <f t="shared" si="44"/>
        <v>0</v>
      </c>
      <c r="K106" s="11">
        <f t="shared" si="44"/>
        <v>0</v>
      </c>
      <c r="L106" s="11">
        <f t="shared" si="44"/>
        <v>0</v>
      </c>
      <c r="M106" s="11">
        <f t="shared" si="44"/>
        <v>0</v>
      </c>
      <c r="N106" s="11">
        <f t="shared" si="44"/>
        <v>0</v>
      </c>
      <c r="O106" s="11">
        <f t="shared" si="44"/>
        <v>0</v>
      </c>
      <c r="P106" s="11">
        <f t="shared" si="44"/>
        <v>0</v>
      </c>
    </row>
    <row r="107" spans="1:16" x14ac:dyDescent="0.25">
      <c r="A107" s="57"/>
      <c r="B107" s="41"/>
      <c r="C107" s="53"/>
      <c r="D107" s="53"/>
      <c r="E107" s="53"/>
      <c r="F107" s="53"/>
      <c r="G107" s="53"/>
      <c r="H107" s="12" t="s">
        <v>6</v>
      </c>
      <c r="I107" s="11">
        <f t="shared" si="25"/>
        <v>2353227.5499999998</v>
      </c>
      <c r="J107" s="11">
        <f t="shared" si="44"/>
        <v>107445.35</v>
      </c>
      <c r="K107" s="11">
        <f t="shared" si="44"/>
        <v>10976.5</v>
      </c>
      <c r="L107" s="11">
        <f t="shared" si="44"/>
        <v>10976.5</v>
      </c>
      <c r="M107" s="11">
        <f t="shared" si="44"/>
        <v>10976.5</v>
      </c>
      <c r="N107" s="11">
        <f t="shared" si="44"/>
        <v>111883.9</v>
      </c>
      <c r="O107" s="11">
        <f t="shared" si="44"/>
        <v>111883.9</v>
      </c>
      <c r="P107" s="11">
        <f t="shared" si="44"/>
        <v>1989084.9</v>
      </c>
    </row>
    <row r="108" spans="1:16" x14ac:dyDescent="0.25">
      <c r="A108" s="48" t="s">
        <v>22</v>
      </c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</row>
    <row r="109" spans="1:16" ht="15.75" customHeight="1" x14ac:dyDescent="0.25">
      <c r="A109" s="38">
        <v>1</v>
      </c>
      <c r="B109" s="37" t="s">
        <v>69</v>
      </c>
      <c r="C109" s="39" t="s">
        <v>78</v>
      </c>
      <c r="D109" s="37" t="s">
        <v>33</v>
      </c>
      <c r="E109" s="38" t="s">
        <v>61</v>
      </c>
      <c r="F109" s="39" t="s">
        <v>41</v>
      </c>
      <c r="G109" s="37" t="s">
        <v>56</v>
      </c>
      <c r="H109" s="10" t="s">
        <v>13</v>
      </c>
      <c r="I109" s="11">
        <f>SUM(J109:P109)</f>
        <v>35000.002</v>
      </c>
      <c r="J109" s="11">
        <f>SUM(J110:J115)</f>
        <v>11957.343000000001</v>
      </c>
      <c r="K109" s="11">
        <f t="shared" ref="K109" si="45">SUM(K110:K115)</f>
        <v>11391.839</v>
      </c>
      <c r="L109" s="11">
        <f t="shared" ref="L109" si="46">SUM(L110:L115)</f>
        <v>11650.82</v>
      </c>
      <c r="M109" s="11">
        <f t="shared" ref="M109" si="47">SUM(M110:M115)</f>
        <v>0</v>
      </c>
      <c r="N109" s="11">
        <f t="shared" ref="N109" si="48">SUM(N110:N115)</f>
        <v>0</v>
      </c>
      <c r="O109" s="11">
        <f t="shared" ref="O109" si="49">SUM(O110:O115)</f>
        <v>0</v>
      </c>
      <c r="P109" s="11">
        <f t="shared" ref="P109" si="50">SUM(P110:P115)</f>
        <v>0</v>
      </c>
    </row>
    <row r="110" spans="1:16" x14ac:dyDescent="0.25">
      <c r="A110" s="38"/>
      <c r="B110" s="37"/>
      <c r="C110" s="40"/>
      <c r="D110" s="37"/>
      <c r="E110" s="38"/>
      <c r="F110" s="40"/>
      <c r="G110" s="37"/>
      <c r="H110" s="12" t="s">
        <v>1</v>
      </c>
      <c r="I110" s="11">
        <f t="shared" ref="I110:I115" si="51">SUM(J110:P110)</f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</row>
    <row r="111" spans="1:16" ht="31.5" x14ac:dyDescent="0.25">
      <c r="A111" s="38"/>
      <c r="B111" s="37"/>
      <c r="C111" s="40"/>
      <c r="D111" s="37"/>
      <c r="E111" s="38"/>
      <c r="F111" s="40"/>
      <c r="G111" s="37"/>
      <c r="H111" s="12" t="s">
        <v>5</v>
      </c>
      <c r="I111" s="11">
        <f t="shared" si="51"/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</row>
    <row r="112" spans="1:16" x14ac:dyDescent="0.25">
      <c r="A112" s="38"/>
      <c r="B112" s="37"/>
      <c r="C112" s="40"/>
      <c r="D112" s="37"/>
      <c r="E112" s="38"/>
      <c r="F112" s="40"/>
      <c r="G112" s="37"/>
      <c r="H112" s="12" t="s">
        <v>3</v>
      </c>
      <c r="I112" s="11">
        <f t="shared" si="51"/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</row>
    <row r="113" spans="1:16" ht="31.5" x14ac:dyDescent="0.25">
      <c r="A113" s="38"/>
      <c r="B113" s="37"/>
      <c r="C113" s="40"/>
      <c r="D113" s="37"/>
      <c r="E113" s="38"/>
      <c r="F113" s="40"/>
      <c r="G113" s="37"/>
      <c r="H113" s="12" t="s">
        <v>2</v>
      </c>
      <c r="I113" s="11">
        <f t="shared" si="51"/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</row>
    <row r="114" spans="1:16" x14ac:dyDescent="0.25">
      <c r="A114" s="38"/>
      <c r="B114" s="37"/>
      <c r="C114" s="40"/>
      <c r="D114" s="37"/>
      <c r="E114" s="38"/>
      <c r="F114" s="40"/>
      <c r="G114" s="37"/>
      <c r="H114" s="12" t="s">
        <v>4</v>
      </c>
      <c r="I114" s="11">
        <f t="shared" si="51"/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</row>
    <row r="115" spans="1:16" ht="92.25" customHeight="1" x14ac:dyDescent="0.25">
      <c r="A115" s="38"/>
      <c r="B115" s="37"/>
      <c r="C115" s="41"/>
      <c r="D115" s="37"/>
      <c r="E115" s="38"/>
      <c r="F115" s="41"/>
      <c r="G115" s="37"/>
      <c r="H115" s="12" t="s">
        <v>6</v>
      </c>
      <c r="I115" s="11">
        <f t="shared" si="51"/>
        <v>35000.002</v>
      </c>
      <c r="J115" s="15">
        <f>7456.896+4500.447</f>
        <v>11957.343000000001</v>
      </c>
      <c r="K115" s="15">
        <v>11391.839</v>
      </c>
      <c r="L115" s="15">
        <v>11650.82</v>
      </c>
      <c r="M115" s="15">
        <v>0</v>
      </c>
      <c r="N115" s="15">
        <v>0</v>
      </c>
      <c r="O115" s="15">
        <v>0</v>
      </c>
      <c r="P115" s="15">
        <v>0</v>
      </c>
    </row>
    <row r="116" spans="1:16" ht="15.75" customHeight="1" x14ac:dyDescent="0.25">
      <c r="A116" s="38">
        <v>2</v>
      </c>
      <c r="B116" s="37" t="s">
        <v>69</v>
      </c>
      <c r="C116" s="37" t="s">
        <v>77</v>
      </c>
      <c r="D116" s="37" t="s">
        <v>33</v>
      </c>
      <c r="E116" s="38" t="s">
        <v>61</v>
      </c>
      <c r="F116" s="37" t="s">
        <v>35</v>
      </c>
      <c r="G116" s="37" t="s">
        <v>57</v>
      </c>
      <c r="H116" s="10" t="s">
        <v>13</v>
      </c>
      <c r="I116" s="11">
        <f>SUM(J116:P116)</f>
        <v>35000</v>
      </c>
      <c r="J116" s="11">
        <f>SUM(J117:J122)</f>
        <v>0</v>
      </c>
      <c r="K116" s="11">
        <f t="shared" ref="K116" si="52">SUM(K117:K122)</f>
        <v>0</v>
      </c>
      <c r="L116" s="11">
        <f>SUM(L117:L122)</f>
        <v>0</v>
      </c>
      <c r="M116" s="11">
        <f t="shared" ref="M116" si="53">SUM(M117:M122)</f>
        <v>35000</v>
      </c>
      <c r="N116" s="11">
        <f t="shared" ref="N116" si="54">SUM(N117:N122)</f>
        <v>0</v>
      </c>
      <c r="O116" s="11">
        <f t="shared" ref="O116" si="55">SUM(O117:O122)</f>
        <v>0</v>
      </c>
      <c r="P116" s="11">
        <f t="shared" ref="P116" si="56">SUM(P117:P122)</f>
        <v>0</v>
      </c>
    </row>
    <row r="117" spans="1:16" x14ac:dyDescent="0.25">
      <c r="A117" s="38"/>
      <c r="B117" s="37"/>
      <c r="C117" s="37"/>
      <c r="D117" s="37"/>
      <c r="E117" s="38"/>
      <c r="F117" s="37"/>
      <c r="G117" s="37"/>
      <c r="H117" s="12" t="s">
        <v>1</v>
      </c>
      <c r="I117" s="11">
        <f t="shared" ref="I117:I122" si="57">SUM(J117:P117)</f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</row>
    <row r="118" spans="1:16" ht="31.5" x14ac:dyDescent="0.25">
      <c r="A118" s="38"/>
      <c r="B118" s="37"/>
      <c r="C118" s="37"/>
      <c r="D118" s="37"/>
      <c r="E118" s="38"/>
      <c r="F118" s="37"/>
      <c r="G118" s="37"/>
      <c r="H118" s="12" t="s">
        <v>5</v>
      </c>
      <c r="I118" s="11">
        <f t="shared" si="57"/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</row>
    <row r="119" spans="1:16" x14ac:dyDescent="0.25">
      <c r="A119" s="38"/>
      <c r="B119" s="37"/>
      <c r="C119" s="37"/>
      <c r="D119" s="37"/>
      <c r="E119" s="38"/>
      <c r="F119" s="37"/>
      <c r="G119" s="37"/>
      <c r="H119" s="12" t="s">
        <v>3</v>
      </c>
      <c r="I119" s="11">
        <f t="shared" si="57"/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</row>
    <row r="120" spans="1:16" ht="31.5" x14ac:dyDescent="0.25">
      <c r="A120" s="38"/>
      <c r="B120" s="37"/>
      <c r="C120" s="37"/>
      <c r="D120" s="37"/>
      <c r="E120" s="38"/>
      <c r="F120" s="37"/>
      <c r="G120" s="37"/>
      <c r="H120" s="12" t="s">
        <v>2</v>
      </c>
      <c r="I120" s="11">
        <f t="shared" si="57"/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</row>
    <row r="121" spans="1:16" x14ac:dyDescent="0.25">
      <c r="A121" s="38"/>
      <c r="B121" s="37"/>
      <c r="C121" s="37"/>
      <c r="D121" s="37"/>
      <c r="E121" s="38"/>
      <c r="F121" s="37"/>
      <c r="G121" s="37"/>
      <c r="H121" s="12" t="s">
        <v>4</v>
      </c>
      <c r="I121" s="11">
        <f t="shared" si="57"/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</row>
    <row r="122" spans="1:16" x14ac:dyDescent="0.25">
      <c r="A122" s="38"/>
      <c r="B122" s="37"/>
      <c r="C122" s="37"/>
      <c r="D122" s="37"/>
      <c r="E122" s="38"/>
      <c r="F122" s="37"/>
      <c r="G122" s="37"/>
      <c r="H122" s="12" t="s">
        <v>6</v>
      </c>
      <c r="I122" s="11">
        <f t="shared" si="57"/>
        <v>35000</v>
      </c>
      <c r="J122" s="15">
        <v>0</v>
      </c>
      <c r="K122" s="15">
        <v>0</v>
      </c>
      <c r="L122" s="15">
        <v>0</v>
      </c>
      <c r="M122" s="15">
        <v>35000</v>
      </c>
      <c r="N122" s="15">
        <v>0</v>
      </c>
      <c r="O122" s="15">
        <v>0</v>
      </c>
      <c r="P122" s="15">
        <v>0</v>
      </c>
    </row>
    <row r="123" spans="1:16" ht="15.75" customHeight="1" x14ac:dyDescent="0.25">
      <c r="A123" s="38">
        <v>3</v>
      </c>
      <c r="B123" s="37" t="s">
        <v>69</v>
      </c>
      <c r="C123" s="37" t="s">
        <v>79</v>
      </c>
      <c r="D123" s="37" t="s">
        <v>33</v>
      </c>
      <c r="E123" s="38" t="s">
        <v>61</v>
      </c>
      <c r="F123" s="37" t="s">
        <v>46</v>
      </c>
      <c r="G123" s="37" t="s">
        <v>45</v>
      </c>
      <c r="H123" s="14" t="s">
        <v>13</v>
      </c>
      <c r="I123" s="11">
        <f>SUM(J123:P123)</f>
        <v>15000</v>
      </c>
      <c r="J123" s="11">
        <f>SUM(J124:J129)</f>
        <v>0</v>
      </c>
      <c r="K123" s="11">
        <f t="shared" ref="K123:P123" si="58">SUM(K124:K129)</f>
        <v>0</v>
      </c>
      <c r="L123" s="11">
        <f t="shared" si="58"/>
        <v>0</v>
      </c>
      <c r="M123" s="11">
        <f t="shared" si="58"/>
        <v>0</v>
      </c>
      <c r="N123" s="11">
        <f t="shared" si="58"/>
        <v>15000</v>
      </c>
      <c r="O123" s="11">
        <f t="shared" si="58"/>
        <v>0</v>
      </c>
      <c r="P123" s="11">
        <f t="shared" si="58"/>
        <v>0</v>
      </c>
    </row>
    <row r="124" spans="1:16" x14ac:dyDescent="0.25">
      <c r="A124" s="38"/>
      <c r="B124" s="37"/>
      <c r="C124" s="37"/>
      <c r="D124" s="37"/>
      <c r="E124" s="38"/>
      <c r="F124" s="37"/>
      <c r="G124" s="37"/>
      <c r="H124" s="12" t="s">
        <v>1</v>
      </c>
      <c r="I124" s="11">
        <f t="shared" ref="I124:I129" si="59">SUM(J124:P124)</f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</row>
    <row r="125" spans="1:16" ht="31.5" x14ac:dyDescent="0.25">
      <c r="A125" s="38"/>
      <c r="B125" s="37"/>
      <c r="C125" s="37"/>
      <c r="D125" s="37"/>
      <c r="E125" s="38"/>
      <c r="F125" s="37"/>
      <c r="G125" s="37"/>
      <c r="H125" s="12" t="s">
        <v>5</v>
      </c>
      <c r="I125" s="11">
        <f t="shared" si="59"/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</row>
    <row r="126" spans="1:16" x14ac:dyDescent="0.25">
      <c r="A126" s="38"/>
      <c r="B126" s="37"/>
      <c r="C126" s="37"/>
      <c r="D126" s="37"/>
      <c r="E126" s="38"/>
      <c r="F126" s="37"/>
      <c r="G126" s="37"/>
      <c r="H126" s="12" t="s">
        <v>3</v>
      </c>
      <c r="I126" s="11">
        <f t="shared" si="59"/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</row>
    <row r="127" spans="1:16" ht="31.5" x14ac:dyDescent="0.25">
      <c r="A127" s="38"/>
      <c r="B127" s="37"/>
      <c r="C127" s="37"/>
      <c r="D127" s="37"/>
      <c r="E127" s="38"/>
      <c r="F127" s="37"/>
      <c r="G127" s="37"/>
      <c r="H127" s="12" t="s">
        <v>2</v>
      </c>
      <c r="I127" s="11">
        <f t="shared" si="59"/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</row>
    <row r="128" spans="1:16" x14ac:dyDescent="0.25">
      <c r="A128" s="38"/>
      <c r="B128" s="37"/>
      <c r="C128" s="37"/>
      <c r="D128" s="37"/>
      <c r="E128" s="38"/>
      <c r="F128" s="37"/>
      <c r="G128" s="37"/>
      <c r="H128" s="12" t="s">
        <v>4</v>
      </c>
      <c r="I128" s="11">
        <f t="shared" si="59"/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</row>
    <row r="129" spans="1:16" x14ac:dyDescent="0.25">
      <c r="A129" s="38"/>
      <c r="B129" s="37"/>
      <c r="C129" s="37"/>
      <c r="D129" s="37"/>
      <c r="E129" s="38"/>
      <c r="F129" s="37"/>
      <c r="G129" s="37"/>
      <c r="H129" s="12" t="s">
        <v>6</v>
      </c>
      <c r="I129" s="11">
        <f t="shared" si="59"/>
        <v>15000</v>
      </c>
      <c r="J129" s="15">
        <v>0</v>
      </c>
      <c r="K129" s="15">
        <v>0</v>
      </c>
      <c r="L129" s="15">
        <v>0</v>
      </c>
      <c r="M129" s="15">
        <v>0</v>
      </c>
      <c r="N129" s="15">
        <v>15000</v>
      </c>
      <c r="O129" s="15">
        <v>0</v>
      </c>
      <c r="P129" s="15">
        <v>0</v>
      </c>
    </row>
    <row r="130" spans="1:16" ht="15.75" customHeight="1" x14ac:dyDescent="0.25">
      <c r="A130" s="38">
        <v>4</v>
      </c>
      <c r="B130" s="37" t="s">
        <v>69</v>
      </c>
      <c r="C130" s="39" t="s">
        <v>47</v>
      </c>
      <c r="D130" s="37" t="s">
        <v>33</v>
      </c>
      <c r="E130" s="38" t="s">
        <v>61</v>
      </c>
      <c r="F130" s="39" t="s">
        <v>36</v>
      </c>
      <c r="G130" s="37" t="s">
        <v>44</v>
      </c>
      <c r="H130" s="36" t="s">
        <v>13</v>
      </c>
      <c r="I130" s="11">
        <f>SUM(J130:P130)</f>
        <v>35000</v>
      </c>
      <c r="J130" s="11">
        <f>SUM(J131:J136)</f>
        <v>0</v>
      </c>
      <c r="K130" s="11">
        <f t="shared" ref="K130" si="60">SUM(K131:K136)</f>
        <v>0</v>
      </c>
      <c r="L130" s="11">
        <v>0</v>
      </c>
      <c r="M130" s="11">
        <f t="shared" ref="M130" si="61">SUM(M131:M136)</f>
        <v>0</v>
      </c>
      <c r="N130" s="11">
        <f t="shared" ref="N130" si="62">SUM(N131:N136)</f>
        <v>0</v>
      </c>
      <c r="O130" s="11">
        <f t="shared" ref="O130:P130" si="63">SUM(O131:O136)</f>
        <v>0</v>
      </c>
      <c r="P130" s="11">
        <f t="shared" si="63"/>
        <v>35000</v>
      </c>
    </row>
    <row r="131" spans="1:16" x14ac:dyDescent="0.25">
      <c r="A131" s="38"/>
      <c r="B131" s="37"/>
      <c r="C131" s="40"/>
      <c r="D131" s="37"/>
      <c r="E131" s="38"/>
      <c r="F131" s="40"/>
      <c r="G131" s="37"/>
      <c r="H131" s="34" t="s">
        <v>1</v>
      </c>
      <c r="I131" s="11">
        <f t="shared" ref="I131:I136" si="64">SUM(J131:P131)</f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</row>
    <row r="132" spans="1:16" ht="31.5" x14ac:dyDescent="0.25">
      <c r="A132" s="38"/>
      <c r="B132" s="37"/>
      <c r="C132" s="40"/>
      <c r="D132" s="37"/>
      <c r="E132" s="38"/>
      <c r="F132" s="40"/>
      <c r="G132" s="37"/>
      <c r="H132" s="34" t="s">
        <v>5</v>
      </c>
      <c r="I132" s="11">
        <f t="shared" si="64"/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</row>
    <row r="133" spans="1:16" x14ac:dyDescent="0.25">
      <c r="A133" s="38"/>
      <c r="B133" s="37"/>
      <c r="C133" s="40"/>
      <c r="D133" s="37"/>
      <c r="E133" s="38"/>
      <c r="F133" s="40"/>
      <c r="G133" s="37"/>
      <c r="H133" s="34" t="s">
        <v>3</v>
      </c>
      <c r="I133" s="11">
        <f t="shared" si="64"/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</row>
    <row r="134" spans="1:16" ht="31.5" x14ac:dyDescent="0.25">
      <c r="A134" s="38"/>
      <c r="B134" s="37"/>
      <c r="C134" s="40"/>
      <c r="D134" s="37"/>
      <c r="E134" s="38"/>
      <c r="F134" s="40"/>
      <c r="G134" s="37"/>
      <c r="H134" s="34" t="s">
        <v>2</v>
      </c>
      <c r="I134" s="11">
        <f t="shared" si="64"/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</row>
    <row r="135" spans="1:16" x14ac:dyDescent="0.25">
      <c r="A135" s="38"/>
      <c r="B135" s="37"/>
      <c r="C135" s="40"/>
      <c r="D135" s="37"/>
      <c r="E135" s="38"/>
      <c r="F135" s="40"/>
      <c r="G135" s="37"/>
      <c r="H135" s="34" t="s">
        <v>4</v>
      </c>
      <c r="I135" s="11">
        <f t="shared" si="64"/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</row>
    <row r="136" spans="1:16" ht="109.5" customHeight="1" x14ac:dyDescent="0.25">
      <c r="A136" s="38"/>
      <c r="B136" s="37"/>
      <c r="C136" s="41"/>
      <c r="D136" s="37"/>
      <c r="E136" s="38"/>
      <c r="F136" s="41"/>
      <c r="G136" s="37"/>
      <c r="H136" s="34" t="s">
        <v>6</v>
      </c>
      <c r="I136" s="11">
        <f t="shared" si="64"/>
        <v>35000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35000</v>
      </c>
    </row>
    <row r="137" spans="1:16" ht="15.75" customHeight="1" x14ac:dyDescent="0.25">
      <c r="A137" s="46" t="s">
        <v>23</v>
      </c>
      <c r="B137" s="46"/>
      <c r="C137" s="46"/>
      <c r="D137" s="46"/>
      <c r="E137" s="46"/>
      <c r="F137" s="46"/>
      <c r="G137" s="46"/>
      <c r="H137" s="10" t="s">
        <v>13</v>
      </c>
      <c r="I137" s="11">
        <f>SUM(J137:P137)</f>
        <v>120000.00200000001</v>
      </c>
      <c r="J137" s="11">
        <f>SUM(J138:J143)</f>
        <v>11957.343000000001</v>
      </c>
      <c r="K137" s="11">
        <f t="shared" ref="K137" si="65">SUM(K138:K143)</f>
        <v>11391.839</v>
      </c>
      <c r="L137" s="11">
        <f t="shared" ref="L137" si="66">SUM(L138:L143)</f>
        <v>11650.82</v>
      </c>
      <c r="M137" s="11">
        <f t="shared" ref="M137" si="67">SUM(M138:M143)</f>
        <v>35000</v>
      </c>
      <c r="N137" s="11">
        <f t="shared" ref="N137" si="68">SUM(N138:N143)</f>
        <v>15000</v>
      </c>
      <c r="O137" s="11">
        <f t="shared" ref="O137" si="69">SUM(O138:O143)</f>
        <v>0</v>
      </c>
      <c r="P137" s="11">
        <f t="shared" ref="P137" si="70">SUM(P138:P143)</f>
        <v>35000</v>
      </c>
    </row>
    <row r="138" spans="1:16" x14ac:dyDescent="0.25">
      <c r="A138" s="46"/>
      <c r="B138" s="46"/>
      <c r="C138" s="46"/>
      <c r="D138" s="46"/>
      <c r="E138" s="46"/>
      <c r="F138" s="46"/>
      <c r="G138" s="46"/>
      <c r="H138" s="12" t="s">
        <v>1</v>
      </c>
      <c r="I138" s="11">
        <f t="shared" ref="I138:I142" si="71">SUM(J138:P138)</f>
        <v>0</v>
      </c>
      <c r="J138" s="11">
        <f>J110+J117+J131+J124</f>
        <v>0</v>
      </c>
      <c r="K138" s="11">
        <f>K110+K117+K131+K124</f>
        <v>0</v>
      </c>
      <c r="L138" s="11">
        <f>L110+L117+L131+L124</f>
        <v>0</v>
      </c>
      <c r="M138" s="11">
        <f t="shared" ref="M138:P138" si="72">M110+M117+M131+M124</f>
        <v>0</v>
      </c>
      <c r="N138" s="11">
        <f t="shared" si="72"/>
        <v>0</v>
      </c>
      <c r="O138" s="11">
        <f t="shared" si="72"/>
        <v>0</v>
      </c>
      <c r="P138" s="11">
        <f t="shared" si="72"/>
        <v>0</v>
      </c>
    </row>
    <row r="139" spans="1:16" ht="31.5" x14ac:dyDescent="0.25">
      <c r="A139" s="46"/>
      <c r="B139" s="46"/>
      <c r="C139" s="46"/>
      <c r="D139" s="46"/>
      <c r="E139" s="46"/>
      <c r="F139" s="46"/>
      <c r="G139" s="46"/>
      <c r="H139" s="12" t="s">
        <v>5</v>
      </c>
      <c r="I139" s="11">
        <f t="shared" si="71"/>
        <v>0</v>
      </c>
      <c r="J139" s="11">
        <f t="shared" ref="J139:P143" si="73">J111+J118+J132+J125</f>
        <v>0</v>
      </c>
      <c r="K139" s="11">
        <f t="shared" ref="K139:L142" si="74">K111+K118+K132+K125</f>
        <v>0</v>
      </c>
      <c r="L139" s="11">
        <f t="shared" si="74"/>
        <v>0</v>
      </c>
      <c r="M139" s="11">
        <f t="shared" si="73"/>
        <v>0</v>
      </c>
      <c r="N139" s="11">
        <f t="shared" si="73"/>
        <v>0</v>
      </c>
      <c r="O139" s="11">
        <f t="shared" si="73"/>
        <v>0</v>
      </c>
      <c r="P139" s="11">
        <f t="shared" si="73"/>
        <v>0</v>
      </c>
    </row>
    <row r="140" spans="1:16" x14ac:dyDescent="0.25">
      <c r="A140" s="46"/>
      <c r="B140" s="46"/>
      <c r="C140" s="46"/>
      <c r="D140" s="46"/>
      <c r="E140" s="46"/>
      <c r="F140" s="46"/>
      <c r="G140" s="46"/>
      <c r="H140" s="12" t="s">
        <v>3</v>
      </c>
      <c r="I140" s="11">
        <f t="shared" si="71"/>
        <v>0</v>
      </c>
      <c r="J140" s="11">
        <f t="shared" si="73"/>
        <v>0</v>
      </c>
      <c r="K140" s="11">
        <f t="shared" si="74"/>
        <v>0</v>
      </c>
      <c r="L140" s="11">
        <f t="shared" si="74"/>
        <v>0</v>
      </c>
      <c r="M140" s="11">
        <f t="shared" si="73"/>
        <v>0</v>
      </c>
      <c r="N140" s="11">
        <f t="shared" si="73"/>
        <v>0</v>
      </c>
      <c r="O140" s="11">
        <f t="shared" si="73"/>
        <v>0</v>
      </c>
      <c r="P140" s="11">
        <f t="shared" si="73"/>
        <v>0</v>
      </c>
    </row>
    <row r="141" spans="1:16" ht="31.5" x14ac:dyDescent="0.25">
      <c r="A141" s="46"/>
      <c r="B141" s="46"/>
      <c r="C141" s="46"/>
      <c r="D141" s="46"/>
      <c r="E141" s="46"/>
      <c r="F141" s="46"/>
      <c r="G141" s="46"/>
      <c r="H141" s="12" t="s">
        <v>2</v>
      </c>
      <c r="I141" s="11">
        <f t="shared" si="71"/>
        <v>0</v>
      </c>
      <c r="J141" s="11">
        <f t="shared" si="73"/>
        <v>0</v>
      </c>
      <c r="K141" s="11">
        <f t="shared" si="74"/>
        <v>0</v>
      </c>
      <c r="L141" s="11">
        <f t="shared" si="74"/>
        <v>0</v>
      </c>
      <c r="M141" s="11">
        <f t="shared" si="73"/>
        <v>0</v>
      </c>
      <c r="N141" s="11">
        <f t="shared" si="73"/>
        <v>0</v>
      </c>
      <c r="O141" s="11">
        <f t="shared" si="73"/>
        <v>0</v>
      </c>
      <c r="P141" s="11">
        <f t="shared" si="73"/>
        <v>0</v>
      </c>
    </row>
    <row r="142" spans="1:16" x14ac:dyDescent="0.25">
      <c r="A142" s="46"/>
      <c r="B142" s="46"/>
      <c r="C142" s="46"/>
      <c r="D142" s="46"/>
      <c r="E142" s="46"/>
      <c r="F142" s="46"/>
      <c r="G142" s="46"/>
      <c r="H142" s="12" t="s">
        <v>4</v>
      </c>
      <c r="I142" s="11">
        <f t="shared" si="71"/>
        <v>0</v>
      </c>
      <c r="J142" s="11">
        <f t="shared" si="73"/>
        <v>0</v>
      </c>
      <c r="K142" s="11">
        <f t="shared" si="74"/>
        <v>0</v>
      </c>
      <c r="L142" s="11">
        <f t="shared" si="74"/>
        <v>0</v>
      </c>
      <c r="M142" s="11">
        <f t="shared" si="73"/>
        <v>0</v>
      </c>
      <c r="N142" s="11">
        <f t="shared" si="73"/>
        <v>0</v>
      </c>
      <c r="O142" s="11">
        <f t="shared" si="73"/>
        <v>0</v>
      </c>
      <c r="P142" s="11">
        <f t="shared" si="73"/>
        <v>0</v>
      </c>
    </row>
    <row r="143" spans="1:16" x14ac:dyDescent="0.25">
      <c r="A143" s="46"/>
      <c r="B143" s="46"/>
      <c r="C143" s="46"/>
      <c r="D143" s="46"/>
      <c r="E143" s="46"/>
      <c r="F143" s="46"/>
      <c r="G143" s="46"/>
      <c r="H143" s="12" t="s">
        <v>6</v>
      </c>
      <c r="I143" s="11">
        <f>SUM(J143:P143)</f>
        <v>120000.00200000001</v>
      </c>
      <c r="J143" s="11">
        <f t="shared" si="73"/>
        <v>11957.343000000001</v>
      </c>
      <c r="K143" s="11">
        <f t="shared" si="73"/>
        <v>11391.839</v>
      </c>
      <c r="L143" s="11">
        <f t="shared" si="73"/>
        <v>11650.82</v>
      </c>
      <c r="M143" s="11">
        <f t="shared" si="73"/>
        <v>35000</v>
      </c>
      <c r="N143" s="11">
        <f t="shared" si="73"/>
        <v>15000</v>
      </c>
      <c r="O143" s="11">
        <f t="shared" si="73"/>
        <v>0</v>
      </c>
      <c r="P143" s="11">
        <f t="shared" si="73"/>
        <v>35000</v>
      </c>
    </row>
    <row r="144" spans="1:16" x14ac:dyDescent="0.25">
      <c r="A144" s="49" t="s">
        <v>18</v>
      </c>
      <c r="B144" s="49"/>
      <c r="C144" s="49"/>
      <c r="D144" s="49"/>
      <c r="E144" s="49"/>
      <c r="F144" s="49"/>
      <c r="G144" s="49"/>
      <c r="H144" s="16" t="s">
        <v>13</v>
      </c>
      <c r="I144" s="17">
        <f>SUM(J144:P144)</f>
        <v>3487463.3059999999</v>
      </c>
      <c r="J144" s="17">
        <f>SUM(J145:J150)</f>
        <v>187683.96600000001</v>
      </c>
      <c r="K144" s="17">
        <f t="shared" ref="K144:P144" si="75">SUM(K145:K150)</f>
        <v>184411.53999999998</v>
      </c>
      <c r="L144" s="17">
        <f t="shared" si="75"/>
        <v>185472.03999999998</v>
      </c>
      <c r="M144" s="17">
        <f t="shared" si="75"/>
        <v>93806.540000000008</v>
      </c>
      <c r="N144" s="17">
        <f t="shared" si="75"/>
        <v>189786.34</v>
      </c>
      <c r="O144" s="17">
        <f t="shared" si="75"/>
        <v>189786.34</v>
      </c>
      <c r="P144" s="17">
        <f t="shared" si="75"/>
        <v>2456516.54</v>
      </c>
    </row>
    <row r="145" spans="1:16" x14ac:dyDescent="0.25">
      <c r="A145" s="49"/>
      <c r="B145" s="49"/>
      <c r="C145" s="49"/>
      <c r="D145" s="49"/>
      <c r="E145" s="49"/>
      <c r="F145" s="49"/>
      <c r="G145" s="49"/>
      <c r="H145" s="18" t="s">
        <v>1</v>
      </c>
      <c r="I145" s="17">
        <f t="shared" ref="I145:I150" si="76">SUM(J145:P145)</f>
        <v>0</v>
      </c>
      <c r="J145" s="17">
        <f>J80+J102</f>
        <v>0</v>
      </c>
      <c r="K145" s="17">
        <f t="shared" ref="K145:P145" si="77">K80+K102</f>
        <v>0</v>
      </c>
      <c r="L145" s="17">
        <f t="shared" si="77"/>
        <v>0</v>
      </c>
      <c r="M145" s="17">
        <f t="shared" si="77"/>
        <v>0</v>
      </c>
      <c r="N145" s="17">
        <f t="shared" si="77"/>
        <v>0</v>
      </c>
      <c r="O145" s="17">
        <f t="shared" si="77"/>
        <v>0</v>
      </c>
      <c r="P145" s="17">
        <f t="shared" si="77"/>
        <v>0</v>
      </c>
    </row>
    <row r="146" spans="1:16" ht="31.5" x14ac:dyDescent="0.25">
      <c r="A146" s="49"/>
      <c r="B146" s="49"/>
      <c r="C146" s="49"/>
      <c r="D146" s="49"/>
      <c r="E146" s="49"/>
      <c r="F146" s="49"/>
      <c r="G146" s="49"/>
      <c r="H146" s="18" t="s">
        <v>5</v>
      </c>
      <c r="I146" s="17">
        <f t="shared" si="76"/>
        <v>523292.8</v>
      </c>
      <c r="J146" s="17">
        <f t="shared" ref="J146:P149" si="78">J81+J103</f>
        <v>28300</v>
      </c>
      <c r="K146" s="17">
        <f t="shared" si="78"/>
        <v>120146.4</v>
      </c>
      <c r="L146" s="17">
        <f t="shared" si="78"/>
        <v>120146.4</v>
      </c>
      <c r="M146" s="17">
        <f t="shared" si="78"/>
        <v>28300</v>
      </c>
      <c r="N146" s="17">
        <f t="shared" si="78"/>
        <v>28300</v>
      </c>
      <c r="O146" s="17">
        <f t="shared" si="78"/>
        <v>28300</v>
      </c>
      <c r="P146" s="17">
        <f t="shared" si="78"/>
        <v>169800</v>
      </c>
    </row>
    <row r="147" spans="1:16" x14ac:dyDescent="0.25">
      <c r="A147" s="49"/>
      <c r="B147" s="49"/>
      <c r="C147" s="49"/>
      <c r="D147" s="49"/>
      <c r="E147" s="49"/>
      <c r="F147" s="49"/>
      <c r="G147" s="49"/>
      <c r="H147" s="18" t="s">
        <v>3</v>
      </c>
      <c r="I147" s="17">
        <f t="shared" si="76"/>
        <v>610942.95600000001</v>
      </c>
      <c r="J147" s="17">
        <f t="shared" si="78"/>
        <v>51938.616000000002</v>
      </c>
      <c r="K147" s="17">
        <f t="shared" si="78"/>
        <v>53288.639999999999</v>
      </c>
      <c r="L147" s="17">
        <f t="shared" si="78"/>
        <v>54349.14</v>
      </c>
      <c r="M147" s="17">
        <f t="shared" si="78"/>
        <v>54530.04</v>
      </c>
      <c r="N147" s="17">
        <f t="shared" si="78"/>
        <v>49602.44</v>
      </c>
      <c r="O147" s="17">
        <f t="shared" si="78"/>
        <v>49602.44</v>
      </c>
      <c r="P147" s="17">
        <f t="shared" si="78"/>
        <v>297631.64</v>
      </c>
    </row>
    <row r="148" spans="1:16" ht="47.25" x14ac:dyDescent="0.25">
      <c r="A148" s="49"/>
      <c r="B148" s="49"/>
      <c r="C148" s="49"/>
      <c r="D148" s="49"/>
      <c r="E148" s="49"/>
      <c r="F148" s="49"/>
      <c r="G148" s="49"/>
      <c r="H148" s="18" t="s">
        <v>2</v>
      </c>
      <c r="I148" s="17">
        <f t="shared" si="76"/>
        <v>0</v>
      </c>
      <c r="J148" s="17">
        <f t="shared" si="78"/>
        <v>0</v>
      </c>
      <c r="K148" s="17">
        <f t="shared" si="78"/>
        <v>0</v>
      </c>
      <c r="L148" s="17">
        <f t="shared" si="78"/>
        <v>0</v>
      </c>
      <c r="M148" s="17">
        <f t="shared" si="78"/>
        <v>0</v>
      </c>
      <c r="N148" s="17">
        <f t="shared" si="78"/>
        <v>0</v>
      </c>
      <c r="O148" s="17">
        <f t="shared" si="78"/>
        <v>0</v>
      </c>
      <c r="P148" s="17">
        <f t="shared" si="78"/>
        <v>0</v>
      </c>
    </row>
    <row r="149" spans="1:16" x14ac:dyDescent="0.25">
      <c r="A149" s="49"/>
      <c r="B149" s="49"/>
      <c r="C149" s="49"/>
      <c r="D149" s="49"/>
      <c r="E149" s="49"/>
      <c r="F149" s="49"/>
      <c r="G149" s="49"/>
      <c r="H149" s="18" t="s">
        <v>4</v>
      </c>
      <c r="I149" s="17">
        <f t="shared" si="76"/>
        <v>0</v>
      </c>
      <c r="J149" s="17">
        <f t="shared" si="78"/>
        <v>0</v>
      </c>
      <c r="K149" s="17">
        <f t="shared" si="78"/>
        <v>0</v>
      </c>
      <c r="L149" s="17">
        <f t="shared" si="78"/>
        <v>0</v>
      </c>
      <c r="M149" s="17">
        <f t="shared" si="78"/>
        <v>0</v>
      </c>
      <c r="N149" s="17">
        <f t="shared" si="78"/>
        <v>0</v>
      </c>
      <c r="O149" s="17">
        <f t="shared" si="78"/>
        <v>0</v>
      </c>
      <c r="P149" s="17">
        <f t="shared" si="78"/>
        <v>0</v>
      </c>
    </row>
    <row r="150" spans="1:16" x14ac:dyDescent="0.25">
      <c r="A150" s="49"/>
      <c r="B150" s="49"/>
      <c r="C150" s="49"/>
      <c r="D150" s="49"/>
      <c r="E150" s="49"/>
      <c r="F150" s="49"/>
      <c r="G150" s="49"/>
      <c r="H150" s="18" t="s">
        <v>6</v>
      </c>
      <c r="I150" s="17">
        <f t="shared" si="76"/>
        <v>2353227.5499999998</v>
      </c>
      <c r="J150" s="17">
        <f t="shared" ref="J150:P150" si="79">J107</f>
        <v>107445.35</v>
      </c>
      <c r="K150" s="17">
        <f t="shared" si="79"/>
        <v>10976.5</v>
      </c>
      <c r="L150" s="17">
        <f t="shared" si="79"/>
        <v>10976.5</v>
      </c>
      <c r="M150" s="17">
        <f t="shared" si="79"/>
        <v>10976.5</v>
      </c>
      <c r="N150" s="17">
        <f t="shared" si="79"/>
        <v>111883.9</v>
      </c>
      <c r="O150" s="17">
        <f t="shared" si="79"/>
        <v>111883.9</v>
      </c>
      <c r="P150" s="17">
        <f t="shared" si="79"/>
        <v>1989084.9</v>
      </c>
    </row>
    <row r="151" spans="1:16" x14ac:dyDescent="0.25">
      <c r="A151" s="49" t="s">
        <v>19</v>
      </c>
      <c r="B151" s="49"/>
      <c r="C151" s="49"/>
      <c r="D151" s="49"/>
      <c r="E151" s="49"/>
      <c r="F151" s="49"/>
      <c r="G151" s="49"/>
      <c r="H151" s="16" t="s">
        <v>13</v>
      </c>
      <c r="I151" s="17">
        <f>SUM(J151:P151)</f>
        <v>3607463.3080000002</v>
      </c>
      <c r="J151" s="17">
        <f>SUM(J152:J157)</f>
        <v>199641.30900000001</v>
      </c>
      <c r="K151" s="17">
        <f t="shared" ref="K151:P151" si="80">SUM(K152:K157)</f>
        <v>195803.37899999999</v>
      </c>
      <c r="L151" s="17">
        <f t="shared" si="80"/>
        <v>197122.86</v>
      </c>
      <c r="M151" s="17">
        <f t="shared" si="80"/>
        <v>128806.54000000001</v>
      </c>
      <c r="N151" s="17">
        <f t="shared" si="80"/>
        <v>204786.34</v>
      </c>
      <c r="O151" s="17">
        <f t="shared" si="80"/>
        <v>189786.34</v>
      </c>
      <c r="P151" s="17">
        <f t="shared" si="80"/>
        <v>2491516.54</v>
      </c>
    </row>
    <row r="152" spans="1:16" x14ac:dyDescent="0.25">
      <c r="A152" s="49"/>
      <c r="B152" s="49"/>
      <c r="C152" s="49"/>
      <c r="D152" s="49"/>
      <c r="E152" s="49"/>
      <c r="F152" s="49"/>
      <c r="G152" s="49"/>
      <c r="H152" s="18" t="s">
        <v>1</v>
      </c>
      <c r="I152" s="17">
        <f t="shared" ref="I152:I157" si="81">SUM(J152:P152)</f>
        <v>0</v>
      </c>
      <c r="J152" s="17">
        <f>J138+J145</f>
        <v>0</v>
      </c>
      <c r="K152" s="17">
        <f t="shared" ref="K152:P152" si="82">K138+K145</f>
        <v>0</v>
      </c>
      <c r="L152" s="17">
        <f t="shared" si="82"/>
        <v>0</v>
      </c>
      <c r="M152" s="17">
        <f t="shared" si="82"/>
        <v>0</v>
      </c>
      <c r="N152" s="17">
        <f t="shared" si="82"/>
        <v>0</v>
      </c>
      <c r="O152" s="17">
        <f t="shared" si="82"/>
        <v>0</v>
      </c>
      <c r="P152" s="17">
        <f t="shared" si="82"/>
        <v>0</v>
      </c>
    </row>
    <row r="153" spans="1:16" ht="31.5" x14ac:dyDescent="0.25">
      <c r="A153" s="49"/>
      <c r="B153" s="49"/>
      <c r="C153" s="49"/>
      <c r="D153" s="49"/>
      <c r="E153" s="49"/>
      <c r="F153" s="49"/>
      <c r="G153" s="49"/>
      <c r="H153" s="18" t="s">
        <v>5</v>
      </c>
      <c r="I153" s="17">
        <f t="shared" si="81"/>
        <v>523292.8</v>
      </c>
      <c r="J153" s="17">
        <f t="shared" ref="J153:P157" si="83">J139+J146</f>
        <v>28300</v>
      </c>
      <c r="K153" s="17">
        <f t="shared" si="83"/>
        <v>120146.4</v>
      </c>
      <c r="L153" s="17">
        <f t="shared" si="83"/>
        <v>120146.4</v>
      </c>
      <c r="M153" s="17">
        <f t="shared" si="83"/>
        <v>28300</v>
      </c>
      <c r="N153" s="17">
        <f t="shared" si="83"/>
        <v>28300</v>
      </c>
      <c r="O153" s="17">
        <f t="shared" si="83"/>
        <v>28300</v>
      </c>
      <c r="P153" s="17">
        <f t="shared" si="83"/>
        <v>169800</v>
      </c>
    </row>
    <row r="154" spans="1:16" x14ac:dyDescent="0.25">
      <c r="A154" s="49"/>
      <c r="B154" s="49"/>
      <c r="C154" s="49"/>
      <c r="D154" s="49"/>
      <c r="E154" s="49"/>
      <c r="F154" s="49"/>
      <c r="G154" s="49"/>
      <c r="H154" s="18" t="s">
        <v>3</v>
      </c>
      <c r="I154" s="17">
        <f t="shared" si="81"/>
        <v>610942.95600000001</v>
      </c>
      <c r="J154" s="17">
        <f t="shared" si="83"/>
        <v>51938.616000000002</v>
      </c>
      <c r="K154" s="17">
        <f t="shared" si="83"/>
        <v>53288.639999999999</v>
      </c>
      <c r="L154" s="17">
        <f t="shared" si="83"/>
        <v>54349.14</v>
      </c>
      <c r="M154" s="17">
        <f t="shared" si="83"/>
        <v>54530.04</v>
      </c>
      <c r="N154" s="17">
        <f t="shared" si="83"/>
        <v>49602.44</v>
      </c>
      <c r="O154" s="17">
        <f t="shared" si="83"/>
        <v>49602.44</v>
      </c>
      <c r="P154" s="17">
        <f t="shared" si="83"/>
        <v>297631.64</v>
      </c>
    </row>
    <row r="155" spans="1:16" ht="47.25" x14ac:dyDescent="0.25">
      <c r="A155" s="49"/>
      <c r="B155" s="49"/>
      <c r="C155" s="49"/>
      <c r="D155" s="49"/>
      <c r="E155" s="49"/>
      <c r="F155" s="49"/>
      <c r="G155" s="49"/>
      <c r="H155" s="18" t="s">
        <v>2</v>
      </c>
      <c r="I155" s="17">
        <f t="shared" si="81"/>
        <v>0</v>
      </c>
      <c r="J155" s="17">
        <f t="shared" si="83"/>
        <v>0</v>
      </c>
      <c r="K155" s="17">
        <f t="shared" si="83"/>
        <v>0</v>
      </c>
      <c r="L155" s="17">
        <f t="shared" si="83"/>
        <v>0</v>
      </c>
      <c r="M155" s="17">
        <f t="shared" si="83"/>
        <v>0</v>
      </c>
      <c r="N155" s="17">
        <f t="shared" si="83"/>
        <v>0</v>
      </c>
      <c r="O155" s="17">
        <f t="shared" si="83"/>
        <v>0</v>
      </c>
      <c r="P155" s="17">
        <f t="shared" si="83"/>
        <v>0</v>
      </c>
    </row>
    <row r="156" spans="1:16" x14ac:dyDescent="0.25">
      <c r="A156" s="49"/>
      <c r="B156" s="49"/>
      <c r="C156" s="49"/>
      <c r="D156" s="49"/>
      <c r="E156" s="49"/>
      <c r="F156" s="49"/>
      <c r="G156" s="49"/>
      <c r="H156" s="18" t="s">
        <v>4</v>
      </c>
      <c r="I156" s="17">
        <f t="shared" si="81"/>
        <v>0</v>
      </c>
      <c r="J156" s="17">
        <f t="shared" si="83"/>
        <v>0</v>
      </c>
      <c r="K156" s="17">
        <f t="shared" si="83"/>
        <v>0</v>
      </c>
      <c r="L156" s="17">
        <f t="shared" si="83"/>
        <v>0</v>
      </c>
      <c r="M156" s="17">
        <f t="shared" si="83"/>
        <v>0</v>
      </c>
      <c r="N156" s="17">
        <f t="shared" si="83"/>
        <v>0</v>
      </c>
      <c r="O156" s="17">
        <f t="shared" si="83"/>
        <v>0</v>
      </c>
      <c r="P156" s="17">
        <f t="shared" si="83"/>
        <v>0</v>
      </c>
    </row>
    <row r="157" spans="1:16" x14ac:dyDescent="0.25">
      <c r="A157" s="49"/>
      <c r="B157" s="49"/>
      <c r="C157" s="49"/>
      <c r="D157" s="49"/>
      <c r="E157" s="49"/>
      <c r="F157" s="49"/>
      <c r="G157" s="49"/>
      <c r="H157" s="18" t="s">
        <v>6</v>
      </c>
      <c r="I157" s="17">
        <f t="shared" si="81"/>
        <v>2473227.5520000001</v>
      </c>
      <c r="J157" s="17">
        <f t="shared" si="83"/>
        <v>119402.693</v>
      </c>
      <c r="K157" s="17">
        <f t="shared" si="83"/>
        <v>22368.339</v>
      </c>
      <c r="L157" s="17">
        <f t="shared" si="83"/>
        <v>22627.32</v>
      </c>
      <c r="M157" s="17">
        <f t="shared" si="83"/>
        <v>45976.5</v>
      </c>
      <c r="N157" s="17">
        <f t="shared" si="83"/>
        <v>126883.9</v>
      </c>
      <c r="O157" s="17">
        <f t="shared" si="83"/>
        <v>111883.9</v>
      </c>
      <c r="P157" s="17">
        <f t="shared" si="83"/>
        <v>2024084.9</v>
      </c>
    </row>
    <row r="159" spans="1:16" ht="56.25" customHeight="1" x14ac:dyDescent="0.25">
      <c r="B159" s="47" t="s">
        <v>21</v>
      </c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</row>
    <row r="160" spans="1:16" ht="15.75" customHeight="1" x14ac:dyDescent="0.25"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</row>
    <row r="161" spans="2:6" x14ac:dyDescent="0.25">
      <c r="B161" s="47"/>
      <c r="C161" s="47"/>
      <c r="D161" s="47"/>
      <c r="E161" s="47"/>
      <c r="F161" s="47"/>
    </row>
  </sheetData>
  <mergeCells count="117">
    <mergeCell ref="A101:A107"/>
    <mergeCell ref="B101:B107"/>
    <mergeCell ref="D65:D71"/>
    <mergeCell ref="E65:E71"/>
    <mergeCell ref="F65:F71"/>
    <mergeCell ref="A86:P86"/>
    <mergeCell ref="C94:C100"/>
    <mergeCell ref="D72:D78"/>
    <mergeCell ref="E72:E78"/>
    <mergeCell ref="F72:F78"/>
    <mergeCell ref="G72:G78"/>
    <mergeCell ref="A87:A93"/>
    <mergeCell ref="A94:A100"/>
    <mergeCell ref="B87:B93"/>
    <mergeCell ref="B94:B100"/>
    <mergeCell ref="A79:F85"/>
    <mergeCell ref="G79:G85"/>
    <mergeCell ref="A16:A78"/>
    <mergeCell ref="B16:B78"/>
    <mergeCell ref="D23:D29"/>
    <mergeCell ref="E23:E29"/>
    <mergeCell ref="D30:D36"/>
    <mergeCell ref="E30:E36"/>
    <mergeCell ref="F30:F36"/>
    <mergeCell ref="A3:P3"/>
    <mergeCell ref="A5:A6"/>
    <mergeCell ref="D5:D6"/>
    <mergeCell ref="C9:C15"/>
    <mergeCell ref="D9:D15"/>
    <mergeCell ref="E9:E15"/>
    <mergeCell ref="F9:F15"/>
    <mergeCell ref="B9:B15"/>
    <mergeCell ref="G9:G15"/>
    <mergeCell ref="H5:H6"/>
    <mergeCell ref="I5:P5"/>
    <mergeCell ref="A8:P8"/>
    <mergeCell ref="B5:B6"/>
    <mergeCell ref="C5:C6"/>
    <mergeCell ref="E5:E6"/>
    <mergeCell ref="F5:F6"/>
    <mergeCell ref="G5:G6"/>
    <mergeCell ref="A9:A15"/>
    <mergeCell ref="B161:F161"/>
    <mergeCell ref="B160:P160"/>
    <mergeCell ref="A108:P108"/>
    <mergeCell ref="A109:A115"/>
    <mergeCell ref="B109:B115"/>
    <mergeCell ref="A144:G150"/>
    <mergeCell ref="A151:G157"/>
    <mergeCell ref="B159:P159"/>
    <mergeCell ref="G130:G136"/>
    <mergeCell ref="A137:G143"/>
    <mergeCell ref="G109:G115"/>
    <mergeCell ref="A116:A122"/>
    <mergeCell ref="A130:A136"/>
    <mergeCell ref="B130:B136"/>
    <mergeCell ref="A123:A129"/>
    <mergeCell ref="B123:B129"/>
    <mergeCell ref="G123:G129"/>
    <mergeCell ref="B116:B122"/>
    <mergeCell ref="G116:G122"/>
    <mergeCell ref="D116:D122"/>
    <mergeCell ref="C116:C122"/>
    <mergeCell ref="E116:E122"/>
    <mergeCell ref="F116:F122"/>
    <mergeCell ref="C37:C43"/>
    <mergeCell ref="D37:D43"/>
    <mergeCell ref="E37:E43"/>
    <mergeCell ref="F37:F43"/>
    <mergeCell ref="G37:G43"/>
    <mergeCell ref="C51:C57"/>
    <mergeCell ref="D51:D57"/>
    <mergeCell ref="E51:E57"/>
    <mergeCell ref="F51:F57"/>
    <mergeCell ref="G30:G36"/>
    <mergeCell ref="C44:C50"/>
    <mergeCell ref="D44:D50"/>
    <mergeCell ref="E44:E50"/>
    <mergeCell ref="C16:C36"/>
    <mergeCell ref="C109:C115"/>
    <mergeCell ref="D109:D115"/>
    <mergeCell ref="E109:E115"/>
    <mergeCell ref="F109:F115"/>
    <mergeCell ref="C65:C78"/>
    <mergeCell ref="D16:D22"/>
    <mergeCell ref="E16:E22"/>
    <mergeCell ref="F16:F22"/>
    <mergeCell ref="G16:G22"/>
    <mergeCell ref="G65:G71"/>
    <mergeCell ref="C58:C64"/>
    <mergeCell ref="D58:D64"/>
    <mergeCell ref="E58:E64"/>
    <mergeCell ref="F58:F64"/>
    <mergeCell ref="G58:G64"/>
    <mergeCell ref="F23:F29"/>
    <mergeCell ref="G23:G29"/>
    <mergeCell ref="F44:F50"/>
    <mergeCell ref="G44:G50"/>
    <mergeCell ref="C123:C129"/>
    <mergeCell ref="E123:E129"/>
    <mergeCell ref="F123:F129"/>
    <mergeCell ref="D123:D129"/>
    <mergeCell ref="C130:C136"/>
    <mergeCell ref="E130:E136"/>
    <mergeCell ref="F130:F136"/>
    <mergeCell ref="D130:D136"/>
    <mergeCell ref="G51:G57"/>
    <mergeCell ref="G94:G100"/>
    <mergeCell ref="C87:C93"/>
    <mergeCell ref="F87:F93"/>
    <mergeCell ref="E94:E100"/>
    <mergeCell ref="F94:F100"/>
    <mergeCell ref="D87:D93"/>
    <mergeCell ref="E87:E93"/>
    <mergeCell ref="D94:D100"/>
    <mergeCell ref="G87:G93"/>
    <mergeCell ref="C101:G107"/>
  </mergeCells>
  <pageMargins left="0.70866141732283472" right="0.70866141732283472" top="0.74803149606299213" bottom="0.74803149606299213" header="0.31496062992125984" footer="0.31496062992125984"/>
  <pageSetup paperSize="9" scale="40" fitToHeight="6" orientation="landscape" r:id="rId1"/>
  <rowBreaks count="3" manualBreakCount="3">
    <brk id="36" max="15" man="1"/>
    <brk id="78" max="15" man="1"/>
    <brk id="11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4</vt:lpstr>
      <vt:lpstr>'таблица 4'!Заголовки_для_печати</vt:lpstr>
      <vt:lpstr>'таблица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2018-12-13T07:41:10Z</dcterms:modified>
</cp:coreProperties>
</file>