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3"/>
  </bookViews>
  <sheets>
    <sheet name="таблица 1" sheetId="1" r:id="rId1"/>
    <sheet name="таблица 2" sheetId="8" r:id="rId2"/>
    <sheet name="таблица 6" sheetId="5" r:id="rId3"/>
    <sheet name="таблица 7" sheetId="7" r:id="rId4"/>
  </sheets>
  <definedNames>
    <definedName name="_xlnm.Print_Titles" localSheetId="1">'таблица 2'!$4:$8</definedName>
    <definedName name="_xlnm.Print_Area" localSheetId="0">'таблица 1'!$A$1:$L$11</definedName>
    <definedName name="_xlnm.Print_Area" localSheetId="1">'таблица 2'!$A$1:$O$75</definedName>
    <definedName name="_xlnm.Print_Area" localSheetId="2">'таблица 6'!$A$1:$E$21</definedName>
  </definedNames>
  <calcPr calcId="145621"/>
</workbook>
</file>

<file path=xl/calcChain.xml><?xml version="1.0" encoding="utf-8"?>
<calcChain xmlns="http://schemas.openxmlformats.org/spreadsheetml/2006/main">
  <c r="F23" i="8" l="1"/>
  <c r="G23" i="8"/>
  <c r="H23" i="8"/>
  <c r="I23" i="8"/>
  <c r="J23" i="8"/>
  <c r="K23" i="8"/>
  <c r="L23" i="8"/>
  <c r="M23" i="8"/>
  <c r="N23" i="8"/>
  <c r="O23" i="8"/>
  <c r="E24" i="8"/>
  <c r="E25" i="8"/>
  <c r="E26" i="8"/>
  <c r="E27" i="8"/>
  <c r="E29" i="8"/>
  <c r="E23" i="8" l="1"/>
  <c r="H63" i="8"/>
  <c r="H19" i="8"/>
  <c r="E73" i="8" l="1"/>
  <c r="E22" i="8" l="1"/>
  <c r="J19" i="8"/>
  <c r="I19" i="8"/>
  <c r="H15" i="8"/>
  <c r="E15" i="8" s="1"/>
  <c r="J71" i="8" l="1"/>
  <c r="K71" i="8"/>
  <c r="L71" i="8"/>
  <c r="M71" i="8"/>
  <c r="N71" i="8"/>
  <c r="O71" i="8"/>
  <c r="J69" i="8"/>
  <c r="K69" i="8"/>
  <c r="L69" i="8"/>
  <c r="M69" i="8"/>
  <c r="N69" i="8"/>
  <c r="O69" i="8"/>
  <c r="J68" i="8"/>
  <c r="K68" i="8"/>
  <c r="L68" i="8"/>
  <c r="M68" i="8"/>
  <c r="N68" i="8"/>
  <c r="O68" i="8"/>
  <c r="E70" i="8"/>
  <c r="J62" i="8"/>
  <c r="K62" i="8"/>
  <c r="L62" i="8"/>
  <c r="M62" i="8"/>
  <c r="N62" i="8"/>
  <c r="O62" i="8"/>
  <c r="J61" i="8"/>
  <c r="K61" i="8"/>
  <c r="L61" i="8"/>
  <c r="M61" i="8"/>
  <c r="N61" i="8"/>
  <c r="O61" i="8"/>
  <c r="J36" i="8"/>
  <c r="K36" i="8"/>
  <c r="K51" i="8" s="1"/>
  <c r="L36" i="8"/>
  <c r="L51" i="8" s="1"/>
  <c r="M36" i="8"/>
  <c r="M51" i="8" s="1"/>
  <c r="N36" i="8"/>
  <c r="N51" i="8" s="1"/>
  <c r="O36" i="8"/>
  <c r="O51" i="8" s="1"/>
  <c r="J34" i="8"/>
  <c r="J49" i="8" s="1"/>
  <c r="K34" i="8"/>
  <c r="K49" i="8" s="1"/>
  <c r="L34" i="8"/>
  <c r="L49" i="8" s="1"/>
  <c r="M34" i="8"/>
  <c r="M49" i="8" s="1"/>
  <c r="N34" i="8"/>
  <c r="N49" i="8" s="1"/>
  <c r="O34" i="8"/>
  <c r="O49" i="8" s="1"/>
  <c r="J32" i="8"/>
  <c r="J47" i="8" s="1"/>
  <c r="K32" i="8"/>
  <c r="K47" i="8" s="1"/>
  <c r="L32" i="8"/>
  <c r="L47" i="8" s="1"/>
  <c r="M32" i="8"/>
  <c r="M47" i="8" s="1"/>
  <c r="N32" i="8"/>
  <c r="N47" i="8" s="1"/>
  <c r="O32" i="8"/>
  <c r="O47" i="8" s="1"/>
  <c r="J31" i="8"/>
  <c r="J46" i="8" s="1"/>
  <c r="K31" i="8"/>
  <c r="K46" i="8" s="1"/>
  <c r="L31" i="8"/>
  <c r="L46" i="8" s="1"/>
  <c r="M31" i="8"/>
  <c r="M46" i="8" s="1"/>
  <c r="N31" i="8"/>
  <c r="N46" i="8" s="1"/>
  <c r="O31" i="8"/>
  <c r="O46" i="8" s="1"/>
  <c r="J64" i="8"/>
  <c r="K64" i="8"/>
  <c r="L64" i="8"/>
  <c r="M64" i="8"/>
  <c r="N64" i="8"/>
  <c r="O64" i="8"/>
  <c r="E63" i="8"/>
  <c r="J33" i="8"/>
  <c r="J48" i="8" s="1"/>
  <c r="K33" i="8"/>
  <c r="K48" i="8" s="1"/>
  <c r="L33" i="8"/>
  <c r="L48" i="8" s="1"/>
  <c r="M33" i="8"/>
  <c r="N33" i="8"/>
  <c r="N48" i="8" s="1"/>
  <c r="O33" i="8"/>
  <c r="E19" i="8"/>
  <c r="E12" i="8"/>
  <c r="J16" i="8"/>
  <c r="K16" i="8"/>
  <c r="L16" i="8"/>
  <c r="M16" i="8"/>
  <c r="N16" i="8"/>
  <c r="O16" i="8"/>
  <c r="J9" i="8"/>
  <c r="K9" i="8"/>
  <c r="L9" i="8"/>
  <c r="M9" i="8"/>
  <c r="N9" i="8"/>
  <c r="O9" i="8"/>
  <c r="K67" i="8" l="1"/>
  <c r="N67" i="8"/>
  <c r="J60" i="8"/>
  <c r="N60" i="8"/>
  <c r="J67" i="8"/>
  <c r="O60" i="8"/>
  <c r="K60" i="8"/>
  <c r="M67" i="8"/>
  <c r="L45" i="8"/>
  <c r="K45" i="8"/>
  <c r="N45" i="8"/>
  <c r="O67" i="8"/>
  <c r="N30" i="8"/>
  <c r="M30" i="8"/>
  <c r="J51" i="8"/>
  <c r="J45" i="8" s="1"/>
  <c r="M48" i="8"/>
  <c r="M45" i="8" s="1"/>
  <c r="J30" i="8"/>
  <c r="L67" i="8"/>
  <c r="M60" i="8"/>
  <c r="L60" i="8"/>
  <c r="O30" i="8"/>
  <c r="L30" i="8"/>
  <c r="K30" i="8"/>
  <c r="O48" i="8"/>
  <c r="O45" i="8" s="1"/>
  <c r="H33" i="8" l="1"/>
  <c r="H48" i="8" s="1"/>
  <c r="G9" i="8"/>
  <c r="H9" i="8"/>
  <c r="I9" i="8"/>
  <c r="E10" i="8"/>
  <c r="E11" i="8"/>
  <c r="F9" i="8"/>
  <c r="E13" i="8"/>
  <c r="F16" i="8"/>
  <c r="E17" i="8"/>
  <c r="E18" i="8"/>
  <c r="G16" i="8"/>
  <c r="I16" i="8"/>
  <c r="E20" i="8"/>
  <c r="I36" i="8"/>
  <c r="E69" i="8"/>
  <c r="E71" i="8"/>
  <c r="F31" i="8"/>
  <c r="F46" i="8" s="1"/>
  <c r="G31" i="8"/>
  <c r="G46" i="8" s="1"/>
  <c r="H31" i="8"/>
  <c r="H46" i="8" s="1"/>
  <c r="I31" i="8"/>
  <c r="I46" i="8" s="1"/>
  <c r="F32" i="8"/>
  <c r="F47" i="8" s="1"/>
  <c r="G32" i="8"/>
  <c r="G47" i="8" s="1"/>
  <c r="H32" i="8"/>
  <c r="H47" i="8" s="1"/>
  <c r="I32" i="8"/>
  <c r="F33" i="8"/>
  <c r="F48" i="8" s="1"/>
  <c r="F34" i="8"/>
  <c r="F49" i="8" s="1"/>
  <c r="G34" i="8"/>
  <c r="G49" i="8" s="1"/>
  <c r="H34" i="8"/>
  <c r="H49" i="8" s="1"/>
  <c r="I34" i="8"/>
  <c r="I49" i="8" s="1"/>
  <c r="F36" i="8"/>
  <c r="F51" i="8" s="1"/>
  <c r="G36" i="8"/>
  <c r="G51" i="8" s="1"/>
  <c r="I47" i="8"/>
  <c r="F61" i="8"/>
  <c r="G61" i="8"/>
  <c r="H61" i="8"/>
  <c r="I61" i="8"/>
  <c r="F62" i="8"/>
  <c r="G62" i="8"/>
  <c r="H62" i="8"/>
  <c r="I62" i="8"/>
  <c r="F64" i="8"/>
  <c r="G64" i="8"/>
  <c r="H64" i="8"/>
  <c r="I64" i="8"/>
  <c r="F66" i="8"/>
  <c r="E66" i="8" s="1"/>
  <c r="E68" i="8"/>
  <c r="F68" i="8"/>
  <c r="G68" i="8"/>
  <c r="H68" i="8"/>
  <c r="I68" i="8"/>
  <c r="F69" i="8"/>
  <c r="G69" i="8"/>
  <c r="H69" i="8"/>
  <c r="I69" i="8"/>
  <c r="F71" i="8"/>
  <c r="G71" i="8"/>
  <c r="H71" i="8"/>
  <c r="I71" i="8"/>
  <c r="F73" i="8"/>
  <c r="G67" i="8" l="1"/>
  <c r="H60" i="8"/>
  <c r="E67" i="8"/>
  <c r="E62" i="8"/>
  <c r="I51" i="8"/>
  <c r="I67" i="8"/>
  <c r="H67" i="8"/>
  <c r="G60" i="8"/>
  <c r="E9" i="8"/>
  <c r="F60" i="8"/>
  <c r="F30" i="8"/>
  <c r="H16" i="8"/>
  <c r="F67" i="8"/>
  <c r="E64" i="8"/>
  <c r="I60" i="8"/>
  <c r="H36" i="8"/>
  <c r="H51" i="8" s="1"/>
  <c r="H45" i="8" s="1"/>
  <c r="G33" i="8"/>
  <c r="G48" i="8" s="1"/>
  <c r="G45" i="8" s="1"/>
  <c r="E49" i="8"/>
  <c r="E46" i="8"/>
  <c r="F45" i="8"/>
  <c r="E47" i="8"/>
  <c r="E34" i="8"/>
  <c r="E16" i="8"/>
  <c r="I33" i="8"/>
  <c r="E61" i="8"/>
  <c r="E32" i="8"/>
  <c r="E31" i="8"/>
  <c r="E60" i="8" l="1"/>
  <c r="E51" i="8"/>
  <c r="E36" i="8"/>
  <c r="E33" i="8"/>
  <c r="G30" i="8"/>
  <c r="H30" i="8"/>
  <c r="I48" i="8"/>
  <c r="E48" i="8" s="1"/>
  <c r="I30" i="8"/>
  <c r="I45" i="8" l="1"/>
  <c r="E30" i="8"/>
  <c r="E45" i="8"/>
</calcChain>
</file>

<file path=xl/comments1.xml><?xml version="1.0" encoding="utf-8"?>
<comments xmlns="http://schemas.openxmlformats.org/spreadsheetml/2006/main">
  <authors>
    <author>Автор</author>
  </authors>
  <commentList>
    <comment ref="G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5087,88 - ДСиЖКК/УКС
220 - ДОиМП</t>
        </r>
      </text>
    </comment>
    <comment ref="G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430 ДКИС
860 ДОиМП</t>
        </r>
      </text>
    </comment>
  </commentList>
</comments>
</file>

<file path=xl/sharedStrings.xml><?xml version="1.0" encoding="utf-8"?>
<sst xmlns="http://schemas.openxmlformats.org/spreadsheetml/2006/main" count="154" uniqueCount="93">
  <si>
    <t>Источники финансирования</t>
  </si>
  <si>
    <t>всего</t>
  </si>
  <si>
    <t>в том числе</t>
  </si>
  <si>
    <t>и т.д.</t>
  </si>
  <si>
    <t>1.1.</t>
  </si>
  <si>
    <t>федеральный бюджет</t>
  </si>
  <si>
    <t>средства по Соглашениям по передаче полномочий</t>
  </si>
  <si>
    <t>1.2.</t>
  </si>
  <si>
    <t>Всего по муниципальной программе</t>
  </si>
  <si>
    <t>местный бюджет</t>
  </si>
  <si>
    <t>в том числе:</t>
  </si>
  <si>
    <t>прочие расходы</t>
  </si>
  <si>
    <t>Таблица 1</t>
  </si>
  <si>
    <t>Целевые показатели муниципальной программы</t>
  </si>
  <si>
    <t>бюджет автономного округа</t>
  </si>
  <si>
    <t>иные источники</t>
  </si>
  <si>
    <t>инвестиции в объекты муниципальной собственности</t>
  </si>
  <si>
    <t>Таблица 2</t>
  </si>
  <si>
    <t>Целевое значение показателя на момент окончания действия муниципальной программы</t>
  </si>
  <si>
    <t xml:space="preserve"> № целевого показателя</t>
  </si>
  <si>
    <t>Мероприятия муниципальной программы</t>
  </si>
  <si>
    <t>№ п/п</t>
  </si>
  <si>
    <t>Основные мероприятия</t>
  </si>
  <si>
    <t>Содержание (направления расходов)</t>
  </si>
  <si>
    <t>Цели</t>
  </si>
  <si>
    <t>Задачи</t>
  </si>
  <si>
    <t>N.1</t>
  </si>
  <si>
    <t>N.2</t>
  </si>
  <si>
    <t>Примечания:</t>
  </si>
  <si>
    <t>* Заполняется при наличии.</t>
  </si>
  <si>
    <t>*** Указывается при наличии подпрограмм.</t>
  </si>
  <si>
    <r>
      <t>Наименование целевого показателя</t>
    </r>
    <r>
      <rPr>
        <vertAlign val="superscript"/>
        <sz val="12"/>
        <color theme="1"/>
        <rFont val="Times New Roman"/>
        <family val="1"/>
        <charset val="204"/>
      </rPr>
      <t>**</t>
    </r>
  </si>
  <si>
    <r>
      <t>Подпрограмма 1</t>
    </r>
    <r>
      <rPr>
        <vertAlign val="superscript"/>
        <sz val="12"/>
        <color theme="1"/>
        <rFont val="Times New Roman"/>
        <family val="1"/>
        <charset val="204"/>
      </rPr>
      <t>***</t>
    </r>
  </si>
  <si>
    <r>
      <t>Подпрограмма 2</t>
    </r>
    <r>
      <rPr>
        <vertAlign val="superscript"/>
        <sz val="12"/>
        <color theme="1"/>
        <rFont val="Times New Roman"/>
        <family val="1"/>
        <charset val="204"/>
      </rPr>
      <t>***</t>
    </r>
  </si>
  <si>
    <r>
      <t>Подпрограмма N</t>
    </r>
    <r>
      <rPr>
        <vertAlign val="superscript"/>
        <sz val="12"/>
        <color theme="1"/>
        <rFont val="Times New Roman"/>
        <family val="1"/>
        <charset val="204"/>
      </rPr>
      <t>***</t>
    </r>
  </si>
  <si>
    <t>Характеристика основных мероприятий, их связь с целевыми показателями</t>
  </si>
  <si>
    <t>2.2.</t>
  </si>
  <si>
    <t>Перечень возможных рисков при реализации муниципальной программы
 и меры их преодоления</t>
  </si>
  <si>
    <t>Описание риска (негативные факторы)</t>
  </si>
  <si>
    <t>Меры по преодолению рисков 
и (или) уменьшение вероятности появления и воздействия рисков</t>
  </si>
  <si>
    <t>Наименование основного мероприятия</t>
  </si>
  <si>
    <t>** Характеристика, методика расчета, ссылка на форму федерального статистического наблюдения.</t>
  </si>
  <si>
    <t>Таблица 6</t>
  </si>
  <si>
    <t>Таблица 7</t>
  </si>
  <si>
    <t>Наименование целевого показателя*, **</t>
  </si>
  <si>
    <r>
      <t>Механизм реализации (</t>
    </r>
    <r>
      <rPr>
        <sz val="12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 xml:space="preserve"> реквизиты нормативного правового акта, наименование портфеля проектов (проекта))</t>
    </r>
    <r>
      <rPr>
        <vertAlign val="superscript"/>
        <sz val="12"/>
        <color theme="1"/>
        <rFont val="Times New Roman"/>
        <family val="1"/>
        <charset val="204"/>
      </rPr>
      <t>*</t>
    </r>
  </si>
  <si>
    <t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</t>
  </si>
  <si>
    <t xml:space="preserve">Обеспечение доступности предоставляемых инвалидам услуг  с учетом имеющихся у них нарушений 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</si>
  <si>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</si>
  <si>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</si>
  <si>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</si>
  <si>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</si>
  <si>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</si>
  <si>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</si>
  <si>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</si>
  <si>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</si>
  <si>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</si>
  <si>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Доля доступных для инвалидов и других маломобильных групп населения приоритетных объектов социальной, транспортной, инженерной инфраструктуры,%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</si>
  <si>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%</t>
  </si>
  <si>
    <r>
      <t xml:space="preserve">*Средства поселений не суммируются по строке </t>
    </r>
    <r>
      <rPr>
        <b/>
        <sz val="12"/>
        <color theme="1"/>
        <rFont val="Times New Roman"/>
        <family val="1"/>
        <charset val="204"/>
      </rPr>
      <t>"всего"</t>
    </r>
    <r>
      <rPr>
        <sz val="12"/>
        <color theme="1"/>
        <rFont val="Times New Roman"/>
        <family val="1"/>
        <charset val="204"/>
      </rPr>
      <t>.</t>
    </r>
  </si>
  <si>
    <t>средства поселений*</t>
  </si>
  <si>
    <t xml:space="preserve">Ответственный исполнитель                           Администрация Нефтеюганского района (отдел социально-трудовых отношений) </t>
  </si>
  <si>
    <t>иные  источники</t>
  </si>
  <si>
    <r>
      <t xml:space="preserve">Департамент образования и молодежной политики Нефтеюганского района, </t>
    </r>
    <r>
      <rPr>
        <sz val="14"/>
        <rFont val="Times New Roman"/>
        <family val="1"/>
        <charset val="204"/>
      </rPr>
      <t>Департамент культуры и спорта Нефтеюганского района</t>
    </r>
  </si>
  <si>
    <t>Перечень основных мероприятий муниципальной программы</t>
  </si>
  <si>
    <t>2025-2030 гг.</t>
  </si>
  <si>
    <t>2025-2030 г.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</si>
  <si>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организаций,%</t>
  </si>
  <si>
    <t>Количество проведенных культурных и спортивных мероприятий с участием инвалидов и маломобильных групп населения, ед.</t>
  </si>
  <si>
    <t xml:space="preserve">Базовый целевой показатель на начало реализации муниципальной программы                     </t>
  </si>
  <si>
    <t>Соисполнитель 1                                                     Департамент образования и молодежной политики Нефтеюганского района</t>
  </si>
  <si>
    <t>Соисполнитель 2                                                     Департамент культуры и спорта Нефтеюганского района</t>
  </si>
  <si>
    <t>Основное мероприятие:
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  (1,4)</t>
  </si>
  <si>
    <r>
      <t xml:space="preserve">Основное мероприятие:
Обеспечение доступности предоставляемых инвалидам услуг  с учетом имеющихся у них нарушений   </t>
    </r>
    <r>
      <rPr>
        <sz val="14"/>
        <color rgb="FF00B050"/>
        <rFont val="Times New Roman"/>
        <family val="1"/>
        <charset val="204"/>
      </rPr>
      <t xml:space="preserve">(2,3,4)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</t>
    </r>
  </si>
  <si>
    <t>Дооборудование, адаптация образовательных организаций, учреждений культуры, физической культуры и спорта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слуху.</t>
  </si>
  <si>
    <t>Осуществление мониторинга НПА, своевременное внесение изменений в муниципальную программу.</t>
  </si>
  <si>
    <t>Оснащение образовательных организаций современным, специальным, в том числе реабилитационным, учебным, компьютерным оборудованием для создания универсальной безбарьерной среды, позволяющей обеспечить полноценную интеграцию детей-инвалидов с обществом.
Приобретение специализированной  мебели для детей-инвалидов с нарушением опорно-двигательного аппарата.
Приобретение спортивного оборудования, инвентаря для занятий адаптивными видами спорта лиц с ограниченными возможностями здоровья.
Оснащение учреждений культуры современным специальным, в том числе реабилитационным, учебным, компьютерным оборудованием для обеспечения доступности учрежденийдля инвалидов и других групп населения с ограниченными возможностями здоровья. Повышение квалификации, переподготовка (в том числе стажировка) педагогических и управленческих кадров, внедрение в образовательный процесс методик и технологий, обеспечивающих предоставление востребованных услуг в сфере образования инвалидам и лицам с ограниченными возможностями здоровья.</t>
  </si>
  <si>
    <t xml:space="preserve">Сокращение объемов финансирования муниципальной программы, удорожание стоимости товаров, работ (услуг), непрогнозируемые инфляционные процессы, отсутствие финансирования по иным источникам </t>
  </si>
  <si>
    <t>Перераспределение финансовых ресурсов в целях целенаправленного и эффективного расходования бюджетных средств и корректировка мероприятий муниципальной программы и ее показателей результативности.                                                                                                                                                                                                                                                                                             
Уточнение финансовых средств, предусмотренных на реализацию мероприятий муниципальной программы, в зависимости от доведенных лимитов, достигнутых результатов и определенных приоритетов для первоочередного финансирования.
Привлечение иных источников финансирования на реализацию мероприятий муниципальной программы.</t>
  </si>
  <si>
    <t>Невыполнение или ненадлежащее выполнение обязательств поставщиками и подрядчиками работ (услуг) по реализации мероприятий муниципальной программы</t>
  </si>
  <si>
    <t>Осуществление заказчиками, соисполнителями, ответственным исполнителем муниципальной программы постоянного контроля за своевременным и качественным выполнением обязательств поставщиками работ (услуг) в соответствии с Федеральным законом от 05 апреля 2013 года № 44-ФЗ «О контрактной системе в сфере закупок товаров, работ, услуг для обеспечения государственных и муниципальных нужд» в действующих редакциях.</t>
  </si>
  <si>
    <t>Правовые риски, связанные с изменениями законодательства Российской Федерации, автономного округа.</t>
  </si>
  <si>
    <t>Ответственный исполнитель/
соисполнитель</t>
  </si>
  <si>
    <t>Цель "Повышение уровня доступности приоритетных объектов и услуг для инвалидов и других маломобильных групп населения"</t>
  </si>
  <si>
    <t>Задача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</si>
  <si>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"Создание условий для безбарьерного участия инвалидов и других маломобильных групп населения в социальной, культурной и спортивной жизни"</t>
  </si>
  <si>
    <t xml:space="preserve">Реализуется в соответствии с муниципальными контрактами на поставки товаров, выполнение работ, оказание услуг, заключаемых в порядке, установленном законодательством Российской Федерации (Федеральный закон от 05.04.2013 № 44-ФЗ «О контрактной системе в сфере закупок товаров, работ, услуг для обеспечения государственных и муниципальных нужд»)
</t>
  </si>
  <si>
    <t>Реализуется в соответствии с муниципальными контрактами на поставки товаров, выполнение работ, оказание услуг, заключаемых в порядке, установленном законодательством Российской Федерации (Федеральный закон от 05.04.2013 № 44-ФЗ «О контрактной системе в сфере закупок товаров, работ, услуг для обеспечения государственных и муниципальных нужд»)</t>
  </si>
  <si>
    <r>
      <t xml:space="preserve">1. Доля доступных для инвалидов и других маломобильных групп населения приоритетных объектов социальной, транспортной, инженерной инфраструктуры,  %. 
Показатель рассчитывается как отношение количества доступных для инвалидов и ММГН приоритетных объектов социальной, транспортной,  инженерной инфраструктуры, (ед.) к общему количеству объектов социальной, транспортной, инженерной инфраструктуры, подлежащих адаптации, (ед.) *100%.
Для расчета показателя используются данные, формирующиеся во исполнение постановления администрации Нефтеюганского района от 03.11.2015 № 2039-па «О плане мероприятий («дорожной карте») по повышению значений показателей доступности для инвалидов объектов и услуг в муниципальном образовании Нефтеюганский район» в части </t>
    </r>
    <r>
      <rPr>
        <sz val="12"/>
        <rFont val="Times New Roman"/>
        <family val="1"/>
        <charset val="204"/>
      </rPr>
      <t xml:space="preserve">осуществления мониторинга за выполнением положений Федерального закона от 01.12.2014 № 419-ФЗ «О внесении изменений в отдельные </t>
    </r>
    <r>
      <rPr>
        <sz val="12"/>
        <color theme="1"/>
        <rFont val="Times New Roman"/>
        <family val="1"/>
        <charset val="204"/>
      </rPr>
      <t>законодательные акты Российской Федерации по вопросам социальной защиты инвалидов в связи с ратификацией Конвенции о правах инвалидов»).</t>
    </r>
  </si>
  <si>
    <t>2. Количество проведенных культурных и спортивных мероприятий с участием инвалидов и маломобильных групп населения, ед.
Показатель рассчитывается исходя из фактического количества проведенных культурно-массовых мероприятий для инвалидов и маломобильных групп населения учреждениями культуры и спорта за отчетный год.
План мероприятий на очередной год утверждается приказом Департамента культуры и спорта Нефтеюганского района до его наступления.
3.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%.
Показатель рассчитывается как отношение количества лиц с инвалидностью, занимающихся физической культурой и спортом, (чел.) к общему количеству инвалидов, (чел.) *100%.
Для расчета показателя используются данные годовой статистической отчетности по форме  3-АФК «Сведения об адаптивной физической культуре и спорте», которая подготавливается соисполнителем программы Департаментом культуры и спорта Нефтеюганского района. Общее количество инвалидов берется по данным БУ Ханты-Мансийского автономного округа - Югры «Нефтеюганская районная больница» (по состоянию на 01 января года, на который устанавливается запланированный показатель).
4. 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организаций,%.
Показатель рассчитывается как отношение общеобразовательных учреждений, в которых создана универсальная безбарьерная среда (ед.)  к общему количеству общеобразовательных организаций, (ед.) *100%.</t>
  </si>
  <si>
    <t>Значение целевого показателя по годам</t>
  </si>
  <si>
    <t>на реализацию (тыс. рублей)</t>
  </si>
  <si>
    <t>Финансовые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</si>
</sst>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_р_._-;\-* #,##0.00_р_._-;_-* &quot;-&quot;??_р_._-;_-@_-"/>
    <numFmt numFmtId="166" formatCode="_-* #,##0_р_._-;\-* #,##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131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1"/>
    <xf numFmtId="0" fontId="3" fillId="2" borderId="0" xfId="1" applyFill="1"/>
    <xf numFmtId="0" fontId="4" fillId="0" borderId="0" xfId="1" applyFont="1" applyAlignment="1">
      <alignment vertical="center" wrapText="1"/>
    </xf>
    <xf numFmtId="0" fontId="4" fillId="2" borderId="0" xfId="1" applyFont="1" applyFill="1" applyAlignment="1">
      <alignment vertical="center" wrapText="1"/>
    </xf>
    <xf numFmtId="164" fontId="5" fillId="0" borderId="0" xfId="1" applyNumberFormat="1" applyFont="1" applyAlignment="1">
      <alignment vertical="center" wrapText="1"/>
    </xf>
    <xf numFmtId="164" fontId="5" fillId="2" borderId="0" xfId="1" applyNumberFormat="1" applyFont="1" applyFill="1" applyAlignment="1">
      <alignment vertical="center" wrapText="1"/>
    </xf>
    <xf numFmtId="164" fontId="12" fillId="2" borderId="3" xfId="1" applyNumberFormat="1" applyFont="1" applyFill="1" applyBorder="1" applyAlignment="1">
      <alignment vertical="center" wrapText="1"/>
    </xf>
    <xf numFmtId="164" fontId="13" fillId="2" borderId="3" xfId="1" applyNumberFormat="1" applyFont="1" applyFill="1" applyBorder="1" applyAlignment="1">
      <alignment vertical="center" wrapText="1"/>
    </xf>
    <xf numFmtId="164" fontId="14" fillId="2" borderId="3" xfId="1" applyNumberFormat="1" applyFont="1" applyFill="1" applyBorder="1" applyAlignment="1">
      <alignment horizontal="left" vertical="center" wrapText="1"/>
    </xf>
    <xf numFmtId="164" fontId="15" fillId="2" borderId="3" xfId="1" applyNumberFormat="1" applyFont="1" applyFill="1" applyBorder="1" applyAlignment="1">
      <alignment horizontal="left" vertical="center" wrapText="1"/>
    </xf>
    <xf numFmtId="164" fontId="14" fillId="2" borderId="4" xfId="1" applyNumberFormat="1" applyFont="1" applyFill="1" applyBorder="1" applyAlignment="1">
      <alignment horizontal="center" vertical="top" wrapText="1"/>
    </xf>
    <xf numFmtId="164" fontId="12" fillId="2" borderId="10" xfId="1" applyNumberFormat="1" applyFont="1" applyFill="1" applyBorder="1" applyAlignment="1">
      <alignment horizontal="center" vertical="center" wrapText="1"/>
    </xf>
    <xf numFmtId="164" fontId="12" fillId="2" borderId="4" xfId="1" applyNumberFormat="1" applyFont="1" applyFill="1" applyBorder="1" applyAlignment="1">
      <alignment vertical="center" wrapText="1"/>
    </xf>
    <xf numFmtId="164" fontId="12" fillId="2" borderId="7" xfId="1" applyNumberFormat="1" applyFont="1" applyFill="1" applyBorder="1" applyAlignment="1">
      <alignment vertical="center" wrapText="1"/>
    </xf>
    <xf numFmtId="164" fontId="12" fillId="2" borderId="10" xfId="1" applyNumberFormat="1" applyFont="1" applyFill="1" applyBorder="1" applyAlignment="1">
      <alignment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left" vertical="center" wrapText="1"/>
    </xf>
    <xf numFmtId="164" fontId="5" fillId="2" borderId="0" xfId="1" applyNumberFormat="1" applyFont="1" applyFill="1" applyAlignment="1">
      <alignment horizontal="left" vertical="center" wrapText="1"/>
    </xf>
    <xf numFmtId="0" fontId="12" fillId="2" borderId="3" xfId="1" applyFont="1" applyFill="1" applyBorder="1" applyAlignment="1">
      <alignment horizontal="center"/>
    </xf>
    <xf numFmtId="165" fontId="6" fillId="2" borderId="3" xfId="1" applyNumberFormat="1" applyFont="1" applyFill="1" applyBorder="1" applyAlignment="1">
      <alignment vertical="center" wrapText="1"/>
    </xf>
    <xf numFmtId="165" fontId="5" fillId="2" borderId="3" xfId="1" applyNumberFormat="1" applyFont="1" applyFill="1" applyBorder="1" applyAlignment="1">
      <alignment vertical="center" wrapText="1"/>
    </xf>
    <xf numFmtId="0" fontId="12" fillId="2" borderId="3" xfId="1" applyFont="1" applyFill="1" applyBorder="1" applyAlignment="1">
      <alignment vertical="center" wrapText="1"/>
    </xf>
    <xf numFmtId="165" fontId="5" fillId="2" borderId="3" xfId="1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vertical="center"/>
    </xf>
    <xf numFmtId="165" fontId="19" fillId="2" borderId="3" xfId="1" applyNumberFormat="1" applyFont="1" applyFill="1" applyBorder="1" applyAlignment="1">
      <alignment vertical="center" wrapText="1"/>
    </xf>
    <xf numFmtId="165" fontId="20" fillId="2" borderId="3" xfId="1" applyNumberFormat="1" applyFont="1" applyFill="1" applyBorder="1" applyAlignment="1">
      <alignment vertical="center" wrapText="1"/>
    </xf>
    <xf numFmtId="2" fontId="5" fillId="0" borderId="3" xfId="1" applyNumberFormat="1" applyFont="1" applyBorder="1" applyAlignment="1">
      <alignment vertical="center"/>
    </xf>
    <xf numFmtId="0" fontId="2" fillId="2" borderId="0" xfId="1" applyFont="1" applyFill="1"/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22" fillId="0" borderId="0" xfId="0" applyFont="1"/>
    <xf numFmtId="164" fontId="24" fillId="2" borderId="3" xfId="1" applyNumberFormat="1" applyFont="1" applyFill="1" applyBorder="1" applyAlignment="1">
      <alignment vertical="center" wrapText="1"/>
    </xf>
    <xf numFmtId="165" fontId="25" fillId="2" borderId="3" xfId="1" applyNumberFormat="1" applyFont="1" applyFill="1" applyBorder="1" applyAlignment="1">
      <alignment horizontal="center" vertical="center" wrapText="1"/>
    </xf>
    <xf numFmtId="164" fontId="21" fillId="2" borderId="3" xfId="1" applyNumberFormat="1" applyFont="1" applyFill="1" applyBorder="1" applyAlignment="1">
      <alignment vertical="center" wrapText="1"/>
    </xf>
    <xf numFmtId="165" fontId="7" fillId="2" borderId="3" xfId="1" applyNumberFormat="1" applyFont="1" applyFill="1" applyBorder="1" applyAlignment="1">
      <alignment vertical="center" wrapText="1"/>
    </xf>
    <xf numFmtId="43" fontId="5" fillId="2" borderId="3" xfId="1" applyNumberFormat="1" applyFont="1" applyFill="1" applyBorder="1" applyAlignment="1">
      <alignment horizontal="center" vertical="center"/>
    </xf>
    <xf numFmtId="0" fontId="1" fillId="2" borderId="0" xfId="1" applyFont="1" applyFill="1"/>
    <xf numFmtId="0" fontId="4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1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164" fontId="21" fillId="2" borderId="10" xfId="1" applyNumberFormat="1" applyFont="1" applyFill="1" applyBorder="1" applyAlignment="1">
      <alignment horizontal="center" vertical="center" wrapText="1"/>
    </xf>
    <xf numFmtId="164" fontId="21" fillId="2" borderId="7" xfId="1" applyNumberFormat="1" applyFont="1" applyFill="1" applyBorder="1" applyAlignment="1">
      <alignment horizontal="center" vertical="center" wrapText="1"/>
    </xf>
    <xf numFmtId="164" fontId="21" fillId="2" borderId="4" xfId="1" applyNumberFormat="1" applyFont="1" applyFill="1" applyBorder="1" applyAlignment="1">
      <alignment horizontal="center" vertical="center" wrapText="1"/>
    </xf>
    <xf numFmtId="49" fontId="21" fillId="2" borderId="10" xfId="1" applyNumberFormat="1" applyFont="1" applyFill="1" applyBorder="1" applyAlignment="1">
      <alignment horizontal="left" vertical="center" wrapText="1"/>
    </xf>
    <xf numFmtId="49" fontId="21" fillId="2" borderId="7" xfId="1" applyNumberFormat="1" applyFont="1" applyFill="1" applyBorder="1" applyAlignment="1">
      <alignment horizontal="left" vertical="center" wrapText="1"/>
    </xf>
    <xf numFmtId="49" fontId="21" fillId="2" borderId="4" xfId="1" applyNumberFormat="1" applyFont="1" applyFill="1" applyBorder="1" applyAlignment="1">
      <alignment horizontal="left" vertical="center" wrapText="1"/>
    </xf>
    <xf numFmtId="166" fontId="21" fillId="2" borderId="10" xfId="1" applyNumberFormat="1" applyFont="1" applyFill="1" applyBorder="1" applyAlignment="1">
      <alignment horizontal="center" vertical="center" wrapText="1"/>
    </xf>
    <xf numFmtId="166" fontId="21" fillId="2" borderId="7" xfId="1" applyNumberFormat="1" applyFont="1" applyFill="1" applyBorder="1" applyAlignment="1">
      <alignment horizontal="center" vertical="center" wrapText="1"/>
    </xf>
    <xf numFmtId="166" fontId="21" fillId="2" borderId="4" xfId="1" applyNumberFormat="1" applyFont="1" applyFill="1" applyBorder="1" applyAlignment="1">
      <alignment horizontal="center" vertical="center" wrapText="1"/>
    </xf>
    <xf numFmtId="164" fontId="12" fillId="2" borderId="10" xfId="1" applyNumberFormat="1" applyFont="1" applyFill="1" applyBorder="1" applyAlignment="1">
      <alignment horizontal="left" vertical="center" wrapText="1"/>
    </xf>
    <xf numFmtId="164" fontId="12" fillId="2" borderId="7" xfId="1" applyNumberFormat="1" applyFont="1" applyFill="1" applyBorder="1" applyAlignment="1">
      <alignment horizontal="left" vertical="center" wrapText="1"/>
    </xf>
    <xf numFmtId="164" fontId="12" fillId="2" borderId="4" xfId="1" applyNumberFormat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horizontal="right"/>
    </xf>
    <xf numFmtId="0" fontId="12" fillId="2" borderId="16" xfId="1" applyFont="1" applyFill="1" applyBorder="1" applyAlignment="1">
      <alignment horizontal="right"/>
    </xf>
    <xf numFmtId="49" fontId="12" fillId="2" borderId="3" xfId="1" applyNumberFormat="1" applyFont="1" applyFill="1" applyBorder="1" applyAlignment="1">
      <alignment horizontal="center" vertical="center" wrapText="1"/>
    </xf>
    <xf numFmtId="166" fontId="12" fillId="2" borderId="3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/>
    </xf>
    <xf numFmtId="164" fontId="12" fillId="2" borderId="3" xfId="1" applyNumberFormat="1" applyFont="1" applyFill="1" applyBorder="1" applyAlignment="1">
      <alignment horizontal="center" vertical="center" wrapText="1"/>
    </xf>
    <xf numFmtId="164" fontId="13" fillId="2" borderId="12" xfId="1" applyNumberFormat="1" applyFont="1" applyFill="1" applyBorder="1" applyAlignment="1">
      <alignment horizontal="center" vertical="center" wrapText="1"/>
    </xf>
    <xf numFmtId="164" fontId="13" fillId="2" borderId="11" xfId="1" applyNumberFormat="1" applyFont="1" applyFill="1" applyBorder="1" applyAlignment="1">
      <alignment horizontal="center" vertical="center" wrapText="1"/>
    </xf>
    <xf numFmtId="164" fontId="13" fillId="2" borderId="9" xfId="1" applyNumberFormat="1" applyFont="1" applyFill="1" applyBorder="1" applyAlignment="1">
      <alignment horizontal="center" vertical="center" wrapText="1"/>
    </xf>
    <xf numFmtId="164" fontId="13" fillId="2" borderId="8" xfId="1" applyNumberFormat="1" applyFont="1" applyFill="1" applyBorder="1" applyAlignment="1">
      <alignment horizontal="center" vertical="center" wrapText="1"/>
    </xf>
    <xf numFmtId="164" fontId="13" fillId="2" borderId="6" xfId="1" applyNumberFormat="1" applyFont="1" applyFill="1" applyBorder="1" applyAlignment="1">
      <alignment horizontal="center" vertical="center" wrapText="1"/>
    </xf>
    <xf numFmtId="164" fontId="13" fillId="2" borderId="5" xfId="1" applyNumberFormat="1" applyFont="1" applyFill="1" applyBorder="1" applyAlignment="1">
      <alignment horizontal="center" vertical="center" wrapText="1"/>
    </xf>
    <xf numFmtId="164" fontId="12" fillId="2" borderId="14" xfId="1" applyNumberFormat="1" applyFont="1" applyFill="1" applyBorder="1" applyAlignment="1">
      <alignment horizontal="left" vertical="center" wrapText="1"/>
    </xf>
    <xf numFmtId="164" fontId="12" fillId="2" borderId="13" xfId="1" applyNumberFormat="1" applyFont="1" applyFill="1" applyBorder="1" applyAlignment="1">
      <alignment horizontal="left" vertical="center" wrapText="1"/>
    </xf>
    <xf numFmtId="164" fontId="14" fillId="2" borderId="14" xfId="1" applyNumberFormat="1" applyFont="1" applyFill="1" applyBorder="1" applyAlignment="1">
      <alignment horizontal="left" vertical="top" wrapText="1"/>
    </xf>
    <xf numFmtId="164" fontId="14" fillId="2" borderId="13" xfId="1" applyNumberFormat="1" applyFont="1" applyFill="1" applyBorder="1" applyAlignment="1">
      <alignment horizontal="left" vertical="top" wrapText="1"/>
    </xf>
    <xf numFmtId="164" fontId="14" fillId="2" borderId="12" xfId="1" applyNumberFormat="1" applyFont="1" applyFill="1" applyBorder="1" applyAlignment="1">
      <alignment horizontal="center" vertical="center" wrapText="1"/>
    </xf>
    <xf numFmtId="164" fontId="14" fillId="2" borderId="11" xfId="1" applyNumberFormat="1" applyFont="1" applyFill="1" applyBorder="1" applyAlignment="1">
      <alignment horizontal="center" vertical="center" wrapText="1"/>
    </xf>
    <xf numFmtId="164" fontId="14" fillId="2" borderId="9" xfId="1" applyNumberFormat="1" applyFont="1" applyFill="1" applyBorder="1" applyAlignment="1">
      <alignment horizontal="center" vertical="center" wrapText="1"/>
    </xf>
    <xf numFmtId="164" fontId="14" fillId="2" borderId="8" xfId="1" applyNumberFormat="1" applyFont="1" applyFill="1" applyBorder="1" applyAlignment="1">
      <alignment horizontal="center" vertical="center" wrapText="1"/>
    </xf>
    <xf numFmtId="164" fontId="14" fillId="2" borderId="6" xfId="1" applyNumberFormat="1" applyFont="1" applyFill="1" applyBorder="1" applyAlignment="1">
      <alignment horizontal="center" vertical="center" wrapText="1"/>
    </xf>
    <xf numFmtId="164" fontId="14" fillId="2" borderId="5" xfId="1" applyNumberFormat="1" applyFont="1" applyFill="1" applyBorder="1" applyAlignment="1">
      <alignment horizontal="center" vertical="center" wrapText="1"/>
    </xf>
    <xf numFmtId="164" fontId="14" fillId="2" borderId="10" xfId="1" applyNumberFormat="1" applyFont="1" applyFill="1" applyBorder="1" applyAlignment="1">
      <alignment horizontal="center" vertical="top" wrapText="1"/>
    </xf>
    <xf numFmtId="164" fontId="14" fillId="2" borderId="7" xfId="1" applyNumberFormat="1" applyFont="1" applyFill="1" applyBorder="1" applyAlignment="1">
      <alignment horizontal="center" vertical="top" wrapText="1"/>
    </xf>
    <xf numFmtId="164" fontId="14" fillId="2" borderId="4" xfId="1" applyNumberFormat="1" applyFont="1" applyFill="1" applyBorder="1" applyAlignment="1">
      <alignment horizontal="center" vertical="top" wrapText="1"/>
    </xf>
    <xf numFmtId="164" fontId="5" fillId="2" borderId="2" xfId="1" applyNumberFormat="1" applyFont="1" applyFill="1" applyBorder="1" applyAlignment="1">
      <alignment horizontal="left" vertical="center" wrapText="1"/>
    </xf>
    <xf numFmtId="164" fontId="5" fillId="2" borderId="0" xfId="1" applyNumberFormat="1" applyFont="1" applyFill="1" applyAlignment="1">
      <alignment horizontal="left" vertical="center" wrapText="1"/>
    </xf>
    <xf numFmtId="164" fontId="14" fillId="2" borderId="12" xfId="1" applyNumberFormat="1" applyFont="1" applyFill="1" applyBorder="1" applyAlignment="1">
      <alignment horizontal="left" vertical="center" wrapText="1"/>
    </xf>
    <xf numFmtId="164" fontId="14" fillId="2" borderId="11" xfId="1" applyNumberFormat="1" applyFont="1" applyFill="1" applyBorder="1" applyAlignment="1">
      <alignment horizontal="left" vertical="center" wrapText="1"/>
    </xf>
    <xf numFmtId="164" fontId="14" fillId="2" borderId="9" xfId="1" applyNumberFormat="1" applyFont="1" applyFill="1" applyBorder="1" applyAlignment="1">
      <alignment horizontal="left" vertical="center" wrapText="1"/>
    </xf>
    <xf numFmtId="164" fontId="14" fillId="2" borderId="8" xfId="1" applyNumberFormat="1" applyFont="1" applyFill="1" applyBorder="1" applyAlignment="1">
      <alignment horizontal="left" vertical="center" wrapText="1"/>
    </xf>
    <xf numFmtId="164" fontId="14" fillId="2" borderId="6" xfId="1" applyNumberFormat="1" applyFont="1" applyFill="1" applyBorder="1" applyAlignment="1">
      <alignment horizontal="left" vertical="center" wrapText="1"/>
    </xf>
    <xf numFmtId="164" fontId="14" fillId="2" borderId="5" xfId="1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view="pageBreakPreview" zoomScale="60" zoomScaleNormal="100" workbookViewId="0">
      <selection activeCell="F15" sqref="F15"/>
    </sheetView>
  </sheetViews>
  <sheetFormatPr defaultRowHeight="15" x14ac:dyDescent="0.25"/>
  <cols>
    <col min="1" max="1" width="11.140625" style="1" customWidth="1"/>
    <col min="2" max="2" width="44.42578125" style="1" customWidth="1"/>
    <col min="3" max="3" width="22" style="1" customWidth="1"/>
    <col min="4" max="9" width="11.140625" style="1" customWidth="1"/>
    <col min="10" max="10" width="11.5703125" style="1" customWidth="1"/>
    <col min="11" max="11" width="40.85546875" style="1" customWidth="1"/>
    <col min="12" max="16384" width="9.140625" style="1"/>
  </cols>
  <sheetData>
    <row r="1" spans="1:18" ht="19.5" x14ac:dyDescent="0.25">
      <c r="K1" s="43" t="s">
        <v>12</v>
      </c>
    </row>
    <row r="2" spans="1:18" ht="15.75" x14ac:dyDescent="0.25">
      <c r="A2" s="4"/>
    </row>
    <row r="3" spans="1:18" ht="19.5" x14ac:dyDescent="0.25">
      <c r="A3" s="70" t="s">
        <v>13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8" ht="15.75" x14ac:dyDescent="0.25">
      <c r="A4" s="5"/>
    </row>
    <row r="5" spans="1:18" ht="75" customHeight="1" x14ac:dyDescent="0.25">
      <c r="A5" s="75" t="s">
        <v>19</v>
      </c>
      <c r="B5" s="75" t="s">
        <v>44</v>
      </c>
      <c r="C5" s="75" t="s">
        <v>69</v>
      </c>
      <c r="D5" s="76" t="s">
        <v>90</v>
      </c>
      <c r="E5" s="76"/>
      <c r="F5" s="76"/>
      <c r="G5" s="76"/>
      <c r="H5" s="76"/>
      <c r="I5" s="76"/>
      <c r="J5" s="76"/>
      <c r="K5" s="75" t="s">
        <v>18</v>
      </c>
      <c r="L5" s="44"/>
    </row>
    <row r="6" spans="1:18" ht="31.5" x14ac:dyDescent="0.25">
      <c r="A6" s="75"/>
      <c r="B6" s="75"/>
      <c r="C6" s="75"/>
      <c r="D6" s="53" t="s">
        <v>50</v>
      </c>
      <c r="E6" s="53" t="s">
        <v>51</v>
      </c>
      <c r="F6" s="53" t="s">
        <v>52</v>
      </c>
      <c r="G6" s="53" t="s">
        <v>53</v>
      </c>
      <c r="H6" s="53" t="s">
        <v>54</v>
      </c>
      <c r="I6" s="53" t="s">
        <v>55</v>
      </c>
      <c r="J6" s="53" t="s">
        <v>65</v>
      </c>
      <c r="K6" s="75"/>
    </row>
    <row r="7" spans="1:18" ht="15.75" x14ac:dyDescent="0.25">
      <c r="A7" s="53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53">
        <v>9</v>
      </c>
      <c r="J7" s="53">
        <v>10</v>
      </c>
      <c r="K7" s="53">
        <v>11</v>
      </c>
    </row>
    <row r="8" spans="1:18" ht="89.25" customHeight="1" x14ac:dyDescent="0.25">
      <c r="A8" s="53">
        <v>1</v>
      </c>
      <c r="B8" s="54" t="s">
        <v>57</v>
      </c>
      <c r="C8" s="55">
        <v>72.099999999999994</v>
      </c>
      <c r="D8" s="55">
        <v>73.8</v>
      </c>
      <c r="E8" s="55">
        <v>75.8</v>
      </c>
      <c r="F8" s="55">
        <v>75.8</v>
      </c>
      <c r="G8" s="55">
        <v>75.8</v>
      </c>
      <c r="H8" s="55">
        <v>75.8</v>
      </c>
      <c r="I8" s="55">
        <v>75.8</v>
      </c>
      <c r="J8" s="55">
        <v>75.8</v>
      </c>
      <c r="K8" s="55">
        <v>75.8</v>
      </c>
      <c r="L8" s="72"/>
      <c r="M8" s="71"/>
      <c r="N8" s="71"/>
    </row>
    <row r="9" spans="1:18" s="44" customFormat="1" ht="69" customHeight="1" x14ac:dyDescent="0.25">
      <c r="A9" s="64">
        <v>2</v>
      </c>
      <c r="B9" s="66" t="s">
        <v>68</v>
      </c>
      <c r="C9" s="65">
        <v>80</v>
      </c>
      <c r="D9" s="65">
        <v>81</v>
      </c>
      <c r="E9" s="65">
        <v>84</v>
      </c>
      <c r="F9" s="65">
        <v>85</v>
      </c>
      <c r="G9" s="65">
        <v>86</v>
      </c>
      <c r="H9" s="65">
        <v>87</v>
      </c>
      <c r="I9" s="65">
        <v>88</v>
      </c>
      <c r="J9" s="65">
        <v>88</v>
      </c>
      <c r="K9" s="65">
        <v>88</v>
      </c>
      <c r="L9" s="73"/>
      <c r="M9" s="74"/>
      <c r="N9" s="74"/>
    </row>
    <row r="10" spans="1:18" ht="84.75" customHeight="1" x14ac:dyDescent="0.25">
      <c r="A10" s="53">
        <v>3</v>
      </c>
      <c r="B10" s="54" t="s">
        <v>58</v>
      </c>
      <c r="C10" s="55">
        <v>14.1</v>
      </c>
      <c r="D10" s="55">
        <v>15.3</v>
      </c>
      <c r="E10" s="55">
        <v>19.600000000000001</v>
      </c>
      <c r="F10" s="55">
        <v>19.7</v>
      </c>
      <c r="G10" s="55">
        <v>19.8</v>
      </c>
      <c r="H10" s="55">
        <v>19.899999999999999</v>
      </c>
      <c r="I10" s="55">
        <v>20</v>
      </c>
      <c r="J10" s="55">
        <v>20.2</v>
      </c>
      <c r="K10" s="55">
        <v>20.2</v>
      </c>
      <c r="L10" s="72"/>
      <c r="M10" s="71"/>
      <c r="N10" s="71"/>
      <c r="O10" s="71"/>
      <c r="P10" s="71"/>
      <c r="Q10" s="71"/>
      <c r="R10" s="71"/>
    </row>
    <row r="11" spans="1:18" ht="94.5" x14ac:dyDescent="0.25">
      <c r="A11" s="51">
        <v>4</v>
      </c>
      <c r="B11" s="69" t="s">
        <v>67</v>
      </c>
      <c r="C11" s="51">
        <v>30.9</v>
      </c>
      <c r="D11" s="67">
        <v>33.700000000000003</v>
      </c>
      <c r="E11" s="67">
        <v>34.5</v>
      </c>
      <c r="F11" s="67">
        <v>34.9</v>
      </c>
      <c r="G11" s="67">
        <v>34.9</v>
      </c>
      <c r="H11" s="67">
        <v>35.1</v>
      </c>
      <c r="I11" s="67">
        <v>35.4</v>
      </c>
      <c r="J11" s="67">
        <v>36.4</v>
      </c>
      <c r="K11" s="51">
        <v>36.4</v>
      </c>
    </row>
  </sheetData>
  <mergeCells count="10">
    <mergeCell ref="A3:K3"/>
    <mergeCell ref="O10:R10"/>
    <mergeCell ref="L8:N8"/>
    <mergeCell ref="L10:N10"/>
    <mergeCell ref="L9:N9"/>
    <mergeCell ref="A5:A6"/>
    <mergeCell ref="B5:B6"/>
    <mergeCell ref="C5:C6"/>
    <mergeCell ref="K5:K6"/>
    <mergeCell ref="D5:J5"/>
  </mergeCells>
  <pageMargins left="0.70866141732283472" right="0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9"/>
  <sheetViews>
    <sheetView view="pageBreakPreview" zoomScale="50" zoomScaleNormal="100" zoomScaleSheetLayoutView="50" workbookViewId="0">
      <selection activeCell="R15" sqref="R15"/>
    </sheetView>
  </sheetViews>
  <sheetFormatPr defaultRowHeight="15" x14ac:dyDescent="0.25"/>
  <cols>
    <col min="1" max="1" width="7" style="11" customWidth="1"/>
    <col min="2" max="2" width="52.42578125" style="11" customWidth="1"/>
    <col min="3" max="3" width="25.140625" style="11" customWidth="1"/>
    <col min="4" max="4" width="32.28515625" style="11" customWidth="1"/>
    <col min="5" max="5" width="15.7109375" style="12" customWidth="1"/>
    <col min="6" max="6" width="7" style="11" hidden="1" customWidth="1"/>
    <col min="7" max="7" width="0.140625" style="11" hidden="1" customWidth="1"/>
    <col min="8" max="8" width="13.28515625" style="11" customWidth="1"/>
    <col min="9" max="10" width="11.5703125" style="11" customWidth="1"/>
    <col min="11" max="11" width="13.42578125" style="11" customWidth="1"/>
    <col min="12" max="13" width="12.42578125" style="11" customWidth="1"/>
    <col min="14" max="14" width="12.42578125" style="11" hidden="1" customWidth="1"/>
    <col min="15" max="15" width="12.85546875" style="11" customWidth="1"/>
    <col min="16" max="16384" width="9.140625" style="11"/>
  </cols>
  <sheetData>
    <row r="1" spans="1:16" s="12" customFormat="1" ht="18.75" x14ac:dyDescent="0.3">
      <c r="A1" s="91"/>
      <c r="B1" s="91"/>
      <c r="C1" s="91"/>
      <c r="D1" s="91"/>
      <c r="E1" s="91"/>
      <c r="F1" s="91"/>
      <c r="G1" s="91"/>
      <c r="H1" s="91"/>
      <c r="I1" s="91"/>
      <c r="J1" s="29"/>
    </row>
    <row r="2" spans="1:16" s="12" customFormat="1" ht="19.5" customHeight="1" x14ac:dyDescent="0.3">
      <c r="A2" s="95" t="s">
        <v>64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6" s="12" customFormat="1" ht="17.25" customHeight="1" x14ac:dyDescent="0.3">
      <c r="A3" s="28"/>
      <c r="B3" s="28"/>
      <c r="C3" s="28"/>
      <c r="D3" s="28"/>
      <c r="E3" s="28"/>
      <c r="F3" s="28"/>
      <c r="G3" s="28"/>
      <c r="H3" s="28"/>
      <c r="I3" s="92" t="s">
        <v>17</v>
      </c>
      <c r="J3" s="92"/>
      <c r="K3" s="92"/>
      <c r="L3" s="92"/>
      <c r="M3" s="92"/>
      <c r="N3" s="92"/>
      <c r="O3" s="92"/>
    </row>
    <row r="4" spans="1:16" s="12" customFormat="1" ht="21.75" customHeight="1" x14ac:dyDescent="0.25">
      <c r="A4" s="78" t="s">
        <v>21</v>
      </c>
      <c r="B4" s="78" t="s">
        <v>20</v>
      </c>
      <c r="C4" s="78" t="s">
        <v>82</v>
      </c>
      <c r="D4" s="78" t="s">
        <v>0</v>
      </c>
      <c r="E4" s="77" t="s">
        <v>92</v>
      </c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6" s="12" customFormat="1" ht="19.5" customHeight="1" x14ac:dyDescent="0.25">
      <c r="A5" s="78"/>
      <c r="B5" s="78"/>
      <c r="C5" s="78"/>
      <c r="D5" s="78"/>
      <c r="E5" s="78" t="s">
        <v>91</v>
      </c>
      <c r="F5" s="78"/>
      <c r="G5" s="78"/>
      <c r="H5" s="78"/>
      <c r="I5" s="78"/>
      <c r="J5" s="78"/>
      <c r="K5" s="78"/>
      <c r="L5" s="78"/>
      <c r="M5" s="78"/>
      <c r="N5" s="78"/>
      <c r="O5" s="78"/>
    </row>
    <row r="6" spans="1:16" s="12" customFormat="1" ht="19.5" customHeight="1" x14ac:dyDescent="0.25">
      <c r="A6" s="78"/>
      <c r="B6" s="78"/>
      <c r="C6" s="78"/>
      <c r="D6" s="78"/>
      <c r="E6" s="77" t="s">
        <v>1</v>
      </c>
      <c r="F6" s="68"/>
      <c r="G6" s="68"/>
      <c r="H6" s="78" t="s">
        <v>2</v>
      </c>
      <c r="I6" s="78"/>
      <c r="J6" s="78"/>
      <c r="K6" s="78"/>
      <c r="L6" s="78"/>
      <c r="M6" s="78"/>
      <c r="N6" s="78"/>
      <c r="O6" s="78"/>
    </row>
    <row r="7" spans="1:16" s="12" customFormat="1" ht="39.75" customHeight="1" x14ac:dyDescent="0.25">
      <c r="A7" s="78"/>
      <c r="B7" s="78"/>
      <c r="C7" s="78"/>
      <c r="D7" s="78"/>
      <c r="E7" s="77"/>
      <c r="F7" s="68" t="s">
        <v>48</v>
      </c>
      <c r="G7" s="68" t="s">
        <v>49</v>
      </c>
      <c r="H7" s="68" t="s">
        <v>50</v>
      </c>
      <c r="I7" s="68" t="s">
        <v>51</v>
      </c>
      <c r="J7" s="68" t="s">
        <v>52</v>
      </c>
      <c r="K7" s="35" t="s">
        <v>53</v>
      </c>
      <c r="L7" s="35" t="s">
        <v>54</v>
      </c>
      <c r="M7" s="35" t="s">
        <v>55</v>
      </c>
      <c r="N7" s="35" t="s">
        <v>56</v>
      </c>
      <c r="O7" s="35" t="s">
        <v>66</v>
      </c>
    </row>
    <row r="8" spans="1:16" s="12" customFormat="1" ht="16.5" customHeight="1" x14ac:dyDescent="0.3">
      <c r="A8" s="26">
        <v>1</v>
      </c>
      <c r="B8" s="27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6</v>
      </c>
      <c r="I8" s="26">
        <v>7</v>
      </c>
      <c r="J8" s="26">
        <v>8</v>
      </c>
      <c r="K8" s="32">
        <v>9</v>
      </c>
      <c r="L8" s="32">
        <v>10</v>
      </c>
      <c r="M8" s="32">
        <v>11</v>
      </c>
      <c r="N8" s="32">
        <v>14</v>
      </c>
      <c r="O8" s="32">
        <v>12</v>
      </c>
    </row>
    <row r="9" spans="1:16" s="12" customFormat="1" ht="23.25" customHeight="1" x14ac:dyDescent="0.25">
      <c r="A9" s="94">
        <v>1</v>
      </c>
      <c r="B9" s="88" t="s">
        <v>72</v>
      </c>
      <c r="C9" s="93" t="s">
        <v>63</v>
      </c>
      <c r="D9" s="18" t="s">
        <v>1</v>
      </c>
      <c r="E9" s="33">
        <f>E10+E11+E12+E13+E15</f>
        <v>24795</v>
      </c>
      <c r="F9" s="33">
        <f>F10+F11+F12+F13+F15</f>
        <v>0</v>
      </c>
      <c r="G9" s="33">
        <f>G10+G11+G12+G13+G15</f>
        <v>0</v>
      </c>
      <c r="H9" s="33">
        <f>H10+H11+H12+H13+H15</f>
        <v>2795</v>
      </c>
      <c r="I9" s="33">
        <f>I10+I11+I12+I13+I15</f>
        <v>2000</v>
      </c>
      <c r="J9" s="33">
        <f t="shared" ref="J9:O9" si="0">J10+J11+J12+J13+J15</f>
        <v>2000</v>
      </c>
      <c r="K9" s="33">
        <f t="shared" si="0"/>
        <v>2000</v>
      </c>
      <c r="L9" s="33">
        <f t="shared" si="0"/>
        <v>2000</v>
      </c>
      <c r="M9" s="33">
        <f t="shared" si="0"/>
        <v>2000</v>
      </c>
      <c r="N9" s="33">
        <f t="shared" si="0"/>
        <v>0</v>
      </c>
      <c r="O9" s="33">
        <f t="shared" si="0"/>
        <v>12000</v>
      </c>
    </row>
    <row r="10" spans="1:16" s="12" customFormat="1" ht="24.75" customHeight="1" x14ac:dyDescent="0.25">
      <c r="A10" s="94"/>
      <c r="B10" s="89"/>
      <c r="C10" s="93"/>
      <c r="D10" s="17" t="s">
        <v>5</v>
      </c>
      <c r="E10" s="34">
        <f>F10+G10+H10+I10</f>
        <v>0</v>
      </c>
      <c r="F10" s="34">
        <v>0</v>
      </c>
      <c r="G10" s="34">
        <v>0</v>
      </c>
      <c r="H10" s="34">
        <v>0</v>
      </c>
      <c r="I10" s="34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</row>
    <row r="11" spans="1:16" s="12" customFormat="1" ht="46.5" customHeight="1" x14ac:dyDescent="0.25">
      <c r="A11" s="94"/>
      <c r="B11" s="89"/>
      <c r="C11" s="93"/>
      <c r="D11" s="17" t="s">
        <v>14</v>
      </c>
      <c r="E11" s="34">
        <f>F11+G11+H11+I11</f>
        <v>0</v>
      </c>
      <c r="F11" s="34">
        <v>0</v>
      </c>
      <c r="G11" s="34">
        <v>0</v>
      </c>
      <c r="H11" s="34">
        <v>0</v>
      </c>
      <c r="I11" s="34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</row>
    <row r="12" spans="1:16" s="12" customFormat="1" ht="24" customHeight="1" x14ac:dyDescent="0.25">
      <c r="A12" s="94"/>
      <c r="B12" s="89"/>
      <c r="C12" s="93"/>
      <c r="D12" s="17" t="s">
        <v>9</v>
      </c>
      <c r="E12" s="34">
        <f>F12+G12+H12+I12+J12+K12+L12+M12+N12+O12</f>
        <v>1900</v>
      </c>
      <c r="F12" s="34"/>
      <c r="G12" s="34"/>
      <c r="H12" s="34">
        <v>1900</v>
      </c>
      <c r="I12" s="34">
        <v>0</v>
      </c>
      <c r="J12" s="36">
        <v>0</v>
      </c>
      <c r="K12" s="49">
        <v>0</v>
      </c>
      <c r="L12" s="49">
        <v>0</v>
      </c>
      <c r="M12" s="49">
        <v>0</v>
      </c>
      <c r="N12" s="49"/>
      <c r="O12" s="49">
        <v>0</v>
      </c>
      <c r="P12" s="41"/>
    </row>
    <row r="13" spans="1:16" s="12" customFormat="1" ht="49.5" customHeight="1" x14ac:dyDescent="0.25">
      <c r="A13" s="94"/>
      <c r="B13" s="89"/>
      <c r="C13" s="93"/>
      <c r="D13" s="17" t="s">
        <v>6</v>
      </c>
      <c r="E13" s="34">
        <f>F13+G13+H13+I13</f>
        <v>0</v>
      </c>
      <c r="F13" s="34">
        <v>0</v>
      </c>
      <c r="G13" s="34">
        <v>0</v>
      </c>
      <c r="H13" s="34">
        <v>0</v>
      </c>
      <c r="I13" s="34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50"/>
    </row>
    <row r="14" spans="1:16" s="12" customFormat="1" ht="42.75" customHeight="1" x14ac:dyDescent="0.25">
      <c r="A14" s="94"/>
      <c r="B14" s="89"/>
      <c r="C14" s="93"/>
      <c r="D14" s="17" t="s">
        <v>60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41"/>
    </row>
    <row r="15" spans="1:16" s="12" customFormat="1" ht="45.75" customHeight="1" x14ac:dyDescent="0.25">
      <c r="A15" s="94"/>
      <c r="B15" s="90"/>
      <c r="C15" s="93"/>
      <c r="D15" s="17" t="s">
        <v>62</v>
      </c>
      <c r="E15" s="34">
        <f>F15+G15+H15+I15+J15+K15+L15+M15+O15</f>
        <v>22895</v>
      </c>
      <c r="F15" s="34">
        <v>0</v>
      </c>
      <c r="G15" s="34">
        <v>0</v>
      </c>
      <c r="H15" s="34">
        <f>500+395</f>
        <v>895</v>
      </c>
      <c r="I15" s="34">
        <v>2000</v>
      </c>
      <c r="J15" s="36">
        <v>2000</v>
      </c>
      <c r="K15" s="36">
        <v>2000</v>
      </c>
      <c r="L15" s="36">
        <v>2000</v>
      </c>
      <c r="M15" s="36">
        <v>2000</v>
      </c>
      <c r="N15" s="36">
        <v>0</v>
      </c>
      <c r="O15" s="36">
        <v>12000</v>
      </c>
      <c r="P15" s="50"/>
    </row>
    <row r="16" spans="1:16" s="12" customFormat="1" ht="23.25" customHeight="1" x14ac:dyDescent="0.25">
      <c r="A16" s="94">
        <v>2</v>
      </c>
      <c r="B16" s="88" t="s">
        <v>73</v>
      </c>
      <c r="C16" s="96" t="s">
        <v>63</v>
      </c>
      <c r="D16" s="18" t="s">
        <v>1</v>
      </c>
      <c r="E16" s="33">
        <f>E17+E18+E19+E20+E22</f>
        <v>19504.25</v>
      </c>
      <c r="F16" s="33">
        <f>F17+F18+F19+F20+F22</f>
        <v>0</v>
      </c>
      <c r="G16" s="33">
        <f>G17+G18+G19+G20+G22</f>
        <v>0</v>
      </c>
      <c r="H16" s="33">
        <f>H17+H18+H19+H20+H22</f>
        <v>3977</v>
      </c>
      <c r="I16" s="33">
        <f>I17+I18+I19+I20+I22</f>
        <v>2580</v>
      </c>
      <c r="J16" s="33">
        <f t="shared" ref="J16:O16" si="1">J17+J18+J19+J20+J22</f>
        <v>1247.25</v>
      </c>
      <c r="K16" s="33">
        <f t="shared" si="1"/>
        <v>1300</v>
      </c>
      <c r="L16" s="33">
        <f t="shared" si="1"/>
        <v>1300</v>
      </c>
      <c r="M16" s="33">
        <f t="shared" si="1"/>
        <v>1300</v>
      </c>
      <c r="N16" s="33">
        <f t="shared" si="1"/>
        <v>0</v>
      </c>
      <c r="O16" s="33">
        <f t="shared" si="1"/>
        <v>7800</v>
      </c>
    </row>
    <row r="17" spans="1:16" s="12" customFormat="1" ht="18.75" x14ac:dyDescent="0.25">
      <c r="A17" s="94"/>
      <c r="B17" s="89"/>
      <c r="C17" s="96"/>
      <c r="D17" s="17" t="s">
        <v>5</v>
      </c>
      <c r="E17" s="34">
        <f>F17+G17+H17+I17</f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6" s="12" customFormat="1" ht="37.5" x14ac:dyDescent="0.25">
      <c r="A18" s="94"/>
      <c r="B18" s="89"/>
      <c r="C18" s="96"/>
      <c r="D18" s="17" t="s">
        <v>14</v>
      </c>
      <c r="E18" s="34">
        <f>F18+G18+H18+I18</f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</row>
    <row r="19" spans="1:16" s="12" customFormat="1" ht="18.75" x14ac:dyDescent="0.25">
      <c r="A19" s="94"/>
      <c r="B19" s="89"/>
      <c r="C19" s="96"/>
      <c r="D19" s="17" t="s">
        <v>9</v>
      </c>
      <c r="E19" s="34">
        <f>F19+G19+H19+I19+J19+K19+L19+M19+N19+O19</f>
        <v>18529.25</v>
      </c>
      <c r="F19" s="34"/>
      <c r="G19" s="34"/>
      <c r="H19" s="34">
        <f>525+422+2055</f>
        <v>3002</v>
      </c>
      <c r="I19" s="34">
        <f>525+2055</f>
        <v>2580</v>
      </c>
      <c r="J19" s="36">
        <f>525+722.25</f>
        <v>1247.25</v>
      </c>
      <c r="K19" s="49">
        <v>1300</v>
      </c>
      <c r="L19" s="49">
        <v>1300</v>
      </c>
      <c r="M19" s="49">
        <v>1300</v>
      </c>
      <c r="N19" s="49"/>
      <c r="O19" s="49">
        <v>7800</v>
      </c>
    </row>
    <row r="20" spans="1:16" s="12" customFormat="1" ht="47.25" customHeight="1" x14ac:dyDescent="0.25">
      <c r="A20" s="94"/>
      <c r="B20" s="89"/>
      <c r="C20" s="96"/>
      <c r="D20" s="17" t="s">
        <v>6</v>
      </c>
      <c r="E20" s="34">
        <f>F20+G20+H20+I20</f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</row>
    <row r="21" spans="1:16" s="12" customFormat="1" ht="24" customHeight="1" x14ac:dyDescent="0.25">
      <c r="A21" s="94"/>
      <c r="B21" s="89"/>
      <c r="C21" s="96"/>
      <c r="D21" s="17" t="s">
        <v>60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</row>
    <row r="22" spans="1:16" s="12" customFormat="1" ht="21" customHeight="1" x14ac:dyDescent="0.25">
      <c r="A22" s="94"/>
      <c r="B22" s="90"/>
      <c r="C22" s="96"/>
      <c r="D22" s="17" t="s">
        <v>15</v>
      </c>
      <c r="E22" s="34">
        <f>F22+G22+H22+I22+J22+K22+L22+M22+O22</f>
        <v>975</v>
      </c>
      <c r="F22" s="34">
        <v>0</v>
      </c>
      <c r="G22" s="34"/>
      <c r="H22" s="34">
        <v>975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</row>
    <row r="23" spans="1:16" s="12" customFormat="1" ht="21.75" hidden="1" customHeight="1" x14ac:dyDescent="0.25">
      <c r="A23" s="85"/>
      <c r="B23" s="82"/>
      <c r="C23" s="79"/>
      <c r="D23" s="45"/>
      <c r="E23" s="46">
        <f>E24+E25+E26+E27+E29</f>
        <v>0</v>
      </c>
      <c r="F23" s="46">
        <f>F24+F25+F26+F27+F29</f>
        <v>0</v>
      </c>
      <c r="G23" s="46">
        <f>G24+G25+G26+G27+G29</f>
        <v>0</v>
      </c>
      <c r="H23" s="46">
        <f>H24+H25+H26+H27+H29</f>
        <v>0</v>
      </c>
      <c r="I23" s="46">
        <f>I24+I25+I26+I27+I29</f>
        <v>0</v>
      </c>
      <c r="J23" s="46">
        <f t="shared" ref="J23:O23" si="2">J24+J25+J26+J27+J29</f>
        <v>0</v>
      </c>
      <c r="K23" s="46">
        <f t="shared" si="2"/>
        <v>0</v>
      </c>
      <c r="L23" s="46">
        <f t="shared" si="2"/>
        <v>0</v>
      </c>
      <c r="M23" s="46">
        <f t="shared" si="2"/>
        <v>0</v>
      </c>
      <c r="N23" s="46">
        <f t="shared" si="2"/>
        <v>0</v>
      </c>
      <c r="O23" s="46">
        <f t="shared" si="2"/>
        <v>0</v>
      </c>
    </row>
    <row r="24" spans="1:16" s="12" customFormat="1" ht="24.75" hidden="1" customHeight="1" x14ac:dyDescent="0.25">
      <c r="A24" s="86"/>
      <c r="B24" s="83"/>
      <c r="C24" s="80"/>
      <c r="D24" s="47"/>
      <c r="E24" s="48">
        <f>F24+G24+H24+I24</f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50"/>
    </row>
    <row r="25" spans="1:16" s="12" customFormat="1" ht="44.25" hidden="1" customHeight="1" x14ac:dyDescent="0.25">
      <c r="A25" s="86"/>
      <c r="B25" s="83"/>
      <c r="C25" s="80"/>
      <c r="D25" s="47"/>
      <c r="E25" s="48">
        <f>F25+G25+H25+I25</f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</row>
    <row r="26" spans="1:16" s="12" customFormat="1" ht="25.5" hidden="1" customHeight="1" x14ac:dyDescent="0.25">
      <c r="A26" s="86"/>
      <c r="B26" s="83"/>
      <c r="C26" s="80"/>
      <c r="D26" s="47"/>
      <c r="E26" s="48">
        <f>F26+G26+H26+I26</f>
        <v>0</v>
      </c>
      <c r="F26" s="48"/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</row>
    <row r="27" spans="1:16" s="12" customFormat="1" ht="40.5" hidden="1" customHeight="1" x14ac:dyDescent="0.25">
      <c r="A27" s="86"/>
      <c r="B27" s="83"/>
      <c r="C27" s="80"/>
      <c r="D27" s="47"/>
      <c r="E27" s="48">
        <f>F27+G27+H27+I27</f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</row>
    <row r="28" spans="1:16" s="12" customFormat="1" ht="23.25" hidden="1" customHeight="1" x14ac:dyDescent="0.25">
      <c r="A28" s="86"/>
      <c r="B28" s="83"/>
      <c r="C28" s="80"/>
      <c r="D28" s="47"/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</row>
    <row r="29" spans="1:16" s="12" customFormat="1" ht="25.5" hidden="1" customHeight="1" x14ac:dyDescent="0.25">
      <c r="A29" s="87"/>
      <c r="B29" s="84"/>
      <c r="C29" s="81"/>
      <c r="D29" s="47"/>
      <c r="E29" s="48">
        <f>F29+G29+H29+I29</f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</row>
    <row r="30" spans="1:16" s="12" customFormat="1" ht="22.5" customHeight="1" x14ac:dyDescent="0.25">
      <c r="A30" s="97" t="s">
        <v>8</v>
      </c>
      <c r="B30" s="98"/>
      <c r="C30" s="25"/>
      <c r="D30" s="18" t="s">
        <v>1</v>
      </c>
      <c r="E30" s="33">
        <f>E31+E32+E33+E34+E36</f>
        <v>44299.25</v>
      </c>
      <c r="F30" s="33">
        <f>F31+F32+F33+F34+F36</f>
        <v>0</v>
      </c>
      <c r="G30" s="33">
        <f>G31+G32+G33+G34+G36</f>
        <v>0</v>
      </c>
      <c r="H30" s="33">
        <f>H31+H32+H33+H34+H36</f>
        <v>6772</v>
      </c>
      <c r="I30" s="33">
        <f>I31+I32+I33+I34+I36</f>
        <v>4580</v>
      </c>
      <c r="J30" s="33">
        <f t="shared" ref="J30:O30" si="3">J31+J32+J33+J34+J36</f>
        <v>3247.25</v>
      </c>
      <c r="K30" s="33">
        <f t="shared" si="3"/>
        <v>3300</v>
      </c>
      <c r="L30" s="33">
        <f t="shared" si="3"/>
        <v>3300</v>
      </c>
      <c r="M30" s="33">
        <f t="shared" si="3"/>
        <v>3300</v>
      </c>
      <c r="N30" s="33">
        <f t="shared" si="3"/>
        <v>0</v>
      </c>
      <c r="O30" s="33">
        <f t="shared" si="3"/>
        <v>19800</v>
      </c>
    </row>
    <row r="31" spans="1:16" s="12" customFormat="1" ht="18.75" x14ac:dyDescent="0.25">
      <c r="A31" s="99"/>
      <c r="B31" s="100"/>
      <c r="C31" s="24"/>
      <c r="D31" s="18" t="s">
        <v>5</v>
      </c>
      <c r="E31" s="33">
        <f>F31+G31+H31+I31</f>
        <v>0</v>
      </c>
      <c r="F31" s="33">
        <f t="shared" ref="F31:O31" si="4">F10+F17+F24</f>
        <v>0</v>
      </c>
      <c r="G31" s="33">
        <f t="shared" si="4"/>
        <v>0</v>
      </c>
      <c r="H31" s="33">
        <f t="shared" si="4"/>
        <v>0</v>
      </c>
      <c r="I31" s="33">
        <f t="shared" si="4"/>
        <v>0</v>
      </c>
      <c r="J31" s="33">
        <f t="shared" si="4"/>
        <v>0</v>
      </c>
      <c r="K31" s="33">
        <f t="shared" si="4"/>
        <v>0</v>
      </c>
      <c r="L31" s="33">
        <f t="shared" si="4"/>
        <v>0</v>
      </c>
      <c r="M31" s="33">
        <f t="shared" si="4"/>
        <v>0</v>
      </c>
      <c r="N31" s="33">
        <f t="shared" si="4"/>
        <v>0</v>
      </c>
      <c r="O31" s="33">
        <f t="shared" si="4"/>
        <v>0</v>
      </c>
    </row>
    <row r="32" spans="1:16" s="12" customFormat="1" ht="37.5" x14ac:dyDescent="0.25">
      <c r="A32" s="99"/>
      <c r="B32" s="100"/>
      <c r="C32" s="24"/>
      <c r="D32" s="18" t="s">
        <v>14</v>
      </c>
      <c r="E32" s="33">
        <f>F32+G32+H32+I32</f>
        <v>0</v>
      </c>
      <c r="F32" s="33">
        <f t="shared" ref="F32:O32" si="5">F11+F18+F25</f>
        <v>0</v>
      </c>
      <c r="G32" s="33">
        <f t="shared" si="5"/>
        <v>0</v>
      </c>
      <c r="H32" s="33">
        <f t="shared" si="5"/>
        <v>0</v>
      </c>
      <c r="I32" s="33">
        <f t="shared" si="5"/>
        <v>0</v>
      </c>
      <c r="J32" s="33">
        <f t="shared" si="5"/>
        <v>0</v>
      </c>
      <c r="K32" s="33">
        <f t="shared" si="5"/>
        <v>0</v>
      </c>
      <c r="L32" s="33">
        <f t="shared" si="5"/>
        <v>0</v>
      </c>
      <c r="M32" s="33">
        <f t="shared" si="5"/>
        <v>0</v>
      </c>
      <c r="N32" s="33">
        <f t="shared" si="5"/>
        <v>0</v>
      </c>
      <c r="O32" s="33">
        <f t="shared" si="5"/>
        <v>0</v>
      </c>
    </row>
    <row r="33" spans="1:15" s="12" customFormat="1" ht="18.75" x14ac:dyDescent="0.25">
      <c r="A33" s="99"/>
      <c r="B33" s="100"/>
      <c r="C33" s="24"/>
      <c r="D33" s="18" t="s">
        <v>9</v>
      </c>
      <c r="E33" s="33">
        <f>F33+G33+H33+I33+J33+K33+L33+M33+N33+O33</f>
        <v>20429.25</v>
      </c>
      <c r="F33" s="33">
        <f t="shared" ref="F33:O33" si="6">F12+F19+F26</f>
        <v>0</v>
      </c>
      <c r="G33" s="33">
        <f t="shared" si="6"/>
        <v>0</v>
      </c>
      <c r="H33" s="33">
        <f t="shared" si="6"/>
        <v>4902</v>
      </c>
      <c r="I33" s="33">
        <f t="shared" si="6"/>
        <v>2580</v>
      </c>
      <c r="J33" s="33">
        <f t="shared" si="6"/>
        <v>1247.25</v>
      </c>
      <c r="K33" s="33">
        <f t="shared" si="6"/>
        <v>1300</v>
      </c>
      <c r="L33" s="33">
        <f t="shared" si="6"/>
        <v>1300</v>
      </c>
      <c r="M33" s="33">
        <f t="shared" si="6"/>
        <v>1300</v>
      </c>
      <c r="N33" s="33">
        <f t="shared" si="6"/>
        <v>0</v>
      </c>
      <c r="O33" s="33">
        <f t="shared" si="6"/>
        <v>7800</v>
      </c>
    </row>
    <row r="34" spans="1:15" s="12" customFormat="1" ht="55.5" customHeight="1" x14ac:dyDescent="0.25">
      <c r="A34" s="99"/>
      <c r="B34" s="100"/>
      <c r="C34" s="24"/>
      <c r="D34" s="18" t="s">
        <v>6</v>
      </c>
      <c r="E34" s="33">
        <f>F34+G34+H34+I34</f>
        <v>0</v>
      </c>
      <c r="F34" s="33">
        <f t="shared" ref="F34:O34" si="7">F13+F20+F27</f>
        <v>0</v>
      </c>
      <c r="G34" s="33">
        <f t="shared" si="7"/>
        <v>0</v>
      </c>
      <c r="H34" s="33">
        <f t="shared" si="7"/>
        <v>0</v>
      </c>
      <c r="I34" s="33">
        <f t="shared" si="7"/>
        <v>0</v>
      </c>
      <c r="J34" s="33">
        <f t="shared" si="7"/>
        <v>0</v>
      </c>
      <c r="K34" s="33">
        <f t="shared" si="7"/>
        <v>0</v>
      </c>
      <c r="L34" s="33">
        <f t="shared" si="7"/>
        <v>0</v>
      </c>
      <c r="M34" s="33">
        <f t="shared" si="7"/>
        <v>0</v>
      </c>
      <c r="N34" s="33">
        <f t="shared" si="7"/>
        <v>0</v>
      </c>
      <c r="O34" s="33">
        <f t="shared" si="7"/>
        <v>0</v>
      </c>
    </row>
    <row r="35" spans="1:15" s="12" customFormat="1" ht="24.75" customHeight="1" x14ac:dyDescent="0.25">
      <c r="A35" s="99"/>
      <c r="B35" s="100"/>
      <c r="C35" s="24"/>
      <c r="D35" s="18" t="s">
        <v>60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</row>
    <row r="36" spans="1:15" s="12" customFormat="1" ht="18.75" x14ac:dyDescent="0.25">
      <c r="A36" s="101"/>
      <c r="B36" s="102"/>
      <c r="C36" s="23"/>
      <c r="D36" s="18" t="s">
        <v>15</v>
      </c>
      <c r="E36" s="33">
        <f>H36+I36+J36+K36+L36+M36+O36</f>
        <v>23870</v>
      </c>
      <c r="F36" s="33">
        <f t="shared" ref="F36:O36" si="8">F15+F22+F29</f>
        <v>0</v>
      </c>
      <c r="G36" s="33">
        <f t="shared" si="8"/>
        <v>0</v>
      </c>
      <c r="H36" s="33">
        <f t="shared" si="8"/>
        <v>1870</v>
      </c>
      <c r="I36" s="33">
        <f t="shared" si="8"/>
        <v>2000</v>
      </c>
      <c r="J36" s="33">
        <f t="shared" si="8"/>
        <v>2000</v>
      </c>
      <c r="K36" s="33">
        <f t="shared" si="8"/>
        <v>2000</v>
      </c>
      <c r="L36" s="33">
        <f t="shared" si="8"/>
        <v>2000</v>
      </c>
      <c r="M36" s="33">
        <f t="shared" si="8"/>
        <v>2000</v>
      </c>
      <c r="N36" s="33">
        <f t="shared" si="8"/>
        <v>0</v>
      </c>
      <c r="O36" s="33">
        <f t="shared" si="8"/>
        <v>12000</v>
      </c>
    </row>
    <row r="37" spans="1:15" s="12" customFormat="1" ht="18.75" x14ac:dyDescent="0.25">
      <c r="A37" s="103" t="s">
        <v>10</v>
      </c>
      <c r="B37" s="104"/>
      <c r="C37" s="22"/>
      <c r="D37" s="17"/>
      <c r="E37" s="34"/>
      <c r="F37" s="34"/>
      <c r="G37" s="34"/>
      <c r="H37" s="34"/>
      <c r="I37" s="34"/>
      <c r="J37" s="34"/>
      <c r="K37" s="37"/>
      <c r="L37" s="37"/>
      <c r="M37" s="37"/>
      <c r="N37" s="37"/>
      <c r="O37" s="37"/>
    </row>
    <row r="38" spans="1:15" ht="23.25" customHeight="1" x14ac:dyDescent="0.25">
      <c r="A38" s="118" t="s">
        <v>16</v>
      </c>
      <c r="B38" s="119"/>
      <c r="C38" s="113"/>
      <c r="D38" s="20" t="s">
        <v>1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</row>
    <row r="39" spans="1:15" ht="18.75" x14ac:dyDescent="0.25">
      <c r="A39" s="120"/>
      <c r="B39" s="121"/>
      <c r="C39" s="114"/>
      <c r="D39" s="19" t="s">
        <v>5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</row>
    <row r="40" spans="1:15" ht="38.25" customHeight="1" x14ac:dyDescent="0.25">
      <c r="A40" s="120"/>
      <c r="B40" s="121"/>
      <c r="C40" s="114"/>
      <c r="D40" s="19" t="s">
        <v>14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</row>
    <row r="41" spans="1:15" ht="18.75" x14ac:dyDescent="0.25">
      <c r="A41" s="120"/>
      <c r="B41" s="121"/>
      <c r="C41" s="114"/>
      <c r="D41" s="19" t="s">
        <v>9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</row>
    <row r="42" spans="1:15" ht="40.5" customHeight="1" x14ac:dyDescent="0.25">
      <c r="A42" s="120"/>
      <c r="B42" s="121"/>
      <c r="C42" s="114"/>
      <c r="D42" s="19" t="s">
        <v>6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</row>
    <row r="43" spans="1:15" ht="24" customHeight="1" x14ac:dyDescent="0.25">
      <c r="A43" s="120"/>
      <c r="B43" s="121"/>
      <c r="C43" s="114"/>
      <c r="D43" s="19" t="s">
        <v>60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</row>
    <row r="44" spans="1:15" ht="21.75" customHeight="1" x14ac:dyDescent="0.25">
      <c r="A44" s="122"/>
      <c r="B44" s="123"/>
      <c r="C44" s="115"/>
      <c r="D44" s="19" t="s">
        <v>62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</row>
    <row r="45" spans="1:15" ht="17.25" customHeight="1" x14ac:dyDescent="0.25">
      <c r="A45" s="118" t="s">
        <v>11</v>
      </c>
      <c r="B45" s="119"/>
      <c r="C45" s="113"/>
      <c r="D45" s="20" t="s">
        <v>1</v>
      </c>
      <c r="E45" s="39">
        <f>E46+E47+E48+E49+E51</f>
        <v>44299.25</v>
      </c>
      <c r="F45" s="39">
        <f>F47+F48+F49+F46+F51</f>
        <v>0</v>
      </c>
      <c r="G45" s="39">
        <f>G47+G48+G49+K48+G46+G51</f>
        <v>1300</v>
      </c>
      <c r="H45" s="39">
        <f>H46+H47+H48+H49+H50+H51</f>
        <v>6772</v>
      </c>
      <c r="I45" s="39">
        <f t="shared" ref="I45:O45" si="9">I46+I47+I48+I49+I50+I51</f>
        <v>4580</v>
      </c>
      <c r="J45" s="39">
        <f t="shared" si="9"/>
        <v>3247.25</v>
      </c>
      <c r="K45" s="39">
        <f t="shared" si="9"/>
        <v>3300</v>
      </c>
      <c r="L45" s="39">
        <f t="shared" si="9"/>
        <v>3300</v>
      </c>
      <c r="M45" s="39">
        <f t="shared" si="9"/>
        <v>3300</v>
      </c>
      <c r="N45" s="39">
        <f t="shared" si="9"/>
        <v>0</v>
      </c>
      <c r="O45" s="39">
        <f t="shared" si="9"/>
        <v>19800</v>
      </c>
    </row>
    <row r="46" spans="1:15" ht="18.75" x14ac:dyDescent="0.25">
      <c r="A46" s="120"/>
      <c r="B46" s="121"/>
      <c r="C46" s="114"/>
      <c r="D46" s="19" t="s">
        <v>5</v>
      </c>
      <c r="E46" s="38">
        <f>F46+G46+H46+I46</f>
        <v>0</v>
      </c>
      <c r="F46" s="38">
        <f t="shared" ref="F46:I49" si="10">F31</f>
        <v>0</v>
      </c>
      <c r="G46" s="38">
        <f t="shared" si="10"/>
        <v>0</v>
      </c>
      <c r="H46" s="38">
        <f t="shared" si="10"/>
        <v>0</v>
      </c>
      <c r="I46" s="38">
        <f t="shared" si="10"/>
        <v>0</v>
      </c>
      <c r="J46" s="38">
        <f t="shared" ref="J46:O46" si="11">J31</f>
        <v>0</v>
      </c>
      <c r="K46" s="38">
        <f t="shared" si="11"/>
        <v>0</v>
      </c>
      <c r="L46" s="38">
        <f t="shared" si="11"/>
        <v>0</v>
      </c>
      <c r="M46" s="38">
        <f t="shared" si="11"/>
        <v>0</v>
      </c>
      <c r="N46" s="38">
        <f t="shared" si="11"/>
        <v>0</v>
      </c>
      <c r="O46" s="38">
        <f t="shared" si="11"/>
        <v>0</v>
      </c>
    </row>
    <row r="47" spans="1:15" ht="37.5" x14ac:dyDescent="0.25">
      <c r="A47" s="120"/>
      <c r="B47" s="121"/>
      <c r="C47" s="114"/>
      <c r="D47" s="19" t="s">
        <v>14</v>
      </c>
      <c r="E47" s="38">
        <f>F47+G47+H47+I47</f>
        <v>0</v>
      </c>
      <c r="F47" s="38">
        <f t="shared" si="10"/>
        <v>0</v>
      </c>
      <c r="G47" s="38">
        <f t="shared" si="10"/>
        <v>0</v>
      </c>
      <c r="H47" s="38">
        <f t="shared" si="10"/>
        <v>0</v>
      </c>
      <c r="I47" s="38">
        <f t="shared" si="10"/>
        <v>0</v>
      </c>
      <c r="J47" s="38">
        <f t="shared" ref="J47:O47" si="12">J32</f>
        <v>0</v>
      </c>
      <c r="K47" s="38">
        <f t="shared" si="12"/>
        <v>0</v>
      </c>
      <c r="L47" s="38">
        <f t="shared" si="12"/>
        <v>0</v>
      </c>
      <c r="M47" s="38">
        <f t="shared" si="12"/>
        <v>0</v>
      </c>
      <c r="N47" s="38">
        <f t="shared" si="12"/>
        <v>0</v>
      </c>
      <c r="O47" s="38">
        <f t="shared" si="12"/>
        <v>0</v>
      </c>
    </row>
    <row r="48" spans="1:15" ht="18.75" x14ac:dyDescent="0.25">
      <c r="A48" s="120"/>
      <c r="B48" s="121"/>
      <c r="C48" s="114"/>
      <c r="D48" s="19" t="s">
        <v>9</v>
      </c>
      <c r="E48" s="38">
        <f>F48+G48+H48+I48+J48+K48+L48+M48+N48+O48</f>
        <v>20429.25</v>
      </c>
      <c r="F48" s="38">
        <f t="shared" si="10"/>
        <v>0</v>
      </c>
      <c r="G48" s="38">
        <f t="shared" si="10"/>
        <v>0</v>
      </c>
      <c r="H48" s="38">
        <f t="shared" si="10"/>
        <v>4902</v>
      </c>
      <c r="I48" s="38">
        <f t="shared" si="10"/>
        <v>2580</v>
      </c>
      <c r="J48" s="38">
        <f t="shared" ref="J48:O48" si="13">J33</f>
        <v>1247.25</v>
      </c>
      <c r="K48" s="38">
        <f t="shared" si="13"/>
        <v>1300</v>
      </c>
      <c r="L48" s="38">
        <f t="shared" si="13"/>
        <v>1300</v>
      </c>
      <c r="M48" s="38">
        <f t="shared" si="13"/>
        <v>1300</v>
      </c>
      <c r="N48" s="38">
        <f t="shared" si="13"/>
        <v>0</v>
      </c>
      <c r="O48" s="38">
        <f t="shared" si="13"/>
        <v>7800</v>
      </c>
    </row>
    <row r="49" spans="1:15" ht="40.5" customHeight="1" x14ac:dyDescent="0.25">
      <c r="A49" s="120"/>
      <c r="B49" s="121"/>
      <c r="C49" s="114"/>
      <c r="D49" s="19" t="s">
        <v>6</v>
      </c>
      <c r="E49" s="38">
        <f>F49+G49+H49+I49</f>
        <v>0</v>
      </c>
      <c r="F49" s="38">
        <f t="shared" si="10"/>
        <v>0</v>
      </c>
      <c r="G49" s="38">
        <f t="shared" si="10"/>
        <v>0</v>
      </c>
      <c r="H49" s="38">
        <f t="shared" si="10"/>
        <v>0</v>
      </c>
      <c r="I49" s="38">
        <f t="shared" si="10"/>
        <v>0</v>
      </c>
      <c r="J49" s="38">
        <f t="shared" ref="J49:O49" si="14">J34</f>
        <v>0</v>
      </c>
      <c r="K49" s="38">
        <f t="shared" si="14"/>
        <v>0</v>
      </c>
      <c r="L49" s="38">
        <f t="shared" si="14"/>
        <v>0</v>
      </c>
      <c r="M49" s="38">
        <f t="shared" si="14"/>
        <v>0</v>
      </c>
      <c r="N49" s="38">
        <f t="shared" si="14"/>
        <v>0</v>
      </c>
      <c r="O49" s="38">
        <f t="shared" si="14"/>
        <v>0</v>
      </c>
    </row>
    <row r="50" spans="1:15" ht="21" customHeight="1" x14ac:dyDescent="0.25">
      <c r="A50" s="120"/>
      <c r="B50" s="121"/>
      <c r="C50" s="114"/>
      <c r="D50" s="19" t="s">
        <v>60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</row>
    <row r="51" spans="1:15" ht="18.75" x14ac:dyDescent="0.25">
      <c r="A51" s="122"/>
      <c r="B51" s="123"/>
      <c r="C51" s="115"/>
      <c r="D51" s="19" t="s">
        <v>15</v>
      </c>
      <c r="E51" s="38">
        <f>F51+G51+H51+I51+J51+K51+L51+M51+O51</f>
        <v>23870</v>
      </c>
      <c r="F51" s="38">
        <f>F36</f>
        <v>0</v>
      </c>
      <c r="G51" s="38">
        <f>G36</f>
        <v>0</v>
      </c>
      <c r="H51" s="38">
        <f>H36</f>
        <v>1870</v>
      </c>
      <c r="I51" s="38">
        <f>I36</f>
        <v>2000</v>
      </c>
      <c r="J51" s="38">
        <f t="shared" ref="J51:O51" si="15">J36</f>
        <v>2000</v>
      </c>
      <c r="K51" s="38">
        <f t="shared" si="15"/>
        <v>2000</v>
      </c>
      <c r="L51" s="38">
        <f t="shared" si="15"/>
        <v>2000</v>
      </c>
      <c r="M51" s="38">
        <f t="shared" si="15"/>
        <v>2000</v>
      </c>
      <c r="N51" s="38">
        <f t="shared" si="15"/>
        <v>0</v>
      </c>
      <c r="O51" s="38">
        <f t="shared" si="15"/>
        <v>12000</v>
      </c>
    </row>
    <row r="52" spans="1:15" ht="18.75" x14ac:dyDescent="0.25">
      <c r="A52" s="105" t="s">
        <v>10</v>
      </c>
      <c r="B52" s="106"/>
      <c r="C52" s="21"/>
      <c r="D52" s="19"/>
      <c r="E52" s="38"/>
      <c r="F52" s="38"/>
      <c r="G52" s="38"/>
      <c r="H52" s="38"/>
      <c r="I52" s="38"/>
      <c r="J52" s="38"/>
      <c r="K52" s="40"/>
      <c r="L52" s="40"/>
      <c r="M52" s="40"/>
      <c r="N52" s="40"/>
      <c r="O52" s="40"/>
    </row>
    <row r="53" spans="1:15" ht="18.75" x14ac:dyDescent="0.25">
      <c r="A53" s="107" t="s">
        <v>61</v>
      </c>
      <c r="B53" s="108"/>
      <c r="C53" s="113"/>
      <c r="D53" s="20" t="s">
        <v>1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</row>
    <row r="54" spans="1:15" ht="18.75" x14ac:dyDescent="0.25">
      <c r="A54" s="109"/>
      <c r="B54" s="110"/>
      <c r="C54" s="114"/>
      <c r="D54" s="19" t="s">
        <v>5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</row>
    <row r="55" spans="1:15" ht="37.5" x14ac:dyDescent="0.25">
      <c r="A55" s="109"/>
      <c r="B55" s="110"/>
      <c r="C55" s="114"/>
      <c r="D55" s="19" t="s">
        <v>14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</row>
    <row r="56" spans="1:15" ht="18.75" x14ac:dyDescent="0.25">
      <c r="A56" s="109"/>
      <c r="B56" s="110"/>
      <c r="C56" s="114"/>
      <c r="D56" s="19" t="s">
        <v>9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</row>
    <row r="57" spans="1:15" ht="41.25" customHeight="1" x14ac:dyDescent="0.25">
      <c r="A57" s="109"/>
      <c r="B57" s="110"/>
      <c r="C57" s="114"/>
      <c r="D57" s="19" t="s">
        <v>6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</row>
    <row r="58" spans="1:15" ht="18.75" x14ac:dyDescent="0.25">
      <c r="A58" s="109"/>
      <c r="B58" s="110"/>
      <c r="C58" s="114"/>
      <c r="D58" s="19" t="s">
        <v>60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</row>
    <row r="59" spans="1:15" ht="27" customHeight="1" x14ac:dyDescent="0.25">
      <c r="A59" s="111"/>
      <c r="B59" s="112"/>
      <c r="C59" s="115"/>
      <c r="D59" s="19" t="s">
        <v>15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</row>
    <row r="60" spans="1:15" s="12" customFormat="1" ht="21" customHeight="1" x14ac:dyDescent="0.25">
      <c r="A60" s="96" t="s">
        <v>70</v>
      </c>
      <c r="B60" s="96"/>
      <c r="C60" s="96"/>
      <c r="D60" s="18" t="s">
        <v>1</v>
      </c>
      <c r="E60" s="33">
        <f>E61+E62+E63+E64+E66</f>
        <v>13654.25</v>
      </c>
      <c r="F60" s="33">
        <f>F61+F62+F63+F64+F66</f>
        <v>0</v>
      </c>
      <c r="G60" s="33">
        <f>G61+G62+G63+G64+G66</f>
        <v>0</v>
      </c>
      <c r="H60" s="33">
        <f>H61+H62+H63+H64+H66</f>
        <v>4877</v>
      </c>
      <c r="I60" s="33">
        <f>I61+I62+I63+I64+I66</f>
        <v>3055</v>
      </c>
      <c r="J60" s="33">
        <f t="shared" ref="J60:O60" si="16">J61+J62+J63+J64+J66</f>
        <v>1722.25</v>
      </c>
      <c r="K60" s="33">
        <f t="shared" si="16"/>
        <v>1000</v>
      </c>
      <c r="L60" s="33">
        <f t="shared" si="16"/>
        <v>1000</v>
      </c>
      <c r="M60" s="33">
        <f t="shared" si="16"/>
        <v>1000</v>
      </c>
      <c r="N60" s="33">
        <f t="shared" si="16"/>
        <v>0</v>
      </c>
      <c r="O60" s="33">
        <f t="shared" si="16"/>
        <v>1000</v>
      </c>
    </row>
    <row r="61" spans="1:15" s="12" customFormat="1" ht="24.75" customHeight="1" x14ac:dyDescent="0.25">
      <c r="A61" s="96"/>
      <c r="B61" s="96"/>
      <c r="C61" s="96"/>
      <c r="D61" s="17" t="s">
        <v>5</v>
      </c>
      <c r="E61" s="34">
        <f>F61+G61+H61+I61</f>
        <v>0</v>
      </c>
      <c r="F61" s="34">
        <f t="shared" ref="F61:O61" si="17">F17</f>
        <v>0</v>
      </c>
      <c r="G61" s="34">
        <f t="shared" si="17"/>
        <v>0</v>
      </c>
      <c r="H61" s="34">
        <f t="shared" si="17"/>
        <v>0</v>
      </c>
      <c r="I61" s="34">
        <f t="shared" si="17"/>
        <v>0</v>
      </c>
      <c r="J61" s="34">
        <f t="shared" si="17"/>
        <v>0</v>
      </c>
      <c r="K61" s="34">
        <f t="shared" si="17"/>
        <v>0</v>
      </c>
      <c r="L61" s="34">
        <f t="shared" si="17"/>
        <v>0</v>
      </c>
      <c r="M61" s="34">
        <f t="shared" si="17"/>
        <v>0</v>
      </c>
      <c r="N61" s="34">
        <f t="shared" si="17"/>
        <v>0</v>
      </c>
      <c r="O61" s="34">
        <f t="shared" si="17"/>
        <v>0</v>
      </c>
    </row>
    <row r="62" spans="1:15" s="12" customFormat="1" ht="38.25" customHeight="1" x14ac:dyDescent="0.25">
      <c r="A62" s="96"/>
      <c r="B62" s="96"/>
      <c r="C62" s="96"/>
      <c r="D62" s="17" t="s">
        <v>14</v>
      </c>
      <c r="E62" s="34">
        <f>F62+G62+H62+I62</f>
        <v>0</v>
      </c>
      <c r="F62" s="34">
        <f t="shared" ref="F62:O62" si="18">F18</f>
        <v>0</v>
      </c>
      <c r="G62" s="34">
        <f t="shared" si="18"/>
        <v>0</v>
      </c>
      <c r="H62" s="34">
        <f t="shared" si="18"/>
        <v>0</v>
      </c>
      <c r="I62" s="34">
        <f t="shared" si="18"/>
        <v>0</v>
      </c>
      <c r="J62" s="34">
        <f t="shared" si="18"/>
        <v>0</v>
      </c>
      <c r="K62" s="34">
        <f t="shared" si="18"/>
        <v>0</v>
      </c>
      <c r="L62" s="34">
        <f t="shared" si="18"/>
        <v>0</v>
      </c>
      <c r="M62" s="34">
        <f t="shared" si="18"/>
        <v>0</v>
      </c>
      <c r="N62" s="34">
        <f t="shared" si="18"/>
        <v>0</v>
      </c>
      <c r="O62" s="34">
        <f t="shared" si="18"/>
        <v>0</v>
      </c>
    </row>
    <row r="63" spans="1:15" s="12" customFormat="1" ht="18.75" x14ac:dyDescent="0.25">
      <c r="A63" s="96"/>
      <c r="B63" s="96"/>
      <c r="C63" s="96"/>
      <c r="D63" s="17" t="s">
        <v>9</v>
      </c>
      <c r="E63" s="34">
        <f>F63+G63+H63+I63+J63+K63+L63+M63+N63+O63</f>
        <v>7154.25</v>
      </c>
      <c r="F63" s="34"/>
      <c r="G63" s="34"/>
      <c r="H63" s="34">
        <f>422+2055+1900</f>
        <v>4377</v>
      </c>
      <c r="I63" s="34">
        <v>2055</v>
      </c>
      <c r="J63" s="34">
        <v>722.25</v>
      </c>
      <c r="K63" s="34">
        <v>0</v>
      </c>
      <c r="L63" s="34">
        <v>0</v>
      </c>
      <c r="M63" s="34">
        <v>0</v>
      </c>
      <c r="N63" s="34"/>
      <c r="O63" s="34">
        <v>0</v>
      </c>
    </row>
    <row r="64" spans="1:15" s="12" customFormat="1" ht="42.75" customHeight="1" x14ac:dyDescent="0.25">
      <c r="A64" s="96"/>
      <c r="B64" s="96"/>
      <c r="C64" s="96"/>
      <c r="D64" s="17" t="s">
        <v>6</v>
      </c>
      <c r="E64" s="34">
        <f>F64+G64+H64+I64</f>
        <v>0</v>
      </c>
      <c r="F64" s="34">
        <f t="shared" ref="F64:O64" si="19">F20</f>
        <v>0</v>
      </c>
      <c r="G64" s="34">
        <f t="shared" si="19"/>
        <v>0</v>
      </c>
      <c r="H64" s="34">
        <f t="shared" si="19"/>
        <v>0</v>
      </c>
      <c r="I64" s="34">
        <f t="shared" si="19"/>
        <v>0</v>
      </c>
      <c r="J64" s="34">
        <f t="shared" si="19"/>
        <v>0</v>
      </c>
      <c r="K64" s="34">
        <f t="shared" si="19"/>
        <v>0</v>
      </c>
      <c r="L64" s="34">
        <f t="shared" si="19"/>
        <v>0</v>
      </c>
      <c r="M64" s="34">
        <f t="shared" si="19"/>
        <v>0</v>
      </c>
      <c r="N64" s="34">
        <f t="shared" si="19"/>
        <v>0</v>
      </c>
      <c r="O64" s="34">
        <f t="shared" si="19"/>
        <v>0</v>
      </c>
    </row>
    <row r="65" spans="1:15" s="12" customFormat="1" ht="24" customHeight="1" x14ac:dyDescent="0.25">
      <c r="A65" s="96"/>
      <c r="B65" s="96"/>
      <c r="C65" s="96"/>
      <c r="D65" s="17" t="s">
        <v>60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</row>
    <row r="66" spans="1:15" s="12" customFormat="1" ht="18.75" x14ac:dyDescent="0.25">
      <c r="A66" s="96"/>
      <c r="B66" s="96"/>
      <c r="C66" s="96"/>
      <c r="D66" s="17" t="s">
        <v>15</v>
      </c>
      <c r="E66" s="34">
        <f>F66+G66+H66+I66+J66+K66+L66+M66+O66</f>
        <v>6500</v>
      </c>
      <c r="F66" s="34">
        <f>F22</f>
        <v>0</v>
      </c>
      <c r="G66" s="34"/>
      <c r="H66" s="34">
        <v>500</v>
      </c>
      <c r="I66" s="34">
        <v>1000</v>
      </c>
      <c r="J66" s="34">
        <v>1000</v>
      </c>
      <c r="K66" s="34">
        <v>1000</v>
      </c>
      <c r="L66" s="34">
        <v>1000</v>
      </c>
      <c r="M66" s="34">
        <v>1000</v>
      </c>
      <c r="N66" s="34">
        <v>0</v>
      </c>
      <c r="O66" s="34">
        <v>1000</v>
      </c>
    </row>
    <row r="67" spans="1:15" s="12" customFormat="1" ht="24" customHeight="1" x14ac:dyDescent="0.25">
      <c r="A67" s="96" t="s">
        <v>71</v>
      </c>
      <c r="B67" s="96"/>
      <c r="C67" s="96"/>
      <c r="D67" s="18" t="s">
        <v>1</v>
      </c>
      <c r="E67" s="33">
        <f>E68+E69+E70+E71+E72+E73</f>
        <v>8945</v>
      </c>
      <c r="F67" s="33">
        <f>F68+F69+F70+F71+F73</f>
        <v>0</v>
      </c>
      <c r="G67" s="33">
        <f>G68+G69+G70+G71+G73</f>
        <v>0</v>
      </c>
      <c r="H67" s="33">
        <f>H68+H69+H70+H71+H73</f>
        <v>1895</v>
      </c>
      <c r="I67" s="33">
        <f>I68+I69+I70+I71+I73</f>
        <v>1525</v>
      </c>
      <c r="J67" s="33">
        <f t="shared" ref="J67:O67" si="20">J68+J69+J70+J71+J73</f>
        <v>1525</v>
      </c>
      <c r="K67" s="33">
        <f t="shared" si="20"/>
        <v>1000</v>
      </c>
      <c r="L67" s="33">
        <f t="shared" si="20"/>
        <v>1000</v>
      </c>
      <c r="M67" s="33">
        <f t="shared" si="20"/>
        <v>1000</v>
      </c>
      <c r="N67" s="33">
        <f>N68+N69+N70+N71+N73</f>
        <v>0</v>
      </c>
      <c r="O67" s="33">
        <f t="shared" si="20"/>
        <v>1000</v>
      </c>
    </row>
    <row r="68" spans="1:15" s="12" customFormat="1" ht="18.75" x14ac:dyDescent="0.25">
      <c r="A68" s="96"/>
      <c r="B68" s="96"/>
      <c r="C68" s="96"/>
      <c r="D68" s="17" t="s">
        <v>5</v>
      </c>
      <c r="E68" s="34">
        <f t="shared" ref="E68:O68" si="21">E24</f>
        <v>0</v>
      </c>
      <c r="F68" s="34">
        <f t="shared" si="21"/>
        <v>0</v>
      </c>
      <c r="G68" s="34">
        <f t="shared" si="21"/>
        <v>0</v>
      </c>
      <c r="H68" s="34">
        <f t="shared" si="21"/>
        <v>0</v>
      </c>
      <c r="I68" s="34">
        <f t="shared" si="21"/>
        <v>0</v>
      </c>
      <c r="J68" s="34">
        <f t="shared" si="21"/>
        <v>0</v>
      </c>
      <c r="K68" s="34">
        <f t="shared" si="21"/>
        <v>0</v>
      </c>
      <c r="L68" s="34">
        <f t="shared" si="21"/>
        <v>0</v>
      </c>
      <c r="M68" s="34">
        <f t="shared" si="21"/>
        <v>0</v>
      </c>
      <c r="N68" s="34">
        <f t="shared" si="21"/>
        <v>0</v>
      </c>
      <c r="O68" s="34">
        <f t="shared" si="21"/>
        <v>0</v>
      </c>
    </row>
    <row r="69" spans="1:15" s="12" customFormat="1" ht="37.5" x14ac:dyDescent="0.25">
      <c r="A69" s="96"/>
      <c r="B69" s="96"/>
      <c r="C69" s="96"/>
      <c r="D69" s="17" t="s">
        <v>14</v>
      </c>
      <c r="E69" s="34">
        <f t="shared" ref="E69:O69" si="22">E25</f>
        <v>0</v>
      </c>
      <c r="F69" s="34">
        <f t="shared" si="22"/>
        <v>0</v>
      </c>
      <c r="G69" s="34">
        <f t="shared" si="22"/>
        <v>0</v>
      </c>
      <c r="H69" s="34">
        <f t="shared" si="22"/>
        <v>0</v>
      </c>
      <c r="I69" s="34">
        <f t="shared" si="22"/>
        <v>0</v>
      </c>
      <c r="J69" s="34">
        <f t="shared" si="22"/>
        <v>0</v>
      </c>
      <c r="K69" s="34">
        <f t="shared" si="22"/>
        <v>0</v>
      </c>
      <c r="L69" s="34">
        <f t="shared" si="22"/>
        <v>0</v>
      </c>
      <c r="M69" s="34">
        <f t="shared" si="22"/>
        <v>0</v>
      </c>
      <c r="N69" s="34">
        <f t="shared" si="22"/>
        <v>0</v>
      </c>
      <c r="O69" s="34">
        <f t="shared" si="22"/>
        <v>0</v>
      </c>
    </row>
    <row r="70" spans="1:15" s="12" customFormat="1" ht="18.75" x14ac:dyDescent="0.25">
      <c r="A70" s="96"/>
      <c r="B70" s="96"/>
      <c r="C70" s="96"/>
      <c r="D70" s="17" t="s">
        <v>9</v>
      </c>
      <c r="E70" s="34">
        <f>F70+G70+H70+I70+J70+K70+L70+M70+N70+O70</f>
        <v>1575</v>
      </c>
      <c r="F70" s="34"/>
      <c r="G70" s="34"/>
      <c r="H70" s="34">
        <v>525</v>
      </c>
      <c r="I70" s="34">
        <v>525</v>
      </c>
      <c r="J70" s="34">
        <v>525</v>
      </c>
      <c r="K70" s="34">
        <v>0</v>
      </c>
      <c r="L70" s="34">
        <v>0</v>
      </c>
      <c r="M70" s="34">
        <v>0</v>
      </c>
      <c r="N70" s="34"/>
      <c r="O70" s="34">
        <v>0</v>
      </c>
    </row>
    <row r="71" spans="1:15" s="12" customFormat="1" ht="37.5" customHeight="1" x14ac:dyDescent="0.25">
      <c r="A71" s="96"/>
      <c r="B71" s="96"/>
      <c r="C71" s="96"/>
      <c r="D71" s="17" t="s">
        <v>6</v>
      </c>
      <c r="E71" s="34">
        <f t="shared" ref="E71:O71" si="23">E27</f>
        <v>0</v>
      </c>
      <c r="F71" s="34">
        <f t="shared" si="23"/>
        <v>0</v>
      </c>
      <c r="G71" s="34">
        <f t="shared" si="23"/>
        <v>0</v>
      </c>
      <c r="H71" s="34">
        <f t="shared" si="23"/>
        <v>0</v>
      </c>
      <c r="I71" s="34">
        <f t="shared" si="23"/>
        <v>0</v>
      </c>
      <c r="J71" s="34">
        <f t="shared" si="23"/>
        <v>0</v>
      </c>
      <c r="K71" s="34">
        <f t="shared" si="23"/>
        <v>0</v>
      </c>
      <c r="L71" s="34">
        <f t="shared" si="23"/>
        <v>0</v>
      </c>
      <c r="M71" s="34">
        <f t="shared" si="23"/>
        <v>0</v>
      </c>
      <c r="N71" s="34">
        <f t="shared" si="23"/>
        <v>0</v>
      </c>
      <c r="O71" s="34">
        <f t="shared" si="23"/>
        <v>0</v>
      </c>
    </row>
    <row r="72" spans="1:15" s="12" customFormat="1" ht="22.5" customHeight="1" x14ac:dyDescent="0.25">
      <c r="A72" s="96"/>
      <c r="B72" s="96"/>
      <c r="C72" s="96"/>
      <c r="D72" s="17" t="s">
        <v>60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</row>
    <row r="73" spans="1:15" s="12" customFormat="1" ht="18.75" x14ac:dyDescent="0.25">
      <c r="A73" s="96"/>
      <c r="B73" s="96"/>
      <c r="C73" s="96"/>
      <c r="D73" s="17" t="s">
        <v>15</v>
      </c>
      <c r="E73" s="34">
        <f>K73+L73+M73+O73+H73+I73+J73</f>
        <v>7370</v>
      </c>
      <c r="F73" s="34">
        <f>F29</f>
        <v>0</v>
      </c>
      <c r="G73" s="34">
        <v>0</v>
      </c>
      <c r="H73" s="34">
        <v>1370</v>
      </c>
      <c r="I73" s="34">
        <v>1000</v>
      </c>
      <c r="J73" s="34">
        <v>1000</v>
      </c>
      <c r="K73" s="34">
        <v>1000</v>
      </c>
      <c r="L73" s="34">
        <v>1000</v>
      </c>
      <c r="M73" s="34">
        <v>1000</v>
      </c>
      <c r="N73" s="34">
        <v>0</v>
      </c>
      <c r="O73" s="34">
        <v>1000</v>
      </c>
    </row>
    <row r="74" spans="1:15" ht="15.75" x14ac:dyDescent="0.25">
      <c r="A74" s="116" t="s">
        <v>59</v>
      </c>
      <c r="B74" s="116"/>
      <c r="C74" s="116"/>
      <c r="D74" s="116"/>
      <c r="E74" s="116"/>
      <c r="F74" s="116"/>
      <c r="G74" s="116"/>
      <c r="H74" s="116"/>
      <c r="I74" s="116"/>
      <c r="J74" s="30"/>
    </row>
    <row r="75" spans="1:15" ht="21" customHeight="1" x14ac:dyDescent="0.25">
      <c r="A75" s="117"/>
      <c r="B75" s="117"/>
      <c r="C75" s="117"/>
      <c r="D75" s="117"/>
      <c r="E75" s="117"/>
      <c r="F75" s="117"/>
      <c r="G75" s="117"/>
      <c r="H75" s="117"/>
      <c r="I75" s="117"/>
      <c r="J75" s="31"/>
    </row>
    <row r="76" spans="1:15" ht="15.75" x14ac:dyDescent="0.25">
      <c r="A76" s="15"/>
      <c r="B76" s="15"/>
      <c r="C76" s="15"/>
      <c r="D76" s="15"/>
      <c r="E76" s="16"/>
      <c r="F76" s="15"/>
      <c r="G76" s="15"/>
      <c r="H76" s="15"/>
      <c r="I76" s="15"/>
      <c r="J76" s="15"/>
    </row>
    <row r="77" spans="1:15" x14ac:dyDescent="0.25">
      <c r="A77" s="13"/>
      <c r="B77" s="13"/>
      <c r="C77" s="13"/>
      <c r="D77" s="13"/>
      <c r="E77" s="14"/>
      <c r="F77" s="13"/>
      <c r="G77" s="13"/>
      <c r="H77" s="13"/>
      <c r="I77" s="13"/>
      <c r="J77" s="13"/>
    </row>
    <row r="78" spans="1:15" x14ac:dyDescent="0.25">
      <c r="A78" s="13"/>
      <c r="B78" s="13"/>
      <c r="C78" s="13"/>
      <c r="D78" s="13"/>
      <c r="E78" s="14"/>
      <c r="F78" s="13"/>
      <c r="G78" s="13"/>
      <c r="H78" s="13"/>
      <c r="I78" s="13"/>
      <c r="J78" s="13"/>
    </row>
    <row r="79" spans="1:15" x14ac:dyDescent="0.25">
      <c r="A79" s="13"/>
      <c r="B79" s="13"/>
      <c r="C79" s="13"/>
      <c r="D79" s="13"/>
      <c r="E79" s="14"/>
      <c r="F79" s="13"/>
      <c r="G79" s="13"/>
      <c r="H79" s="13"/>
      <c r="I79" s="13"/>
      <c r="J79" s="13"/>
    </row>
    <row r="80" spans="1:15" x14ac:dyDescent="0.25">
      <c r="A80" s="13"/>
      <c r="B80" s="13"/>
      <c r="C80" s="13"/>
      <c r="D80" s="13"/>
      <c r="E80" s="14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4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4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4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4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4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4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4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4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4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4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4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4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4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4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4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4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4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4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4"/>
      <c r="F99" s="13"/>
      <c r="G99" s="13"/>
      <c r="H99" s="13"/>
      <c r="I99" s="13"/>
      <c r="J99" s="13"/>
    </row>
  </sheetData>
  <mergeCells count="34">
    <mergeCell ref="A74:I75"/>
    <mergeCell ref="A38:B44"/>
    <mergeCell ref="C38:C44"/>
    <mergeCell ref="A45:B51"/>
    <mergeCell ref="C45:C51"/>
    <mergeCell ref="A60:B66"/>
    <mergeCell ref="A67:B73"/>
    <mergeCell ref="C60:C66"/>
    <mergeCell ref="C67:C73"/>
    <mergeCell ref="A30:B36"/>
    <mergeCell ref="A37:B37"/>
    <mergeCell ref="A52:B52"/>
    <mergeCell ref="A53:B59"/>
    <mergeCell ref="C53:C59"/>
    <mergeCell ref="E4:O4"/>
    <mergeCell ref="B9:B15"/>
    <mergeCell ref="A1:I1"/>
    <mergeCell ref="A4:A7"/>
    <mergeCell ref="B4:B7"/>
    <mergeCell ref="C4:C7"/>
    <mergeCell ref="D4:D7"/>
    <mergeCell ref="I3:O3"/>
    <mergeCell ref="C9:C15"/>
    <mergeCell ref="A9:A15"/>
    <mergeCell ref="A2:O2"/>
    <mergeCell ref="H6:O6"/>
    <mergeCell ref="E6:E7"/>
    <mergeCell ref="E5:O5"/>
    <mergeCell ref="C23:C29"/>
    <mergeCell ref="B23:B29"/>
    <mergeCell ref="A23:A29"/>
    <mergeCell ref="A16:A22"/>
    <mergeCell ref="B16:B22"/>
    <mergeCell ref="C16:C22"/>
  </mergeCells>
  <pageMargins left="0.70866141732283472" right="0.70866141732283472" top="0.74803149606299213" bottom="0.55118110236220474" header="0.31496062992125984" footer="0.31496062992125984"/>
  <pageSetup paperSize="9" scale="47" fitToHeight="3" orientation="landscape" r:id="rId1"/>
  <rowBreaks count="1" manualBreakCount="1">
    <brk id="44" max="14" man="1"/>
  </rowBreaks>
  <colBreaks count="1" manualBreakCount="1">
    <brk id="15" max="87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="50" zoomScaleNormal="100" zoomScaleSheetLayoutView="50" workbookViewId="0">
      <selection activeCell="E12" sqref="E12"/>
    </sheetView>
  </sheetViews>
  <sheetFormatPr defaultRowHeight="15.75" x14ac:dyDescent="0.25"/>
  <cols>
    <col min="1" max="1" width="9.140625" style="6"/>
    <col min="2" max="2" width="21.7109375" style="6" customWidth="1"/>
    <col min="3" max="3" width="58.5703125" style="6" customWidth="1"/>
    <col min="4" max="4" width="41.42578125" style="6" customWidth="1"/>
    <col min="5" max="5" width="79.5703125" style="6" customWidth="1"/>
    <col min="6" max="16384" width="9.140625" style="6"/>
  </cols>
  <sheetData>
    <row r="1" spans="1:5" ht="19.5" x14ac:dyDescent="0.25">
      <c r="E1" s="42" t="s">
        <v>42</v>
      </c>
    </row>
    <row r="2" spans="1:5" x14ac:dyDescent="0.25">
      <c r="A2" s="7"/>
    </row>
    <row r="3" spans="1:5" ht="19.5" x14ac:dyDescent="0.25">
      <c r="A3" s="124" t="s">
        <v>35</v>
      </c>
      <c r="B3" s="124"/>
      <c r="C3" s="124"/>
      <c r="D3" s="124"/>
      <c r="E3" s="124"/>
    </row>
    <row r="4" spans="1:5" x14ac:dyDescent="0.25">
      <c r="A4" s="8"/>
    </row>
    <row r="5" spans="1:5" x14ac:dyDescent="0.25">
      <c r="A5" s="75" t="s">
        <v>21</v>
      </c>
      <c r="B5" s="75" t="s">
        <v>22</v>
      </c>
      <c r="C5" s="75"/>
      <c r="D5" s="75"/>
      <c r="E5" s="75" t="s">
        <v>31</v>
      </c>
    </row>
    <row r="6" spans="1:5" x14ac:dyDescent="0.25">
      <c r="A6" s="75"/>
      <c r="B6" s="75"/>
      <c r="C6" s="75"/>
      <c r="D6" s="75"/>
      <c r="E6" s="75"/>
    </row>
    <row r="7" spans="1:5" ht="67.5" customHeight="1" x14ac:dyDescent="0.25">
      <c r="A7" s="75"/>
      <c r="B7" s="56" t="s">
        <v>40</v>
      </c>
      <c r="C7" s="56" t="s">
        <v>23</v>
      </c>
      <c r="D7" s="56" t="s">
        <v>45</v>
      </c>
      <c r="E7" s="75"/>
    </row>
    <row r="8" spans="1:5" x14ac:dyDescent="0.25">
      <c r="A8" s="56">
        <v>1</v>
      </c>
      <c r="B8" s="56">
        <v>2</v>
      </c>
      <c r="C8" s="56">
        <v>3</v>
      </c>
      <c r="D8" s="56">
        <v>4</v>
      </c>
      <c r="E8" s="56">
        <v>5</v>
      </c>
    </row>
    <row r="9" spans="1:5" ht="22.5" customHeight="1" x14ac:dyDescent="0.25">
      <c r="A9" s="126" t="s">
        <v>83</v>
      </c>
      <c r="B9" s="127"/>
      <c r="C9" s="127"/>
      <c r="D9" s="127"/>
      <c r="E9" s="128"/>
    </row>
    <row r="10" spans="1:5" ht="24" customHeight="1" x14ac:dyDescent="0.25">
      <c r="A10" s="75" t="s">
        <v>84</v>
      </c>
      <c r="B10" s="75"/>
      <c r="C10" s="75"/>
      <c r="D10" s="75"/>
      <c r="E10" s="75"/>
    </row>
    <row r="11" spans="1:5" hidden="1" x14ac:dyDescent="0.25">
      <c r="A11" s="75" t="s">
        <v>32</v>
      </c>
      <c r="B11" s="75"/>
      <c r="C11" s="75"/>
      <c r="D11" s="75"/>
      <c r="E11" s="75"/>
    </row>
    <row r="12" spans="1:5" ht="254.25" customHeight="1" x14ac:dyDescent="0.25">
      <c r="A12" s="56" t="s">
        <v>4</v>
      </c>
      <c r="B12" s="59" t="s">
        <v>46</v>
      </c>
      <c r="C12" s="59" t="s">
        <v>74</v>
      </c>
      <c r="D12" s="59" t="s">
        <v>86</v>
      </c>
      <c r="E12" s="59" t="s">
        <v>88</v>
      </c>
    </row>
    <row r="13" spans="1:5" hidden="1" x14ac:dyDescent="0.25">
      <c r="A13" s="56" t="s">
        <v>7</v>
      </c>
      <c r="B13" s="59"/>
      <c r="C13" s="59"/>
      <c r="D13" s="59"/>
      <c r="E13" s="59"/>
    </row>
    <row r="14" spans="1:5" hidden="1" x14ac:dyDescent="0.25">
      <c r="A14" s="75" t="s">
        <v>24</v>
      </c>
      <c r="B14" s="75"/>
      <c r="C14" s="75"/>
      <c r="D14" s="75"/>
      <c r="E14" s="75"/>
    </row>
    <row r="15" spans="1:5" ht="24" customHeight="1" x14ac:dyDescent="0.25">
      <c r="A15" s="75" t="s">
        <v>85</v>
      </c>
      <c r="B15" s="75"/>
      <c r="C15" s="75"/>
      <c r="D15" s="75"/>
      <c r="E15" s="75"/>
    </row>
    <row r="16" spans="1:5" ht="0.75" customHeight="1" x14ac:dyDescent="0.25">
      <c r="A16" s="75" t="s">
        <v>33</v>
      </c>
      <c r="B16" s="75"/>
      <c r="C16" s="75"/>
      <c r="D16" s="75"/>
      <c r="E16" s="75"/>
    </row>
    <row r="17" spans="1:5" ht="409.5" customHeight="1" x14ac:dyDescent="0.25">
      <c r="A17" s="56" t="s">
        <v>7</v>
      </c>
      <c r="B17" s="59" t="s">
        <v>47</v>
      </c>
      <c r="C17" s="59" t="s">
        <v>76</v>
      </c>
      <c r="D17" s="59" t="s">
        <v>87</v>
      </c>
      <c r="E17" s="60" t="s">
        <v>89</v>
      </c>
    </row>
    <row r="18" spans="1:5" hidden="1" x14ac:dyDescent="0.25">
      <c r="A18" s="52" t="s">
        <v>36</v>
      </c>
      <c r="B18" s="58"/>
      <c r="C18" s="58"/>
      <c r="D18" s="58"/>
      <c r="E18" s="58"/>
    </row>
    <row r="19" spans="1:5" hidden="1" x14ac:dyDescent="0.25">
      <c r="A19" s="129" t="s">
        <v>24</v>
      </c>
      <c r="B19" s="129"/>
      <c r="C19" s="129"/>
      <c r="D19" s="129"/>
      <c r="E19" s="129"/>
    </row>
    <row r="20" spans="1:5" hidden="1" x14ac:dyDescent="0.25">
      <c r="A20" s="129" t="s">
        <v>25</v>
      </c>
      <c r="B20" s="129"/>
      <c r="C20" s="129"/>
      <c r="D20" s="129"/>
      <c r="E20" s="129"/>
    </row>
    <row r="21" spans="1:5" ht="20.25" hidden="1" customHeight="1" x14ac:dyDescent="0.25">
      <c r="A21" s="129" t="s">
        <v>34</v>
      </c>
      <c r="B21" s="129"/>
      <c r="C21" s="129"/>
      <c r="D21" s="129"/>
      <c r="E21" s="129"/>
    </row>
    <row r="22" spans="1:5" hidden="1" x14ac:dyDescent="0.25">
      <c r="A22" s="2" t="s">
        <v>26</v>
      </c>
      <c r="B22" s="3"/>
      <c r="C22" s="3"/>
      <c r="D22" s="3"/>
      <c r="E22" s="3"/>
    </row>
    <row r="23" spans="1:5" hidden="1" x14ac:dyDescent="0.25">
      <c r="A23" s="2" t="s">
        <v>27</v>
      </c>
      <c r="B23" s="3"/>
      <c r="C23" s="3"/>
      <c r="D23" s="3"/>
      <c r="E23" s="3"/>
    </row>
    <row r="24" spans="1:5" hidden="1" x14ac:dyDescent="0.25">
      <c r="A24" s="130" t="s">
        <v>3</v>
      </c>
      <c r="B24" s="130"/>
      <c r="C24" s="130"/>
      <c r="D24" s="130"/>
      <c r="E24" s="130"/>
    </row>
    <row r="25" spans="1:5" x14ac:dyDescent="0.25">
      <c r="A25" s="9"/>
    </row>
    <row r="26" spans="1:5" ht="0.75" customHeight="1" x14ac:dyDescent="0.25">
      <c r="A26" s="125" t="s">
        <v>28</v>
      </c>
      <c r="B26" s="125"/>
      <c r="C26" s="125"/>
      <c r="D26" s="125"/>
      <c r="E26" s="125"/>
    </row>
    <row r="27" spans="1:5" hidden="1" x14ac:dyDescent="0.25">
      <c r="A27" s="125" t="s">
        <v>29</v>
      </c>
      <c r="B27" s="125"/>
      <c r="C27" s="125"/>
      <c r="D27" s="125"/>
      <c r="E27" s="125"/>
    </row>
    <row r="28" spans="1:5" hidden="1" x14ac:dyDescent="0.25">
      <c r="A28" s="125" t="s">
        <v>41</v>
      </c>
      <c r="B28" s="125"/>
      <c r="C28" s="125"/>
      <c r="D28" s="125"/>
      <c r="E28" s="125"/>
    </row>
    <row r="29" spans="1:5" hidden="1" x14ac:dyDescent="0.25">
      <c r="A29" s="125" t="s">
        <v>30</v>
      </c>
      <c r="B29" s="125"/>
      <c r="C29" s="125"/>
      <c r="D29" s="125"/>
      <c r="E29" s="125"/>
    </row>
  </sheetData>
  <mergeCells count="18">
    <mergeCell ref="A29:E29"/>
    <mergeCell ref="A14:E14"/>
    <mergeCell ref="A15:E15"/>
    <mergeCell ref="A16:E16"/>
    <mergeCell ref="A19:E19"/>
    <mergeCell ref="A20:E20"/>
    <mergeCell ref="A21:E21"/>
    <mergeCell ref="A24:E24"/>
    <mergeCell ref="A3:E3"/>
    <mergeCell ref="A26:E26"/>
    <mergeCell ref="A27:E27"/>
    <mergeCell ref="A28:E28"/>
    <mergeCell ref="A5:A7"/>
    <mergeCell ref="B5:D6"/>
    <mergeCell ref="E5:E7"/>
    <mergeCell ref="A9:E9"/>
    <mergeCell ref="A10:E10"/>
    <mergeCell ref="A11:E11"/>
  </mergeCells>
  <pageMargins left="0.70866141732283472" right="0.70866141732283472" top="0.35433070866141736" bottom="0" header="0.31496062992125984" footer="0"/>
  <pageSetup paperSize="9" scale="62" orientation="landscape" r:id="rId1"/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C14" sqref="C14"/>
    </sheetView>
  </sheetViews>
  <sheetFormatPr defaultRowHeight="15" x14ac:dyDescent="0.25"/>
  <cols>
    <col min="2" max="2" width="53" customWidth="1"/>
    <col min="3" max="3" width="67.140625" customWidth="1"/>
  </cols>
  <sheetData>
    <row r="1" spans="1:3" ht="19.5" x14ac:dyDescent="0.25">
      <c r="A1" s="7"/>
      <c r="B1" s="6"/>
      <c r="C1" s="42" t="s">
        <v>43</v>
      </c>
    </row>
    <row r="2" spans="1:3" ht="15.75" x14ac:dyDescent="0.25">
      <c r="A2" s="7"/>
      <c r="B2" s="6"/>
      <c r="C2" s="7"/>
    </row>
    <row r="3" spans="1:3" ht="40.5" customHeight="1" x14ac:dyDescent="0.25">
      <c r="A3" s="124" t="s">
        <v>37</v>
      </c>
      <c r="B3" s="124"/>
      <c r="C3" s="124"/>
    </row>
    <row r="4" spans="1:3" ht="19.5" x14ac:dyDescent="0.25">
      <c r="A4" s="10"/>
      <c r="B4" s="10"/>
      <c r="C4" s="10"/>
    </row>
    <row r="5" spans="1:3" ht="42" customHeight="1" x14ac:dyDescent="0.25">
      <c r="A5" s="56" t="s">
        <v>21</v>
      </c>
      <c r="B5" s="56" t="s">
        <v>38</v>
      </c>
      <c r="C5" s="56" t="s">
        <v>39</v>
      </c>
    </row>
    <row r="6" spans="1:3" ht="15.75" x14ac:dyDescent="0.25">
      <c r="A6" s="56">
        <v>1</v>
      </c>
      <c r="B6" s="56">
        <v>2</v>
      </c>
      <c r="C6" s="56">
        <v>3</v>
      </c>
    </row>
    <row r="7" spans="1:3" ht="156" customHeight="1" x14ac:dyDescent="0.25">
      <c r="A7" s="63">
        <v>1</v>
      </c>
      <c r="B7" s="62" t="s">
        <v>77</v>
      </c>
      <c r="C7" s="61" t="s">
        <v>78</v>
      </c>
    </row>
    <row r="8" spans="1:3" ht="126" x14ac:dyDescent="0.25">
      <c r="A8" s="63">
        <v>2</v>
      </c>
      <c r="B8" s="57" t="s">
        <v>79</v>
      </c>
      <c r="C8" s="61" t="s">
        <v>80</v>
      </c>
    </row>
    <row r="9" spans="1:3" ht="47.25" x14ac:dyDescent="0.25">
      <c r="A9" s="63">
        <v>3</v>
      </c>
      <c r="B9" s="57" t="s">
        <v>81</v>
      </c>
      <c r="C9" s="62" t="s">
        <v>75</v>
      </c>
    </row>
  </sheetData>
  <mergeCells count="1">
    <mergeCell ref="A3:C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1</vt:lpstr>
      <vt:lpstr>таблица 2</vt:lpstr>
      <vt:lpstr>таблица 6</vt:lpstr>
      <vt:lpstr>таблица 7</vt:lpstr>
      <vt:lpstr>'таблица 2'!Заголовки_для_печати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2018-12-13T10:02:25Z</dcterms:modified>
</cp:coreProperties>
</file>