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проект" sheetId="4" r:id="rId1"/>
    <sheet name="Лист2" sheetId="2" r:id="rId2"/>
    <sheet name="Лист3" sheetId="3" r:id="rId3"/>
  </sheets>
  <definedNames>
    <definedName name="_xlnm.Print_Area" localSheetId="0">проект!$A$7:$L$35</definedName>
  </definedNames>
  <calcPr calcId="144525"/>
</workbook>
</file>

<file path=xl/calcChain.xml><?xml version="1.0" encoding="utf-8"?>
<calcChain xmlns="http://schemas.openxmlformats.org/spreadsheetml/2006/main">
  <c r="H134" i="4" l="1"/>
  <c r="I134" i="4"/>
  <c r="I78" i="4" l="1"/>
  <c r="I84" i="4" s="1"/>
  <c r="I43" i="4"/>
  <c r="H11" i="2"/>
  <c r="J12" i="2"/>
  <c r="G134" i="4" l="1"/>
  <c r="H104" i="4"/>
  <c r="H78" i="4"/>
  <c r="H73" i="4" s="1"/>
  <c r="H43" i="4"/>
  <c r="G104" i="4" l="1"/>
  <c r="H89" i="4"/>
  <c r="G89" i="4" l="1"/>
  <c r="G76" i="4"/>
  <c r="G108" i="4"/>
  <c r="G138" i="4" l="1"/>
  <c r="E137" i="4"/>
  <c r="E138" i="4"/>
  <c r="E139" i="4"/>
  <c r="E140" i="4"/>
  <c r="E136" i="4"/>
  <c r="G135" i="4"/>
  <c r="H135" i="4"/>
  <c r="I135" i="4"/>
  <c r="J135" i="4"/>
  <c r="K135" i="4"/>
  <c r="F135" i="4"/>
  <c r="L135" i="4"/>
  <c r="G82" i="4"/>
  <c r="E135" i="4" l="1"/>
  <c r="G132" i="4"/>
  <c r="G49" i="4" l="1"/>
  <c r="G67" i="4"/>
  <c r="H67" i="4"/>
  <c r="I67" i="4"/>
  <c r="J67" i="4"/>
  <c r="K67" i="4"/>
  <c r="L67" i="4"/>
  <c r="F67" i="4"/>
  <c r="E68" i="4"/>
  <c r="E69" i="4"/>
  <c r="E70" i="4"/>
  <c r="E71" i="4"/>
  <c r="E72" i="4"/>
  <c r="E67" i="4"/>
  <c r="H10" i="2" l="1"/>
  <c r="I12" i="2"/>
  <c r="H12" i="2" s="1"/>
  <c r="F76" i="4" l="1"/>
  <c r="F61" i="4"/>
  <c r="F131" i="4" l="1"/>
  <c r="G131" i="4"/>
  <c r="H131" i="4"/>
  <c r="I131" i="4"/>
  <c r="J131" i="4"/>
  <c r="K131" i="4"/>
  <c r="L131" i="4"/>
  <c r="F132" i="4"/>
  <c r="H132" i="4"/>
  <c r="I132" i="4"/>
  <c r="J132" i="4"/>
  <c r="K132" i="4"/>
  <c r="L132" i="4"/>
  <c r="F133" i="4"/>
  <c r="G133" i="4"/>
  <c r="H133" i="4"/>
  <c r="I133" i="4"/>
  <c r="J133" i="4"/>
  <c r="K133" i="4"/>
  <c r="L133" i="4"/>
  <c r="F134" i="4"/>
  <c r="J134" i="4"/>
  <c r="K134" i="4"/>
  <c r="L134" i="4"/>
  <c r="G130" i="4"/>
  <c r="H130" i="4"/>
  <c r="I130" i="4"/>
  <c r="J130" i="4"/>
  <c r="K130" i="4"/>
  <c r="L130" i="4"/>
  <c r="F130" i="4"/>
  <c r="F125" i="4"/>
  <c r="G125" i="4"/>
  <c r="H125" i="4"/>
  <c r="I125" i="4"/>
  <c r="J125" i="4"/>
  <c r="K125" i="4"/>
  <c r="L125" i="4"/>
  <c r="F126" i="4"/>
  <c r="G126" i="4"/>
  <c r="H126" i="4"/>
  <c r="I126" i="4"/>
  <c r="J126" i="4"/>
  <c r="K126" i="4"/>
  <c r="L126" i="4"/>
  <c r="F127" i="4"/>
  <c r="G127" i="4"/>
  <c r="H127" i="4"/>
  <c r="I127" i="4"/>
  <c r="J127" i="4"/>
  <c r="K127" i="4"/>
  <c r="L127" i="4"/>
  <c r="F128" i="4"/>
  <c r="G128" i="4"/>
  <c r="H128" i="4"/>
  <c r="I128" i="4"/>
  <c r="J128" i="4"/>
  <c r="K128" i="4"/>
  <c r="L128" i="4"/>
  <c r="G124" i="4"/>
  <c r="H124" i="4"/>
  <c r="I124" i="4"/>
  <c r="J124" i="4"/>
  <c r="K124" i="4"/>
  <c r="L124" i="4"/>
  <c r="F124" i="4"/>
  <c r="F119" i="4"/>
  <c r="G119" i="4"/>
  <c r="H119" i="4"/>
  <c r="I119" i="4"/>
  <c r="J119" i="4"/>
  <c r="K119" i="4"/>
  <c r="L119" i="4"/>
  <c r="F120" i="4"/>
  <c r="G120" i="4"/>
  <c r="H120" i="4"/>
  <c r="I120" i="4"/>
  <c r="J120" i="4"/>
  <c r="K120" i="4"/>
  <c r="L120" i="4"/>
  <c r="F121" i="4"/>
  <c r="G121" i="4"/>
  <c r="H121" i="4"/>
  <c r="I121" i="4"/>
  <c r="J121" i="4"/>
  <c r="K121" i="4"/>
  <c r="L121" i="4"/>
  <c r="F122" i="4"/>
  <c r="G122" i="4"/>
  <c r="H122" i="4"/>
  <c r="I122" i="4"/>
  <c r="J122" i="4"/>
  <c r="K122" i="4"/>
  <c r="L122" i="4"/>
  <c r="G118" i="4"/>
  <c r="H118" i="4"/>
  <c r="I118" i="4"/>
  <c r="J118" i="4"/>
  <c r="K118" i="4"/>
  <c r="L118" i="4"/>
  <c r="F118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G86" i="4"/>
  <c r="H86" i="4"/>
  <c r="I86" i="4"/>
  <c r="J86" i="4"/>
  <c r="K86" i="4"/>
  <c r="L86" i="4"/>
  <c r="F86" i="4"/>
  <c r="F113" i="4"/>
  <c r="G113" i="4"/>
  <c r="H113" i="4"/>
  <c r="I113" i="4"/>
  <c r="J113" i="4"/>
  <c r="K113" i="4"/>
  <c r="L113" i="4"/>
  <c r="F114" i="4"/>
  <c r="G114" i="4"/>
  <c r="H114" i="4"/>
  <c r="I114" i="4"/>
  <c r="J114" i="4"/>
  <c r="K114" i="4"/>
  <c r="L114" i="4"/>
  <c r="F115" i="4"/>
  <c r="G115" i="4"/>
  <c r="H115" i="4"/>
  <c r="I115" i="4"/>
  <c r="J115" i="4"/>
  <c r="K115" i="4"/>
  <c r="L115" i="4"/>
  <c r="F116" i="4"/>
  <c r="G116" i="4"/>
  <c r="H116" i="4"/>
  <c r="I116" i="4"/>
  <c r="J116" i="4"/>
  <c r="K116" i="4"/>
  <c r="L116" i="4"/>
  <c r="G112" i="4"/>
  <c r="H112" i="4"/>
  <c r="I112" i="4"/>
  <c r="J112" i="4"/>
  <c r="K112" i="4"/>
  <c r="L112" i="4"/>
  <c r="F112" i="4"/>
  <c r="E86" i="4" l="1"/>
  <c r="E126" i="4"/>
  <c r="L76" i="4"/>
  <c r="L77" i="4"/>
  <c r="L78" i="4"/>
  <c r="K76" i="4"/>
  <c r="K77" i="4"/>
  <c r="K78" i="4"/>
  <c r="J76" i="4"/>
  <c r="J77" i="4"/>
  <c r="J78" i="4"/>
  <c r="J84" i="4" s="1"/>
  <c r="I76" i="4"/>
  <c r="I77" i="4"/>
  <c r="H76" i="4"/>
  <c r="H77" i="4"/>
  <c r="G77" i="4"/>
  <c r="G78" i="4"/>
  <c r="G73" i="4" s="1"/>
  <c r="F77" i="4"/>
  <c r="F78" i="4"/>
  <c r="G75" i="4"/>
  <c r="H75" i="4"/>
  <c r="I75" i="4"/>
  <c r="J75" i="4"/>
  <c r="K75" i="4"/>
  <c r="L75" i="4"/>
  <c r="F75" i="4"/>
  <c r="G74" i="4"/>
  <c r="H74" i="4"/>
  <c r="I74" i="4"/>
  <c r="J74" i="4"/>
  <c r="K74" i="4"/>
  <c r="L74" i="4"/>
  <c r="F74" i="4"/>
  <c r="E64" i="4"/>
  <c r="G41" i="4"/>
  <c r="G110" i="4" s="1"/>
  <c r="H41" i="4"/>
  <c r="I41" i="4"/>
  <c r="I110" i="4" s="1"/>
  <c r="J41" i="4"/>
  <c r="J110" i="4" s="1"/>
  <c r="K41" i="4"/>
  <c r="K110" i="4" s="1"/>
  <c r="L41" i="4"/>
  <c r="G40" i="4"/>
  <c r="H40" i="4"/>
  <c r="I40" i="4"/>
  <c r="J40" i="4"/>
  <c r="K40" i="4"/>
  <c r="L40" i="4"/>
  <c r="G39" i="4"/>
  <c r="H39" i="4"/>
  <c r="I39" i="4"/>
  <c r="J39" i="4"/>
  <c r="K39" i="4"/>
  <c r="L39" i="4"/>
  <c r="G38" i="4"/>
  <c r="H38" i="4"/>
  <c r="I38" i="4"/>
  <c r="J38" i="4"/>
  <c r="K38" i="4"/>
  <c r="L38" i="4"/>
  <c r="F38" i="4"/>
  <c r="F39" i="4"/>
  <c r="F40" i="4"/>
  <c r="F41" i="4"/>
  <c r="G37" i="4"/>
  <c r="H37" i="4"/>
  <c r="I37" i="4"/>
  <c r="J37" i="4"/>
  <c r="K37" i="4"/>
  <c r="L37" i="4"/>
  <c r="F37" i="4"/>
  <c r="K129" i="4"/>
  <c r="L129" i="4"/>
  <c r="K123" i="4"/>
  <c r="L123" i="4"/>
  <c r="E132" i="4"/>
  <c r="G129" i="4"/>
  <c r="G123" i="4"/>
  <c r="E120" i="4"/>
  <c r="G117" i="4"/>
  <c r="E134" i="4"/>
  <c r="E133" i="4"/>
  <c r="E131" i="4"/>
  <c r="E130" i="4"/>
  <c r="J129" i="4"/>
  <c r="I129" i="4"/>
  <c r="H129" i="4"/>
  <c r="F129" i="4"/>
  <c r="E128" i="4"/>
  <c r="E127" i="4"/>
  <c r="E125" i="4"/>
  <c r="E124" i="4"/>
  <c r="J123" i="4"/>
  <c r="I123" i="4"/>
  <c r="H123" i="4"/>
  <c r="G55" i="4"/>
  <c r="H55" i="4"/>
  <c r="I55" i="4"/>
  <c r="J55" i="4"/>
  <c r="K55" i="4"/>
  <c r="L55" i="4"/>
  <c r="F55" i="4"/>
  <c r="E56" i="4"/>
  <c r="E57" i="4"/>
  <c r="E58" i="4"/>
  <c r="E59" i="4"/>
  <c r="E60" i="4"/>
  <c r="H49" i="4"/>
  <c r="I49" i="4"/>
  <c r="J49" i="4"/>
  <c r="K49" i="4"/>
  <c r="L49" i="4"/>
  <c r="F49" i="4"/>
  <c r="E50" i="4"/>
  <c r="E51" i="4"/>
  <c r="E52" i="4"/>
  <c r="E53" i="4"/>
  <c r="E54" i="4"/>
  <c r="K106" i="4" l="1"/>
  <c r="K80" i="4"/>
  <c r="F107" i="4"/>
  <c r="F81" i="4"/>
  <c r="I109" i="4"/>
  <c r="I83" i="4"/>
  <c r="J106" i="4"/>
  <c r="J80" i="4"/>
  <c r="F84" i="4"/>
  <c r="F110" i="4"/>
  <c r="L107" i="4"/>
  <c r="L81" i="4"/>
  <c r="H81" i="4"/>
  <c r="H107" i="4"/>
  <c r="L109" i="4"/>
  <c r="L83" i="4"/>
  <c r="H109" i="4"/>
  <c r="H83" i="4"/>
  <c r="K84" i="4"/>
  <c r="F80" i="4"/>
  <c r="F106" i="4"/>
  <c r="I80" i="4"/>
  <c r="I106" i="4"/>
  <c r="F83" i="4"/>
  <c r="F109" i="4"/>
  <c r="K107" i="4"/>
  <c r="K81" i="4"/>
  <c r="G107" i="4"/>
  <c r="G81" i="4"/>
  <c r="K109" i="4"/>
  <c r="K83" i="4"/>
  <c r="G109" i="4"/>
  <c r="G83" i="4"/>
  <c r="G84" i="4"/>
  <c r="L80" i="4"/>
  <c r="L106" i="4"/>
  <c r="H80" i="4"/>
  <c r="H106" i="4"/>
  <c r="F82" i="4"/>
  <c r="F108" i="4"/>
  <c r="J107" i="4"/>
  <c r="J81" i="4"/>
  <c r="L108" i="4"/>
  <c r="L82" i="4"/>
  <c r="J109" i="4"/>
  <c r="J83" i="4"/>
  <c r="L110" i="4"/>
  <c r="L84" i="4"/>
  <c r="G106" i="4"/>
  <c r="G80" i="4"/>
  <c r="I81" i="4"/>
  <c r="I107" i="4"/>
  <c r="K82" i="4"/>
  <c r="K108" i="4"/>
  <c r="H108" i="4"/>
  <c r="H82" i="4"/>
  <c r="H84" i="4"/>
  <c r="H110" i="4"/>
  <c r="H105" i="4" s="1"/>
  <c r="J108" i="4"/>
  <c r="J82" i="4"/>
  <c r="I108" i="4"/>
  <c r="I82" i="4"/>
  <c r="E129" i="4"/>
  <c r="E55" i="4"/>
  <c r="E49" i="4"/>
  <c r="E123" i="4"/>
  <c r="E46" i="4"/>
  <c r="F43" i="4"/>
  <c r="I105" i="4" l="1"/>
  <c r="F105" i="4"/>
  <c r="K105" i="4"/>
  <c r="L105" i="4"/>
  <c r="J105" i="4"/>
  <c r="G105" i="4"/>
  <c r="E108" i="4"/>
  <c r="E122" i="4"/>
  <c r="E121" i="4"/>
  <c r="E119" i="4"/>
  <c r="E118" i="4"/>
  <c r="L117" i="4"/>
  <c r="K117" i="4"/>
  <c r="J117" i="4"/>
  <c r="I117" i="4"/>
  <c r="H117" i="4"/>
  <c r="F117" i="4"/>
  <c r="E112" i="4" l="1"/>
  <c r="E117" i="4"/>
  <c r="E80" i="4"/>
  <c r="E106" i="4"/>
  <c r="E77" i="4"/>
  <c r="E74" i="4"/>
  <c r="E62" i="4"/>
  <c r="E63" i="4"/>
  <c r="E65" i="4"/>
  <c r="E66" i="4"/>
  <c r="G61" i="4"/>
  <c r="H61" i="4"/>
  <c r="I61" i="4"/>
  <c r="J61" i="4"/>
  <c r="K61" i="4"/>
  <c r="L61" i="4"/>
  <c r="G43" i="4"/>
  <c r="J43" i="4"/>
  <c r="K43" i="4"/>
  <c r="L43" i="4"/>
  <c r="E37" i="4"/>
  <c r="E34" i="4"/>
  <c r="E35" i="4"/>
  <c r="E33" i="4"/>
  <c r="E31" i="4"/>
  <c r="G30" i="4"/>
  <c r="H30" i="4"/>
  <c r="I30" i="4"/>
  <c r="J30" i="4"/>
  <c r="K30" i="4"/>
  <c r="L30" i="4"/>
  <c r="F30" i="4"/>
  <c r="E28" i="4"/>
  <c r="E29" i="4"/>
  <c r="E27" i="4"/>
  <c r="E25" i="4"/>
  <c r="G24" i="4"/>
  <c r="H24" i="4"/>
  <c r="I24" i="4"/>
  <c r="J24" i="4"/>
  <c r="K24" i="4"/>
  <c r="L24" i="4"/>
  <c r="F24" i="4"/>
  <c r="G18" i="4"/>
  <c r="H18" i="4"/>
  <c r="I18" i="4"/>
  <c r="J18" i="4"/>
  <c r="K18" i="4"/>
  <c r="L18" i="4"/>
  <c r="F18" i="4"/>
  <c r="E22" i="4"/>
  <c r="E23" i="4"/>
  <c r="E21" i="4"/>
  <c r="E19" i="4"/>
  <c r="E18" i="4" l="1"/>
  <c r="E116" i="4"/>
  <c r="I79" i="4"/>
  <c r="G79" i="4"/>
  <c r="K79" i="4"/>
  <c r="L73" i="4"/>
  <c r="E78" i="4"/>
  <c r="F36" i="4"/>
  <c r="K73" i="4"/>
  <c r="I73" i="4"/>
  <c r="J73" i="4"/>
  <c r="G36" i="4"/>
  <c r="E76" i="4"/>
  <c r="F73" i="4"/>
  <c r="E75" i="4"/>
  <c r="E61" i="4"/>
  <c r="E40" i="4"/>
  <c r="E30" i="4"/>
  <c r="E24" i="4"/>
  <c r="D102" i="4"/>
  <c r="D101" i="4"/>
  <c r="E110" i="4" l="1"/>
  <c r="G111" i="4"/>
  <c r="E83" i="4"/>
  <c r="F79" i="4"/>
  <c r="I111" i="4"/>
  <c r="L111" i="4"/>
  <c r="E114" i="4"/>
  <c r="J111" i="4"/>
  <c r="K111" i="4"/>
  <c r="H79" i="4"/>
  <c r="L79" i="4"/>
  <c r="J79" i="4"/>
  <c r="E73" i="4"/>
  <c r="E48" i="4"/>
  <c r="E47" i="4"/>
  <c r="E45" i="4"/>
  <c r="E44" i="4"/>
  <c r="L36" i="4"/>
  <c r="K36" i="4"/>
  <c r="J36" i="4"/>
  <c r="I36" i="4"/>
  <c r="H36" i="4"/>
  <c r="E32" i="4"/>
  <c r="E26" i="4"/>
  <c r="E20" i="4"/>
  <c r="E109" i="4" l="1"/>
  <c r="E115" i="4"/>
  <c r="F111" i="4"/>
  <c r="E105" i="4"/>
  <c r="H111" i="4"/>
  <c r="E113" i="4"/>
  <c r="E107" i="4"/>
  <c r="E36" i="4"/>
  <c r="E39" i="4"/>
  <c r="E41" i="4"/>
  <c r="E81" i="4"/>
  <c r="E38" i="4"/>
  <c r="E43" i="4"/>
  <c r="E111" i="4" l="1"/>
  <c r="E84" i="4"/>
  <c r="E82" i="4" l="1"/>
  <c r="E79" i="4"/>
</calcChain>
</file>

<file path=xl/sharedStrings.xml><?xml version="1.0" encoding="utf-8"?>
<sst xmlns="http://schemas.openxmlformats.org/spreadsheetml/2006/main" count="186" uniqueCount="79">
  <si>
    <t>Таблица 2</t>
  </si>
  <si>
    <t xml:space="preserve">Перечень программных мероприятий </t>
  </si>
  <si>
    <t>Мероприятия муниципальной программы</t>
  </si>
  <si>
    <t>Ответственный исполнитель / соисполнитель</t>
  </si>
  <si>
    <t>Источники финансиро-вания</t>
  </si>
  <si>
    <t>Финансовые затраты на реализацию (тыс.руб.)</t>
  </si>
  <si>
    <t>ВСЕГО</t>
  </si>
  <si>
    <t>в том числе:</t>
  </si>
  <si>
    <t>2014г.</t>
  </si>
  <si>
    <t>2015г.</t>
  </si>
  <si>
    <t>2016г.</t>
  </si>
  <si>
    <t>2017г.</t>
  </si>
  <si>
    <t>2018г.</t>
  </si>
  <si>
    <t>2019г.</t>
  </si>
  <si>
    <t>2020г.</t>
  </si>
  <si>
    <t>1.1.</t>
  </si>
  <si>
    <t xml:space="preserve">бюджет автономного округа </t>
  </si>
  <si>
    <t>1.2.</t>
  </si>
  <si>
    <t>бюджет автономного округа</t>
  </si>
  <si>
    <t>1.3.</t>
  </si>
  <si>
    <t>местный бюджет</t>
  </si>
  <si>
    <t>иные внебюджетные источники</t>
  </si>
  <si>
    <t>Итого по задаче 1</t>
  </si>
  <si>
    <t>2.1.</t>
  </si>
  <si>
    <t>2.2.</t>
  </si>
  <si>
    <t>Итого по задаче 2</t>
  </si>
  <si>
    <t xml:space="preserve">ВСЕГО </t>
  </si>
  <si>
    <t xml:space="preserve">местный бюджет </t>
  </si>
  <si>
    <t xml:space="preserve">Всего </t>
  </si>
  <si>
    <t>№ п/п</t>
  </si>
  <si>
    <t>всего</t>
  </si>
  <si>
    <t>федеральный бюджет</t>
  </si>
  <si>
    <t>средства по Соглашениям по передаче полномочий</t>
  </si>
  <si>
    <t>администрация Нефтеюганского района – комитет по делам народов Севера, охраны окружающей среды и водных ресурсов/МКУ "Управление по делам администрации района"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</si>
  <si>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</si>
  <si>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</si>
  <si>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</si>
  <si>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Цель: Сохранение благоприятной окружающей среды и биологического разнообразия в интересах настоящего и будущего поколений</t>
  </si>
  <si>
    <t>Задача 1.  Распространение среди всех групп населения экологических знаний и формирование экологически мотивированных культурных навыков</t>
  </si>
  <si>
    <t xml:space="preserve">Обеспечение 
информирования населения через средства массовой информации 
(печатные издания, телевидение 
и радио)
</t>
  </si>
  <si>
    <t xml:space="preserve">Участие 
в международной экологической 
акции «Спасти 
и сохранить»
</t>
  </si>
  <si>
    <t xml:space="preserve">Департамент 
образования 
и молодежной политики 
</t>
  </si>
  <si>
    <t xml:space="preserve">Организация 
деятельности школьных 
лесничеств 
</t>
  </si>
  <si>
    <t xml:space="preserve">Департамент 
образования 
и молодежной политики </t>
  </si>
  <si>
    <t>Задача 2. Снижение негативного воздействия на окружающую среду</t>
  </si>
  <si>
    <t xml:space="preserve">Полигон для складирования бытовых отходов в гп.Пойковский Нефтеюганского района.
III очередь 
строительства
</t>
  </si>
  <si>
    <t xml:space="preserve">Департамент строительства 
и жилищно-коммунального комплекса 
(МКУ 
«УКСиЖКК »)
</t>
  </si>
  <si>
    <t xml:space="preserve">Рекультивация объектов и несанкционированных мест размещения твёрдых бытовых отходов </t>
  </si>
  <si>
    <t xml:space="preserve">Департамент строительства 
и жилищно-коммунального комплекса (МКУ «УКСиЖКК»)
</t>
  </si>
  <si>
    <t>Ликвидация мест захламления</t>
  </si>
  <si>
    <t>2.3.</t>
  </si>
  <si>
    <t xml:space="preserve">Повышение экологически безопасного уровня обращения с отходами и качества жизни 
населения
</t>
  </si>
  <si>
    <t>2.4.</t>
  </si>
  <si>
    <t xml:space="preserve">Администрация сельского 
поселения 
Усть-Юган
</t>
  </si>
  <si>
    <t>Администрация сельского поселения Усть-Юган</t>
  </si>
  <si>
    <t>Департамент образования и молодежной                                                               политики Нефтеюганского района</t>
  </si>
  <si>
    <t>Администрация Нефтеюганского района –                                                   комитет   по делам народов Севера, охраны                                                      окружающей среды и водных ресурсов КУ                                                        "Управление по делам администрации района"</t>
  </si>
  <si>
    <t>Департамент строительства и                                                                          жилищно-коммунального комплекса                                                                   (МКУ «УКСиЖКК»)</t>
  </si>
  <si>
    <t>Перечень программных мероприятий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</si>
  <si>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</si>
  <si>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</si>
  <si>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</si>
  <si>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 или предполагаемый срок приобретения недвижимого имущества</t>
  </si>
  <si>
    <t>Местонахождение</t>
  </si>
  <si>
    <t>Источник финансирования</t>
  </si>
  <si>
    <t>Объем финансирования                  тыс. рублей</t>
  </si>
  <si>
    <t>Всего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</si>
  <si>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</si>
  <si>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</si>
  <si>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</si>
  <si>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</si>
  <si>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</si>
  <si>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итого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</si>
  <si>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</si>
  <si>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</si>
  <si>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</si>
  <si>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</si>
  <si>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ДИО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</si>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</sst>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_р_._-;\-* #,##0.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6" fillId="3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0" fillId="3" borderId="1" xfId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2" fontId="5" fillId="0" borderId="0" xfId="0" applyNumberFormat="1" applyFont="1"/>
    <xf numFmtId="2" fontId="0" fillId="0" borderId="0" xfId="0" applyNumberFormat="1"/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2" fillId="0" borderId="0" xfId="0" applyFont="1"/>
    <xf numFmtId="0" fontId="4" fillId="0" borderId="1" xfId="0" applyFont="1" applyBorder="1" applyAlignment="1">
      <alignment horizontal="left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vertical="center" wrapText="1"/>
    </xf>
    <xf numFmtId="43" fontId="3" fillId="3" borderId="1" xfId="1" applyNumberFormat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vertical="center" wrapText="1"/>
    </xf>
    <xf numFmtId="43" fontId="4" fillId="0" borderId="1" xfId="1" applyNumberFormat="1" applyFont="1" applyBorder="1" applyAlignment="1">
      <alignment horizontal="center" vertical="center" wrapText="1"/>
    </xf>
    <xf numFmtId="43" fontId="3" fillId="0" borderId="1" xfId="1" applyNumberFormat="1" applyFont="1" applyBorder="1" applyAlignment="1">
      <alignment horizontal="center" wrapText="1"/>
    </xf>
    <xf numFmtId="43" fontId="3" fillId="3" borderId="1" xfId="1" applyNumberFormat="1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 wrapText="1"/>
    </xf>
    <xf numFmtId="43" fontId="4" fillId="0" borderId="1" xfId="1" applyNumberFormat="1" applyFont="1" applyBorder="1" applyAlignment="1">
      <alignment vertical="center" wrapText="1"/>
    </xf>
    <xf numFmtId="43" fontId="4" fillId="3" borderId="1" xfId="1" applyNumberFormat="1" applyFont="1" applyFill="1" applyBorder="1" applyAlignment="1">
      <alignment vertical="center" wrapText="1"/>
    </xf>
    <xf numFmtId="43" fontId="3" fillId="3" borderId="1" xfId="1" applyNumberFormat="1" applyFont="1" applyFill="1" applyBorder="1" applyAlignment="1">
      <alignment vertical="center" wrapText="1"/>
    </xf>
    <xf numFmtId="43" fontId="3" fillId="2" borderId="1" xfId="1" applyNumberFormat="1" applyFont="1" applyFill="1" applyBorder="1" applyAlignment="1">
      <alignment vertical="center" wrapText="1"/>
    </xf>
    <xf numFmtId="43" fontId="4" fillId="2" borderId="1" xfId="1" applyNumberFormat="1" applyFont="1" applyFill="1" applyBorder="1" applyAlignment="1">
      <alignment vertical="center" wrapText="1"/>
    </xf>
    <xf numFmtId="43" fontId="7" fillId="2" borderId="1" xfId="1" applyNumberFormat="1" applyFont="1" applyFill="1" applyBorder="1" applyAlignment="1">
      <alignment vertical="center" wrapText="1"/>
    </xf>
    <xf numFmtId="43" fontId="7" fillId="0" borderId="1" xfId="1" applyNumberFormat="1" applyFont="1" applyBorder="1" applyAlignment="1">
      <alignment vertical="center" wrapText="1"/>
    </xf>
    <xf numFmtId="43" fontId="4" fillId="3" borderId="1" xfId="1" applyNumberFormat="1" applyFont="1" applyFill="1" applyBorder="1" applyAlignment="1">
      <alignment horizontal="center" vertical="center" wrapText="1"/>
    </xf>
    <xf numFmtId="43" fontId="3" fillId="2" borderId="1" xfId="1" applyNumberFormat="1" applyFont="1" applyFill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center" vertical="center"/>
    </xf>
    <xf numFmtId="43" fontId="0" fillId="0" borderId="0" xfId="0" applyNumberFormat="1"/>
    <xf numFmtId="43" fontId="3" fillId="0" borderId="1" xfId="0" applyNumberFormat="1" applyFont="1" applyFill="1" applyBorder="1" applyAlignment="1">
      <alignment horizontal="center" vertical="center" wrapText="1"/>
    </xf>
    <xf numFmtId="43" fontId="7" fillId="0" borderId="1" xfId="1" applyNumberFormat="1" applyFont="1" applyFill="1" applyBorder="1" applyAlignment="1">
      <alignment vertical="center" wrapText="1"/>
    </xf>
    <xf numFmtId="164" fontId="6" fillId="0" borderId="1" xfId="0" applyNumberFormat="1" applyFont="1" applyBorder="1"/>
    <xf numFmtId="43" fontId="4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46"/>
  <sheetViews>
    <sheetView topLeftCell="A7" workbookViewId="0">
      <pane xSplit="2" ySplit="8" topLeftCell="F142" activePane="bottomRight" state="frozen"/>
      <selection activeCell="A7" sqref="A7"/>
      <selection pane="topRight" activeCell="C7" sqref="C7"/>
      <selection pane="bottomLeft" activeCell="A10" sqref="A10"/>
      <selection pane="bottomRight" activeCell="A7" sqref="A7:L140"/>
    </sheetView>
  </sheetViews>
  <sheetFormatPr defaultRowHeight="15" outlineLevelRow="1" x14ac:dyDescent="0.25"/>
  <cols>
    <col min="1" max="1" width="6" customWidth="1"/>
    <col min="2" max="2" width="51.7109375" customWidth="1"/>
    <col min="3" max="3" width="22" customWidth="1"/>
    <col min="4" max="4" width="19.42578125" customWidth="1"/>
    <col min="5" max="5" width="13.7109375" bestFit="1" customWidth="1"/>
    <col min="6" max="6" width="11.42578125" bestFit="1" customWidth="1"/>
    <col min="7" max="7" width="12.42578125" bestFit="1" customWidth="1"/>
    <col min="8" max="9" width="13.7109375" bestFit="1" customWidth="1"/>
    <col min="10" max="12" width="11.42578125" bestFit="1" customWidth="1"/>
    <col min="13" max="13" width="9.5703125" bestFit="1" customWidth="1"/>
    <col min="14" max="14" width="13.28515625" bestFit="1" customWidth="1"/>
  </cols>
  <sheetData>
    <row r="3" spans="1:12" ht="16.5" x14ac:dyDescent="0.25">
      <c r="L3" s="1" t="s">
        <v>0</v>
      </c>
    </row>
    <row r="4" spans="1:12" ht="16.5" x14ac:dyDescent="0.25">
      <c r="A4" s="1"/>
    </row>
    <row r="5" spans="1:12" ht="16.5" x14ac:dyDescent="0.25">
      <c r="A5" s="68" t="s">
        <v>1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ht="15.75" x14ac:dyDescent="0.25">
      <c r="A6" s="2"/>
    </row>
    <row r="7" spans="1:12" ht="15.75" x14ac:dyDescent="0.25">
      <c r="A7" s="2"/>
      <c r="J7" s="63" t="s">
        <v>0</v>
      </c>
      <c r="K7" s="63"/>
      <c r="L7" s="63"/>
    </row>
    <row r="8" spans="1:12" ht="15.75" x14ac:dyDescent="0.25">
      <c r="A8" s="2"/>
      <c r="J8" s="15"/>
      <c r="K8" s="15"/>
      <c r="L8" s="15"/>
    </row>
    <row r="9" spans="1:12" ht="18.75" x14ac:dyDescent="0.3">
      <c r="A9" s="2"/>
      <c r="C9" s="64" t="s">
        <v>58</v>
      </c>
      <c r="D9" s="64"/>
      <c r="E9" s="64"/>
      <c r="F9" s="64"/>
      <c r="G9" s="64"/>
      <c r="H9" s="64"/>
      <c r="I9" s="64"/>
      <c r="J9" s="15"/>
      <c r="K9" s="15"/>
      <c r="L9" s="15"/>
    </row>
    <row r="10" spans="1:12" ht="16.5" x14ac:dyDescent="0.25">
      <c r="A10" s="2"/>
      <c r="C10" s="16"/>
      <c r="D10" s="16"/>
      <c r="E10" s="16"/>
      <c r="F10" s="16"/>
      <c r="G10" s="16"/>
      <c r="H10" s="16"/>
      <c r="I10" s="16"/>
      <c r="J10" s="15"/>
      <c r="K10" s="15"/>
      <c r="L10" s="15"/>
    </row>
    <row r="11" spans="1:12" ht="15.75" x14ac:dyDescent="0.25">
      <c r="A11" s="2"/>
    </row>
    <row r="12" spans="1:12" ht="16.5" customHeight="1" x14ac:dyDescent="0.25">
      <c r="A12" s="67" t="s">
        <v>29</v>
      </c>
      <c r="B12" s="67" t="s">
        <v>2</v>
      </c>
      <c r="C12" s="67" t="s">
        <v>3</v>
      </c>
      <c r="D12" s="67" t="s">
        <v>4</v>
      </c>
      <c r="E12" s="66" t="s">
        <v>5</v>
      </c>
      <c r="F12" s="66"/>
      <c r="G12" s="66"/>
      <c r="H12" s="66"/>
      <c r="I12" s="66"/>
      <c r="J12" s="66"/>
      <c r="K12" s="66"/>
      <c r="L12" s="66"/>
    </row>
    <row r="13" spans="1:12" ht="31.5" customHeight="1" x14ac:dyDescent="0.25">
      <c r="A13" s="67"/>
      <c r="B13" s="67"/>
      <c r="C13" s="67"/>
      <c r="D13" s="67"/>
      <c r="E13" s="67" t="s">
        <v>6</v>
      </c>
      <c r="F13" s="67" t="s">
        <v>7</v>
      </c>
      <c r="G13" s="67"/>
      <c r="H13" s="67"/>
      <c r="I13" s="67"/>
      <c r="J13" s="67"/>
      <c r="K13" s="67"/>
      <c r="L13" s="67"/>
    </row>
    <row r="14" spans="1:12" ht="15.75" x14ac:dyDescent="0.25">
      <c r="A14" s="67"/>
      <c r="B14" s="67"/>
      <c r="C14" s="67"/>
      <c r="D14" s="67"/>
      <c r="E14" s="67"/>
      <c r="F14" s="5" t="s">
        <v>8</v>
      </c>
      <c r="G14" s="5" t="s">
        <v>9</v>
      </c>
      <c r="H14" s="5" t="s">
        <v>10</v>
      </c>
      <c r="I14" s="5" t="s">
        <v>11</v>
      </c>
      <c r="J14" s="5" t="s">
        <v>12</v>
      </c>
      <c r="K14" s="5" t="s">
        <v>13</v>
      </c>
      <c r="L14" s="5" t="s">
        <v>14</v>
      </c>
    </row>
    <row r="15" spans="1:12" ht="15.75" x14ac:dyDescent="0.25">
      <c r="A15" s="6">
        <v>1</v>
      </c>
      <c r="B15" s="5">
        <v>2</v>
      </c>
      <c r="C15" s="6">
        <v>3</v>
      </c>
      <c r="D15" s="5">
        <v>4</v>
      </c>
      <c r="E15" s="5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</row>
    <row r="16" spans="1:12" ht="16.5" customHeight="1" x14ac:dyDescent="0.25">
      <c r="A16" s="66" t="s">
        <v>37</v>
      </c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</row>
    <row r="17" spans="1:12" ht="16.5" customHeight="1" x14ac:dyDescent="0.25">
      <c r="A17" s="66" t="s">
        <v>38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</row>
    <row r="18" spans="1:12" ht="16.5" customHeight="1" x14ac:dyDescent="0.25">
      <c r="A18" s="67" t="s">
        <v>15</v>
      </c>
      <c r="B18" s="67" t="s">
        <v>39</v>
      </c>
      <c r="C18" s="67" t="s">
        <v>33</v>
      </c>
      <c r="D18" s="7" t="s">
        <v>30</v>
      </c>
      <c r="E18" s="28">
        <f>F18+G18+H18+I18+J18+K18+L18</f>
        <v>2526.57303</v>
      </c>
      <c r="F18" s="28">
        <f>F19+F20+F21+F22+F23</f>
        <v>173.5</v>
      </c>
      <c r="G18" s="28">
        <f t="shared" ref="G18:L18" si="0">G19+G20+G21+G22+G23</f>
        <v>353.07303000000002</v>
      </c>
      <c r="H18" s="28">
        <f t="shared" si="0"/>
        <v>400</v>
      </c>
      <c r="I18" s="28">
        <f t="shared" si="0"/>
        <v>400</v>
      </c>
      <c r="J18" s="28">
        <f t="shared" si="0"/>
        <v>400</v>
      </c>
      <c r="K18" s="28">
        <f t="shared" si="0"/>
        <v>400</v>
      </c>
      <c r="L18" s="28">
        <f t="shared" si="0"/>
        <v>400</v>
      </c>
    </row>
    <row r="19" spans="1:12" ht="33.75" customHeight="1" x14ac:dyDescent="0.25">
      <c r="A19" s="67"/>
      <c r="B19" s="67"/>
      <c r="C19" s="67"/>
      <c r="D19" s="8" t="s">
        <v>31</v>
      </c>
      <c r="E19" s="29">
        <f>F19+G19+H19+I19+J19+K19+L19</f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</row>
    <row r="20" spans="1:12" ht="47.25" x14ac:dyDescent="0.25">
      <c r="A20" s="67"/>
      <c r="B20" s="67"/>
      <c r="C20" s="67"/>
      <c r="D20" s="6" t="s">
        <v>16</v>
      </c>
      <c r="E20" s="30">
        <f>SUM(F20:L20)</f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</row>
    <row r="21" spans="1:12" ht="15.75" x14ac:dyDescent="0.25">
      <c r="A21" s="67"/>
      <c r="B21" s="67"/>
      <c r="C21" s="67"/>
      <c r="D21" s="6" t="s">
        <v>20</v>
      </c>
      <c r="E21" s="32">
        <f>F21+G21+H21+I21+J21+K21+L21</f>
        <v>2526.57303</v>
      </c>
      <c r="F21" s="33">
        <v>173.5</v>
      </c>
      <c r="G21" s="33">
        <v>353.07303000000002</v>
      </c>
      <c r="H21" s="33">
        <v>400</v>
      </c>
      <c r="I21" s="33">
        <v>400</v>
      </c>
      <c r="J21" s="33">
        <v>400</v>
      </c>
      <c r="K21" s="29">
        <v>400</v>
      </c>
      <c r="L21" s="29">
        <v>400</v>
      </c>
    </row>
    <row r="22" spans="1:12" ht="63" x14ac:dyDescent="0.25">
      <c r="A22" s="67"/>
      <c r="B22" s="67"/>
      <c r="C22" s="67"/>
      <c r="D22" s="6" t="s">
        <v>32</v>
      </c>
      <c r="E22" s="30">
        <f t="shared" ref="E22:E23" si="1">F22+G22+H22+I22+J22+K22+L22</f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</row>
    <row r="23" spans="1:12" ht="47.25" x14ac:dyDescent="0.25">
      <c r="A23" s="67"/>
      <c r="B23" s="67"/>
      <c r="C23" s="67"/>
      <c r="D23" s="6" t="s">
        <v>21</v>
      </c>
      <c r="E23" s="30">
        <f t="shared" si="1"/>
        <v>0</v>
      </c>
      <c r="F23" s="29">
        <v>0</v>
      </c>
      <c r="G23" s="29">
        <v>0</v>
      </c>
      <c r="H23" s="33">
        <v>0</v>
      </c>
      <c r="I23" s="29">
        <v>0</v>
      </c>
      <c r="J23" s="29">
        <v>0</v>
      </c>
      <c r="K23" s="29">
        <v>0</v>
      </c>
      <c r="L23" s="29">
        <v>0</v>
      </c>
    </row>
    <row r="24" spans="1:12" ht="24" customHeight="1" x14ac:dyDescent="0.25">
      <c r="A24" s="67" t="s">
        <v>17</v>
      </c>
      <c r="B24" s="67" t="s">
        <v>40</v>
      </c>
      <c r="C24" s="67" t="s">
        <v>41</v>
      </c>
      <c r="D24" s="9" t="s">
        <v>30</v>
      </c>
      <c r="E24" s="34">
        <f>F24+G24+H24+I24+J24+K24+L24</f>
        <v>2500</v>
      </c>
      <c r="F24" s="28">
        <f>F25+F26+F27+F28+F29</f>
        <v>300</v>
      </c>
      <c r="G24" s="28">
        <f t="shared" ref="G24:L24" si="2">G25+G26+G27+G28+G29</f>
        <v>400</v>
      </c>
      <c r="H24" s="28">
        <f t="shared" si="2"/>
        <v>200</v>
      </c>
      <c r="I24" s="28">
        <f t="shared" si="2"/>
        <v>400</v>
      </c>
      <c r="J24" s="28">
        <f t="shared" si="2"/>
        <v>400</v>
      </c>
      <c r="K24" s="28">
        <f t="shared" si="2"/>
        <v>400</v>
      </c>
      <c r="L24" s="28">
        <f t="shared" si="2"/>
        <v>400</v>
      </c>
    </row>
    <row r="25" spans="1:12" ht="29.25" customHeight="1" x14ac:dyDescent="0.25">
      <c r="A25" s="67"/>
      <c r="B25" s="67"/>
      <c r="C25" s="67"/>
      <c r="D25" s="6" t="s">
        <v>31</v>
      </c>
      <c r="E25" s="35">
        <f>F25+G25+H25+I25+J25+K25+L25</f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</row>
    <row r="26" spans="1:12" ht="47.25" x14ac:dyDescent="0.25">
      <c r="A26" s="67"/>
      <c r="B26" s="67"/>
      <c r="C26" s="67"/>
      <c r="D26" s="6" t="s">
        <v>18</v>
      </c>
      <c r="E26" s="30">
        <f>SUM(F26:L26)</f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0">
        <v>0</v>
      </c>
    </row>
    <row r="27" spans="1:12" ht="15.75" x14ac:dyDescent="0.25">
      <c r="A27" s="67"/>
      <c r="B27" s="67"/>
      <c r="C27" s="67"/>
      <c r="D27" s="6" t="s">
        <v>20</v>
      </c>
      <c r="E27" s="36">
        <f>F27+G27+H27+I27+J27+K27+L27</f>
        <v>2500</v>
      </c>
      <c r="F27" s="29">
        <v>300</v>
      </c>
      <c r="G27" s="29">
        <v>400</v>
      </c>
      <c r="H27" s="37">
        <v>200</v>
      </c>
      <c r="I27" s="50">
        <v>400</v>
      </c>
      <c r="J27" s="29">
        <v>400</v>
      </c>
      <c r="K27" s="29">
        <v>400</v>
      </c>
      <c r="L27" s="29">
        <v>400</v>
      </c>
    </row>
    <row r="28" spans="1:12" ht="63" x14ac:dyDescent="0.25">
      <c r="A28" s="67"/>
      <c r="B28" s="67"/>
      <c r="C28" s="67"/>
      <c r="D28" s="6" t="s">
        <v>32</v>
      </c>
      <c r="E28" s="30">
        <f t="shared" ref="E28:E29" si="3">F28+G28+H28+I28+J28+K28+L28</f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</row>
    <row r="29" spans="1:12" ht="47.25" x14ac:dyDescent="0.25">
      <c r="A29" s="67"/>
      <c r="B29" s="67"/>
      <c r="C29" s="67"/>
      <c r="D29" s="6" t="s">
        <v>21</v>
      </c>
      <c r="E29" s="30">
        <f t="shared" si="3"/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</row>
    <row r="30" spans="1:12" ht="24.75" customHeight="1" x14ac:dyDescent="0.25">
      <c r="A30" s="67" t="s">
        <v>19</v>
      </c>
      <c r="B30" s="67" t="s">
        <v>42</v>
      </c>
      <c r="C30" s="67" t="s">
        <v>43</v>
      </c>
      <c r="D30" s="9" t="s">
        <v>30</v>
      </c>
      <c r="E30" s="34">
        <f>F30+G30+H30+I30+J30+K30+L30</f>
        <v>1350</v>
      </c>
      <c r="F30" s="28">
        <f>F31+F32+F33+F34+F35</f>
        <v>200</v>
      </c>
      <c r="G30" s="28">
        <f t="shared" ref="G30:L30" si="4">G31+G32+G33+G34+G35</f>
        <v>200</v>
      </c>
      <c r="H30" s="28">
        <f t="shared" si="4"/>
        <v>150</v>
      </c>
      <c r="I30" s="28">
        <f t="shared" si="4"/>
        <v>200</v>
      </c>
      <c r="J30" s="28">
        <f t="shared" si="4"/>
        <v>200</v>
      </c>
      <c r="K30" s="28">
        <f t="shared" si="4"/>
        <v>200</v>
      </c>
      <c r="L30" s="28">
        <f t="shared" si="4"/>
        <v>200</v>
      </c>
    </row>
    <row r="31" spans="1:12" ht="31.5" x14ac:dyDescent="0.25">
      <c r="A31" s="67"/>
      <c r="B31" s="67"/>
      <c r="C31" s="67"/>
      <c r="D31" s="6" t="s">
        <v>31</v>
      </c>
      <c r="E31" s="30">
        <f>F31+G31+H31+I31+J31+K31+L31</f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</row>
    <row r="32" spans="1:12" ht="47.25" x14ac:dyDescent="0.25">
      <c r="A32" s="67"/>
      <c r="B32" s="67"/>
      <c r="C32" s="67"/>
      <c r="D32" s="6" t="s">
        <v>16</v>
      </c>
      <c r="E32" s="30">
        <f>SUM(F32:L32)</f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</row>
    <row r="33" spans="1:12" ht="15.75" x14ac:dyDescent="0.25">
      <c r="A33" s="67"/>
      <c r="B33" s="67"/>
      <c r="C33" s="67"/>
      <c r="D33" s="6" t="s">
        <v>20</v>
      </c>
      <c r="E33" s="36">
        <f>F33+G33+H33+I33+J33+K33+L33</f>
        <v>1350</v>
      </c>
      <c r="F33" s="29">
        <v>200</v>
      </c>
      <c r="G33" s="29">
        <v>200</v>
      </c>
      <c r="H33" s="37">
        <v>150</v>
      </c>
      <c r="I33" s="50">
        <v>200</v>
      </c>
      <c r="J33" s="29">
        <v>200</v>
      </c>
      <c r="K33" s="29">
        <v>200</v>
      </c>
      <c r="L33" s="29">
        <v>200</v>
      </c>
    </row>
    <row r="34" spans="1:12" ht="63" x14ac:dyDescent="0.25">
      <c r="A34" s="67"/>
      <c r="B34" s="67"/>
      <c r="C34" s="67"/>
      <c r="D34" s="6" t="s">
        <v>32</v>
      </c>
      <c r="E34" s="30">
        <f t="shared" ref="E34:E35" si="5">F34+G34+H34+I34+J34+K34+L34</f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</row>
    <row r="35" spans="1:12" ht="47.25" x14ac:dyDescent="0.25">
      <c r="A35" s="67"/>
      <c r="B35" s="67"/>
      <c r="C35" s="67"/>
      <c r="D35" s="6" t="s">
        <v>21</v>
      </c>
      <c r="E35" s="30">
        <f t="shared" si="5"/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</row>
    <row r="36" spans="1:12" s="3" customFormat="1" ht="20.25" customHeight="1" x14ac:dyDescent="0.25">
      <c r="A36" s="65" t="s">
        <v>22</v>
      </c>
      <c r="B36" s="65"/>
      <c r="C36" s="65"/>
      <c r="D36" s="9" t="s">
        <v>6</v>
      </c>
      <c r="E36" s="38">
        <f>F36+G36+H36+I36+J36+K36+L36</f>
        <v>6376.5730299999996</v>
      </c>
      <c r="F36" s="38">
        <f>F37+F38+F39+F40+F41</f>
        <v>673.5</v>
      </c>
      <c r="G36" s="38">
        <f>G37+G38+G39+G40+G41</f>
        <v>953.07303000000002</v>
      </c>
      <c r="H36" s="38">
        <f t="shared" ref="H36:L36" si="6">H37+H38+H39+H40+H41</f>
        <v>750</v>
      </c>
      <c r="I36" s="38">
        <f t="shared" si="6"/>
        <v>1000</v>
      </c>
      <c r="J36" s="38">
        <f t="shared" si="6"/>
        <v>1000</v>
      </c>
      <c r="K36" s="38">
        <f t="shared" si="6"/>
        <v>1000</v>
      </c>
      <c r="L36" s="38">
        <f t="shared" si="6"/>
        <v>1000</v>
      </c>
    </row>
    <row r="37" spans="1:12" s="3" customFormat="1" ht="33" customHeight="1" x14ac:dyDescent="0.25">
      <c r="A37" s="65"/>
      <c r="B37" s="65"/>
      <c r="C37" s="65"/>
      <c r="D37" s="9" t="s">
        <v>31</v>
      </c>
      <c r="E37" s="38">
        <f>F37+G37+H37+I37+J37+K37+L37</f>
        <v>0</v>
      </c>
      <c r="F37" s="38">
        <f>F19+F25+F31</f>
        <v>0</v>
      </c>
      <c r="G37" s="38">
        <f t="shared" ref="G37:L37" si="7">G19+G25+G31</f>
        <v>0</v>
      </c>
      <c r="H37" s="38">
        <f t="shared" si="7"/>
        <v>0</v>
      </c>
      <c r="I37" s="38">
        <f t="shared" si="7"/>
        <v>0</v>
      </c>
      <c r="J37" s="38">
        <f t="shared" si="7"/>
        <v>0</v>
      </c>
      <c r="K37" s="38">
        <f t="shared" si="7"/>
        <v>0</v>
      </c>
      <c r="L37" s="38">
        <f t="shared" si="7"/>
        <v>0</v>
      </c>
    </row>
    <row r="38" spans="1:12" s="3" customFormat="1" ht="50.25" customHeight="1" x14ac:dyDescent="0.25">
      <c r="A38" s="65"/>
      <c r="B38" s="65"/>
      <c r="C38" s="65"/>
      <c r="D38" s="9" t="s">
        <v>18</v>
      </c>
      <c r="E38" s="38">
        <f t="shared" ref="E38:E48" si="8">SUM(F38:L38)</f>
        <v>0</v>
      </c>
      <c r="F38" s="38">
        <f t="shared" ref="F38:L41" si="9">F20+F26+F32</f>
        <v>0</v>
      </c>
      <c r="G38" s="38">
        <f t="shared" si="9"/>
        <v>0</v>
      </c>
      <c r="H38" s="38">
        <f t="shared" si="9"/>
        <v>0</v>
      </c>
      <c r="I38" s="38">
        <f t="shared" si="9"/>
        <v>0</v>
      </c>
      <c r="J38" s="38">
        <f t="shared" si="9"/>
        <v>0</v>
      </c>
      <c r="K38" s="38">
        <f t="shared" si="9"/>
        <v>0</v>
      </c>
      <c r="L38" s="38">
        <f t="shared" si="9"/>
        <v>0</v>
      </c>
    </row>
    <row r="39" spans="1:12" s="3" customFormat="1" ht="31.5" customHeight="1" x14ac:dyDescent="0.25">
      <c r="A39" s="65"/>
      <c r="B39" s="65"/>
      <c r="C39" s="65"/>
      <c r="D39" s="9" t="s">
        <v>20</v>
      </c>
      <c r="E39" s="38">
        <f t="shared" si="8"/>
        <v>6376.5730299999996</v>
      </c>
      <c r="F39" s="38">
        <f t="shared" si="9"/>
        <v>673.5</v>
      </c>
      <c r="G39" s="38">
        <f t="shared" si="9"/>
        <v>953.07303000000002</v>
      </c>
      <c r="H39" s="38">
        <f t="shared" si="9"/>
        <v>750</v>
      </c>
      <c r="I39" s="38">
        <f t="shared" si="9"/>
        <v>1000</v>
      </c>
      <c r="J39" s="38">
        <f t="shared" si="9"/>
        <v>1000</v>
      </c>
      <c r="K39" s="38">
        <f t="shared" si="9"/>
        <v>1000</v>
      </c>
      <c r="L39" s="38">
        <f t="shared" si="9"/>
        <v>1000</v>
      </c>
    </row>
    <row r="40" spans="1:12" s="3" customFormat="1" ht="66.75" customHeight="1" x14ac:dyDescent="0.25">
      <c r="A40" s="65"/>
      <c r="B40" s="65"/>
      <c r="C40" s="65"/>
      <c r="D40" s="9" t="s">
        <v>32</v>
      </c>
      <c r="E40" s="38">
        <f>F40+G40+H40+I40+J40+L40</f>
        <v>0</v>
      </c>
      <c r="F40" s="38">
        <f t="shared" si="9"/>
        <v>0</v>
      </c>
      <c r="G40" s="38">
        <f t="shared" si="9"/>
        <v>0</v>
      </c>
      <c r="H40" s="38">
        <f t="shared" si="9"/>
        <v>0</v>
      </c>
      <c r="I40" s="38">
        <f t="shared" si="9"/>
        <v>0</v>
      </c>
      <c r="J40" s="38">
        <f t="shared" si="9"/>
        <v>0</v>
      </c>
      <c r="K40" s="38">
        <f t="shared" si="9"/>
        <v>0</v>
      </c>
      <c r="L40" s="38">
        <f t="shared" si="9"/>
        <v>0</v>
      </c>
    </row>
    <row r="41" spans="1:12" s="3" customFormat="1" ht="57" customHeight="1" x14ac:dyDescent="0.25">
      <c r="A41" s="65"/>
      <c r="B41" s="65"/>
      <c r="C41" s="65"/>
      <c r="D41" s="9" t="s">
        <v>21</v>
      </c>
      <c r="E41" s="38">
        <f t="shared" si="8"/>
        <v>0</v>
      </c>
      <c r="F41" s="38">
        <f t="shared" si="9"/>
        <v>0</v>
      </c>
      <c r="G41" s="38">
        <f t="shared" si="9"/>
        <v>0</v>
      </c>
      <c r="H41" s="38">
        <f t="shared" si="9"/>
        <v>0</v>
      </c>
      <c r="I41" s="38">
        <f t="shared" si="9"/>
        <v>0</v>
      </c>
      <c r="J41" s="38">
        <f t="shared" si="9"/>
        <v>0</v>
      </c>
      <c r="K41" s="38">
        <f t="shared" si="9"/>
        <v>0</v>
      </c>
      <c r="L41" s="38">
        <f t="shared" si="9"/>
        <v>0</v>
      </c>
    </row>
    <row r="42" spans="1:12" ht="15.75" customHeight="1" x14ac:dyDescent="0.25">
      <c r="A42" s="66" t="s">
        <v>44</v>
      </c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</row>
    <row r="43" spans="1:12" ht="24" customHeight="1" x14ac:dyDescent="0.25">
      <c r="A43" s="67" t="s">
        <v>23</v>
      </c>
      <c r="B43" s="67" t="s">
        <v>45</v>
      </c>
      <c r="C43" s="67" t="s">
        <v>46</v>
      </c>
      <c r="D43" s="7" t="s">
        <v>30</v>
      </c>
      <c r="E43" s="39">
        <f t="shared" si="8"/>
        <v>238232.01</v>
      </c>
      <c r="F43" s="39">
        <f>F44+F45+F46+F47+F48</f>
        <v>0</v>
      </c>
      <c r="G43" s="39">
        <f t="shared" ref="G43:L43" si="10">G44+G45+G46+G47+G48</f>
        <v>154.69999999999999</v>
      </c>
      <c r="H43" s="39">
        <f t="shared" si="10"/>
        <v>238077.31</v>
      </c>
      <c r="I43" s="39">
        <f t="shared" si="10"/>
        <v>0</v>
      </c>
      <c r="J43" s="38">
        <f t="shared" si="10"/>
        <v>0</v>
      </c>
      <c r="K43" s="38">
        <f t="shared" si="10"/>
        <v>0</v>
      </c>
      <c r="L43" s="38">
        <f t="shared" si="10"/>
        <v>0</v>
      </c>
    </row>
    <row r="44" spans="1:12" ht="31.5" x14ac:dyDescent="0.25">
      <c r="A44" s="67"/>
      <c r="B44" s="67"/>
      <c r="C44" s="67"/>
      <c r="D44" s="8" t="s">
        <v>31</v>
      </c>
      <c r="E44" s="40">
        <f t="shared" si="8"/>
        <v>0</v>
      </c>
      <c r="F44" s="40">
        <v>0</v>
      </c>
      <c r="G44" s="40">
        <v>0</v>
      </c>
      <c r="H44" s="31">
        <v>0</v>
      </c>
      <c r="I44" s="31">
        <v>0</v>
      </c>
      <c r="J44" s="31">
        <v>0</v>
      </c>
      <c r="K44" s="31">
        <v>0</v>
      </c>
      <c r="L44" s="30">
        <v>0</v>
      </c>
    </row>
    <row r="45" spans="1:12" ht="47.25" x14ac:dyDescent="0.25">
      <c r="A45" s="67"/>
      <c r="B45" s="67"/>
      <c r="C45" s="67"/>
      <c r="D45" s="8" t="s">
        <v>18</v>
      </c>
      <c r="E45" s="40">
        <f t="shared" si="8"/>
        <v>0</v>
      </c>
      <c r="F45" s="40">
        <v>0</v>
      </c>
      <c r="G45" s="40">
        <v>0</v>
      </c>
      <c r="H45" s="31">
        <v>0</v>
      </c>
      <c r="I45" s="31">
        <v>0</v>
      </c>
      <c r="J45" s="31">
        <v>0</v>
      </c>
      <c r="K45" s="31">
        <v>0</v>
      </c>
      <c r="L45" s="30">
        <v>0</v>
      </c>
    </row>
    <row r="46" spans="1:12" ht="24.75" customHeight="1" x14ac:dyDescent="0.25">
      <c r="A46" s="67"/>
      <c r="B46" s="67"/>
      <c r="C46" s="67"/>
      <c r="D46" s="8" t="s">
        <v>20</v>
      </c>
      <c r="E46" s="40">
        <f t="shared" si="8"/>
        <v>11154.7</v>
      </c>
      <c r="F46" s="36">
        <v>0</v>
      </c>
      <c r="G46" s="41">
        <v>154.69999999999999</v>
      </c>
      <c r="H46" s="41">
        <v>11000</v>
      </c>
      <c r="I46" s="31">
        <v>0</v>
      </c>
      <c r="J46" s="31">
        <v>0</v>
      </c>
      <c r="K46" s="31">
        <v>0</v>
      </c>
      <c r="L46" s="30">
        <v>0</v>
      </c>
    </row>
    <row r="47" spans="1:12" ht="63" x14ac:dyDescent="0.25">
      <c r="A47" s="67"/>
      <c r="B47" s="67"/>
      <c r="C47" s="67"/>
      <c r="D47" s="8" t="s">
        <v>32</v>
      </c>
      <c r="E47" s="40">
        <f t="shared" si="8"/>
        <v>0</v>
      </c>
      <c r="F47" s="40">
        <v>0</v>
      </c>
      <c r="G47" s="40">
        <v>0</v>
      </c>
      <c r="H47" s="31">
        <v>0</v>
      </c>
      <c r="I47" s="31">
        <v>0</v>
      </c>
      <c r="J47" s="31">
        <v>0</v>
      </c>
      <c r="K47" s="31">
        <v>0</v>
      </c>
      <c r="L47" s="30">
        <v>0</v>
      </c>
    </row>
    <row r="48" spans="1:12" ht="47.25" x14ac:dyDescent="0.25">
      <c r="A48" s="67"/>
      <c r="B48" s="67"/>
      <c r="C48" s="67"/>
      <c r="D48" s="8" t="s">
        <v>21</v>
      </c>
      <c r="E48" s="40">
        <f t="shared" si="8"/>
        <v>227077.31</v>
      </c>
      <c r="F48" s="40">
        <v>0</v>
      </c>
      <c r="G48" s="41">
        <v>0</v>
      </c>
      <c r="H48" s="41">
        <v>227077.31</v>
      </c>
      <c r="I48" s="31">
        <v>0</v>
      </c>
      <c r="J48" s="31">
        <v>0</v>
      </c>
      <c r="K48" s="31">
        <v>0</v>
      </c>
      <c r="L48" s="30">
        <v>0</v>
      </c>
    </row>
    <row r="49" spans="1:12" ht="15.75" x14ac:dyDescent="0.25">
      <c r="A49" s="69" t="s">
        <v>24</v>
      </c>
      <c r="B49" s="69" t="s">
        <v>47</v>
      </c>
      <c r="C49" s="69" t="s">
        <v>48</v>
      </c>
      <c r="D49" s="17" t="s">
        <v>30</v>
      </c>
      <c r="E49" s="38">
        <f>F49+G49+H49+I49+J49+K49+L49</f>
        <v>183176.2</v>
      </c>
      <c r="F49" s="38">
        <f>F50+F51+F52+F53+F54</f>
        <v>0</v>
      </c>
      <c r="G49" s="42">
        <f>G50+G51+G52+G53+G54</f>
        <v>71735.009999999995</v>
      </c>
      <c r="H49" s="42">
        <f t="shared" ref="H49:L49" si="11">H50+H51+H52+H53+H54</f>
        <v>75393.359999999986</v>
      </c>
      <c r="I49" s="38">
        <f t="shared" si="11"/>
        <v>36047.83</v>
      </c>
      <c r="J49" s="38">
        <f t="shared" si="11"/>
        <v>0</v>
      </c>
      <c r="K49" s="38">
        <f t="shared" si="11"/>
        <v>0</v>
      </c>
      <c r="L49" s="38">
        <f t="shared" si="11"/>
        <v>0</v>
      </c>
    </row>
    <row r="50" spans="1:12" ht="31.5" x14ac:dyDescent="0.25">
      <c r="A50" s="70"/>
      <c r="B50" s="70"/>
      <c r="C50" s="70"/>
      <c r="D50" s="8" t="s">
        <v>31</v>
      </c>
      <c r="E50" s="31">
        <f t="shared" ref="E50:E54" si="12">F50+G50+H50+I50+J50+K50+L50</f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0">
        <v>0</v>
      </c>
    </row>
    <row r="51" spans="1:12" ht="47.25" x14ac:dyDescent="0.25">
      <c r="A51" s="70"/>
      <c r="B51" s="70"/>
      <c r="C51" s="70"/>
      <c r="D51" s="8" t="s">
        <v>18</v>
      </c>
      <c r="E51" s="31">
        <f t="shared" si="12"/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0">
        <v>0</v>
      </c>
    </row>
    <row r="52" spans="1:12" ht="15.75" x14ac:dyDescent="0.25">
      <c r="A52" s="70"/>
      <c r="B52" s="70"/>
      <c r="C52" s="70"/>
      <c r="D52" s="8" t="s">
        <v>20</v>
      </c>
      <c r="E52" s="31">
        <f t="shared" si="12"/>
        <v>51067.1</v>
      </c>
      <c r="F52" s="31">
        <v>0</v>
      </c>
      <c r="G52" s="41">
        <v>46211.03</v>
      </c>
      <c r="H52" s="41">
        <v>4856.07</v>
      </c>
      <c r="I52" s="31">
        <v>0</v>
      </c>
      <c r="J52" s="31">
        <v>0</v>
      </c>
      <c r="K52" s="31">
        <v>0</v>
      </c>
      <c r="L52" s="30">
        <v>0</v>
      </c>
    </row>
    <row r="53" spans="1:12" ht="63" x14ac:dyDescent="0.25">
      <c r="A53" s="70"/>
      <c r="B53" s="70"/>
      <c r="C53" s="70"/>
      <c r="D53" s="8" t="s">
        <v>32</v>
      </c>
      <c r="E53" s="31">
        <f t="shared" si="12"/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0">
        <v>0</v>
      </c>
    </row>
    <row r="54" spans="1:12" ht="47.25" x14ac:dyDescent="0.25">
      <c r="A54" s="71"/>
      <c r="B54" s="71"/>
      <c r="C54" s="71"/>
      <c r="D54" s="8" t="s">
        <v>21</v>
      </c>
      <c r="E54" s="40">
        <f t="shared" si="12"/>
        <v>132109.09999999998</v>
      </c>
      <c r="F54" s="31">
        <v>0</v>
      </c>
      <c r="G54" s="41">
        <v>25523.98</v>
      </c>
      <c r="H54" s="43">
        <v>70537.289999999994</v>
      </c>
      <c r="I54" s="51">
        <v>36047.83</v>
      </c>
      <c r="J54" s="44">
        <v>0</v>
      </c>
      <c r="K54" s="44">
        <v>0</v>
      </c>
      <c r="L54" s="30">
        <v>0</v>
      </c>
    </row>
    <row r="55" spans="1:12" ht="15.75" x14ac:dyDescent="0.25">
      <c r="A55" s="69" t="s">
        <v>50</v>
      </c>
      <c r="B55" s="69" t="s">
        <v>49</v>
      </c>
      <c r="C55" s="69" t="s">
        <v>48</v>
      </c>
      <c r="D55" s="17" t="s">
        <v>30</v>
      </c>
      <c r="E55" s="38">
        <f>F55+G55+H55+I55+J55+K55+L55</f>
        <v>9000</v>
      </c>
      <c r="F55" s="38">
        <f>F56+F57+F58+F59+F60</f>
        <v>0</v>
      </c>
      <c r="G55" s="38">
        <f t="shared" ref="G55:L55" si="13">G56+G57+G58+G59+G60</f>
        <v>1000</v>
      </c>
      <c r="H55" s="38">
        <f t="shared" si="13"/>
        <v>1600</v>
      </c>
      <c r="I55" s="38">
        <f t="shared" si="13"/>
        <v>1600</v>
      </c>
      <c r="J55" s="38">
        <f t="shared" si="13"/>
        <v>1600</v>
      </c>
      <c r="K55" s="38">
        <f t="shared" si="13"/>
        <v>1600</v>
      </c>
      <c r="L55" s="38">
        <f t="shared" si="13"/>
        <v>1600</v>
      </c>
    </row>
    <row r="56" spans="1:12" ht="31.5" x14ac:dyDescent="0.25">
      <c r="A56" s="70"/>
      <c r="B56" s="70"/>
      <c r="C56" s="70"/>
      <c r="D56" s="8" t="s">
        <v>31</v>
      </c>
      <c r="E56" s="31">
        <f t="shared" ref="E56:E60" si="14">F56+G56+H56+I56+J56+K56+L56</f>
        <v>0</v>
      </c>
      <c r="F56" s="31">
        <v>0</v>
      </c>
      <c r="G56" s="31">
        <v>0</v>
      </c>
      <c r="H56" s="31">
        <v>0</v>
      </c>
      <c r="I56" s="31">
        <v>0</v>
      </c>
      <c r="J56" s="31">
        <v>0</v>
      </c>
      <c r="K56" s="31">
        <v>0</v>
      </c>
      <c r="L56" s="30">
        <v>0</v>
      </c>
    </row>
    <row r="57" spans="1:12" ht="47.25" x14ac:dyDescent="0.25">
      <c r="A57" s="70"/>
      <c r="B57" s="70"/>
      <c r="C57" s="70"/>
      <c r="D57" s="8" t="s">
        <v>18</v>
      </c>
      <c r="E57" s="31">
        <f t="shared" si="14"/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0">
        <v>0</v>
      </c>
    </row>
    <row r="58" spans="1:12" ht="15.75" x14ac:dyDescent="0.25">
      <c r="A58" s="70"/>
      <c r="B58" s="70"/>
      <c r="C58" s="70"/>
      <c r="D58" s="8" t="s">
        <v>20</v>
      </c>
      <c r="E58" s="31">
        <f t="shared" si="14"/>
        <v>2900</v>
      </c>
      <c r="F58" s="31">
        <v>0</v>
      </c>
      <c r="G58" s="31">
        <v>500</v>
      </c>
      <c r="H58" s="41">
        <v>0</v>
      </c>
      <c r="I58" s="40">
        <v>600</v>
      </c>
      <c r="J58" s="40">
        <v>600</v>
      </c>
      <c r="K58" s="31">
        <v>600</v>
      </c>
      <c r="L58" s="30">
        <v>600</v>
      </c>
    </row>
    <row r="59" spans="1:12" ht="63" x14ac:dyDescent="0.25">
      <c r="A59" s="70"/>
      <c r="B59" s="70"/>
      <c r="C59" s="70"/>
      <c r="D59" s="8" t="s">
        <v>32</v>
      </c>
      <c r="E59" s="31">
        <f t="shared" si="14"/>
        <v>0</v>
      </c>
      <c r="F59" s="31">
        <v>0</v>
      </c>
      <c r="G59" s="31">
        <v>0</v>
      </c>
      <c r="H59" s="31">
        <v>0</v>
      </c>
      <c r="I59" s="40">
        <v>0</v>
      </c>
      <c r="J59" s="40">
        <v>0</v>
      </c>
      <c r="K59" s="31">
        <v>0</v>
      </c>
      <c r="L59" s="30">
        <v>0</v>
      </c>
    </row>
    <row r="60" spans="1:12" ht="47.25" x14ac:dyDescent="0.25">
      <c r="A60" s="71"/>
      <c r="B60" s="71"/>
      <c r="C60" s="71"/>
      <c r="D60" s="8" t="s">
        <v>21</v>
      </c>
      <c r="E60" s="31">
        <f t="shared" si="14"/>
        <v>6100</v>
      </c>
      <c r="F60" s="31">
        <v>0</v>
      </c>
      <c r="G60" s="31">
        <v>500</v>
      </c>
      <c r="H60" s="41">
        <v>1600</v>
      </c>
      <c r="I60" s="40">
        <v>1000</v>
      </c>
      <c r="J60" s="40">
        <v>1000</v>
      </c>
      <c r="K60" s="31">
        <v>1000</v>
      </c>
      <c r="L60" s="30">
        <v>1000</v>
      </c>
    </row>
    <row r="61" spans="1:12" ht="15.75" customHeight="1" x14ac:dyDescent="0.25">
      <c r="A61" s="72" t="s">
        <v>52</v>
      </c>
      <c r="B61" s="69" t="s">
        <v>51</v>
      </c>
      <c r="C61" s="67" t="s">
        <v>53</v>
      </c>
      <c r="D61" s="7" t="s">
        <v>30</v>
      </c>
      <c r="E61" s="38">
        <f>F61+G61+H61+I61+J61+K61+L61</f>
        <v>11481.368399999999</v>
      </c>
      <c r="F61" s="34">
        <f>F62+F63+F64+F65+F66</f>
        <v>2881.3</v>
      </c>
      <c r="G61" s="34">
        <f t="shared" ref="G61:L61" si="15">G62+G63+G64+G65+G66</f>
        <v>4089.058</v>
      </c>
      <c r="H61" s="34">
        <f t="shared" si="15"/>
        <v>4511.0104000000001</v>
      </c>
      <c r="I61" s="34">
        <f t="shared" si="15"/>
        <v>0</v>
      </c>
      <c r="J61" s="34">
        <f t="shared" si="15"/>
        <v>0</v>
      </c>
      <c r="K61" s="34">
        <f t="shared" si="15"/>
        <v>0</v>
      </c>
      <c r="L61" s="34">
        <f t="shared" si="15"/>
        <v>0</v>
      </c>
    </row>
    <row r="62" spans="1:12" ht="31.5" x14ac:dyDescent="0.25">
      <c r="A62" s="73"/>
      <c r="B62" s="70"/>
      <c r="C62" s="67"/>
      <c r="D62" s="8" t="s">
        <v>31</v>
      </c>
      <c r="E62" s="34">
        <f t="shared" ref="E62:E66" si="16">F62+G62+H62+I62+J62+K62+L62</f>
        <v>0</v>
      </c>
      <c r="F62" s="30">
        <v>0</v>
      </c>
      <c r="G62" s="30">
        <v>0</v>
      </c>
      <c r="H62" s="30">
        <v>0</v>
      </c>
      <c r="I62" s="30">
        <v>0</v>
      </c>
      <c r="J62" s="30">
        <v>0</v>
      </c>
      <c r="K62" s="30">
        <v>0</v>
      </c>
      <c r="L62" s="30">
        <v>0</v>
      </c>
    </row>
    <row r="63" spans="1:12" ht="47.25" x14ac:dyDescent="0.25">
      <c r="A63" s="73"/>
      <c r="B63" s="70"/>
      <c r="C63" s="67"/>
      <c r="D63" s="8" t="s">
        <v>18</v>
      </c>
      <c r="E63" s="34">
        <f t="shared" si="16"/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30">
        <v>0</v>
      </c>
      <c r="L63" s="30">
        <v>0</v>
      </c>
    </row>
    <row r="64" spans="1:12" ht="15.75" x14ac:dyDescent="0.25">
      <c r="A64" s="73"/>
      <c r="B64" s="70"/>
      <c r="C64" s="67"/>
      <c r="D64" s="8" t="s">
        <v>20</v>
      </c>
      <c r="E64" s="45">
        <f>G64+2881.3</f>
        <v>6970.3580000000002</v>
      </c>
      <c r="F64" s="36">
        <v>2881.3</v>
      </c>
      <c r="G64" s="36">
        <v>4089.058</v>
      </c>
      <c r="H64" s="36">
        <v>0</v>
      </c>
      <c r="I64" s="30">
        <v>0</v>
      </c>
      <c r="J64" s="30">
        <v>0</v>
      </c>
      <c r="K64" s="30">
        <v>0</v>
      </c>
      <c r="L64" s="30">
        <v>0</v>
      </c>
    </row>
    <row r="65" spans="1:14" ht="63" x14ac:dyDescent="0.25">
      <c r="A65" s="73"/>
      <c r="B65" s="70"/>
      <c r="C65" s="67"/>
      <c r="D65" s="8" t="s">
        <v>32</v>
      </c>
      <c r="E65" s="45">
        <f t="shared" si="16"/>
        <v>0</v>
      </c>
      <c r="F65" s="36">
        <v>0</v>
      </c>
      <c r="G65" s="36">
        <v>0</v>
      </c>
      <c r="H65" s="36">
        <v>0</v>
      </c>
      <c r="I65" s="30">
        <v>0</v>
      </c>
      <c r="J65" s="30">
        <v>0</v>
      </c>
      <c r="K65" s="30">
        <v>0</v>
      </c>
      <c r="L65" s="30">
        <v>0</v>
      </c>
    </row>
    <row r="66" spans="1:14" ht="47.25" x14ac:dyDescent="0.25">
      <c r="A66" s="73"/>
      <c r="B66" s="70"/>
      <c r="C66" s="67"/>
      <c r="D66" s="8" t="s">
        <v>21</v>
      </c>
      <c r="E66" s="45">
        <f t="shared" si="16"/>
        <v>4511.0104000000001</v>
      </c>
      <c r="F66" s="36">
        <v>0</v>
      </c>
      <c r="G66" s="36">
        <v>0</v>
      </c>
      <c r="H66" s="46">
        <v>4511.0104000000001</v>
      </c>
      <c r="I66" s="30">
        <v>0</v>
      </c>
      <c r="J66" s="30">
        <v>0</v>
      </c>
      <c r="K66" s="30">
        <v>0</v>
      </c>
      <c r="L66" s="30">
        <v>0</v>
      </c>
    </row>
    <row r="67" spans="1:14" ht="15.75" x14ac:dyDescent="0.25">
      <c r="A67" s="73"/>
      <c r="B67" s="70"/>
      <c r="C67" s="69" t="s">
        <v>77</v>
      </c>
      <c r="D67" s="27" t="s">
        <v>30</v>
      </c>
      <c r="E67" s="45">
        <f>F67+G67+H67+I67+J67+K67+L67</f>
        <v>4520</v>
      </c>
      <c r="F67" s="45">
        <f>F68+F69+F70+F71+F72</f>
        <v>0</v>
      </c>
      <c r="G67" s="45">
        <f t="shared" ref="G67:L67" si="17">G68+G69+G70+G71+G72</f>
        <v>4520</v>
      </c>
      <c r="H67" s="45">
        <f t="shared" si="17"/>
        <v>0</v>
      </c>
      <c r="I67" s="45">
        <f t="shared" si="17"/>
        <v>0</v>
      </c>
      <c r="J67" s="45">
        <f t="shared" si="17"/>
        <v>0</v>
      </c>
      <c r="K67" s="45">
        <f t="shared" si="17"/>
        <v>0</v>
      </c>
      <c r="L67" s="45">
        <f t="shared" si="17"/>
        <v>0</v>
      </c>
    </row>
    <row r="68" spans="1:14" ht="31.5" x14ac:dyDescent="0.25">
      <c r="A68" s="73"/>
      <c r="B68" s="70"/>
      <c r="C68" s="70"/>
      <c r="D68" s="8" t="s">
        <v>31</v>
      </c>
      <c r="E68" s="45">
        <f t="shared" ref="E68:E72" si="18">F68+G68+H68+I68+J68+K68+L68</f>
        <v>0</v>
      </c>
      <c r="F68" s="36">
        <v>0</v>
      </c>
      <c r="G68" s="36">
        <v>0</v>
      </c>
      <c r="H68" s="36">
        <v>0</v>
      </c>
      <c r="I68" s="30">
        <v>0</v>
      </c>
      <c r="J68" s="30">
        <v>0</v>
      </c>
      <c r="K68" s="30">
        <v>0</v>
      </c>
      <c r="L68" s="30">
        <v>0</v>
      </c>
    </row>
    <row r="69" spans="1:14" ht="47.25" x14ac:dyDescent="0.25">
      <c r="A69" s="73"/>
      <c r="B69" s="70"/>
      <c r="C69" s="70"/>
      <c r="D69" s="8" t="s">
        <v>18</v>
      </c>
      <c r="E69" s="45">
        <f t="shared" si="18"/>
        <v>0</v>
      </c>
      <c r="F69" s="36">
        <v>0</v>
      </c>
      <c r="G69" s="36">
        <v>0</v>
      </c>
      <c r="H69" s="36">
        <v>0</v>
      </c>
      <c r="I69" s="30">
        <v>0</v>
      </c>
      <c r="J69" s="30">
        <v>0</v>
      </c>
      <c r="K69" s="30">
        <v>0</v>
      </c>
      <c r="L69" s="30">
        <v>0</v>
      </c>
    </row>
    <row r="70" spans="1:14" ht="15.75" x14ac:dyDescent="0.25">
      <c r="A70" s="73"/>
      <c r="B70" s="70"/>
      <c r="C70" s="70"/>
      <c r="D70" s="8" t="s">
        <v>20</v>
      </c>
      <c r="E70" s="45">
        <f t="shared" si="18"/>
        <v>4520</v>
      </c>
      <c r="F70" s="36">
        <v>0</v>
      </c>
      <c r="G70" s="36">
        <v>4520</v>
      </c>
      <c r="H70" s="36">
        <v>0</v>
      </c>
      <c r="I70" s="30">
        <v>0</v>
      </c>
      <c r="J70" s="30">
        <v>0</v>
      </c>
      <c r="K70" s="30">
        <v>0</v>
      </c>
      <c r="L70" s="30">
        <v>0</v>
      </c>
    </row>
    <row r="71" spans="1:14" ht="63" x14ac:dyDescent="0.25">
      <c r="A71" s="73"/>
      <c r="B71" s="70"/>
      <c r="C71" s="70"/>
      <c r="D71" s="8" t="s">
        <v>32</v>
      </c>
      <c r="E71" s="45">
        <f t="shared" si="18"/>
        <v>0</v>
      </c>
      <c r="F71" s="36">
        <v>0</v>
      </c>
      <c r="G71" s="36">
        <v>0</v>
      </c>
      <c r="H71" s="36">
        <v>0</v>
      </c>
      <c r="I71" s="30">
        <v>0</v>
      </c>
      <c r="J71" s="30">
        <v>0</v>
      </c>
      <c r="K71" s="30">
        <v>0</v>
      </c>
      <c r="L71" s="30">
        <v>0</v>
      </c>
    </row>
    <row r="72" spans="1:14" ht="47.25" x14ac:dyDescent="0.25">
      <c r="A72" s="74"/>
      <c r="B72" s="71"/>
      <c r="C72" s="71"/>
      <c r="D72" s="8" t="s">
        <v>21</v>
      </c>
      <c r="E72" s="45">
        <f t="shared" si="18"/>
        <v>0</v>
      </c>
      <c r="F72" s="36">
        <v>0</v>
      </c>
      <c r="G72" s="36">
        <v>0</v>
      </c>
      <c r="H72" s="36">
        <v>0</v>
      </c>
      <c r="I72" s="30">
        <v>0</v>
      </c>
      <c r="J72" s="30">
        <v>0</v>
      </c>
      <c r="K72" s="30">
        <v>0</v>
      </c>
      <c r="L72" s="30">
        <v>0</v>
      </c>
    </row>
    <row r="73" spans="1:14" s="3" customFormat="1" ht="16.5" customHeight="1" x14ac:dyDescent="0.25">
      <c r="A73" s="66" t="s">
        <v>25</v>
      </c>
      <c r="B73" s="66"/>
      <c r="C73" s="66"/>
      <c r="D73" s="9" t="s">
        <v>26</v>
      </c>
      <c r="E73" s="34">
        <f>F73+G73+H73+I73+J73+K73+L73</f>
        <v>446409.57840000006</v>
      </c>
      <c r="F73" s="45">
        <f>F74+F75+F76+F77+F78</f>
        <v>2881.3</v>
      </c>
      <c r="G73" s="45">
        <f>G74+G75+G76+G77+G78</f>
        <v>81498.767999999996</v>
      </c>
      <c r="H73" s="45">
        <f>H74+H75+H76+H77+H78</f>
        <v>319581.68040000001</v>
      </c>
      <c r="I73" s="45">
        <f t="shared" ref="I73:L73" si="19">I74+I75+I76+I77+I78</f>
        <v>37647.83</v>
      </c>
      <c r="J73" s="45">
        <f t="shared" si="19"/>
        <v>1600</v>
      </c>
      <c r="K73" s="45">
        <f t="shared" si="19"/>
        <v>1600</v>
      </c>
      <c r="L73" s="45">
        <f t="shared" si="19"/>
        <v>1600</v>
      </c>
    </row>
    <row r="74" spans="1:14" s="3" customFormat="1" ht="30" customHeight="1" x14ac:dyDescent="0.25">
      <c r="A74" s="66"/>
      <c r="B74" s="66"/>
      <c r="C74" s="66"/>
      <c r="D74" s="9" t="s">
        <v>31</v>
      </c>
      <c r="E74" s="34">
        <f t="shared" ref="E74:E78" si="20">F74+G74+H74+I74+J74+K74+L74</f>
        <v>0</v>
      </c>
      <c r="F74" s="45">
        <f>F44+F50+F56+F62</f>
        <v>0</v>
      </c>
      <c r="G74" s="45">
        <f t="shared" ref="G74:L74" si="21">G44+G50+G56+G62</f>
        <v>0</v>
      </c>
      <c r="H74" s="45">
        <f t="shared" si="21"/>
        <v>0</v>
      </c>
      <c r="I74" s="45">
        <f t="shared" si="21"/>
        <v>0</v>
      </c>
      <c r="J74" s="45">
        <f t="shared" si="21"/>
        <v>0</v>
      </c>
      <c r="K74" s="45">
        <f t="shared" si="21"/>
        <v>0</v>
      </c>
      <c r="L74" s="45">
        <f t="shared" si="21"/>
        <v>0</v>
      </c>
      <c r="N74" s="18"/>
    </row>
    <row r="75" spans="1:14" s="3" customFormat="1" ht="47.25" customHeight="1" x14ac:dyDescent="0.25">
      <c r="A75" s="66"/>
      <c r="B75" s="66"/>
      <c r="C75" s="66"/>
      <c r="D75" s="9" t="s">
        <v>18</v>
      </c>
      <c r="E75" s="34">
        <f t="shared" si="20"/>
        <v>0</v>
      </c>
      <c r="F75" s="45">
        <f>F45+F51+F57+F63</f>
        <v>0</v>
      </c>
      <c r="G75" s="45">
        <f t="shared" ref="G75:L75" si="22">G45+G51+G57+G63</f>
        <v>0</v>
      </c>
      <c r="H75" s="45">
        <f t="shared" si="22"/>
        <v>0</v>
      </c>
      <c r="I75" s="45">
        <f t="shared" si="22"/>
        <v>0</v>
      </c>
      <c r="J75" s="45">
        <f t="shared" si="22"/>
        <v>0</v>
      </c>
      <c r="K75" s="45">
        <f t="shared" si="22"/>
        <v>0</v>
      </c>
      <c r="L75" s="45">
        <f t="shared" si="22"/>
        <v>0</v>
      </c>
    </row>
    <row r="76" spans="1:14" s="3" customFormat="1" ht="16.5" customHeight="1" x14ac:dyDescent="0.25">
      <c r="A76" s="66"/>
      <c r="B76" s="66"/>
      <c r="C76" s="66"/>
      <c r="D76" s="9" t="s">
        <v>27</v>
      </c>
      <c r="E76" s="34">
        <f t="shared" si="20"/>
        <v>76612.157999999996</v>
      </c>
      <c r="F76" s="45">
        <f>F46+F52+F58+F64</f>
        <v>2881.3</v>
      </c>
      <c r="G76" s="45">
        <f>G46+G52+G58+G64+G70</f>
        <v>55474.787999999993</v>
      </c>
      <c r="H76" s="45">
        <f t="shared" ref="G76:L78" si="23">H46+H52+H58+H64</f>
        <v>15856.07</v>
      </c>
      <c r="I76" s="45">
        <f t="shared" si="23"/>
        <v>600</v>
      </c>
      <c r="J76" s="45">
        <f t="shared" si="23"/>
        <v>600</v>
      </c>
      <c r="K76" s="45">
        <f t="shared" si="23"/>
        <v>600</v>
      </c>
      <c r="L76" s="45">
        <f t="shared" si="23"/>
        <v>600</v>
      </c>
    </row>
    <row r="77" spans="1:14" s="3" customFormat="1" ht="65.25" customHeight="1" x14ac:dyDescent="0.25">
      <c r="A77" s="66"/>
      <c r="B77" s="66"/>
      <c r="C77" s="66"/>
      <c r="D77" s="9" t="s">
        <v>32</v>
      </c>
      <c r="E77" s="34">
        <f t="shared" si="20"/>
        <v>0</v>
      </c>
      <c r="F77" s="45">
        <f>F47+F53+F59+F65</f>
        <v>0</v>
      </c>
      <c r="G77" s="45">
        <f t="shared" si="23"/>
        <v>0</v>
      </c>
      <c r="H77" s="45">
        <f t="shared" si="23"/>
        <v>0</v>
      </c>
      <c r="I77" s="45">
        <f t="shared" si="23"/>
        <v>0</v>
      </c>
      <c r="J77" s="45">
        <f t="shared" si="23"/>
        <v>0</v>
      </c>
      <c r="K77" s="45">
        <f t="shared" si="23"/>
        <v>0</v>
      </c>
      <c r="L77" s="45">
        <f t="shared" si="23"/>
        <v>0</v>
      </c>
    </row>
    <row r="78" spans="1:14" s="3" customFormat="1" ht="54" customHeight="1" x14ac:dyDescent="0.25">
      <c r="A78" s="66"/>
      <c r="B78" s="66"/>
      <c r="C78" s="66"/>
      <c r="D78" s="9" t="s">
        <v>21</v>
      </c>
      <c r="E78" s="34">
        <f t="shared" si="20"/>
        <v>369797.4204</v>
      </c>
      <c r="F78" s="45">
        <f>F48+F54+F60+F66</f>
        <v>0</v>
      </c>
      <c r="G78" s="45">
        <f t="shared" si="23"/>
        <v>26023.98</v>
      </c>
      <c r="H78" s="53">
        <f t="shared" si="23"/>
        <v>303725.61040000001</v>
      </c>
      <c r="I78" s="53">
        <f t="shared" si="23"/>
        <v>37047.83</v>
      </c>
      <c r="J78" s="45">
        <f t="shared" si="23"/>
        <v>1000</v>
      </c>
      <c r="K78" s="45">
        <f t="shared" si="23"/>
        <v>1000</v>
      </c>
      <c r="L78" s="45">
        <f t="shared" si="23"/>
        <v>1000</v>
      </c>
    </row>
    <row r="79" spans="1:14" ht="25.5" customHeight="1" x14ac:dyDescent="0.25">
      <c r="A79" s="61" t="s">
        <v>34</v>
      </c>
      <c r="B79" s="61"/>
      <c r="C79" s="62"/>
      <c r="D79" s="10" t="s">
        <v>28</v>
      </c>
      <c r="E79" s="39">
        <f>SUM(F79:L79)</f>
        <v>452786.15143000003</v>
      </c>
      <c r="F79" s="39">
        <f>SUM(F80:F84)</f>
        <v>3554.8</v>
      </c>
      <c r="G79" s="42">
        <f t="shared" ref="G79:L79" si="24">SUM(G80:G84)</f>
        <v>82451.841029999996</v>
      </c>
      <c r="H79" s="42">
        <f t="shared" si="24"/>
        <v>320331.68040000001</v>
      </c>
      <c r="I79" s="39">
        <f t="shared" si="24"/>
        <v>38647.83</v>
      </c>
      <c r="J79" s="39">
        <f t="shared" si="24"/>
        <v>2600</v>
      </c>
      <c r="K79" s="39">
        <f t="shared" si="24"/>
        <v>2600</v>
      </c>
      <c r="L79" s="39">
        <f t="shared" si="24"/>
        <v>2600</v>
      </c>
    </row>
    <row r="80" spans="1:14" ht="36" customHeight="1" x14ac:dyDescent="0.25">
      <c r="A80" s="61"/>
      <c r="B80" s="61"/>
      <c r="C80" s="62"/>
      <c r="D80" s="10" t="s">
        <v>31</v>
      </c>
      <c r="E80" s="39">
        <f>SUM(F80:L80)</f>
        <v>0</v>
      </c>
      <c r="F80" s="39">
        <f>F37+F74</f>
        <v>0</v>
      </c>
      <c r="G80" s="39">
        <f t="shared" ref="G80:L80" si="25">G37+G74</f>
        <v>0</v>
      </c>
      <c r="H80" s="39">
        <f t="shared" si="25"/>
        <v>0</v>
      </c>
      <c r="I80" s="39">
        <f t="shared" si="25"/>
        <v>0</v>
      </c>
      <c r="J80" s="39">
        <f t="shared" si="25"/>
        <v>0</v>
      </c>
      <c r="K80" s="39">
        <f t="shared" si="25"/>
        <v>0</v>
      </c>
      <c r="L80" s="39">
        <f t="shared" si="25"/>
        <v>0</v>
      </c>
    </row>
    <row r="81" spans="1:12" ht="47.25" x14ac:dyDescent="0.25">
      <c r="A81" s="61"/>
      <c r="B81" s="61"/>
      <c r="C81" s="62"/>
      <c r="D81" s="10" t="s">
        <v>18</v>
      </c>
      <c r="E81" s="39">
        <f t="shared" ref="E81:E84" si="26">SUM(F81:L81)</f>
        <v>0</v>
      </c>
      <c r="F81" s="39">
        <f>F38+F75</f>
        <v>0</v>
      </c>
      <c r="G81" s="39">
        <f t="shared" ref="G81:L81" si="27">G38+G75</f>
        <v>0</v>
      </c>
      <c r="H81" s="39">
        <f t="shared" si="27"/>
        <v>0</v>
      </c>
      <c r="I81" s="39">
        <f t="shared" si="27"/>
        <v>0</v>
      </c>
      <c r="J81" s="39">
        <f t="shared" si="27"/>
        <v>0</v>
      </c>
      <c r="K81" s="39">
        <f t="shared" si="27"/>
        <v>0</v>
      </c>
      <c r="L81" s="39">
        <f t="shared" si="27"/>
        <v>0</v>
      </c>
    </row>
    <row r="82" spans="1:12" ht="25.5" customHeight="1" x14ac:dyDescent="0.25">
      <c r="A82" s="61"/>
      <c r="B82" s="61"/>
      <c r="C82" s="62"/>
      <c r="D82" s="10" t="s">
        <v>20</v>
      </c>
      <c r="E82" s="39">
        <f>SUM(F82:L82)</f>
        <v>82988.731029999995</v>
      </c>
      <c r="F82" s="39">
        <f>F39+F76</f>
        <v>3554.8</v>
      </c>
      <c r="G82" s="42">
        <f>G39+G76</f>
        <v>56427.861029999993</v>
      </c>
      <c r="H82" s="42">
        <f t="shared" ref="G82:L84" si="28">H39+H76</f>
        <v>16606.07</v>
      </c>
      <c r="I82" s="39">
        <f t="shared" si="28"/>
        <v>1600</v>
      </c>
      <c r="J82" s="39">
        <f t="shared" si="28"/>
        <v>1600</v>
      </c>
      <c r="K82" s="39">
        <f t="shared" si="28"/>
        <v>1600</v>
      </c>
      <c r="L82" s="39">
        <f t="shared" si="28"/>
        <v>1600</v>
      </c>
    </row>
    <row r="83" spans="1:12" ht="67.5" customHeight="1" x14ac:dyDescent="0.25">
      <c r="A83" s="61"/>
      <c r="B83" s="61"/>
      <c r="C83" s="62"/>
      <c r="D83" s="10" t="s">
        <v>32</v>
      </c>
      <c r="E83" s="39">
        <f>SUM(F83:L83)</f>
        <v>0</v>
      </c>
      <c r="F83" s="39">
        <f>F40+F77</f>
        <v>0</v>
      </c>
      <c r="G83" s="39">
        <f t="shared" si="28"/>
        <v>0</v>
      </c>
      <c r="H83" s="39">
        <f t="shared" si="28"/>
        <v>0</v>
      </c>
      <c r="I83" s="39">
        <f t="shared" si="28"/>
        <v>0</v>
      </c>
      <c r="J83" s="39">
        <f t="shared" si="28"/>
        <v>0</v>
      </c>
      <c r="K83" s="39">
        <f t="shared" si="28"/>
        <v>0</v>
      </c>
      <c r="L83" s="39">
        <f t="shared" si="28"/>
        <v>0</v>
      </c>
    </row>
    <row r="84" spans="1:12" ht="47.25" x14ac:dyDescent="0.25">
      <c r="A84" s="61"/>
      <c r="B84" s="61"/>
      <c r="C84" s="62"/>
      <c r="D84" s="10" t="s">
        <v>21</v>
      </c>
      <c r="E84" s="39">
        <f t="shared" si="26"/>
        <v>369797.4204</v>
      </c>
      <c r="F84" s="39">
        <f>F41+F78</f>
        <v>0</v>
      </c>
      <c r="G84" s="39">
        <f t="shared" si="28"/>
        <v>26023.98</v>
      </c>
      <c r="H84" s="42">
        <f t="shared" si="28"/>
        <v>303725.61040000001</v>
      </c>
      <c r="I84" s="39">
        <f>I41+I78</f>
        <v>37047.83</v>
      </c>
      <c r="J84" s="39">
        <f t="shared" si="28"/>
        <v>1000</v>
      </c>
      <c r="K84" s="39">
        <f t="shared" si="28"/>
        <v>1000</v>
      </c>
      <c r="L84" s="39">
        <f t="shared" si="28"/>
        <v>1000</v>
      </c>
    </row>
    <row r="85" spans="1:12" ht="15.75" x14ac:dyDescent="0.25">
      <c r="A85" s="84" t="s">
        <v>7</v>
      </c>
      <c r="B85" s="85"/>
      <c r="C85" s="11"/>
      <c r="D85" s="12"/>
      <c r="E85" s="39"/>
      <c r="F85" s="39"/>
      <c r="G85" s="39"/>
      <c r="H85" s="39"/>
      <c r="I85" s="39"/>
      <c r="J85" s="39"/>
      <c r="K85" s="39"/>
      <c r="L85" s="39"/>
    </row>
    <row r="86" spans="1:12" ht="15.75" customHeight="1" x14ac:dyDescent="0.25">
      <c r="A86" s="75" t="s">
        <v>35</v>
      </c>
      <c r="B86" s="76"/>
      <c r="C86" s="77"/>
      <c r="D86" s="10" t="s">
        <v>28</v>
      </c>
      <c r="E86" s="39">
        <f>F86+G86+H86+I86+J86+K86+L86</f>
        <v>238232.01</v>
      </c>
      <c r="F86" s="39">
        <f>F87+F88+F89+F103+F104</f>
        <v>0</v>
      </c>
      <c r="G86" s="39">
        <f t="shared" ref="G86:L86" si="29">G87+G88+G89+G103+G104</f>
        <v>154.69999999999999</v>
      </c>
      <c r="H86" s="39">
        <f t="shared" si="29"/>
        <v>238077.31</v>
      </c>
      <c r="I86" s="39">
        <f t="shared" si="29"/>
        <v>0</v>
      </c>
      <c r="J86" s="39">
        <f t="shared" si="29"/>
        <v>0</v>
      </c>
      <c r="K86" s="39">
        <f t="shared" si="29"/>
        <v>0</v>
      </c>
      <c r="L86" s="39">
        <f t="shared" si="29"/>
        <v>0</v>
      </c>
    </row>
    <row r="87" spans="1:12" ht="31.5" x14ac:dyDescent="0.25">
      <c r="A87" s="78"/>
      <c r="B87" s="79"/>
      <c r="C87" s="80"/>
      <c r="D87" s="12" t="s">
        <v>31</v>
      </c>
      <c r="E87" s="39">
        <f t="shared" ref="E87:E104" si="30">F87+G87+H87+I87+J87+K87+L87</f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</row>
    <row r="88" spans="1:12" ht="47.25" x14ac:dyDescent="0.25">
      <c r="A88" s="78"/>
      <c r="B88" s="79"/>
      <c r="C88" s="80"/>
      <c r="D88" s="12" t="s">
        <v>18</v>
      </c>
      <c r="E88" s="39">
        <f t="shared" si="30"/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</row>
    <row r="89" spans="1:12" ht="15.75" x14ac:dyDescent="0.25">
      <c r="A89" s="78"/>
      <c r="B89" s="79"/>
      <c r="C89" s="80"/>
      <c r="D89" s="12" t="s">
        <v>20</v>
      </c>
      <c r="E89" s="39">
        <f t="shared" si="30"/>
        <v>11154.7</v>
      </c>
      <c r="F89" s="40">
        <v>0</v>
      </c>
      <c r="G89" s="40">
        <f>G46</f>
        <v>154.69999999999999</v>
      </c>
      <c r="H89" s="40">
        <f>H46</f>
        <v>11000</v>
      </c>
      <c r="I89" s="40">
        <v>0</v>
      </c>
      <c r="J89" s="40">
        <v>0</v>
      </c>
      <c r="K89" s="40">
        <v>0</v>
      </c>
      <c r="L89" s="40">
        <v>0</v>
      </c>
    </row>
    <row r="90" spans="1:12" ht="45" hidden="1" customHeight="1" outlineLevel="1" x14ac:dyDescent="0.25">
      <c r="A90" s="78"/>
      <c r="B90" s="79"/>
      <c r="C90" s="80"/>
      <c r="D90" s="12" t="s">
        <v>32</v>
      </c>
      <c r="E90" s="39">
        <f t="shared" si="30"/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</row>
    <row r="91" spans="1:12" ht="45" hidden="1" customHeight="1" outlineLevel="1" x14ac:dyDescent="0.25">
      <c r="A91" s="78"/>
      <c r="B91" s="79"/>
      <c r="C91" s="80"/>
      <c r="D91" s="12" t="s">
        <v>21</v>
      </c>
      <c r="E91" s="39">
        <f t="shared" si="30"/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</row>
    <row r="92" spans="1:12" ht="15" hidden="1" customHeight="1" outlineLevel="1" x14ac:dyDescent="0.25">
      <c r="A92" s="78"/>
      <c r="B92" s="79"/>
      <c r="C92" s="80"/>
      <c r="D92" s="13">
        <v>260</v>
      </c>
      <c r="E92" s="39">
        <f t="shared" si="30"/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</row>
    <row r="93" spans="1:12" ht="15.75" hidden="1" customHeight="1" outlineLevel="1" x14ac:dyDescent="0.25">
      <c r="A93" s="78"/>
      <c r="B93" s="79"/>
      <c r="C93" s="80"/>
      <c r="D93" s="13">
        <v>1000</v>
      </c>
      <c r="E93" s="39">
        <f t="shared" si="30"/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</row>
    <row r="94" spans="1:12" ht="30" hidden="1" customHeight="1" outlineLevel="1" x14ac:dyDescent="0.25">
      <c r="A94" s="78"/>
      <c r="B94" s="79"/>
      <c r="C94" s="80"/>
      <c r="D94" s="13">
        <v>-1000</v>
      </c>
      <c r="E94" s="39">
        <f t="shared" si="30"/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</row>
    <row r="95" spans="1:12" ht="15.75" hidden="1" customHeight="1" outlineLevel="1" x14ac:dyDescent="0.25">
      <c r="A95" s="78"/>
      <c r="B95" s="79"/>
      <c r="C95" s="80"/>
      <c r="D95" s="13">
        <v>350</v>
      </c>
      <c r="E95" s="39">
        <f t="shared" si="30"/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</row>
    <row r="96" spans="1:12" ht="30" hidden="1" customHeight="1" outlineLevel="1" x14ac:dyDescent="0.25">
      <c r="A96" s="78"/>
      <c r="B96" s="79"/>
      <c r="C96" s="80"/>
      <c r="D96" s="13">
        <v>-350</v>
      </c>
      <c r="E96" s="39">
        <f t="shared" si="30"/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</row>
    <row r="97" spans="1:14" ht="15.75" hidden="1" customHeight="1" outlineLevel="1" x14ac:dyDescent="0.25">
      <c r="A97" s="78"/>
      <c r="B97" s="79"/>
      <c r="C97" s="80"/>
      <c r="D97" s="13">
        <v>20</v>
      </c>
      <c r="E97" s="39">
        <f t="shared" si="30"/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</row>
    <row r="98" spans="1:14" ht="30" hidden="1" customHeight="1" outlineLevel="1" x14ac:dyDescent="0.25">
      <c r="A98" s="78"/>
      <c r="B98" s="79"/>
      <c r="C98" s="80"/>
      <c r="D98" s="13">
        <v>-20</v>
      </c>
      <c r="E98" s="39">
        <f t="shared" si="30"/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</row>
    <row r="99" spans="1:14" ht="15" hidden="1" customHeight="1" outlineLevel="1" x14ac:dyDescent="0.25">
      <c r="A99" s="78"/>
      <c r="B99" s="79"/>
      <c r="C99" s="80"/>
      <c r="D99" s="13">
        <v>20</v>
      </c>
      <c r="E99" s="39">
        <f t="shared" si="30"/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</row>
    <row r="100" spans="1:14" ht="30" hidden="1" customHeight="1" outlineLevel="1" x14ac:dyDescent="0.25">
      <c r="A100" s="78"/>
      <c r="B100" s="79"/>
      <c r="C100" s="80"/>
      <c r="D100" s="13">
        <v>-20</v>
      </c>
      <c r="E100" s="39">
        <f t="shared" si="30"/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</row>
    <row r="101" spans="1:14" ht="15.75" hidden="1" customHeight="1" outlineLevel="1" x14ac:dyDescent="0.25">
      <c r="A101" s="78"/>
      <c r="B101" s="79"/>
      <c r="C101" s="80"/>
      <c r="D101" s="14">
        <f>D92+D93+D95+D97+D99</f>
        <v>1650</v>
      </c>
      <c r="E101" s="39">
        <f t="shared" si="30"/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</row>
    <row r="102" spans="1:14" ht="42.75" hidden="1" customHeight="1" outlineLevel="1" x14ac:dyDescent="0.25">
      <c r="A102" s="78"/>
      <c r="B102" s="79"/>
      <c r="C102" s="80"/>
      <c r="D102" s="14" t="e">
        <f>D100+D98+D96+D94+D91</f>
        <v>#VALUE!</v>
      </c>
      <c r="E102" s="39">
        <f t="shared" si="30"/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</row>
    <row r="103" spans="1:14" ht="58.5" customHeight="1" outlineLevel="1" x14ac:dyDescent="0.25">
      <c r="A103" s="78"/>
      <c r="B103" s="79"/>
      <c r="C103" s="80"/>
      <c r="D103" s="4" t="s">
        <v>32</v>
      </c>
      <c r="E103" s="39">
        <f t="shared" si="30"/>
        <v>0</v>
      </c>
      <c r="F103" s="40">
        <v>0</v>
      </c>
      <c r="G103" s="40">
        <v>0</v>
      </c>
      <c r="H103" s="40">
        <v>0</v>
      </c>
      <c r="I103" s="40">
        <v>0</v>
      </c>
      <c r="J103" s="40">
        <v>0</v>
      </c>
      <c r="K103" s="40">
        <v>0</v>
      </c>
      <c r="L103" s="40">
        <v>0</v>
      </c>
      <c r="N103" s="49"/>
    </row>
    <row r="104" spans="1:14" ht="27.75" customHeight="1" outlineLevel="1" x14ac:dyDescent="0.25">
      <c r="A104" s="81"/>
      <c r="B104" s="82"/>
      <c r="C104" s="83"/>
      <c r="D104" s="4" t="s">
        <v>21</v>
      </c>
      <c r="E104" s="39">
        <f t="shared" si="30"/>
        <v>227077.31</v>
      </c>
      <c r="F104" s="40">
        <v>0</v>
      </c>
      <c r="G104" s="40">
        <f>G48</f>
        <v>0</v>
      </c>
      <c r="H104" s="40">
        <f>H48</f>
        <v>227077.31</v>
      </c>
      <c r="I104" s="40">
        <v>0</v>
      </c>
      <c r="J104" s="40">
        <v>0</v>
      </c>
      <c r="K104" s="40">
        <v>0</v>
      </c>
      <c r="L104" s="40">
        <v>0</v>
      </c>
    </row>
    <row r="105" spans="1:14" ht="15.75" customHeight="1" x14ac:dyDescent="0.25">
      <c r="A105" s="75" t="s">
        <v>36</v>
      </c>
      <c r="B105" s="76"/>
      <c r="C105" s="77"/>
      <c r="D105" s="10" t="s">
        <v>28</v>
      </c>
      <c r="E105" s="39">
        <f>SUM(F105:L105)</f>
        <v>214554.14143000002</v>
      </c>
      <c r="F105" s="39">
        <f>F106+F107+F108+F109+F110</f>
        <v>3554.8</v>
      </c>
      <c r="G105" s="39">
        <f t="shared" ref="G105:L105" si="31">G106+G107+G108+G109+G110</f>
        <v>82297.141029999999</v>
      </c>
      <c r="H105" s="39">
        <f t="shared" si="31"/>
        <v>82254.370399999985</v>
      </c>
      <c r="I105" s="39">
        <f t="shared" si="31"/>
        <v>38647.83</v>
      </c>
      <c r="J105" s="39">
        <f t="shared" si="31"/>
        <v>2600</v>
      </c>
      <c r="K105" s="39">
        <f t="shared" si="31"/>
        <v>2600</v>
      </c>
      <c r="L105" s="39">
        <f t="shared" si="31"/>
        <v>2600</v>
      </c>
    </row>
    <row r="106" spans="1:14" ht="31.5" x14ac:dyDescent="0.25">
      <c r="A106" s="78"/>
      <c r="B106" s="79"/>
      <c r="C106" s="80"/>
      <c r="D106" s="12" t="s">
        <v>31</v>
      </c>
      <c r="E106" s="39">
        <f>SUM(F106:L106)</f>
        <v>0</v>
      </c>
      <c r="F106" s="40">
        <f t="shared" ref="F106:L107" si="32">F37+F50+F56+F62</f>
        <v>0</v>
      </c>
      <c r="G106" s="40">
        <f t="shared" si="32"/>
        <v>0</v>
      </c>
      <c r="H106" s="40">
        <f t="shared" si="32"/>
        <v>0</v>
      </c>
      <c r="I106" s="40">
        <f t="shared" si="32"/>
        <v>0</v>
      </c>
      <c r="J106" s="40">
        <f t="shared" si="32"/>
        <v>0</v>
      </c>
      <c r="K106" s="40">
        <f t="shared" si="32"/>
        <v>0</v>
      </c>
      <c r="L106" s="40">
        <f t="shared" si="32"/>
        <v>0</v>
      </c>
    </row>
    <row r="107" spans="1:14" ht="47.25" x14ac:dyDescent="0.25">
      <c r="A107" s="78"/>
      <c r="B107" s="79"/>
      <c r="C107" s="80"/>
      <c r="D107" s="12" t="s">
        <v>18</v>
      </c>
      <c r="E107" s="39">
        <f t="shared" ref="E107:E108" si="33">SUM(F107:L107)</f>
        <v>0</v>
      </c>
      <c r="F107" s="40">
        <f t="shared" si="32"/>
        <v>0</v>
      </c>
      <c r="G107" s="40">
        <f t="shared" si="32"/>
        <v>0</v>
      </c>
      <c r="H107" s="40">
        <f t="shared" si="32"/>
        <v>0</v>
      </c>
      <c r="I107" s="40">
        <f t="shared" si="32"/>
        <v>0</v>
      </c>
      <c r="J107" s="40">
        <f t="shared" si="32"/>
        <v>0</v>
      </c>
      <c r="K107" s="40">
        <f t="shared" si="32"/>
        <v>0</v>
      </c>
      <c r="L107" s="40">
        <f t="shared" si="32"/>
        <v>0</v>
      </c>
      <c r="M107" s="19"/>
    </row>
    <row r="108" spans="1:14" ht="15.75" x14ac:dyDescent="0.25">
      <c r="A108" s="78"/>
      <c r="B108" s="79"/>
      <c r="C108" s="80"/>
      <c r="D108" s="12" t="s">
        <v>20</v>
      </c>
      <c r="E108" s="39">
        <f t="shared" si="33"/>
        <v>71834.031029999998</v>
      </c>
      <c r="F108" s="40">
        <f>F39+F52+F58+2881.3</f>
        <v>3554.8</v>
      </c>
      <c r="G108" s="40">
        <f>G39+G52+G58+G64+G70</f>
        <v>56273.161029999996</v>
      </c>
      <c r="H108" s="40">
        <f t="shared" ref="H108:L108" si="34">H39+H52+H58+H64</f>
        <v>5606.07</v>
      </c>
      <c r="I108" s="40">
        <f t="shared" si="34"/>
        <v>1600</v>
      </c>
      <c r="J108" s="40">
        <f t="shared" si="34"/>
        <v>1600</v>
      </c>
      <c r="K108" s="40">
        <f t="shared" si="34"/>
        <v>1600</v>
      </c>
      <c r="L108" s="40">
        <f t="shared" si="34"/>
        <v>1600</v>
      </c>
    </row>
    <row r="109" spans="1:14" ht="63" x14ac:dyDescent="0.25">
      <c r="A109" s="78"/>
      <c r="B109" s="79"/>
      <c r="C109" s="80"/>
      <c r="D109" s="12" t="s">
        <v>32</v>
      </c>
      <c r="E109" s="39">
        <f>SUM(F109:L109)</f>
        <v>0</v>
      </c>
      <c r="F109" s="40">
        <f>F40+F53+F59+F65</f>
        <v>0</v>
      </c>
      <c r="G109" s="40">
        <f t="shared" ref="G109:L109" si="35">G40+G53+G59+G65</f>
        <v>0</v>
      </c>
      <c r="H109" s="40">
        <f t="shared" si="35"/>
        <v>0</v>
      </c>
      <c r="I109" s="40">
        <f t="shared" si="35"/>
        <v>0</v>
      </c>
      <c r="J109" s="40">
        <f t="shared" si="35"/>
        <v>0</v>
      </c>
      <c r="K109" s="40">
        <f t="shared" si="35"/>
        <v>0</v>
      </c>
      <c r="L109" s="40">
        <f t="shared" si="35"/>
        <v>0</v>
      </c>
      <c r="M109" s="19"/>
    </row>
    <row r="110" spans="1:14" ht="47.25" x14ac:dyDescent="0.25">
      <c r="A110" s="81"/>
      <c r="B110" s="82"/>
      <c r="C110" s="83"/>
      <c r="D110" s="12" t="s">
        <v>21</v>
      </c>
      <c r="E110" s="39">
        <f t="shared" ref="E110" si="36">SUM(F110:L110)</f>
        <v>142720.11040000001</v>
      </c>
      <c r="F110" s="40">
        <f>F41+F54+F60+F66</f>
        <v>0</v>
      </c>
      <c r="G110" s="40">
        <f t="shared" ref="G110:L110" si="37">G41+G54+G60+G66</f>
        <v>26023.98</v>
      </c>
      <c r="H110" s="40">
        <f t="shared" si="37"/>
        <v>76648.300399999993</v>
      </c>
      <c r="I110" s="40">
        <f t="shared" si="37"/>
        <v>37047.83</v>
      </c>
      <c r="J110" s="40">
        <f t="shared" si="37"/>
        <v>1000</v>
      </c>
      <c r="K110" s="40">
        <f t="shared" si="37"/>
        <v>1000</v>
      </c>
      <c r="L110" s="40">
        <f t="shared" si="37"/>
        <v>1000</v>
      </c>
    </row>
    <row r="111" spans="1:14" ht="15.75" customHeight="1" x14ac:dyDescent="0.25">
      <c r="A111" s="75" t="s">
        <v>56</v>
      </c>
      <c r="B111" s="76"/>
      <c r="C111" s="77"/>
      <c r="D111" s="10" t="s">
        <v>28</v>
      </c>
      <c r="E111" s="39">
        <f>SUM(F111:L111)</f>
        <v>2526.57303</v>
      </c>
      <c r="F111" s="39">
        <f>SUM(F112:F116)</f>
        <v>173.5</v>
      </c>
      <c r="G111" s="39">
        <f t="shared" ref="G111" si="38">SUM(G112:G116)</f>
        <v>353.07303000000002</v>
      </c>
      <c r="H111" s="39">
        <f t="shared" ref="H111" si="39">SUM(H112:H116)</f>
        <v>400</v>
      </c>
      <c r="I111" s="39">
        <f t="shared" ref="I111" si="40">SUM(I112:I116)</f>
        <v>400</v>
      </c>
      <c r="J111" s="39">
        <f t="shared" ref="J111" si="41">SUM(J112:J116)</f>
        <v>400</v>
      </c>
      <c r="K111" s="39">
        <f t="shared" ref="K111" si="42">SUM(K112:K116)</f>
        <v>400</v>
      </c>
      <c r="L111" s="39">
        <f t="shared" ref="L111" si="43">SUM(L112:L116)</f>
        <v>400</v>
      </c>
    </row>
    <row r="112" spans="1:14" ht="31.5" x14ac:dyDescent="0.25">
      <c r="A112" s="78"/>
      <c r="B112" s="79"/>
      <c r="C112" s="80"/>
      <c r="D112" s="12" t="s">
        <v>31</v>
      </c>
      <c r="E112" s="39">
        <f>SUM(F112:L112)</f>
        <v>0</v>
      </c>
      <c r="F112" s="40">
        <f>F19</f>
        <v>0</v>
      </c>
      <c r="G112" s="40">
        <f t="shared" ref="G112:L112" si="44">G19</f>
        <v>0</v>
      </c>
      <c r="H112" s="40">
        <f t="shared" si="44"/>
        <v>0</v>
      </c>
      <c r="I112" s="40">
        <f t="shared" si="44"/>
        <v>0</v>
      </c>
      <c r="J112" s="40">
        <f t="shared" si="44"/>
        <v>0</v>
      </c>
      <c r="K112" s="40">
        <f t="shared" si="44"/>
        <v>0</v>
      </c>
      <c r="L112" s="40">
        <f t="shared" si="44"/>
        <v>0</v>
      </c>
    </row>
    <row r="113" spans="1:12" ht="47.25" x14ac:dyDescent="0.25">
      <c r="A113" s="78"/>
      <c r="B113" s="79"/>
      <c r="C113" s="80"/>
      <c r="D113" s="12" t="s">
        <v>18</v>
      </c>
      <c r="E113" s="39">
        <f t="shared" ref="E113" si="45">SUM(F113:L113)</f>
        <v>0</v>
      </c>
      <c r="F113" s="40">
        <f t="shared" ref="F113:L113" si="46">F20</f>
        <v>0</v>
      </c>
      <c r="G113" s="40">
        <f t="shared" si="46"/>
        <v>0</v>
      </c>
      <c r="H113" s="40">
        <f t="shared" si="46"/>
        <v>0</v>
      </c>
      <c r="I113" s="40">
        <f t="shared" si="46"/>
        <v>0</v>
      </c>
      <c r="J113" s="40">
        <f t="shared" si="46"/>
        <v>0</v>
      </c>
      <c r="K113" s="40">
        <f t="shared" si="46"/>
        <v>0</v>
      </c>
      <c r="L113" s="40">
        <f t="shared" si="46"/>
        <v>0</v>
      </c>
    </row>
    <row r="114" spans="1:12" ht="15.75" x14ac:dyDescent="0.25">
      <c r="A114" s="78"/>
      <c r="B114" s="79"/>
      <c r="C114" s="80"/>
      <c r="D114" s="12" t="s">
        <v>20</v>
      </c>
      <c r="E114" s="39">
        <f>SUM(F114:L114)</f>
        <v>2526.57303</v>
      </c>
      <c r="F114" s="40">
        <f t="shared" ref="F114:L114" si="47">F21</f>
        <v>173.5</v>
      </c>
      <c r="G114" s="40">
        <f t="shared" si="47"/>
        <v>353.07303000000002</v>
      </c>
      <c r="H114" s="40">
        <f t="shared" si="47"/>
        <v>400</v>
      </c>
      <c r="I114" s="40">
        <f t="shared" si="47"/>
        <v>400</v>
      </c>
      <c r="J114" s="40">
        <f t="shared" si="47"/>
        <v>400</v>
      </c>
      <c r="K114" s="40">
        <f t="shared" si="47"/>
        <v>400</v>
      </c>
      <c r="L114" s="40">
        <f t="shared" si="47"/>
        <v>400</v>
      </c>
    </row>
    <row r="115" spans="1:12" ht="63" x14ac:dyDescent="0.25">
      <c r="A115" s="78"/>
      <c r="B115" s="79"/>
      <c r="C115" s="80"/>
      <c r="D115" s="12" t="s">
        <v>32</v>
      </c>
      <c r="E115" s="39">
        <f>SUM(F115:L115)</f>
        <v>0</v>
      </c>
      <c r="F115" s="40">
        <f t="shared" ref="F115:L115" si="48">F22</f>
        <v>0</v>
      </c>
      <c r="G115" s="40">
        <f t="shared" si="48"/>
        <v>0</v>
      </c>
      <c r="H115" s="40">
        <f t="shared" si="48"/>
        <v>0</v>
      </c>
      <c r="I115" s="40">
        <f t="shared" si="48"/>
        <v>0</v>
      </c>
      <c r="J115" s="40">
        <f t="shared" si="48"/>
        <v>0</v>
      </c>
      <c r="K115" s="40">
        <f t="shared" si="48"/>
        <v>0</v>
      </c>
      <c r="L115" s="40">
        <f t="shared" si="48"/>
        <v>0</v>
      </c>
    </row>
    <row r="116" spans="1:12" ht="47.25" x14ac:dyDescent="0.25">
      <c r="A116" s="81"/>
      <c r="B116" s="82"/>
      <c r="C116" s="83"/>
      <c r="D116" s="12" t="s">
        <v>21</v>
      </c>
      <c r="E116" s="39">
        <f t="shared" ref="E116" si="49">SUM(F116:L116)</f>
        <v>0</v>
      </c>
      <c r="F116" s="40">
        <f t="shared" ref="F116:L116" si="50">F23</f>
        <v>0</v>
      </c>
      <c r="G116" s="40">
        <f t="shared" si="50"/>
        <v>0</v>
      </c>
      <c r="H116" s="40">
        <f t="shared" si="50"/>
        <v>0</v>
      </c>
      <c r="I116" s="40">
        <f t="shared" si="50"/>
        <v>0</v>
      </c>
      <c r="J116" s="40">
        <f t="shared" si="50"/>
        <v>0</v>
      </c>
      <c r="K116" s="40">
        <f t="shared" si="50"/>
        <v>0</v>
      </c>
      <c r="L116" s="40">
        <f t="shared" si="50"/>
        <v>0</v>
      </c>
    </row>
    <row r="117" spans="1:12" ht="15.75" customHeight="1" x14ac:dyDescent="0.25">
      <c r="A117" s="75" t="s">
        <v>55</v>
      </c>
      <c r="B117" s="76"/>
      <c r="C117" s="77"/>
      <c r="D117" s="10" t="s">
        <v>28</v>
      </c>
      <c r="E117" s="39">
        <f>SUM(F117:L117)</f>
        <v>3850</v>
      </c>
      <c r="F117" s="39">
        <f>SUM(F118:F122)</f>
        <v>500</v>
      </c>
      <c r="G117" s="39">
        <f>SUM(G118:G122)</f>
        <v>600</v>
      </c>
      <c r="H117" s="39">
        <f t="shared" ref="H117" si="51">SUM(H118:H122)</f>
        <v>350</v>
      </c>
      <c r="I117" s="39">
        <f t="shared" ref="I117" si="52">SUM(I118:I122)</f>
        <v>600</v>
      </c>
      <c r="J117" s="39">
        <f t="shared" ref="J117" si="53">SUM(J118:J122)</f>
        <v>600</v>
      </c>
      <c r="K117" s="39">
        <f t="shared" ref="K117" si="54">SUM(K118:K122)</f>
        <v>600</v>
      </c>
      <c r="L117" s="39">
        <f t="shared" ref="L117" si="55">SUM(L118:L122)</f>
        <v>600</v>
      </c>
    </row>
    <row r="118" spans="1:12" ht="31.5" x14ac:dyDescent="0.25">
      <c r="A118" s="78"/>
      <c r="B118" s="79"/>
      <c r="C118" s="80"/>
      <c r="D118" s="12" t="s">
        <v>31</v>
      </c>
      <c r="E118" s="39">
        <f>SUM(F118:L118)</f>
        <v>0</v>
      </c>
      <c r="F118" s="30">
        <f>F25+F31</f>
        <v>0</v>
      </c>
      <c r="G118" s="30">
        <f t="shared" ref="G118:L118" si="56">G25+G31</f>
        <v>0</v>
      </c>
      <c r="H118" s="30">
        <f t="shared" si="56"/>
        <v>0</v>
      </c>
      <c r="I118" s="30">
        <f t="shared" si="56"/>
        <v>0</v>
      </c>
      <c r="J118" s="30">
        <f t="shared" si="56"/>
        <v>0</v>
      </c>
      <c r="K118" s="30">
        <f t="shared" si="56"/>
        <v>0</v>
      </c>
      <c r="L118" s="30">
        <f t="shared" si="56"/>
        <v>0</v>
      </c>
    </row>
    <row r="119" spans="1:12" ht="47.25" x14ac:dyDescent="0.25">
      <c r="A119" s="78"/>
      <c r="B119" s="79"/>
      <c r="C119" s="80"/>
      <c r="D119" s="12" t="s">
        <v>18</v>
      </c>
      <c r="E119" s="39">
        <f t="shared" ref="E119:E120" si="57">SUM(F119:L119)</f>
        <v>0</v>
      </c>
      <c r="F119" s="30">
        <f t="shared" ref="F119:L119" si="58">F26+F32</f>
        <v>0</v>
      </c>
      <c r="G119" s="30">
        <f t="shared" si="58"/>
        <v>0</v>
      </c>
      <c r="H119" s="30">
        <f t="shared" si="58"/>
        <v>0</v>
      </c>
      <c r="I119" s="30">
        <f t="shared" si="58"/>
        <v>0</v>
      </c>
      <c r="J119" s="30">
        <f t="shared" si="58"/>
        <v>0</v>
      </c>
      <c r="K119" s="30">
        <f t="shared" si="58"/>
        <v>0</v>
      </c>
      <c r="L119" s="30">
        <f t="shared" si="58"/>
        <v>0</v>
      </c>
    </row>
    <row r="120" spans="1:12" ht="15.75" x14ac:dyDescent="0.25">
      <c r="A120" s="78"/>
      <c r="B120" s="79"/>
      <c r="C120" s="80"/>
      <c r="D120" s="12" t="s">
        <v>20</v>
      </c>
      <c r="E120" s="39">
        <f t="shared" si="57"/>
        <v>3850</v>
      </c>
      <c r="F120" s="30">
        <f t="shared" ref="F120:L120" si="59">F27+F33</f>
        <v>500</v>
      </c>
      <c r="G120" s="30">
        <f t="shared" si="59"/>
        <v>600</v>
      </c>
      <c r="H120" s="30">
        <f t="shared" si="59"/>
        <v>350</v>
      </c>
      <c r="I120" s="30">
        <f t="shared" si="59"/>
        <v>600</v>
      </c>
      <c r="J120" s="30">
        <f t="shared" si="59"/>
        <v>600</v>
      </c>
      <c r="K120" s="30">
        <f t="shared" si="59"/>
        <v>600</v>
      </c>
      <c r="L120" s="30">
        <f t="shared" si="59"/>
        <v>600</v>
      </c>
    </row>
    <row r="121" spans="1:12" ht="63" x14ac:dyDescent="0.25">
      <c r="A121" s="78"/>
      <c r="B121" s="79"/>
      <c r="C121" s="80"/>
      <c r="D121" s="12" t="s">
        <v>32</v>
      </c>
      <c r="E121" s="39">
        <f>SUM(F121:L121)</f>
        <v>0</v>
      </c>
      <c r="F121" s="30">
        <f t="shared" ref="F121:L121" si="60">F28+F34</f>
        <v>0</v>
      </c>
      <c r="G121" s="30">
        <f t="shared" si="60"/>
        <v>0</v>
      </c>
      <c r="H121" s="30">
        <f t="shared" si="60"/>
        <v>0</v>
      </c>
      <c r="I121" s="30">
        <f t="shared" si="60"/>
        <v>0</v>
      </c>
      <c r="J121" s="30">
        <f t="shared" si="60"/>
        <v>0</v>
      </c>
      <c r="K121" s="30">
        <f t="shared" si="60"/>
        <v>0</v>
      </c>
      <c r="L121" s="30">
        <f t="shared" si="60"/>
        <v>0</v>
      </c>
    </row>
    <row r="122" spans="1:12" ht="47.25" x14ac:dyDescent="0.25">
      <c r="A122" s="81"/>
      <c r="B122" s="82"/>
      <c r="C122" s="83"/>
      <c r="D122" s="12" t="s">
        <v>21</v>
      </c>
      <c r="E122" s="39">
        <f t="shared" ref="E122" si="61">SUM(F122:L122)</f>
        <v>0</v>
      </c>
      <c r="F122" s="30">
        <f t="shared" ref="F122:L122" si="62">F29+F35</f>
        <v>0</v>
      </c>
      <c r="G122" s="30">
        <f t="shared" si="62"/>
        <v>0</v>
      </c>
      <c r="H122" s="30">
        <f t="shared" si="62"/>
        <v>0</v>
      </c>
      <c r="I122" s="30">
        <f t="shared" si="62"/>
        <v>0</v>
      </c>
      <c r="J122" s="30">
        <f t="shared" si="62"/>
        <v>0</v>
      </c>
      <c r="K122" s="30">
        <f t="shared" si="62"/>
        <v>0</v>
      </c>
      <c r="L122" s="30">
        <f t="shared" si="62"/>
        <v>0</v>
      </c>
    </row>
    <row r="123" spans="1:12" ht="15.75" x14ac:dyDescent="0.25">
      <c r="A123" s="75" t="s">
        <v>54</v>
      </c>
      <c r="B123" s="76"/>
      <c r="C123" s="77"/>
      <c r="D123" s="10" t="s">
        <v>28</v>
      </c>
      <c r="E123" s="39">
        <f>SUM(F123:L123)</f>
        <v>11481.368399999999</v>
      </c>
      <c r="F123" s="39">
        <v>2881.3</v>
      </c>
      <c r="G123" s="39">
        <f>SUM(G124:G128)</f>
        <v>4089.058</v>
      </c>
      <c r="H123" s="39">
        <f t="shared" ref="H123:L123" si="63">SUM(H124:H128)</f>
        <v>4511.0104000000001</v>
      </c>
      <c r="I123" s="39">
        <f t="shared" si="63"/>
        <v>0</v>
      </c>
      <c r="J123" s="39">
        <f t="shared" si="63"/>
        <v>0</v>
      </c>
      <c r="K123" s="39">
        <f t="shared" si="63"/>
        <v>0</v>
      </c>
      <c r="L123" s="39">
        <f t="shared" si="63"/>
        <v>0</v>
      </c>
    </row>
    <row r="124" spans="1:12" ht="31.5" x14ac:dyDescent="0.25">
      <c r="A124" s="78"/>
      <c r="B124" s="79"/>
      <c r="C124" s="80"/>
      <c r="D124" s="12" t="s">
        <v>31</v>
      </c>
      <c r="E124" s="39">
        <f>SUM(F124:L124)</f>
        <v>0</v>
      </c>
      <c r="F124" s="30">
        <f>F62</f>
        <v>0</v>
      </c>
      <c r="G124" s="30">
        <f t="shared" ref="G124:L124" si="64">G62</f>
        <v>0</v>
      </c>
      <c r="H124" s="30">
        <f t="shared" si="64"/>
        <v>0</v>
      </c>
      <c r="I124" s="30">
        <f t="shared" si="64"/>
        <v>0</v>
      </c>
      <c r="J124" s="30">
        <f t="shared" si="64"/>
        <v>0</v>
      </c>
      <c r="K124" s="30">
        <f t="shared" si="64"/>
        <v>0</v>
      </c>
      <c r="L124" s="30">
        <f t="shared" si="64"/>
        <v>0</v>
      </c>
    </row>
    <row r="125" spans="1:12" ht="47.25" x14ac:dyDescent="0.25">
      <c r="A125" s="78"/>
      <c r="B125" s="79"/>
      <c r="C125" s="80"/>
      <c r="D125" s="12" t="s">
        <v>18</v>
      </c>
      <c r="E125" s="39">
        <f t="shared" ref="E125" si="65">SUM(F125:L125)</f>
        <v>0</v>
      </c>
      <c r="F125" s="30">
        <f t="shared" ref="F125:L125" si="66">F63</f>
        <v>0</v>
      </c>
      <c r="G125" s="30">
        <f t="shared" si="66"/>
        <v>0</v>
      </c>
      <c r="H125" s="30">
        <f t="shared" si="66"/>
        <v>0</v>
      </c>
      <c r="I125" s="30">
        <f t="shared" si="66"/>
        <v>0</v>
      </c>
      <c r="J125" s="30">
        <f t="shared" si="66"/>
        <v>0</v>
      </c>
      <c r="K125" s="30">
        <f t="shared" si="66"/>
        <v>0</v>
      </c>
      <c r="L125" s="30">
        <f t="shared" si="66"/>
        <v>0</v>
      </c>
    </row>
    <row r="126" spans="1:12" ht="15.75" x14ac:dyDescent="0.25">
      <c r="A126" s="78"/>
      <c r="B126" s="79"/>
      <c r="C126" s="80"/>
      <c r="D126" s="12" t="s">
        <v>20</v>
      </c>
      <c r="E126" s="39">
        <f>G126+H126+I126+J126+K126+L126+2881.3</f>
        <v>6970.3580000000002</v>
      </c>
      <c r="F126" s="30">
        <f t="shared" ref="F126:L126" si="67">F64</f>
        <v>2881.3</v>
      </c>
      <c r="G126" s="30">
        <f t="shared" si="67"/>
        <v>4089.058</v>
      </c>
      <c r="H126" s="30">
        <f t="shared" si="67"/>
        <v>0</v>
      </c>
      <c r="I126" s="30">
        <f t="shared" si="67"/>
        <v>0</v>
      </c>
      <c r="J126" s="30">
        <f t="shared" si="67"/>
        <v>0</v>
      </c>
      <c r="K126" s="30">
        <f t="shared" si="67"/>
        <v>0</v>
      </c>
      <c r="L126" s="30">
        <f t="shared" si="67"/>
        <v>0</v>
      </c>
    </row>
    <row r="127" spans="1:12" ht="63" x14ac:dyDescent="0.25">
      <c r="A127" s="78"/>
      <c r="B127" s="79"/>
      <c r="C127" s="80"/>
      <c r="D127" s="12" t="s">
        <v>32</v>
      </c>
      <c r="E127" s="39">
        <f>SUM(F127:L127)</f>
        <v>0</v>
      </c>
      <c r="F127" s="30">
        <f t="shared" ref="F127:L127" si="68">F65</f>
        <v>0</v>
      </c>
      <c r="G127" s="30">
        <f t="shared" si="68"/>
        <v>0</v>
      </c>
      <c r="H127" s="30">
        <f t="shared" si="68"/>
        <v>0</v>
      </c>
      <c r="I127" s="30">
        <f t="shared" si="68"/>
        <v>0</v>
      </c>
      <c r="J127" s="30">
        <f t="shared" si="68"/>
        <v>0</v>
      </c>
      <c r="K127" s="30">
        <f t="shared" si="68"/>
        <v>0</v>
      </c>
      <c r="L127" s="30">
        <f t="shared" si="68"/>
        <v>0</v>
      </c>
    </row>
    <row r="128" spans="1:12" ht="47.25" x14ac:dyDescent="0.25">
      <c r="A128" s="81"/>
      <c r="B128" s="82"/>
      <c r="C128" s="83"/>
      <c r="D128" s="12" t="s">
        <v>21</v>
      </c>
      <c r="E128" s="39">
        <f t="shared" ref="E128" si="69">SUM(F128:L128)</f>
        <v>4511.0104000000001</v>
      </c>
      <c r="F128" s="30">
        <f t="shared" ref="F128:L128" si="70">F66</f>
        <v>0</v>
      </c>
      <c r="G128" s="30">
        <f t="shared" si="70"/>
        <v>0</v>
      </c>
      <c r="H128" s="30">
        <f t="shared" si="70"/>
        <v>4511.0104000000001</v>
      </c>
      <c r="I128" s="30">
        <f t="shared" si="70"/>
        <v>0</v>
      </c>
      <c r="J128" s="30">
        <f t="shared" si="70"/>
        <v>0</v>
      </c>
      <c r="K128" s="30">
        <f t="shared" si="70"/>
        <v>0</v>
      </c>
      <c r="L128" s="30">
        <f t="shared" si="70"/>
        <v>0</v>
      </c>
    </row>
    <row r="129" spans="1:14" ht="15.75" x14ac:dyDescent="0.25">
      <c r="A129" s="75" t="s">
        <v>57</v>
      </c>
      <c r="B129" s="76"/>
      <c r="C129" s="77"/>
      <c r="D129" s="10" t="s">
        <v>28</v>
      </c>
      <c r="E129" s="39">
        <f>SUM(F129:L129)</f>
        <v>430408.21</v>
      </c>
      <c r="F129" s="39">
        <f>SUM(F130:F134)</f>
        <v>0</v>
      </c>
      <c r="G129" s="39">
        <f>SUM(G130:G134)</f>
        <v>72889.709999999992</v>
      </c>
      <c r="H129" s="39">
        <f t="shared" ref="H129:L129" si="71">SUM(H130:H134)</f>
        <v>315070.67</v>
      </c>
      <c r="I129" s="39">
        <f t="shared" si="71"/>
        <v>37647.83</v>
      </c>
      <c r="J129" s="39">
        <f t="shared" si="71"/>
        <v>1600</v>
      </c>
      <c r="K129" s="39">
        <f t="shared" si="71"/>
        <v>1600</v>
      </c>
      <c r="L129" s="39">
        <f t="shared" si="71"/>
        <v>1600</v>
      </c>
    </row>
    <row r="130" spans="1:14" ht="31.5" x14ac:dyDescent="0.25">
      <c r="A130" s="78"/>
      <c r="B130" s="79"/>
      <c r="C130" s="80"/>
      <c r="D130" s="12" t="s">
        <v>31</v>
      </c>
      <c r="E130" s="39">
        <f>SUM(F130:L130)</f>
        <v>0</v>
      </c>
      <c r="F130" s="30">
        <f>F44+F50+F56</f>
        <v>0</v>
      </c>
      <c r="G130" s="30">
        <f t="shared" ref="G130:L130" si="72">G44+G50+G56</f>
        <v>0</v>
      </c>
      <c r="H130" s="30">
        <f t="shared" si="72"/>
        <v>0</v>
      </c>
      <c r="I130" s="30">
        <f t="shared" si="72"/>
        <v>0</v>
      </c>
      <c r="J130" s="30">
        <f t="shared" si="72"/>
        <v>0</v>
      </c>
      <c r="K130" s="30">
        <f t="shared" si="72"/>
        <v>0</v>
      </c>
      <c r="L130" s="30">
        <f t="shared" si="72"/>
        <v>0</v>
      </c>
    </row>
    <row r="131" spans="1:14" ht="47.25" x14ac:dyDescent="0.25">
      <c r="A131" s="78"/>
      <c r="B131" s="79"/>
      <c r="C131" s="80"/>
      <c r="D131" s="12" t="s">
        <v>18</v>
      </c>
      <c r="E131" s="39">
        <f t="shared" ref="E131:E132" si="73">SUM(F131:L131)</f>
        <v>0</v>
      </c>
      <c r="F131" s="30">
        <f t="shared" ref="F131:L131" si="74">F45+F51+F57</f>
        <v>0</v>
      </c>
      <c r="G131" s="30">
        <f t="shared" si="74"/>
        <v>0</v>
      </c>
      <c r="H131" s="30">
        <f t="shared" si="74"/>
        <v>0</v>
      </c>
      <c r="I131" s="30">
        <f t="shared" si="74"/>
        <v>0</v>
      </c>
      <c r="J131" s="30">
        <f t="shared" si="74"/>
        <v>0</v>
      </c>
      <c r="K131" s="30">
        <f t="shared" si="74"/>
        <v>0</v>
      </c>
      <c r="L131" s="30">
        <f t="shared" si="74"/>
        <v>0</v>
      </c>
      <c r="M131" s="19"/>
    </row>
    <row r="132" spans="1:14" ht="15.75" x14ac:dyDescent="0.25">
      <c r="A132" s="78"/>
      <c r="B132" s="79"/>
      <c r="C132" s="80"/>
      <c r="D132" s="12" t="s">
        <v>20</v>
      </c>
      <c r="E132" s="39">
        <f t="shared" si="73"/>
        <v>65121.799999999996</v>
      </c>
      <c r="F132" s="30">
        <f t="shared" ref="F132:L132" si="75">F46+F52+F58</f>
        <v>0</v>
      </c>
      <c r="G132" s="30">
        <f>G46+G52+G58</f>
        <v>46865.729999999996</v>
      </c>
      <c r="H132" s="30">
        <f t="shared" si="75"/>
        <v>15856.07</v>
      </c>
      <c r="I132" s="30">
        <f t="shared" si="75"/>
        <v>600</v>
      </c>
      <c r="J132" s="30">
        <f t="shared" si="75"/>
        <v>600</v>
      </c>
      <c r="K132" s="30">
        <f t="shared" si="75"/>
        <v>600</v>
      </c>
      <c r="L132" s="30">
        <f t="shared" si="75"/>
        <v>600</v>
      </c>
    </row>
    <row r="133" spans="1:14" ht="63" x14ac:dyDescent="0.25">
      <c r="A133" s="78"/>
      <c r="B133" s="79"/>
      <c r="C133" s="80"/>
      <c r="D133" s="12" t="s">
        <v>32</v>
      </c>
      <c r="E133" s="39">
        <f>SUM(F133:L133)</f>
        <v>0</v>
      </c>
      <c r="F133" s="30">
        <f t="shared" ref="F133:L134" si="76">F47+F53+F59</f>
        <v>0</v>
      </c>
      <c r="G133" s="30">
        <f t="shared" si="76"/>
        <v>0</v>
      </c>
      <c r="H133" s="30">
        <f t="shared" si="76"/>
        <v>0</v>
      </c>
      <c r="I133" s="30">
        <f t="shared" si="76"/>
        <v>0</v>
      </c>
      <c r="J133" s="30">
        <f t="shared" si="76"/>
        <v>0</v>
      </c>
      <c r="K133" s="30">
        <f t="shared" si="76"/>
        <v>0</v>
      </c>
      <c r="L133" s="30">
        <f t="shared" si="76"/>
        <v>0</v>
      </c>
      <c r="M133" s="19"/>
    </row>
    <row r="134" spans="1:14" ht="47.25" x14ac:dyDescent="0.25">
      <c r="A134" s="81"/>
      <c r="B134" s="82"/>
      <c r="C134" s="83"/>
      <c r="D134" s="12" t="s">
        <v>21</v>
      </c>
      <c r="E134" s="39">
        <f t="shared" ref="E134" si="77">SUM(F134:L134)</f>
        <v>365286.41</v>
      </c>
      <c r="F134" s="30">
        <f t="shared" ref="F134:L134" si="78">F48+F54+F60</f>
        <v>0</v>
      </c>
      <c r="G134" s="30">
        <f t="shared" si="76"/>
        <v>26023.98</v>
      </c>
      <c r="H134" s="30">
        <f t="shared" si="76"/>
        <v>299214.59999999998</v>
      </c>
      <c r="I134" s="30">
        <f t="shared" si="76"/>
        <v>37047.83</v>
      </c>
      <c r="J134" s="30">
        <f t="shared" si="78"/>
        <v>1000</v>
      </c>
      <c r="K134" s="30">
        <f t="shared" si="78"/>
        <v>1000</v>
      </c>
      <c r="L134" s="30">
        <f t="shared" si="78"/>
        <v>1000</v>
      </c>
      <c r="N134" t="s">
        <v>78</v>
      </c>
    </row>
    <row r="135" spans="1:14" ht="15.75" x14ac:dyDescent="0.25">
      <c r="A135" s="55" t="s">
        <v>77</v>
      </c>
      <c r="B135" s="56"/>
      <c r="C135" s="54"/>
      <c r="D135" s="10" t="s">
        <v>28</v>
      </c>
      <c r="E135" s="47">
        <f>E136+E137+E138+E139+E140</f>
        <v>4520</v>
      </c>
      <c r="F135" s="47">
        <f>F136+F137+F138+F139+F140</f>
        <v>0</v>
      </c>
      <c r="G135" s="47">
        <f t="shared" ref="G135:K135" si="79">G136+G137+G138+G139+G140</f>
        <v>4520</v>
      </c>
      <c r="H135" s="47">
        <f t="shared" si="79"/>
        <v>0</v>
      </c>
      <c r="I135" s="47">
        <f t="shared" si="79"/>
        <v>0</v>
      </c>
      <c r="J135" s="47">
        <f t="shared" si="79"/>
        <v>0</v>
      </c>
      <c r="K135" s="47">
        <f t="shared" si="79"/>
        <v>0</v>
      </c>
      <c r="L135" s="47">
        <f>L136+L137+L138+L139+L140</f>
        <v>0</v>
      </c>
    </row>
    <row r="136" spans="1:14" ht="27" customHeight="1" x14ac:dyDescent="0.25">
      <c r="A136" s="57"/>
      <c r="B136" s="58"/>
      <c r="C136" s="54"/>
      <c r="D136" s="12" t="s">
        <v>31</v>
      </c>
      <c r="E136" s="47">
        <f>F136+G136+H136+I136+J136+K136+L136</f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</row>
    <row r="137" spans="1:14" ht="48" customHeight="1" x14ac:dyDescent="0.25">
      <c r="A137" s="57"/>
      <c r="B137" s="58"/>
      <c r="C137" s="54"/>
      <c r="D137" s="12" t="s">
        <v>18</v>
      </c>
      <c r="E137" s="47">
        <f t="shared" ref="E137:E140" si="80">F137+G137+H137+I137+J137+K137+L137</f>
        <v>0</v>
      </c>
      <c r="F137" s="48">
        <v>0</v>
      </c>
      <c r="G137" s="48">
        <v>0</v>
      </c>
      <c r="H137" s="48">
        <v>0</v>
      </c>
      <c r="I137" s="48">
        <v>0</v>
      </c>
      <c r="J137" s="48">
        <v>0</v>
      </c>
      <c r="K137" s="48">
        <v>0</v>
      </c>
      <c r="L137" s="48">
        <v>0</v>
      </c>
    </row>
    <row r="138" spans="1:14" ht="15.75" x14ac:dyDescent="0.25">
      <c r="A138" s="57"/>
      <c r="B138" s="58"/>
      <c r="C138" s="54"/>
      <c r="D138" s="12" t="s">
        <v>20</v>
      </c>
      <c r="E138" s="47">
        <f t="shared" si="80"/>
        <v>4520</v>
      </c>
      <c r="F138" s="48">
        <v>0</v>
      </c>
      <c r="G138" s="48">
        <f>G70</f>
        <v>4520</v>
      </c>
      <c r="H138" s="48">
        <v>0</v>
      </c>
      <c r="I138" s="48">
        <v>0</v>
      </c>
      <c r="J138" s="48">
        <v>0</v>
      </c>
      <c r="K138" s="48">
        <v>0</v>
      </c>
      <c r="L138" s="48">
        <v>0</v>
      </c>
    </row>
    <row r="139" spans="1:14" ht="63" x14ac:dyDescent="0.25">
      <c r="A139" s="57"/>
      <c r="B139" s="58"/>
      <c r="C139" s="54"/>
      <c r="D139" s="12" t="s">
        <v>32</v>
      </c>
      <c r="E139" s="47">
        <f t="shared" si="80"/>
        <v>0</v>
      </c>
      <c r="F139" s="48">
        <v>0</v>
      </c>
      <c r="G139" s="48">
        <v>0</v>
      </c>
      <c r="H139" s="48">
        <v>0</v>
      </c>
      <c r="I139" s="48">
        <v>0</v>
      </c>
      <c r="J139" s="48">
        <v>0</v>
      </c>
      <c r="K139" s="48">
        <v>0</v>
      </c>
      <c r="L139" s="48">
        <v>0</v>
      </c>
    </row>
    <row r="140" spans="1:14" ht="47.25" x14ac:dyDescent="0.25">
      <c r="A140" s="59"/>
      <c r="B140" s="60"/>
      <c r="C140" s="54"/>
      <c r="D140" s="12" t="s">
        <v>21</v>
      </c>
      <c r="E140" s="47">
        <f t="shared" si="80"/>
        <v>0</v>
      </c>
      <c r="F140" s="48">
        <v>0</v>
      </c>
      <c r="G140" s="48">
        <v>0</v>
      </c>
      <c r="H140" s="48">
        <v>0</v>
      </c>
      <c r="I140" s="48">
        <v>0</v>
      </c>
      <c r="J140" s="48">
        <v>0</v>
      </c>
      <c r="K140" s="48">
        <v>0</v>
      </c>
      <c r="L140" s="48">
        <v>0</v>
      </c>
    </row>
    <row r="141" spans="1:14" x14ac:dyDescent="0.25">
      <c r="E141" s="49"/>
      <c r="F141" s="49"/>
      <c r="G141" s="49"/>
      <c r="H141" s="49"/>
      <c r="I141" s="49"/>
      <c r="J141" s="49"/>
      <c r="K141" s="49"/>
      <c r="L141" s="49"/>
    </row>
    <row r="142" spans="1:14" x14ac:dyDescent="0.25">
      <c r="E142" s="49"/>
      <c r="F142" s="49"/>
      <c r="G142" s="49"/>
      <c r="H142" s="49"/>
      <c r="I142" s="49"/>
      <c r="J142" s="49"/>
      <c r="K142" s="49"/>
      <c r="L142" s="49"/>
    </row>
    <row r="143" spans="1:14" x14ac:dyDescent="0.25">
      <c r="C143" s="49"/>
      <c r="E143" s="49"/>
      <c r="F143" s="49"/>
      <c r="G143" s="49"/>
      <c r="H143" s="49"/>
      <c r="I143" s="49"/>
      <c r="J143" s="49"/>
      <c r="K143" s="49"/>
      <c r="L143" s="49"/>
    </row>
    <row r="144" spans="1:14" x14ac:dyDescent="0.25">
      <c r="E144" s="49"/>
      <c r="F144" s="49"/>
      <c r="G144" s="49"/>
      <c r="H144" s="49"/>
      <c r="I144" s="49"/>
      <c r="J144" s="49"/>
      <c r="K144" s="49"/>
      <c r="L144" s="49"/>
    </row>
    <row r="145" spans="4:12" x14ac:dyDescent="0.25">
      <c r="D145" s="19"/>
      <c r="E145" s="49"/>
      <c r="F145" s="49"/>
      <c r="G145" s="49"/>
      <c r="H145" s="49"/>
      <c r="I145" s="49"/>
      <c r="J145" s="49"/>
      <c r="K145" s="49"/>
      <c r="L145" s="49"/>
    </row>
    <row r="146" spans="4:12" x14ac:dyDescent="0.25">
      <c r="D146" s="19"/>
      <c r="E146" s="19"/>
      <c r="F146" s="19"/>
    </row>
  </sheetData>
  <mergeCells count="48">
    <mergeCell ref="A129:C134"/>
    <mergeCell ref="A85:B85"/>
    <mergeCell ref="A86:C104"/>
    <mergeCell ref="A105:C110"/>
    <mergeCell ref="A111:C116"/>
    <mergeCell ref="A117:C122"/>
    <mergeCell ref="A123:C128"/>
    <mergeCell ref="A73:C78"/>
    <mergeCell ref="C61:C66"/>
    <mergeCell ref="C43:C48"/>
    <mergeCell ref="A43:A48"/>
    <mergeCell ref="A49:A54"/>
    <mergeCell ref="B49:B54"/>
    <mergeCell ref="C49:C54"/>
    <mergeCell ref="A55:A60"/>
    <mergeCell ref="B55:B60"/>
    <mergeCell ref="C55:C60"/>
    <mergeCell ref="C67:C72"/>
    <mergeCell ref="B61:B72"/>
    <mergeCell ref="A61:A72"/>
    <mergeCell ref="A18:A23"/>
    <mergeCell ref="A24:A29"/>
    <mergeCell ref="A5:L5"/>
    <mergeCell ref="A12:A14"/>
    <mergeCell ref="B12:B14"/>
    <mergeCell ref="C12:C14"/>
    <mergeCell ref="D12:D14"/>
    <mergeCell ref="E12:L12"/>
    <mergeCell ref="E13:E14"/>
    <mergeCell ref="F13:L13"/>
    <mergeCell ref="B24:B29"/>
    <mergeCell ref="C24:C29"/>
    <mergeCell ref="C135:C140"/>
    <mergeCell ref="A135:B140"/>
    <mergeCell ref="A79:B84"/>
    <mergeCell ref="C79:C84"/>
    <mergeCell ref="J7:L7"/>
    <mergeCell ref="C9:I9"/>
    <mergeCell ref="A36:C41"/>
    <mergeCell ref="A16:L16"/>
    <mergeCell ref="A17:L17"/>
    <mergeCell ref="A42:L42"/>
    <mergeCell ref="B43:B48"/>
    <mergeCell ref="C30:C35"/>
    <mergeCell ref="B30:B35"/>
    <mergeCell ref="A30:A35"/>
    <mergeCell ref="C18:C23"/>
    <mergeCell ref="B18:B23"/>
  </mergeCells>
  <pageMargins left="0" right="0" top="0.39370078740157483" bottom="0" header="0" footer="0"/>
  <pageSetup paperSize="9" scale="7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sqref="A1:N12"/>
    </sheetView>
  </sheetViews>
  <sheetFormatPr defaultRowHeight="15" x14ac:dyDescent="0.25"/>
  <cols>
    <col min="1" max="1" width="3.7109375" customWidth="1"/>
    <col min="2" max="2" width="22.28515625" customWidth="1"/>
    <col min="3" max="3" width="10.28515625" customWidth="1"/>
    <col min="4" max="4" width="11.140625" customWidth="1"/>
    <col min="5" max="5" width="13.5703125" customWidth="1"/>
    <col min="6" max="6" width="9" customWidth="1"/>
    <col min="7" max="7" width="9.140625" customWidth="1"/>
    <col min="8" max="8" width="12.28515625" customWidth="1"/>
    <col min="9" max="9" width="8.140625" customWidth="1"/>
    <col min="10" max="10" width="12" customWidth="1"/>
    <col min="11" max="11" width="11.7109375" customWidth="1"/>
    <col min="12" max="12" width="6.7109375" customWidth="1"/>
    <col min="13" max="13" width="6.5703125" customWidth="1"/>
    <col min="14" max="14" width="7.85546875" customWidth="1"/>
  </cols>
  <sheetData>
    <row r="1" spans="1:14" ht="16.5" x14ac:dyDescent="0.25">
      <c r="K1" s="26" t="s">
        <v>74</v>
      </c>
      <c r="L1" s="26"/>
    </row>
    <row r="3" spans="1:14" ht="16.5" x14ac:dyDescent="0.25">
      <c r="D3" s="89" t="s">
        <v>75</v>
      </c>
      <c r="E3" s="89"/>
      <c r="F3" s="89"/>
      <c r="G3" s="89"/>
      <c r="H3" s="89"/>
      <c r="I3" s="89"/>
    </row>
    <row r="4" spans="1:14" ht="16.5" x14ac:dyDescent="0.25">
      <c r="D4" s="89" t="s">
        <v>76</v>
      </c>
      <c r="E4" s="89"/>
      <c r="F4" s="89"/>
      <c r="G4" s="89"/>
      <c r="H4" s="89"/>
      <c r="I4" s="89"/>
    </row>
    <row r="6" spans="1:14" ht="15" customHeight="1" x14ac:dyDescent="0.25">
      <c r="A6" s="86" t="s">
        <v>29</v>
      </c>
      <c r="B6" s="86" t="s">
        <v>59</v>
      </c>
      <c r="C6" s="86" t="s">
        <v>60</v>
      </c>
      <c r="D6" s="86" t="s">
        <v>61</v>
      </c>
      <c r="E6" s="86" t="s">
        <v>62</v>
      </c>
      <c r="F6" s="86" t="s">
        <v>63</v>
      </c>
      <c r="G6" s="86" t="s">
        <v>64</v>
      </c>
      <c r="H6" s="90" t="s">
        <v>65</v>
      </c>
      <c r="I6" s="91"/>
      <c r="J6" s="91"/>
      <c r="K6" s="91"/>
      <c r="L6" s="91"/>
      <c r="M6" s="91"/>
      <c r="N6" s="92"/>
    </row>
    <row r="7" spans="1:14" x14ac:dyDescent="0.25">
      <c r="A7" s="87"/>
      <c r="B7" s="87"/>
      <c r="C7" s="87"/>
      <c r="D7" s="87"/>
      <c r="E7" s="87"/>
      <c r="F7" s="87"/>
      <c r="G7" s="87"/>
      <c r="H7" s="93" t="s">
        <v>66</v>
      </c>
      <c r="I7" s="90" t="s">
        <v>67</v>
      </c>
      <c r="J7" s="91"/>
      <c r="K7" s="91"/>
      <c r="L7" s="91"/>
      <c r="M7" s="91"/>
      <c r="N7" s="92"/>
    </row>
    <row r="8" spans="1:14" ht="144.75" customHeight="1" x14ac:dyDescent="0.25">
      <c r="A8" s="88"/>
      <c r="B8" s="88"/>
      <c r="C8" s="88"/>
      <c r="D8" s="88"/>
      <c r="E8" s="88"/>
      <c r="F8" s="88"/>
      <c r="G8" s="88"/>
      <c r="H8" s="94"/>
      <c r="I8" s="21">
        <v>2015</v>
      </c>
      <c r="J8" s="21">
        <v>2016</v>
      </c>
      <c r="K8" s="21">
        <v>2017</v>
      </c>
      <c r="L8" s="21">
        <v>2018</v>
      </c>
      <c r="M8" s="21">
        <v>2019</v>
      </c>
      <c r="N8" s="21">
        <v>2020</v>
      </c>
    </row>
    <row r="9" spans="1:14" ht="22.5" customHeight="1" x14ac:dyDescent="0.25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3">
        <v>6</v>
      </c>
      <c r="G9" s="24">
        <v>7</v>
      </c>
      <c r="H9" s="25">
        <v>8</v>
      </c>
      <c r="I9" s="21">
        <v>9</v>
      </c>
      <c r="J9" s="21">
        <v>10</v>
      </c>
      <c r="K9" s="21">
        <v>11</v>
      </c>
      <c r="L9" s="21">
        <v>12</v>
      </c>
      <c r="M9" s="21">
        <v>13</v>
      </c>
      <c r="N9" s="21">
        <v>14</v>
      </c>
    </row>
    <row r="10" spans="1:14" ht="35.25" customHeight="1" x14ac:dyDescent="0.25">
      <c r="A10" s="93">
        <v>1</v>
      </c>
      <c r="B10" s="86" t="s">
        <v>68</v>
      </c>
      <c r="C10" s="86" t="s">
        <v>73</v>
      </c>
      <c r="D10" s="86" t="s">
        <v>69</v>
      </c>
      <c r="E10" s="86" t="s">
        <v>70</v>
      </c>
      <c r="F10" s="86" t="s">
        <v>71</v>
      </c>
      <c r="G10" s="22" t="s">
        <v>20</v>
      </c>
      <c r="H10" s="52">
        <f>I10+J10+K10+L10+M10+N10</f>
        <v>11154.7</v>
      </c>
      <c r="I10" s="52">
        <v>154.69999999999999</v>
      </c>
      <c r="J10" s="52">
        <v>11000</v>
      </c>
      <c r="K10" s="52">
        <v>0</v>
      </c>
      <c r="L10" s="52">
        <v>0</v>
      </c>
      <c r="M10" s="52">
        <v>0</v>
      </c>
      <c r="N10" s="52">
        <v>0</v>
      </c>
    </row>
    <row r="11" spans="1:14" ht="75" x14ac:dyDescent="0.25">
      <c r="A11" s="95"/>
      <c r="B11" s="87"/>
      <c r="C11" s="87"/>
      <c r="D11" s="87"/>
      <c r="E11" s="87"/>
      <c r="F11" s="87"/>
      <c r="G11" s="22" t="s">
        <v>21</v>
      </c>
      <c r="H11" s="52">
        <f t="shared" ref="H11:H12" si="0">I11+J11+K11+L11+M11+N11</f>
        <v>227077.31</v>
      </c>
      <c r="I11" s="52">
        <v>0</v>
      </c>
      <c r="J11" s="52">
        <v>227077.31</v>
      </c>
      <c r="L11" s="52">
        <v>0</v>
      </c>
      <c r="M11" s="52">
        <v>0</v>
      </c>
      <c r="N11" s="52">
        <v>0</v>
      </c>
    </row>
    <row r="12" spans="1:14" ht="21.75" customHeight="1" x14ac:dyDescent="0.25">
      <c r="A12" s="94"/>
      <c r="B12" s="88"/>
      <c r="C12" s="88"/>
      <c r="D12" s="88"/>
      <c r="E12" s="88"/>
      <c r="F12" s="88"/>
      <c r="G12" s="20" t="s">
        <v>72</v>
      </c>
      <c r="H12" s="52">
        <f t="shared" si="0"/>
        <v>238232.01</v>
      </c>
      <c r="I12" s="52">
        <f>I10+I11</f>
        <v>154.69999999999999</v>
      </c>
      <c r="J12" s="52">
        <f>J10+J11</f>
        <v>238077.31</v>
      </c>
      <c r="K12" s="52">
        <v>0</v>
      </c>
      <c r="L12" s="52">
        <v>0</v>
      </c>
      <c r="M12" s="52">
        <v>0</v>
      </c>
      <c r="N12" s="52">
        <v>0</v>
      </c>
    </row>
  </sheetData>
  <mergeCells count="18">
    <mergeCell ref="A6:A8"/>
    <mergeCell ref="B6:B8"/>
    <mergeCell ref="C6:C8"/>
    <mergeCell ref="D10:D12"/>
    <mergeCell ref="C10:C12"/>
    <mergeCell ref="B10:B12"/>
    <mergeCell ref="A10:A12"/>
    <mergeCell ref="F10:F12"/>
    <mergeCell ref="E10:E12"/>
    <mergeCell ref="D3:I3"/>
    <mergeCell ref="D4:I4"/>
    <mergeCell ref="G6:G8"/>
    <mergeCell ref="H6:N6"/>
    <mergeCell ref="H7:H8"/>
    <mergeCell ref="I7:N7"/>
    <mergeCell ref="D6:D8"/>
    <mergeCell ref="E6:E8"/>
    <mergeCell ref="F6:F8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проект</vt:lpstr>
      <vt:lpstr>Лист2</vt:lpstr>
      <vt:lpstr>Лист3</vt:lpstr>
      <vt:lpstr>проект!Область_печати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2015-12-10T05:42:49Z</dcterms:modified>
</cp:coreProperties>
</file>