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лица 2" sheetId="2" r:id="rId1"/>
  </sheets>
  <definedNames>
    <definedName name="_xlnm.Print_Area" localSheetId="0">'таблица 2'!$A$1:$L$111</definedName>
  </definedNames>
  <calcPr calcId="145621"/>
</workbook>
</file>

<file path=xl/calcChain.xml><?xml version="1.0" encoding="utf-8"?>
<calcChain xmlns="http://schemas.openxmlformats.org/spreadsheetml/2006/main">
  <c r="H38" i="2" l="1"/>
  <c r="H44" i="2" s="1"/>
  <c r="H40" i="2" l="1"/>
  <c r="H78" i="2" l="1"/>
  <c r="H39" i="2" l="1"/>
  <c r="G39" i="2"/>
  <c r="G38" i="2"/>
  <c r="L29" i="2" l="1"/>
  <c r="H29" i="2"/>
  <c r="F29" i="2"/>
  <c r="I29" i="2"/>
  <c r="J29" i="2"/>
  <c r="K29" i="2"/>
  <c r="G29" i="2"/>
  <c r="H80" i="2" l="1"/>
  <c r="J78" i="2" l="1"/>
  <c r="I78" i="2"/>
  <c r="J66" i="2"/>
  <c r="J65" i="2"/>
  <c r="I65" i="2"/>
  <c r="E34" i="2" l="1"/>
  <c r="E33" i="2"/>
  <c r="E32" i="2"/>
  <c r="E31" i="2"/>
  <c r="E30" i="2"/>
  <c r="G23" i="2"/>
  <c r="E27" i="2"/>
  <c r="E26" i="2"/>
  <c r="E25" i="2"/>
  <c r="E24" i="2"/>
  <c r="L23" i="2"/>
  <c r="K23" i="2"/>
  <c r="J23" i="2"/>
  <c r="I23" i="2"/>
  <c r="H23" i="2"/>
  <c r="F23" i="2"/>
  <c r="E29" i="2" l="1"/>
  <c r="E28" i="2"/>
  <c r="E23" i="2" s="1"/>
  <c r="H65" i="2" l="1"/>
  <c r="G78" i="2"/>
  <c r="G67" i="2"/>
  <c r="L35" i="2"/>
  <c r="K35" i="2"/>
  <c r="J35" i="2"/>
  <c r="I35" i="2"/>
  <c r="H35" i="2"/>
  <c r="G35" i="2"/>
  <c r="F35" i="2"/>
  <c r="F63" i="2" l="1"/>
  <c r="L91" i="2" l="1"/>
  <c r="K91" i="2"/>
  <c r="J91" i="2"/>
  <c r="I91" i="2"/>
  <c r="H91" i="2"/>
  <c r="G91" i="2"/>
  <c r="F91" i="2"/>
  <c r="F90" i="2"/>
  <c r="E79" i="2"/>
  <c r="E78" i="2"/>
  <c r="H63" i="2"/>
  <c r="I63" i="2"/>
  <c r="J63" i="2"/>
  <c r="K63" i="2"/>
  <c r="L63" i="2"/>
  <c r="G63" i="2"/>
  <c r="H69" i="2"/>
  <c r="I69" i="2"/>
  <c r="J69" i="2"/>
  <c r="K69" i="2"/>
  <c r="L69" i="2"/>
  <c r="G69" i="2"/>
  <c r="E73" i="2"/>
  <c r="E67" i="2"/>
  <c r="E91" i="2" l="1"/>
  <c r="E66" i="2"/>
  <c r="E65" i="2"/>
  <c r="F89" i="2" l="1"/>
  <c r="G89" i="2"/>
  <c r="H89" i="2"/>
  <c r="I89" i="2"/>
  <c r="J89" i="2"/>
  <c r="K89" i="2"/>
  <c r="L89" i="2"/>
  <c r="G90" i="2"/>
  <c r="H90" i="2"/>
  <c r="I90" i="2"/>
  <c r="J90" i="2"/>
  <c r="K90" i="2"/>
  <c r="L90" i="2"/>
  <c r="F92" i="2"/>
  <c r="G92" i="2"/>
  <c r="H92" i="2"/>
  <c r="I92" i="2"/>
  <c r="J92" i="2"/>
  <c r="K92" i="2"/>
  <c r="L92" i="2"/>
  <c r="G88" i="2"/>
  <c r="H88" i="2"/>
  <c r="I88" i="2"/>
  <c r="J88" i="2"/>
  <c r="K88" i="2"/>
  <c r="L88" i="2"/>
  <c r="F88" i="2"/>
  <c r="F57" i="2"/>
  <c r="G57" i="2"/>
  <c r="H57" i="2"/>
  <c r="I57" i="2"/>
  <c r="J57" i="2"/>
  <c r="K57" i="2"/>
  <c r="L57" i="2"/>
  <c r="F58" i="2"/>
  <c r="G58" i="2"/>
  <c r="H58" i="2"/>
  <c r="I58" i="2"/>
  <c r="J58" i="2"/>
  <c r="K58" i="2"/>
  <c r="L58" i="2"/>
  <c r="F59" i="2"/>
  <c r="G59" i="2"/>
  <c r="H59" i="2"/>
  <c r="I59" i="2"/>
  <c r="J59" i="2"/>
  <c r="K59" i="2"/>
  <c r="L59" i="2"/>
  <c r="F60" i="2"/>
  <c r="G60" i="2"/>
  <c r="H60" i="2"/>
  <c r="I60" i="2"/>
  <c r="J60" i="2"/>
  <c r="K60" i="2"/>
  <c r="L60" i="2"/>
  <c r="G56" i="2"/>
  <c r="H56" i="2"/>
  <c r="I56" i="2"/>
  <c r="J56" i="2"/>
  <c r="K56" i="2"/>
  <c r="L56" i="2"/>
  <c r="F56" i="2"/>
  <c r="F43" i="2"/>
  <c r="G43" i="2"/>
  <c r="H43" i="2"/>
  <c r="I43" i="2"/>
  <c r="J43" i="2"/>
  <c r="K43" i="2"/>
  <c r="L43" i="2"/>
  <c r="F44" i="2"/>
  <c r="G44" i="2"/>
  <c r="I44" i="2"/>
  <c r="J44" i="2"/>
  <c r="K44" i="2"/>
  <c r="L44" i="2"/>
  <c r="F45" i="2"/>
  <c r="G45" i="2"/>
  <c r="H45" i="2"/>
  <c r="I45" i="2"/>
  <c r="J45" i="2"/>
  <c r="K45" i="2"/>
  <c r="L45" i="2"/>
  <c r="F46" i="2"/>
  <c r="G46" i="2"/>
  <c r="H46" i="2"/>
  <c r="I46" i="2"/>
  <c r="J46" i="2"/>
  <c r="K46" i="2"/>
  <c r="L46" i="2"/>
  <c r="G42" i="2"/>
  <c r="H42" i="2"/>
  <c r="I42" i="2"/>
  <c r="J42" i="2"/>
  <c r="K42" i="2"/>
  <c r="L42" i="2"/>
  <c r="F42" i="2"/>
  <c r="E86" i="2"/>
  <c r="E85" i="2"/>
  <c r="E84" i="2"/>
  <c r="E83" i="2"/>
  <c r="E82" i="2"/>
  <c r="E80" i="2"/>
  <c r="E77" i="2"/>
  <c r="E76" i="2"/>
  <c r="E74" i="2"/>
  <c r="E72" i="2"/>
  <c r="E71" i="2"/>
  <c r="E70" i="2"/>
  <c r="E68" i="2"/>
  <c r="E64" i="2"/>
  <c r="E54" i="2"/>
  <c r="E53" i="2"/>
  <c r="E52" i="2"/>
  <c r="E51" i="2"/>
  <c r="E50" i="2"/>
  <c r="E40" i="2"/>
  <c r="E39" i="2"/>
  <c r="E38" i="2"/>
  <c r="E37" i="2"/>
  <c r="E36" i="2"/>
  <c r="E22" i="2"/>
  <c r="E21" i="2"/>
  <c r="E20" i="2"/>
  <c r="E19" i="2"/>
  <c r="E18" i="2"/>
  <c r="L81" i="2"/>
  <c r="K81" i="2"/>
  <c r="J81" i="2"/>
  <c r="I81" i="2"/>
  <c r="H81" i="2"/>
  <c r="G81" i="2"/>
  <c r="F81" i="2"/>
  <c r="L75" i="2"/>
  <c r="K75" i="2"/>
  <c r="J75" i="2"/>
  <c r="I75" i="2"/>
  <c r="H75" i="2"/>
  <c r="G75" i="2"/>
  <c r="F75" i="2"/>
  <c r="F69" i="2"/>
  <c r="L49" i="2"/>
  <c r="K49" i="2"/>
  <c r="J49" i="2"/>
  <c r="I49" i="2"/>
  <c r="H49" i="2"/>
  <c r="G49" i="2"/>
  <c r="F49" i="2"/>
  <c r="L17" i="2"/>
  <c r="K17" i="2"/>
  <c r="J17" i="2"/>
  <c r="I17" i="2"/>
  <c r="H17" i="2"/>
  <c r="G17" i="2"/>
  <c r="F17" i="2"/>
  <c r="E12" i="2"/>
  <c r="E13" i="2"/>
  <c r="E14" i="2"/>
  <c r="E15" i="2"/>
  <c r="E11" i="2"/>
  <c r="F10" i="2"/>
  <c r="G10" i="2"/>
  <c r="H10" i="2"/>
  <c r="I10" i="2"/>
  <c r="J10" i="2"/>
  <c r="K10" i="2"/>
  <c r="L10" i="2"/>
  <c r="K97" i="2" l="1"/>
  <c r="K110" i="2" s="1"/>
  <c r="G97" i="2"/>
  <c r="G110" i="2" s="1"/>
  <c r="F96" i="2"/>
  <c r="F109" i="2" s="1"/>
  <c r="L97" i="2"/>
  <c r="L110" i="2" s="1"/>
  <c r="J97" i="2"/>
  <c r="J110" i="2" s="1"/>
  <c r="F97" i="2"/>
  <c r="F110" i="2" s="1"/>
  <c r="E63" i="2"/>
  <c r="K87" i="2"/>
  <c r="F41" i="2"/>
  <c r="K41" i="2"/>
  <c r="F87" i="2"/>
  <c r="J41" i="2"/>
  <c r="L87" i="2"/>
  <c r="I41" i="2"/>
  <c r="L41" i="2"/>
  <c r="I97" i="2"/>
  <c r="I110" i="2" s="1"/>
  <c r="I87" i="2"/>
  <c r="J87" i="2"/>
  <c r="G87" i="2"/>
  <c r="G41" i="2"/>
  <c r="E35" i="2"/>
  <c r="H41" i="2"/>
  <c r="H97" i="2"/>
  <c r="H87" i="2"/>
  <c r="E90" i="2"/>
  <c r="J55" i="2"/>
  <c r="E58" i="2"/>
  <c r="K98" i="2"/>
  <c r="K111" i="2" s="1"/>
  <c r="G98" i="2"/>
  <c r="G111" i="2" s="1"/>
  <c r="G95" i="2"/>
  <c r="G108" i="2" s="1"/>
  <c r="L95" i="2"/>
  <c r="L108" i="2" s="1"/>
  <c r="I94" i="2"/>
  <c r="I107" i="2" s="1"/>
  <c r="F94" i="2"/>
  <c r="F107" i="2" s="1"/>
  <c r="K94" i="2"/>
  <c r="K107" i="2" s="1"/>
  <c r="G94" i="2"/>
  <c r="G107" i="2" s="1"/>
  <c r="I98" i="2"/>
  <c r="I111" i="2" s="1"/>
  <c r="K96" i="2"/>
  <c r="K109" i="2" s="1"/>
  <c r="E17" i="2"/>
  <c r="L94" i="2"/>
  <c r="L107" i="2" s="1"/>
  <c r="H94" i="2"/>
  <c r="H107" i="2" s="1"/>
  <c r="F98" i="2"/>
  <c r="F111" i="2" s="1"/>
  <c r="L96" i="2"/>
  <c r="L109" i="2" s="1"/>
  <c r="K95" i="2"/>
  <c r="K108" i="2" s="1"/>
  <c r="E92" i="2"/>
  <c r="F95" i="2"/>
  <c r="F108" i="2" s="1"/>
  <c r="G96" i="2"/>
  <c r="G109" i="2" s="1"/>
  <c r="J94" i="2"/>
  <c r="J107" i="2" s="1"/>
  <c r="L98" i="2"/>
  <c r="H98" i="2"/>
  <c r="H95" i="2"/>
  <c r="H108" i="2" s="1"/>
  <c r="J98" i="2"/>
  <c r="J111" i="2" s="1"/>
  <c r="E88" i="2"/>
  <c r="H96" i="2"/>
  <c r="E45" i="2"/>
  <c r="J96" i="2"/>
  <c r="J109" i="2" s="1"/>
  <c r="I95" i="2"/>
  <c r="I108" i="2" s="1"/>
  <c r="E89" i="2"/>
  <c r="J95" i="2"/>
  <c r="J108" i="2" s="1"/>
  <c r="I96" i="2"/>
  <c r="I109" i="2" s="1"/>
  <c r="E75" i="2"/>
  <c r="E10" i="2"/>
  <c r="E69" i="2"/>
  <c r="F55" i="2"/>
  <c r="I55" i="2"/>
  <c r="E59" i="2"/>
  <c r="L55" i="2"/>
  <c r="H55" i="2"/>
  <c r="E46" i="2"/>
  <c r="E56" i="2"/>
  <c r="E60" i="2"/>
  <c r="E57" i="2"/>
  <c r="E81" i="2"/>
  <c r="E43" i="2"/>
  <c r="E49" i="2"/>
  <c r="E44" i="2"/>
  <c r="K55" i="2"/>
  <c r="G55" i="2"/>
  <c r="E42" i="2"/>
  <c r="E107" i="2" l="1"/>
  <c r="G106" i="2"/>
  <c r="E104" i="2"/>
  <c r="H110" i="2"/>
  <c r="E110" i="2" s="1"/>
  <c r="E103" i="2"/>
  <c r="H109" i="2"/>
  <c r="E105" i="2"/>
  <c r="H111" i="2"/>
  <c r="J106" i="2"/>
  <c r="K106" i="2"/>
  <c r="F106" i="2"/>
  <c r="E108" i="2"/>
  <c r="L100" i="2"/>
  <c r="L111" i="2"/>
  <c r="L106" i="2" s="1"/>
  <c r="I106" i="2"/>
  <c r="E102" i="2"/>
  <c r="K100" i="2"/>
  <c r="F100" i="2"/>
  <c r="E101" i="2"/>
  <c r="H100" i="2"/>
  <c r="I100" i="2"/>
  <c r="J100" i="2"/>
  <c r="G100" i="2"/>
  <c r="K93" i="2"/>
  <c r="L93" i="2"/>
  <c r="E97" i="2"/>
  <c r="F93" i="2"/>
  <c r="H93" i="2"/>
  <c r="J93" i="2"/>
  <c r="I93" i="2"/>
  <c r="G93" i="2"/>
  <c r="E87" i="2"/>
  <c r="E41" i="2"/>
  <c r="E96" i="2"/>
  <c r="E94" i="2"/>
  <c r="E55" i="2"/>
  <c r="E98" i="2"/>
  <c r="E95" i="2"/>
  <c r="H106" i="2" l="1"/>
  <c r="E111" i="2"/>
  <c r="E109" i="2"/>
  <c r="E100" i="2"/>
  <c r="E93" i="2"/>
  <c r="E106" i="2" l="1"/>
</calcChain>
</file>

<file path=xl/sharedStrings.xml><?xml version="1.0" encoding="utf-8"?>
<sst xmlns="http://schemas.openxmlformats.org/spreadsheetml/2006/main" count="157" uniqueCount="67">
  <si>
    <t>№ п/п</t>
  </si>
  <si>
    <t xml:space="preserve">всего </t>
  </si>
  <si>
    <t xml:space="preserve">в том числе </t>
  </si>
  <si>
    <t>2014 г.</t>
  </si>
  <si>
    <t>2015 г.</t>
  </si>
  <si>
    <t>2016 г.</t>
  </si>
  <si>
    <t>2017 г.</t>
  </si>
  <si>
    <t>2018 г.</t>
  </si>
  <si>
    <t>2019 г.</t>
  </si>
  <si>
    <t>2020 г.</t>
  </si>
  <si>
    <t>Цель – 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</t>
  </si>
  <si>
    <t>Подпрограмма I «Организация бюджетного процесса в Нефтеюганском районе»</t>
  </si>
  <si>
    <t>Задача 1. Долгосрочное бюджетное планирование</t>
  </si>
  <si>
    <t>всего</t>
  </si>
  <si>
    <t>федеральный бюджет</t>
  </si>
  <si>
    <t>местный бюджет</t>
  </si>
  <si>
    <t>средства по Соглашениям по передаче полномочий</t>
  </si>
  <si>
    <t>Задача 2. Нормативно правовое регулирование в сфере бюджетного процесса и его совершенствование</t>
  </si>
  <si>
    <t>Совершенствование нормативного правового регулирования в сфере бюджетного процесса</t>
  </si>
  <si>
    <t>Федеральный бюджет</t>
  </si>
  <si>
    <t>Итого по подпрограмме I</t>
  </si>
  <si>
    <t>Задача 3. Формирование единого информационного пространства в сфере управления общественными финансами</t>
  </si>
  <si>
    <t>Итого по подпрограмме II</t>
  </si>
  <si>
    <t>Подпрограмма III «Обеспечение сбалансированности бюджета»</t>
  </si>
  <si>
    <t>Задача 4. Совершенствование межбюджетных отношений в Нефтеюганском районе</t>
  </si>
  <si>
    <t>Расчет и предоставление межбюджетных трансфертов бюджетам поселений, входящих в состав Нефтеюганского района, дотаций на выравнивание бюджетной обеспеченности  местных бюджетов</t>
  </si>
  <si>
    <t>Иные межбюджетные трансферты (дотация на поддержку мер по обеспечению сбалансированности бюджетов поселений)</t>
  </si>
  <si>
    <t>Итого по подпрограмме III</t>
  </si>
  <si>
    <t>Всего</t>
  </si>
  <si>
    <t>Разработка бюджетного прогноза Нефтеюганского района</t>
  </si>
  <si>
    <t>Мероприятия муниципальной программы</t>
  </si>
  <si>
    <t>Ответственный исполни-тель / соисполнитель</t>
  </si>
  <si>
    <t xml:space="preserve"> Финансовые затраты на реализацию (тыс. рублей) </t>
  </si>
  <si>
    <t>бюджет автономного округа</t>
  </si>
  <si>
    <t>Обеспечение деятельности Департамента финансов Нефтеюганского района</t>
  </si>
  <si>
    <t>Обслуживание долговых обязательств </t>
  </si>
  <si>
    <t>Всего по муниципальной программе</t>
  </si>
  <si>
    <t>Таблица 2</t>
  </si>
  <si>
    <t>главные распорядители бюджетных средств, структурные подразделения администрации Нефтеюганского района</t>
  </si>
  <si>
    <t>1.1.1.</t>
  </si>
  <si>
    <t>1.2.1.</t>
  </si>
  <si>
    <t xml:space="preserve">Разработка 
нормативно-правовых актов, необходимых для реализации создания системы 
«Электронный бюджет»
</t>
  </si>
  <si>
    <t>2.3.1.</t>
  </si>
  <si>
    <t>3.4.1.</t>
  </si>
  <si>
    <t>3.4.2.</t>
  </si>
  <si>
    <t>3.4.3.</t>
  </si>
  <si>
    <t>3.4.4.</t>
  </si>
  <si>
    <t>1.2.4.</t>
  </si>
  <si>
    <t>1.2.2.</t>
  </si>
  <si>
    <t>Организация планирования, исполнения бюджета Нефтеюганского района и фор-мирование от-четности об ис-полнении бюд-жета Нефте-юганского рай-она</t>
  </si>
  <si>
    <t>1.2.3.</t>
  </si>
  <si>
    <t>иные источники</t>
  </si>
  <si>
    <t xml:space="preserve">Перечень программных мероприятий </t>
  </si>
  <si>
    <t>Источники финансирования</t>
  </si>
  <si>
    <t>департамент финансов Нефтеюганского района</t>
  </si>
  <si>
    <t xml:space="preserve">федеральный бюджет </t>
  </si>
  <si>
    <t xml:space="preserve">главные распорядители средств бюджета Нефтеюганского 
района, главные ад-министраторы доходов бюджета Нефте-юганского района
</t>
  </si>
  <si>
    <t xml:space="preserve">Совершенствование системы оценки качества финансового менеджмента, осуществляемого главными распорядителями средств бюджета Нефтеюганского 
района, главными администраторами доходов бюджета Нефтеюганского района
</t>
  </si>
  <si>
    <t xml:space="preserve">департамент финансов Нефтеюган-ского района, главные распорядители средств бюджета Нефтеюганского 
района, главные администраторы доходов бюджета Нефтеюганского района
</t>
  </si>
  <si>
    <t>департамент финансов Нефтеюганского района, МКУ "Управление по делам администрации"</t>
  </si>
  <si>
    <t>Подпрограмма II «Создание и развитие информационной системы управления общественными финансами «Электронный бюджет» в Нефтеюганском районе»</t>
  </si>
  <si>
    <t>Предоставление бюджетам поселений, входящих в состав Нефтеюганского района, грантов на поощрение за достижение наиболее высоких показателей качества организации и осуществления бюджетного процесса</t>
  </si>
  <si>
    <t>  департамент финансов Нефтеюганского района</t>
  </si>
  <si>
    <t>средства по соглашениям по передаче полномочий</t>
  </si>
  <si>
    <t>в том числе</t>
  </si>
  <si>
    <t>инвестиции в объекты муниципальной собственности</t>
  </si>
  <si>
    <t>прочие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</si>
</sst>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_р_._-;_-@_-"/>
    <numFmt numFmtId="165" formatCode="_(* #,##0.00_);_(* \(#,##0.00\);_(* &quot;-&quot;??_);_(@_)"/>
    <numFmt numFmtId="166" formatCode="_-* #,##0.00_р_._-;\-* #,##0.00_р_._-;_-* &quot;-&quot;?_р_._-;_-@_-"/>
    <numFmt numFmtId="167" formatCode="_-* #,##0.0000_р_._-;\-* #,##0.0000_р_._-;_-* &quot;-&quot;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43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</cellStyleXfs>
  <cellXfs count="74">
    <xf numFmtId="0" fontId="0" fillId="0" borderId="0" xfId="0"/>
    <xf numFmtId="164" fontId="4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164" fontId="10" fillId="0" borderId="1" xfId="42" applyNumberFormat="1" applyFont="1" applyFill="1" applyBorder="1" applyAlignment="1">
      <alignment vertical="center"/>
    </xf>
    <xf numFmtId="164" fontId="9" fillId="0" borderId="1" xfId="42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vertical="center"/>
    </xf>
    <xf numFmtId="166" fontId="10" fillId="0" borderId="1" xfId="42" applyNumberFormat="1" applyFont="1" applyFill="1" applyBorder="1" applyAlignment="1">
      <alignment vertical="center"/>
    </xf>
    <xf numFmtId="166" fontId="4" fillId="0" borderId="1" xfId="0" applyNumberFormat="1" applyFont="1" applyFill="1" applyBorder="1" applyAlignment="1">
      <alignment vertical="center"/>
    </xf>
    <xf numFmtId="166" fontId="9" fillId="0" borderId="1" xfId="42" applyNumberFormat="1" applyFont="1" applyFill="1" applyBorder="1" applyAlignment="1">
      <alignment vertical="center"/>
    </xf>
    <xf numFmtId="166" fontId="4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left" vertical="center"/>
    </xf>
    <xf numFmtId="166" fontId="4" fillId="0" borderId="1" xfId="0" applyNumberFormat="1" applyFont="1" applyFill="1" applyBorder="1" applyAlignment="1">
      <alignment horizontal="left" vertical="center"/>
    </xf>
    <xf numFmtId="166" fontId="4" fillId="0" borderId="1" xfId="1" applyNumberFormat="1" applyFont="1" applyFill="1" applyBorder="1" applyAlignment="1">
      <alignment horizontal="left" vertical="center"/>
    </xf>
    <xf numFmtId="166" fontId="4" fillId="0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left" vertical="center"/>
    </xf>
    <xf numFmtId="166" fontId="11" fillId="0" borderId="1" xfId="0" applyNumberFormat="1" applyFont="1" applyFill="1" applyBorder="1" applyAlignment="1">
      <alignment horizontal="left" vertical="center"/>
    </xf>
    <xf numFmtId="166" fontId="11" fillId="0" borderId="1" xfId="0" applyNumberFormat="1" applyFont="1" applyFill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vertical="center"/>
    </xf>
    <xf numFmtId="166" fontId="9" fillId="0" borderId="1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</cellXfs>
  <cellStyles count="52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1"/>
    <cellStyle name="Обычный 2 2 8" xfId="50"/>
    <cellStyle name="Обычный 2 2_30-ра" xfId="21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Процентный 2" xfId="37"/>
    <cellStyle name="Процентный 2 2" xfId="38"/>
    <cellStyle name="Процентный 3" xfId="39"/>
    <cellStyle name="Процентный 4" xfId="40"/>
    <cellStyle name="Финансовый" xfId="1" builtinId="3"/>
    <cellStyle name="Финансовый 2" xfId="41"/>
    <cellStyle name="Финансовый 2 2" xfId="42"/>
    <cellStyle name="Финансовый 3" xfId="43"/>
    <cellStyle name="Финансовый 3 2" xfId="44"/>
    <cellStyle name="Финансовый 4" xfId="45"/>
    <cellStyle name="Финансовый 5" xfId="46"/>
    <cellStyle name="Финансовый 6" xfId="47"/>
    <cellStyle name="Финансовый 6 2" xfId="48"/>
    <cellStyle name="Финансовый 7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"/>
  <sheetViews>
    <sheetView tabSelected="1" zoomScaleNormal="100" zoomScaleSheetLayoutView="50" workbookViewId="0">
      <pane xSplit="4" ySplit="9" topLeftCell="F106" activePane="bottomRight" state="frozen"/>
      <selection pane="topRight" activeCell="E1" sqref="E1"/>
      <selection pane="bottomLeft" activeCell="A10" sqref="A10"/>
      <selection pane="bottomRight" activeCell="H38" sqref="H38"/>
    </sheetView>
  </sheetViews>
  <sheetFormatPr defaultColWidth="9.140625" defaultRowHeight="18.75" x14ac:dyDescent="0.3"/>
  <cols>
    <col min="1" max="1" width="9.140625" style="2"/>
    <col min="2" max="2" width="35.85546875" style="2" customWidth="1"/>
    <col min="3" max="3" width="20.28515625" style="2" customWidth="1"/>
    <col min="4" max="4" width="36.85546875" style="2" customWidth="1"/>
    <col min="5" max="5" width="21.140625" style="2" customWidth="1"/>
    <col min="6" max="12" width="17.85546875" style="2" customWidth="1"/>
    <col min="13" max="13" width="9.140625" style="2" customWidth="1"/>
    <col min="14" max="16384" width="9.140625" style="2"/>
  </cols>
  <sheetData>
    <row r="1" spans="1:12" x14ac:dyDescent="0.3">
      <c r="J1" s="72" t="s">
        <v>37</v>
      </c>
      <c r="K1" s="72"/>
      <c r="L1" s="72"/>
    </row>
    <row r="2" spans="1:12" ht="13.5" customHeight="1" x14ac:dyDescent="0.3">
      <c r="A2" s="73" t="s">
        <v>52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16.5" customHeight="1" x14ac:dyDescent="0.3">
      <c r="A3" s="59" t="s">
        <v>0</v>
      </c>
      <c r="B3" s="59" t="s">
        <v>30</v>
      </c>
      <c r="C3" s="59" t="s">
        <v>31</v>
      </c>
      <c r="D3" s="59" t="s">
        <v>53</v>
      </c>
      <c r="E3" s="59" t="s">
        <v>32</v>
      </c>
      <c r="F3" s="59"/>
      <c r="G3" s="59"/>
      <c r="H3" s="59"/>
      <c r="I3" s="59"/>
      <c r="J3" s="59"/>
      <c r="K3" s="59"/>
      <c r="L3" s="59"/>
    </row>
    <row r="4" spans="1:12" x14ac:dyDescent="0.3">
      <c r="A4" s="59"/>
      <c r="B4" s="59"/>
      <c r="C4" s="59"/>
      <c r="D4" s="59"/>
      <c r="E4" s="55" t="s">
        <v>1</v>
      </c>
      <c r="F4" s="59" t="s">
        <v>2</v>
      </c>
      <c r="G4" s="59"/>
      <c r="H4" s="59"/>
      <c r="I4" s="59"/>
      <c r="J4" s="59"/>
      <c r="K4" s="59"/>
      <c r="L4" s="59"/>
    </row>
    <row r="5" spans="1:12" x14ac:dyDescent="0.3">
      <c r="A5" s="59"/>
      <c r="B5" s="59"/>
      <c r="C5" s="59"/>
      <c r="D5" s="59"/>
      <c r="E5" s="55"/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3" t="s">
        <v>9</v>
      </c>
    </row>
    <row r="6" spans="1:12" x14ac:dyDescent="0.3">
      <c r="A6" s="4">
        <v>1</v>
      </c>
      <c r="B6" s="4">
        <v>2</v>
      </c>
      <c r="C6" s="4">
        <v>3</v>
      </c>
      <c r="D6" s="4">
        <v>4</v>
      </c>
      <c r="E6" s="5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ht="25.5" customHeight="1" x14ac:dyDescent="0.3">
      <c r="A7" s="55" t="s">
        <v>10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x14ac:dyDescent="0.3">
      <c r="A8" s="54" t="s">
        <v>11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2" x14ac:dyDescent="0.3">
      <c r="A9" s="55" t="s">
        <v>12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2" ht="17.25" customHeight="1" x14ac:dyDescent="0.3">
      <c r="A10" s="35" t="s">
        <v>39</v>
      </c>
      <c r="B10" s="29" t="s">
        <v>29</v>
      </c>
      <c r="C10" s="59" t="s">
        <v>54</v>
      </c>
      <c r="D10" s="6" t="s">
        <v>13</v>
      </c>
      <c r="E10" s="7">
        <f>E11+E12+E13+E15</f>
        <v>0</v>
      </c>
      <c r="F10" s="7">
        <f t="shared" ref="F10:L10" si="0">F11+F12+F13+F15</f>
        <v>0</v>
      </c>
      <c r="G10" s="7">
        <f t="shared" si="0"/>
        <v>0</v>
      </c>
      <c r="H10" s="7">
        <f t="shared" si="0"/>
        <v>0</v>
      </c>
      <c r="I10" s="7">
        <f t="shared" si="0"/>
        <v>0</v>
      </c>
      <c r="J10" s="7">
        <f t="shared" si="0"/>
        <v>0</v>
      </c>
      <c r="K10" s="7">
        <f t="shared" si="0"/>
        <v>0</v>
      </c>
      <c r="L10" s="7">
        <f t="shared" si="0"/>
        <v>0</v>
      </c>
    </row>
    <row r="11" spans="1:12" ht="20.25" customHeight="1" x14ac:dyDescent="0.3">
      <c r="A11" s="35"/>
      <c r="B11" s="30"/>
      <c r="C11" s="59"/>
      <c r="D11" s="8" t="s">
        <v>55</v>
      </c>
      <c r="E11" s="7">
        <f>F11+G11+H11+I11+J11+K11+L11</f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</row>
    <row r="12" spans="1:12" ht="19.5" customHeight="1" x14ac:dyDescent="0.3">
      <c r="A12" s="35"/>
      <c r="B12" s="30"/>
      <c r="C12" s="59"/>
      <c r="D12" s="8" t="s">
        <v>33</v>
      </c>
      <c r="E12" s="7">
        <f t="shared" ref="E12:E15" si="1">F12+G12+H12+I12+J12+K12+L12</f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</row>
    <row r="13" spans="1:12" ht="16.5" customHeight="1" x14ac:dyDescent="0.3">
      <c r="A13" s="35"/>
      <c r="B13" s="30"/>
      <c r="C13" s="59"/>
      <c r="D13" s="8" t="s">
        <v>15</v>
      </c>
      <c r="E13" s="7">
        <f t="shared" si="1"/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</row>
    <row r="14" spans="1:12" ht="33" customHeight="1" x14ac:dyDescent="0.3">
      <c r="A14" s="35"/>
      <c r="B14" s="30"/>
      <c r="C14" s="59"/>
      <c r="D14" s="8" t="s">
        <v>63</v>
      </c>
      <c r="E14" s="7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</row>
    <row r="15" spans="1:12" ht="24.75" customHeight="1" x14ac:dyDescent="0.3">
      <c r="A15" s="35"/>
      <c r="B15" s="31"/>
      <c r="C15" s="59"/>
      <c r="D15" s="8" t="s">
        <v>51</v>
      </c>
      <c r="E15" s="7">
        <f t="shared" si="1"/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</row>
    <row r="16" spans="1:12" x14ac:dyDescent="0.3">
      <c r="A16" s="54" t="s">
        <v>17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</row>
    <row r="17" spans="1:12" ht="20.25" customHeight="1" x14ac:dyDescent="0.3">
      <c r="A17" s="35" t="s">
        <v>40</v>
      </c>
      <c r="B17" s="29" t="s">
        <v>18</v>
      </c>
      <c r="C17" s="32" t="s">
        <v>54</v>
      </c>
      <c r="D17" s="8" t="s">
        <v>13</v>
      </c>
      <c r="E17" s="7">
        <f>E18+E19+E20+E22</f>
        <v>0</v>
      </c>
      <c r="F17" s="7">
        <f t="shared" ref="F17" si="2">F18+F19+F20+F22</f>
        <v>0</v>
      </c>
      <c r="G17" s="7">
        <f t="shared" ref="G17" si="3">G18+G19+G20+G22</f>
        <v>0</v>
      </c>
      <c r="H17" s="7">
        <f t="shared" ref="H17" si="4">H18+H19+H20+H22</f>
        <v>0</v>
      </c>
      <c r="I17" s="7">
        <f t="shared" ref="I17" si="5">I18+I19+I20+I22</f>
        <v>0</v>
      </c>
      <c r="J17" s="7">
        <f t="shared" ref="J17" si="6">J18+J19+J20+J22</f>
        <v>0</v>
      </c>
      <c r="K17" s="7">
        <f t="shared" ref="K17" si="7">K18+K19+K20+K22</f>
        <v>0</v>
      </c>
      <c r="L17" s="7">
        <f t="shared" ref="L17" si="8">L18+L19+L20+L22</f>
        <v>0</v>
      </c>
    </row>
    <row r="18" spans="1:12" x14ac:dyDescent="0.3">
      <c r="A18" s="35"/>
      <c r="B18" s="30"/>
      <c r="C18" s="33"/>
      <c r="D18" s="8" t="s">
        <v>14</v>
      </c>
      <c r="E18" s="7">
        <f>F18+G18+H18+I18+J18+K18+L18</f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</row>
    <row r="19" spans="1:12" x14ac:dyDescent="0.3">
      <c r="A19" s="35"/>
      <c r="B19" s="30"/>
      <c r="C19" s="33"/>
      <c r="D19" s="8" t="s">
        <v>33</v>
      </c>
      <c r="E19" s="7">
        <f t="shared" ref="E19:E22" si="9">F19+G19+H19+I19+J19+K19+L19</f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</row>
    <row r="20" spans="1:12" x14ac:dyDescent="0.3">
      <c r="A20" s="35"/>
      <c r="B20" s="30"/>
      <c r="C20" s="33"/>
      <c r="D20" s="8" t="s">
        <v>15</v>
      </c>
      <c r="E20" s="7">
        <f t="shared" si="9"/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</row>
    <row r="21" spans="1:12" ht="37.5" x14ac:dyDescent="0.3">
      <c r="A21" s="35"/>
      <c r="B21" s="30"/>
      <c r="C21" s="33"/>
      <c r="D21" s="8" t="s">
        <v>63</v>
      </c>
      <c r="E21" s="7">
        <f t="shared" si="9"/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</row>
    <row r="22" spans="1:12" x14ac:dyDescent="0.3">
      <c r="A22" s="35"/>
      <c r="B22" s="31"/>
      <c r="C22" s="34"/>
      <c r="D22" s="8" t="s">
        <v>51</v>
      </c>
      <c r="E22" s="7">
        <f t="shared" si="9"/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</row>
    <row r="23" spans="1:12" ht="24.75" customHeight="1" x14ac:dyDescent="0.3">
      <c r="A23" s="35" t="s">
        <v>48</v>
      </c>
      <c r="B23" s="29" t="s">
        <v>49</v>
      </c>
      <c r="C23" s="32" t="s">
        <v>56</v>
      </c>
      <c r="D23" s="8" t="s">
        <v>13</v>
      </c>
      <c r="E23" s="7">
        <f>E24+E25+E26+E28</f>
        <v>0</v>
      </c>
      <c r="F23" s="7">
        <f t="shared" ref="F23:L23" si="10">F24+F25+F26+F28</f>
        <v>0</v>
      </c>
      <c r="G23" s="7">
        <f t="shared" si="10"/>
        <v>0</v>
      </c>
      <c r="H23" s="7">
        <f t="shared" si="10"/>
        <v>0</v>
      </c>
      <c r="I23" s="7">
        <f t="shared" si="10"/>
        <v>0</v>
      </c>
      <c r="J23" s="7">
        <f t="shared" si="10"/>
        <v>0</v>
      </c>
      <c r="K23" s="7">
        <f t="shared" si="10"/>
        <v>0</v>
      </c>
      <c r="L23" s="7">
        <f t="shared" si="10"/>
        <v>0</v>
      </c>
    </row>
    <row r="24" spans="1:12" ht="24.75" customHeight="1" x14ac:dyDescent="0.3">
      <c r="A24" s="35"/>
      <c r="B24" s="30"/>
      <c r="C24" s="33"/>
      <c r="D24" s="8" t="s">
        <v>19</v>
      </c>
      <c r="E24" s="7">
        <f>F24+G24+H24+I24+J24+K24+L24</f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</row>
    <row r="25" spans="1:12" ht="24.75" customHeight="1" x14ac:dyDescent="0.3">
      <c r="A25" s="35"/>
      <c r="B25" s="30"/>
      <c r="C25" s="33"/>
      <c r="D25" s="8" t="s">
        <v>33</v>
      </c>
      <c r="E25" s="7">
        <f t="shared" ref="E25:E28" si="11">F25+G25+H25+I25+J25+K25+L25</f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ht="24.75" customHeight="1" x14ac:dyDescent="0.3">
      <c r="A26" s="35"/>
      <c r="B26" s="30"/>
      <c r="C26" s="33"/>
      <c r="D26" s="11" t="s">
        <v>15</v>
      </c>
      <c r="E26" s="7">
        <f t="shared" si="11"/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</row>
    <row r="27" spans="1:12" ht="31.5" customHeight="1" x14ac:dyDescent="0.3">
      <c r="A27" s="35"/>
      <c r="B27" s="30"/>
      <c r="C27" s="33"/>
      <c r="D27" s="8" t="s">
        <v>63</v>
      </c>
      <c r="E27" s="7">
        <f t="shared" si="11"/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</row>
    <row r="28" spans="1:12" ht="24.75" customHeight="1" x14ac:dyDescent="0.3">
      <c r="A28" s="35"/>
      <c r="B28" s="31"/>
      <c r="C28" s="34"/>
      <c r="D28" s="8" t="s">
        <v>51</v>
      </c>
      <c r="E28" s="7">
        <f t="shared" si="11"/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</row>
    <row r="29" spans="1:12" ht="36.75" customHeight="1" x14ac:dyDescent="0.3">
      <c r="A29" s="35" t="s">
        <v>50</v>
      </c>
      <c r="B29" s="29" t="s">
        <v>57</v>
      </c>
      <c r="C29" s="56" t="s">
        <v>58</v>
      </c>
      <c r="D29" s="8" t="s">
        <v>13</v>
      </c>
      <c r="E29" s="7">
        <f>E30+E31+E32+E34</f>
        <v>0</v>
      </c>
      <c r="F29" s="7">
        <f t="shared" ref="F29:L29" si="12">F30+F31+F32+F34</f>
        <v>0</v>
      </c>
      <c r="G29" s="7">
        <f t="shared" si="12"/>
        <v>0</v>
      </c>
      <c r="H29" s="7">
        <f t="shared" si="12"/>
        <v>0</v>
      </c>
      <c r="I29" s="7">
        <f t="shared" si="12"/>
        <v>0</v>
      </c>
      <c r="J29" s="7">
        <f t="shared" si="12"/>
        <v>0</v>
      </c>
      <c r="K29" s="7">
        <f t="shared" si="12"/>
        <v>0</v>
      </c>
      <c r="L29" s="7">
        <f t="shared" si="12"/>
        <v>0</v>
      </c>
    </row>
    <row r="30" spans="1:12" ht="36.75" customHeight="1" x14ac:dyDescent="0.3">
      <c r="A30" s="35"/>
      <c r="B30" s="30"/>
      <c r="C30" s="57"/>
      <c r="D30" s="8" t="s">
        <v>19</v>
      </c>
      <c r="E30" s="7">
        <f>F30+G30+H30+I30+J30+K30+L30</f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</row>
    <row r="31" spans="1:12" ht="36.75" customHeight="1" x14ac:dyDescent="0.3">
      <c r="A31" s="35"/>
      <c r="B31" s="30"/>
      <c r="C31" s="57"/>
      <c r="D31" s="8" t="s">
        <v>33</v>
      </c>
      <c r="E31" s="7">
        <f t="shared" ref="E31:E34" si="13">F31+G31+H31+I31+J31+K31+L31</f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</row>
    <row r="32" spans="1:12" ht="36.75" customHeight="1" x14ac:dyDescent="0.3">
      <c r="A32" s="35"/>
      <c r="B32" s="30"/>
      <c r="C32" s="57"/>
      <c r="D32" s="11" t="s">
        <v>15</v>
      </c>
      <c r="E32" s="7">
        <f t="shared" si="13"/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</row>
    <row r="33" spans="1:12" ht="36.75" customHeight="1" x14ac:dyDescent="0.3">
      <c r="A33" s="35"/>
      <c r="B33" s="30"/>
      <c r="C33" s="57"/>
      <c r="D33" s="8" t="s">
        <v>63</v>
      </c>
      <c r="E33" s="7">
        <f t="shared" si="13"/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</row>
    <row r="34" spans="1:12" ht="36.75" customHeight="1" x14ac:dyDescent="0.3">
      <c r="A34" s="35"/>
      <c r="B34" s="31"/>
      <c r="C34" s="58"/>
      <c r="D34" s="8" t="s">
        <v>51</v>
      </c>
      <c r="E34" s="7">
        <f t="shared" si="13"/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2" ht="23.25" customHeight="1" x14ac:dyDescent="0.3">
      <c r="A35" s="35" t="s">
        <v>47</v>
      </c>
      <c r="B35" s="29" t="s">
        <v>34</v>
      </c>
      <c r="C35" s="32" t="s">
        <v>59</v>
      </c>
      <c r="D35" s="8" t="s">
        <v>13</v>
      </c>
      <c r="E35" s="13">
        <f>E36+E37+E38+E39+E40</f>
        <v>313657.95</v>
      </c>
      <c r="F35" s="13">
        <f>F36+F37+F38+F39+F40</f>
        <v>47228</v>
      </c>
      <c r="G35" s="13">
        <f t="shared" ref="G35:L35" si="14">G36+G37+G38+G39+G40</f>
        <v>50404.800000000003</v>
      </c>
      <c r="H35" s="13">
        <f t="shared" si="14"/>
        <v>50671.25</v>
      </c>
      <c r="I35" s="13">
        <f t="shared" si="14"/>
        <v>44994.1</v>
      </c>
      <c r="J35" s="13">
        <f t="shared" si="14"/>
        <v>38257.300000000003</v>
      </c>
      <c r="K35" s="13">
        <f t="shared" si="14"/>
        <v>40181.199999999997</v>
      </c>
      <c r="L35" s="13">
        <f t="shared" si="14"/>
        <v>41921.300000000003</v>
      </c>
    </row>
    <row r="36" spans="1:12" x14ac:dyDescent="0.3">
      <c r="A36" s="35"/>
      <c r="B36" s="30"/>
      <c r="C36" s="33"/>
      <c r="D36" s="8" t="s">
        <v>19</v>
      </c>
      <c r="E36" s="13">
        <f>F36+G36+H36+I36+J36+K36+L36</f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</row>
    <row r="37" spans="1:12" x14ac:dyDescent="0.3">
      <c r="A37" s="35"/>
      <c r="B37" s="30"/>
      <c r="C37" s="33"/>
      <c r="D37" s="8" t="s">
        <v>33</v>
      </c>
      <c r="E37" s="13">
        <f t="shared" ref="E37:E40" si="15">F37+G37+H37+I37+J37+K37+L37</f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</row>
    <row r="38" spans="1:12" ht="31.5" customHeight="1" x14ac:dyDescent="0.3">
      <c r="A38" s="35"/>
      <c r="B38" s="30"/>
      <c r="C38" s="33"/>
      <c r="D38" s="11" t="s">
        <v>15</v>
      </c>
      <c r="E38" s="15">
        <f t="shared" si="15"/>
        <v>313657.95</v>
      </c>
      <c r="F38" s="15">
        <v>47228</v>
      </c>
      <c r="G38" s="15">
        <f>50086.5+318.3</f>
        <v>50404.800000000003</v>
      </c>
      <c r="H38" s="15">
        <f>44994.1-4428.6-108.9+574.613+1000+526.4+3729.6+1384-0.013+3000+0.05</f>
        <v>50671.25</v>
      </c>
      <c r="I38" s="15">
        <v>44994.1</v>
      </c>
      <c r="J38" s="15">
        <v>38257.300000000003</v>
      </c>
      <c r="K38" s="15">
        <v>40181.199999999997</v>
      </c>
      <c r="L38" s="15">
        <v>41921.300000000003</v>
      </c>
    </row>
    <row r="39" spans="1:12" ht="37.5" x14ac:dyDescent="0.3">
      <c r="A39" s="35"/>
      <c r="B39" s="30"/>
      <c r="C39" s="33"/>
      <c r="D39" s="8" t="s">
        <v>63</v>
      </c>
      <c r="E39" s="13">
        <f t="shared" si="15"/>
        <v>0</v>
      </c>
      <c r="F39" s="14">
        <v>0</v>
      </c>
      <c r="G39" s="13">
        <f>318.3-318.3</f>
        <v>0</v>
      </c>
      <c r="H39" s="13">
        <f>526.447-526.447</f>
        <v>0</v>
      </c>
      <c r="I39" s="14">
        <v>0</v>
      </c>
      <c r="J39" s="14">
        <v>0</v>
      </c>
      <c r="K39" s="14">
        <v>0</v>
      </c>
      <c r="L39" s="14">
        <v>0</v>
      </c>
    </row>
    <row r="40" spans="1:12" ht="21.75" customHeight="1" x14ac:dyDescent="0.3">
      <c r="A40" s="35"/>
      <c r="B40" s="31"/>
      <c r="C40" s="34"/>
      <c r="D40" s="8" t="s">
        <v>51</v>
      </c>
      <c r="E40" s="15">
        <f t="shared" si="15"/>
        <v>0</v>
      </c>
      <c r="F40" s="16">
        <v>0</v>
      </c>
      <c r="G40" s="16">
        <v>0</v>
      </c>
      <c r="H40" s="27">
        <f>3095-574.613-1000+0.013-1520.4</f>
        <v>0</v>
      </c>
      <c r="I40" s="16">
        <v>0</v>
      </c>
      <c r="J40" s="16">
        <v>0</v>
      </c>
      <c r="K40" s="16">
        <v>0</v>
      </c>
      <c r="L40" s="16">
        <v>0</v>
      </c>
    </row>
    <row r="41" spans="1:12" ht="23.25" customHeight="1" x14ac:dyDescent="0.3">
      <c r="A41" s="36" t="s">
        <v>20</v>
      </c>
      <c r="B41" s="37"/>
      <c r="C41" s="38"/>
      <c r="D41" s="11" t="s">
        <v>13</v>
      </c>
      <c r="E41" s="13">
        <f>E42+E43+E44+E45+E46</f>
        <v>313657.95</v>
      </c>
      <c r="F41" s="13">
        <f t="shared" ref="F41:L41" si="16">F42+F43+F44+F45+F46</f>
        <v>47228</v>
      </c>
      <c r="G41" s="13">
        <f t="shared" si="16"/>
        <v>50404.800000000003</v>
      </c>
      <c r="H41" s="13">
        <f t="shared" si="16"/>
        <v>50671.25</v>
      </c>
      <c r="I41" s="13">
        <f t="shared" si="16"/>
        <v>44994.1</v>
      </c>
      <c r="J41" s="13">
        <f t="shared" si="16"/>
        <v>38257.300000000003</v>
      </c>
      <c r="K41" s="13">
        <f t="shared" si="16"/>
        <v>40181.199999999997</v>
      </c>
      <c r="L41" s="13">
        <f t="shared" si="16"/>
        <v>41921.300000000003</v>
      </c>
    </row>
    <row r="42" spans="1:12" x14ac:dyDescent="0.3">
      <c r="A42" s="39"/>
      <c r="B42" s="40"/>
      <c r="C42" s="41"/>
      <c r="D42" s="8" t="s">
        <v>14</v>
      </c>
      <c r="E42" s="13">
        <f>F42+G42+H42+I42+J42+K42+L42</f>
        <v>0</v>
      </c>
      <c r="F42" s="13">
        <f>F11+F18+F36</f>
        <v>0</v>
      </c>
      <c r="G42" s="13">
        <f t="shared" ref="G42:L42" si="17">G11+G18+G36</f>
        <v>0</v>
      </c>
      <c r="H42" s="13">
        <f t="shared" si="17"/>
        <v>0</v>
      </c>
      <c r="I42" s="13">
        <f t="shared" si="17"/>
        <v>0</v>
      </c>
      <c r="J42" s="13">
        <f t="shared" si="17"/>
        <v>0</v>
      </c>
      <c r="K42" s="13">
        <f t="shared" si="17"/>
        <v>0</v>
      </c>
      <c r="L42" s="13">
        <f t="shared" si="17"/>
        <v>0</v>
      </c>
    </row>
    <row r="43" spans="1:12" x14ac:dyDescent="0.3">
      <c r="A43" s="39"/>
      <c r="B43" s="40"/>
      <c r="C43" s="41"/>
      <c r="D43" s="8" t="s">
        <v>33</v>
      </c>
      <c r="E43" s="13">
        <f t="shared" ref="E43:E46" si="18">F43+G43+H43+I43+J43+K43+L43</f>
        <v>0</v>
      </c>
      <c r="F43" s="13">
        <f t="shared" ref="F43:L43" si="19">F12+F19+F37</f>
        <v>0</v>
      </c>
      <c r="G43" s="13">
        <f t="shared" si="19"/>
        <v>0</v>
      </c>
      <c r="H43" s="13">
        <f t="shared" si="19"/>
        <v>0</v>
      </c>
      <c r="I43" s="13">
        <f t="shared" si="19"/>
        <v>0</v>
      </c>
      <c r="J43" s="13">
        <f t="shared" si="19"/>
        <v>0</v>
      </c>
      <c r="K43" s="13">
        <f t="shared" si="19"/>
        <v>0</v>
      </c>
      <c r="L43" s="13">
        <f t="shared" si="19"/>
        <v>0</v>
      </c>
    </row>
    <row r="44" spans="1:12" x14ac:dyDescent="0.3">
      <c r="A44" s="39"/>
      <c r="B44" s="40"/>
      <c r="C44" s="41"/>
      <c r="D44" s="8" t="s">
        <v>15</v>
      </c>
      <c r="E44" s="17">
        <f t="shared" si="18"/>
        <v>313657.95</v>
      </c>
      <c r="F44" s="17">
        <f t="shared" ref="F44:L44" si="20">F13+F20+F38</f>
        <v>47228</v>
      </c>
      <c r="G44" s="17">
        <f t="shared" si="20"/>
        <v>50404.800000000003</v>
      </c>
      <c r="H44" s="17">
        <f>H13+H20+H38</f>
        <v>50671.25</v>
      </c>
      <c r="I44" s="17">
        <f t="shared" si="20"/>
        <v>44994.1</v>
      </c>
      <c r="J44" s="17">
        <f t="shared" si="20"/>
        <v>38257.300000000003</v>
      </c>
      <c r="K44" s="17">
        <f t="shared" si="20"/>
        <v>40181.199999999997</v>
      </c>
      <c r="L44" s="17">
        <f t="shared" si="20"/>
        <v>41921.300000000003</v>
      </c>
    </row>
    <row r="45" spans="1:12" ht="34.5" customHeight="1" x14ac:dyDescent="0.3">
      <c r="A45" s="39"/>
      <c r="B45" s="40"/>
      <c r="C45" s="41"/>
      <c r="D45" s="8" t="s">
        <v>63</v>
      </c>
      <c r="E45" s="17">
        <f t="shared" si="18"/>
        <v>0</v>
      </c>
      <c r="F45" s="17">
        <f t="shared" ref="F45:L45" si="21">F14+F21+F39</f>
        <v>0</v>
      </c>
      <c r="G45" s="17">
        <f t="shared" si="21"/>
        <v>0</v>
      </c>
      <c r="H45" s="17">
        <f t="shared" si="21"/>
        <v>0</v>
      </c>
      <c r="I45" s="17">
        <f t="shared" si="21"/>
        <v>0</v>
      </c>
      <c r="J45" s="17">
        <f t="shared" si="21"/>
        <v>0</v>
      </c>
      <c r="K45" s="17">
        <f t="shared" si="21"/>
        <v>0</v>
      </c>
      <c r="L45" s="17">
        <f t="shared" si="21"/>
        <v>0</v>
      </c>
    </row>
    <row r="46" spans="1:12" ht="17.25" customHeight="1" x14ac:dyDescent="0.3">
      <c r="A46" s="42"/>
      <c r="B46" s="43"/>
      <c r="C46" s="44"/>
      <c r="D46" s="8" t="s">
        <v>51</v>
      </c>
      <c r="E46" s="28">
        <f t="shared" si="18"/>
        <v>0</v>
      </c>
      <c r="F46" s="28">
        <f t="shared" ref="F46:L46" si="22">F15+F22+F40</f>
        <v>0</v>
      </c>
      <c r="G46" s="28">
        <f t="shared" si="22"/>
        <v>0</v>
      </c>
      <c r="H46" s="28">
        <f t="shared" si="22"/>
        <v>0</v>
      </c>
      <c r="I46" s="17">
        <f t="shared" si="22"/>
        <v>0</v>
      </c>
      <c r="J46" s="17">
        <f t="shared" si="22"/>
        <v>0</v>
      </c>
      <c r="K46" s="17">
        <f t="shared" si="22"/>
        <v>0</v>
      </c>
      <c r="L46" s="17">
        <f t="shared" si="22"/>
        <v>0</v>
      </c>
    </row>
    <row r="47" spans="1:12" ht="15.75" customHeight="1" x14ac:dyDescent="0.3">
      <c r="A47" s="55" t="s">
        <v>60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</row>
    <row r="48" spans="1:12" x14ac:dyDescent="0.3">
      <c r="A48" s="55" t="s">
        <v>21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</row>
    <row r="49" spans="1:12" ht="27.75" customHeight="1" x14ac:dyDescent="0.3">
      <c r="A49" s="35" t="s">
        <v>42</v>
      </c>
      <c r="B49" s="29" t="s">
        <v>41</v>
      </c>
      <c r="C49" s="32" t="s">
        <v>38</v>
      </c>
      <c r="D49" s="8" t="s">
        <v>13</v>
      </c>
      <c r="E49" s="1">
        <f>E50+E51+E52+E54</f>
        <v>0</v>
      </c>
      <c r="F49" s="1">
        <f t="shared" ref="F49" si="23">F50+F51+F52+F54</f>
        <v>0</v>
      </c>
      <c r="G49" s="1">
        <f t="shared" ref="G49" si="24">G50+G51+G52+G54</f>
        <v>0</v>
      </c>
      <c r="H49" s="1">
        <f t="shared" ref="H49" si="25">H50+H51+H52+H54</f>
        <v>0</v>
      </c>
      <c r="I49" s="1">
        <f t="shared" ref="I49" si="26">I50+I51+I52+I54</f>
        <v>0</v>
      </c>
      <c r="J49" s="1">
        <f t="shared" ref="J49" si="27">J50+J51+J52+J54</f>
        <v>0</v>
      </c>
      <c r="K49" s="1">
        <f t="shared" ref="K49" si="28">K50+K51+K52+K54</f>
        <v>0</v>
      </c>
      <c r="L49" s="1">
        <f t="shared" ref="L49" si="29">L50+L51+L52+L54</f>
        <v>0</v>
      </c>
    </row>
    <row r="50" spans="1:12" x14ac:dyDescent="0.3">
      <c r="A50" s="35"/>
      <c r="B50" s="30"/>
      <c r="C50" s="33"/>
      <c r="D50" s="8" t="s">
        <v>14</v>
      </c>
      <c r="E50" s="1">
        <f>F50+G50+H50+I50+J50+K50+L50</f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</row>
    <row r="51" spans="1:12" ht="28.15" customHeight="1" x14ac:dyDescent="0.3">
      <c r="A51" s="35"/>
      <c r="B51" s="30"/>
      <c r="C51" s="33"/>
      <c r="D51" s="8" t="s">
        <v>33</v>
      </c>
      <c r="E51" s="1">
        <f t="shared" ref="E51:E54" si="30">F51+G51+H51+I51+J51+K51+L51</f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</row>
    <row r="52" spans="1:12" ht="22.9" customHeight="1" x14ac:dyDescent="0.3">
      <c r="A52" s="35"/>
      <c r="B52" s="30"/>
      <c r="C52" s="33"/>
      <c r="D52" s="8" t="s">
        <v>15</v>
      </c>
      <c r="E52" s="1">
        <f t="shared" si="30"/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</row>
    <row r="53" spans="1:12" ht="33.75" customHeight="1" x14ac:dyDescent="0.3">
      <c r="A53" s="35"/>
      <c r="B53" s="30"/>
      <c r="C53" s="33"/>
      <c r="D53" s="8" t="s">
        <v>63</v>
      </c>
      <c r="E53" s="1">
        <f t="shared" si="30"/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</row>
    <row r="54" spans="1:12" ht="31.15" customHeight="1" x14ac:dyDescent="0.3">
      <c r="A54" s="35"/>
      <c r="B54" s="31"/>
      <c r="C54" s="34"/>
      <c r="D54" s="8" t="s">
        <v>51</v>
      </c>
      <c r="E54" s="1">
        <f t="shared" si="30"/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</row>
    <row r="55" spans="1:12" ht="21" customHeight="1" x14ac:dyDescent="0.3">
      <c r="A55" s="36" t="s">
        <v>22</v>
      </c>
      <c r="B55" s="37"/>
      <c r="C55" s="38"/>
      <c r="D55" s="8" t="s">
        <v>13</v>
      </c>
      <c r="E55" s="1">
        <f>E56+E57+E58+E60</f>
        <v>0</v>
      </c>
      <c r="F55" s="1">
        <f t="shared" ref="F55" si="31">F56+F57+F58+F60</f>
        <v>0</v>
      </c>
      <c r="G55" s="1">
        <f t="shared" ref="G55" si="32">G56+G57+G58+G60</f>
        <v>0</v>
      </c>
      <c r="H55" s="1">
        <f t="shared" ref="H55" si="33">H56+H57+H58+H60</f>
        <v>0</v>
      </c>
      <c r="I55" s="1">
        <f t="shared" ref="I55" si="34">I56+I57+I58+I60</f>
        <v>0</v>
      </c>
      <c r="J55" s="1">
        <f t="shared" ref="J55" si="35">J56+J57+J58+J60</f>
        <v>0</v>
      </c>
      <c r="K55" s="1">
        <f t="shared" ref="K55" si="36">K56+K57+K58+K60</f>
        <v>0</v>
      </c>
      <c r="L55" s="1">
        <f t="shared" ref="L55" si="37">L56+L57+L58+L60</f>
        <v>0</v>
      </c>
    </row>
    <row r="56" spans="1:12" ht="21" customHeight="1" x14ac:dyDescent="0.3">
      <c r="A56" s="39"/>
      <c r="B56" s="40"/>
      <c r="C56" s="41"/>
      <c r="D56" s="8" t="s">
        <v>14</v>
      </c>
      <c r="E56" s="1">
        <f>F56+G56+H56+I56+J56+K56+L56</f>
        <v>0</v>
      </c>
      <c r="F56" s="1">
        <f>F50</f>
        <v>0</v>
      </c>
      <c r="G56" s="1">
        <f t="shared" ref="G56:L56" si="38">G50</f>
        <v>0</v>
      </c>
      <c r="H56" s="1">
        <f t="shared" si="38"/>
        <v>0</v>
      </c>
      <c r="I56" s="1">
        <f t="shared" si="38"/>
        <v>0</v>
      </c>
      <c r="J56" s="1">
        <f t="shared" si="38"/>
        <v>0</v>
      </c>
      <c r="K56" s="1">
        <f t="shared" si="38"/>
        <v>0</v>
      </c>
      <c r="L56" s="1">
        <f t="shared" si="38"/>
        <v>0</v>
      </c>
    </row>
    <row r="57" spans="1:12" ht="26.25" customHeight="1" x14ac:dyDescent="0.3">
      <c r="A57" s="39"/>
      <c r="B57" s="40"/>
      <c r="C57" s="41"/>
      <c r="D57" s="8" t="s">
        <v>33</v>
      </c>
      <c r="E57" s="1">
        <f t="shared" ref="E57:E60" si="39">F57+G57+H57+I57+J57+K57+L57</f>
        <v>0</v>
      </c>
      <c r="F57" s="1">
        <f t="shared" ref="F57:L57" si="40">F51</f>
        <v>0</v>
      </c>
      <c r="G57" s="1">
        <f t="shared" si="40"/>
        <v>0</v>
      </c>
      <c r="H57" s="1">
        <f t="shared" si="40"/>
        <v>0</v>
      </c>
      <c r="I57" s="1">
        <f t="shared" si="40"/>
        <v>0</v>
      </c>
      <c r="J57" s="1">
        <f t="shared" si="40"/>
        <v>0</v>
      </c>
      <c r="K57" s="1">
        <f t="shared" si="40"/>
        <v>0</v>
      </c>
      <c r="L57" s="1">
        <f t="shared" si="40"/>
        <v>0</v>
      </c>
    </row>
    <row r="58" spans="1:12" x14ac:dyDescent="0.3">
      <c r="A58" s="39"/>
      <c r="B58" s="40"/>
      <c r="C58" s="41"/>
      <c r="D58" s="8" t="s">
        <v>15</v>
      </c>
      <c r="E58" s="1">
        <f t="shared" si="39"/>
        <v>0</v>
      </c>
      <c r="F58" s="1">
        <f t="shared" ref="F58:L58" si="41">F52</f>
        <v>0</v>
      </c>
      <c r="G58" s="1">
        <f t="shared" si="41"/>
        <v>0</v>
      </c>
      <c r="H58" s="1">
        <f t="shared" si="41"/>
        <v>0</v>
      </c>
      <c r="I58" s="1">
        <f t="shared" si="41"/>
        <v>0</v>
      </c>
      <c r="J58" s="1">
        <f t="shared" si="41"/>
        <v>0</v>
      </c>
      <c r="K58" s="1">
        <f t="shared" si="41"/>
        <v>0</v>
      </c>
      <c r="L58" s="1">
        <f t="shared" si="41"/>
        <v>0</v>
      </c>
    </row>
    <row r="59" spans="1:12" ht="34.5" customHeight="1" x14ac:dyDescent="0.3">
      <c r="A59" s="39"/>
      <c r="B59" s="40"/>
      <c r="C59" s="41"/>
      <c r="D59" s="8" t="s">
        <v>63</v>
      </c>
      <c r="E59" s="1">
        <f t="shared" si="39"/>
        <v>0</v>
      </c>
      <c r="F59" s="1">
        <f t="shared" ref="F59:L59" si="42">F53</f>
        <v>0</v>
      </c>
      <c r="G59" s="1">
        <f t="shared" si="42"/>
        <v>0</v>
      </c>
      <c r="H59" s="1">
        <f t="shared" si="42"/>
        <v>0</v>
      </c>
      <c r="I59" s="1">
        <f t="shared" si="42"/>
        <v>0</v>
      </c>
      <c r="J59" s="1">
        <f t="shared" si="42"/>
        <v>0</v>
      </c>
      <c r="K59" s="1">
        <f t="shared" si="42"/>
        <v>0</v>
      </c>
      <c r="L59" s="1">
        <f t="shared" si="42"/>
        <v>0</v>
      </c>
    </row>
    <row r="60" spans="1:12" ht="21.75" customHeight="1" x14ac:dyDescent="0.3">
      <c r="A60" s="42"/>
      <c r="B60" s="43"/>
      <c r="C60" s="44"/>
      <c r="D60" s="8" t="s">
        <v>51</v>
      </c>
      <c r="E60" s="1">
        <f t="shared" si="39"/>
        <v>0</v>
      </c>
      <c r="F60" s="1">
        <f t="shared" ref="F60:L60" si="43">F54</f>
        <v>0</v>
      </c>
      <c r="G60" s="1">
        <f t="shared" si="43"/>
        <v>0</v>
      </c>
      <c r="H60" s="1">
        <f t="shared" si="43"/>
        <v>0</v>
      </c>
      <c r="I60" s="1">
        <f t="shared" si="43"/>
        <v>0</v>
      </c>
      <c r="J60" s="1">
        <f t="shared" si="43"/>
        <v>0</v>
      </c>
      <c r="K60" s="1">
        <f t="shared" si="43"/>
        <v>0</v>
      </c>
      <c r="L60" s="1">
        <f t="shared" si="43"/>
        <v>0</v>
      </c>
    </row>
    <row r="61" spans="1:12" ht="21.6" customHeight="1" x14ac:dyDescent="0.3">
      <c r="A61" s="54" t="s">
        <v>23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</row>
    <row r="62" spans="1:12" ht="21.6" customHeight="1" x14ac:dyDescent="0.3">
      <c r="A62" s="55" t="s">
        <v>24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</row>
    <row r="63" spans="1:12" ht="25.5" customHeight="1" x14ac:dyDescent="0.3">
      <c r="A63" s="35" t="s">
        <v>43</v>
      </c>
      <c r="B63" s="29" t="s">
        <v>25</v>
      </c>
      <c r="C63" s="32" t="s">
        <v>54</v>
      </c>
      <c r="D63" s="12" t="s">
        <v>13</v>
      </c>
      <c r="E63" s="18">
        <f>E64+E65+E66+E68+E67</f>
        <v>1809216.5</v>
      </c>
      <c r="F63" s="18">
        <f>F64+F65+F66+F68+F67</f>
        <v>242878.1</v>
      </c>
      <c r="G63" s="18">
        <f>G64+G65+G66+G68+G67</f>
        <v>248586.2</v>
      </c>
      <c r="H63" s="18">
        <f t="shared" ref="H63:L63" si="44">H64+H65+H66+H68+H67</f>
        <v>252480.59999999998</v>
      </c>
      <c r="I63" s="18">
        <f t="shared" si="44"/>
        <v>252011.2</v>
      </c>
      <c r="J63" s="18">
        <f t="shared" si="44"/>
        <v>265846.09999999998</v>
      </c>
      <c r="K63" s="18">
        <f t="shared" si="44"/>
        <v>271000.90000000002</v>
      </c>
      <c r="L63" s="18">
        <f t="shared" si="44"/>
        <v>276413.40000000002</v>
      </c>
    </row>
    <row r="64" spans="1:12" ht="25.15" customHeight="1" x14ac:dyDescent="0.3">
      <c r="A64" s="35"/>
      <c r="B64" s="30"/>
      <c r="C64" s="33"/>
      <c r="D64" s="12" t="s">
        <v>14</v>
      </c>
      <c r="E64" s="19">
        <f>F64+G64+H64+I64+J64+K64+L64</f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</row>
    <row r="65" spans="1:12" ht="25.15" customHeight="1" x14ac:dyDescent="0.3">
      <c r="A65" s="35"/>
      <c r="B65" s="30"/>
      <c r="C65" s="33"/>
      <c r="D65" s="12" t="s">
        <v>33</v>
      </c>
      <c r="E65" s="19">
        <f>F65+G65+H65+I65+J65+K65+L65</f>
        <v>697966.5</v>
      </c>
      <c r="F65" s="21">
        <v>87878.1</v>
      </c>
      <c r="G65" s="21">
        <v>92586.2</v>
      </c>
      <c r="H65" s="19">
        <f>93511.2+2969.4</f>
        <v>96480.599999999991</v>
      </c>
      <c r="I65" s="19">
        <f>96011.2+3429.1-3429.1</f>
        <v>96011.199999999997</v>
      </c>
      <c r="J65" s="19">
        <f>103096.1</f>
        <v>103096.1</v>
      </c>
      <c r="K65" s="19">
        <v>108250.9</v>
      </c>
      <c r="L65" s="19">
        <v>113663.4</v>
      </c>
    </row>
    <row r="66" spans="1:12" ht="25.15" customHeight="1" x14ac:dyDescent="0.3">
      <c r="A66" s="35"/>
      <c r="B66" s="30"/>
      <c r="C66" s="33"/>
      <c r="D66" s="12" t="s">
        <v>15</v>
      </c>
      <c r="E66" s="19">
        <f>F66+G66+H66+I66+J66+K66+L66</f>
        <v>1111250</v>
      </c>
      <c r="F66" s="21">
        <v>155000</v>
      </c>
      <c r="G66" s="21">
        <v>156000</v>
      </c>
      <c r="H66" s="21">
        <v>156000</v>
      </c>
      <c r="I66" s="21">
        <v>156000</v>
      </c>
      <c r="J66" s="19">
        <f>162750-6750+6750</f>
        <v>162750</v>
      </c>
      <c r="K66" s="19">
        <v>162750</v>
      </c>
      <c r="L66" s="19">
        <v>162750</v>
      </c>
    </row>
    <row r="67" spans="1:12" ht="34.5" customHeight="1" x14ac:dyDescent="0.3">
      <c r="A67" s="35"/>
      <c r="B67" s="30"/>
      <c r="C67" s="33"/>
      <c r="D67" s="8" t="s">
        <v>63</v>
      </c>
      <c r="E67" s="19">
        <f>F67+G67+H67+I67+J67+K67+L67</f>
        <v>0</v>
      </c>
      <c r="F67" s="20">
        <v>0</v>
      </c>
      <c r="G67" s="21">
        <f>500-500</f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</row>
    <row r="68" spans="1:12" ht="25.15" customHeight="1" x14ac:dyDescent="0.3">
      <c r="A68" s="35"/>
      <c r="B68" s="31"/>
      <c r="C68" s="34"/>
      <c r="D68" s="12" t="s">
        <v>51</v>
      </c>
      <c r="E68" s="19">
        <f t="shared" ref="E68" si="45">F68+G68+H68+I68+J68+K68+L68</f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</row>
    <row r="69" spans="1:12" ht="24" customHeight="1" x14ac:dyDescent="0.3">
      <c r="A69" s="35" t="s">
        <v>44</v>
      </c>
      <c r="B69" s="29" t="s">
        <v>61</v>
      </c>
      <c r="C69" s="32" t="s">
        <v>62</v>
      </c>
      <c r="D69" s="12" t="s">
        <v>13</v>
      </c>
      <c r="E69" s="18">
        <f t="shared" ref="E69:F69" si="46">E70+E71+E72+E74</f>
        <v>9507</v>
      </c>
      <c r="F69" s="18">
        <f t="shared" si="46"/>
        <v>1190</v>
      </c>
      <c r="G69" s="18">
        <f>G70+G71+G72+G74+G73</f>
        <v>1190</v>
      </c>
      <c r="H69" s="18">
        <f t="shared" ref="H69:L69" si="47">H70+H71+H72+H74+H73</f>
        <v>1250</v>
      </c>
      <c r="I69" s="18">
        <f t="shared" si="47"/>
        <v>1313</v>
      </c>
      <c r="J69" s="18">
        <f t="shared" si="47"/>
        <v>1448</v>
      </c>
      <c r="K69" s="18">
        <f t="shared" si="47"/>
        <v>1520</v>
      </c>
      <c r="L69" s="18">
        <f t="shared" si="47"/>
        <v>1596</v>
      </c>
    </row>
    <row r="70" spans="1:12" ht="24" customHeight="1" x14ac:dyDescent="0.3">
      <c r="A70" s="35"/>
      <c r="B70" s="30"/>
      <c r="C70" s="33"/>
      <c r="D70" s="12" t="s">
        <v>14</v>
      </c>
      <c r="E70" s="19">
        <f>F70+G70+H70+I70+J70+K70+L70</f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</row>
    <row r="71" spans="1:12" ht="24" customHeight="1" x14ac:dyDescent="0.3">
      <c r="A71" s="35"/>
      <c r="B71" s="30"/>
      <c r="C71" s="33"/>
      <c r="D71" s="12" t="s">
        <v>33</v>
      </c>
      <c r="E71" s="19">
        <f t="shared" ref="E71:E74" si="48">F71+G71+H71+I71+J71+K71+L71</f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</row>
    <row r="72" spans="1:12" ht="24" customHeight="1" x14ac:dyDescent="0.3">
      <c r="A72" s="35"/>
      <c r="B72" s="30"/>
      <c r="C72" s="33"/>
      <c r="D72" s="12" t="s">
        <v>15</v>
      </c>
      <c r="E72" s="19">
        <f t="shared" si="48"/>
        <v>9507</v>
      </c>
      <c r="F72" s="21">
        <v>1190</v>
      </c>
      <c r="G72" s="21">
        <v>1190</v>
      </c>
      <c r="H72" s="19">
        <v>1250</v>
      </c>
      <c r="I72" s="19">
        <v>1313</v>
      </c>
      <c r="J72" s="19">
        <v>1448</v>
      </c>
      <c r="K72" s="19">
        <v>1520</v>
      </c>
      <c r="L72" s="19">
        <v>1596</v>
      </c>
    </row>
    <row r="73" spans="1:12" ht="45" customHeight="1" x14ac:dyDescent="0.3">
      <c r="A73" s="35"/>
      <c r="B73" s="30"/>
      <c r="C73" s="33"/>
      <c r="D73" s="8" t="s">
        <v>63</v>
      </c>
      <c r="E73" s="19">
        <f t="shared" si="48"/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</row>
    <row r="74" spans="1:12" ht="30" customHeight="1" x14ac:dyDescent="0.3">
      <c r="A74" s="35"/>
      <c r="B74" s="31"/>
      <c r="C74" s="34"/>
      <c r="D74" s="12" t="s">
        <v>51</v>
      </c>
      <c r="E74" s="19">
        <f t="shared" si="48"/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</row>
    <row r="75" spans="1:12" ht="23.25" customHeight="1" x14ac:dyDescent="0.3">
      <c r="A75" s="35" t="s">
        <v>45</v>
      </c>
      <c r="B75" s="29" t="s">
        <v>26</v>
      </c>
      <c r="C75" s="32" t="s">
        <v>54</v>
      </c>
      <c r="D75" s="12" t="s">
        <v>13</v>
      </c>
      <c r="E75" s="18">
        <f t="shared" ref="E75:L75" si="49">E76+E77+E78+E80</f>
        <v>659170.1</v>
      </c>
      <c r="F75" s="18">
        <f t="shared" si="49"/>
        <v>97000</v>
      </c>
      <c r="G75" s="18">
        <f t="shared" si="49"/>
        <v>100000</v>
      </c>
      <c r="H75" s="18">
        <f t="shared" si="49"/>
        <v>105750</v>
      </c>
      <c r="I75" s="18">
        <f t="shared" si="49"/>
        <v>86420.1</v>
      </c>
      <c r="J75" s="18">
        <f t="shared" si="49"/>
        <v>90000</v>
      </c>
      <c r="K75" s="18">
        <f t="shared" si="49"/>
        <v>90000</v>
      </c>
      <c r="L75" s="18">
        <f t="shared" si="49"/>
        <v>90000</v>
      </c>
    </row>
    <row r="76" spans="1:12" ht="24" customHeight="1" x14ac:dyDescent="0.3">
      <c r="A76" s="35"/>
      <c r="B76" s="30"/>
      <c r="C76" s="33"/>
      <c r="D76" s="12" t="s">
        <v>14</v>
      </c>
      <c r="E76" s="19">
        <f>F76+G76+H76+I76+J76+K76+L76</f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</row>
    <row r="77" spans="1:12" ht="24" customHeight="1" x14ac:dyDescent="0.3">
      <c r="A77" s="35"/>
      <c r="B77" s="30"/>
      <c r="C77" s="33"/>
      <c r="D77" s="12" t="s">
        <v>33</v>
      </c>
      <c r="E77" s="19">
        <f t="shared" ref="E77:E80" si="50">F77+G77+H77+I77+J77+K77+L77</f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</row>
    <row r="78" spans="1:12" ht="23.45" customHeight="1" x14ac:dyDescent="0.3">
      <c r="A78" s="35"/>
      <c r="B78" s="30"/>
      <c r="C78" s="33"/>
      <c r="D78" s="12" t="s">
        <v>15</v>
      </c>
      <c r="E78" s="19">
        <f>F78+G78+H78+I78+J78+K78+L78</f>
        <v>659170.1</v>
      </c>
      <c r="F78" s="19">
        <v>97000</v>
      </c>
      <c r="G78" s="19">
        <f>90000+10000</f>
        <v>100000</v>
      </c>
      <c r="H78" s="19">
        <f>88199-14674.3+2474.5+12000+12000.8+5750</f>
        <v>105750</v>
      </c>
      <c r="I78" s="19">
        <f>86420.1-8187.6+8187.6</f>
        <v>86420.1</v>
      </c>
      <c r="J78" s="19">
        <f>90000</f>
        <v>90000</v>
      </c>
      <c r="K78" s="19">
        <v>90000</v>
      </c>
      <c r="L78" s="19">
        <v>90000</v>
      </c>
    </row>
    <row r="79" spans="1:12" ht="33.6" customHeight="1" x14ac:dyDescent="0.3">
      <c r="A79" s="35"/>
      <c r="B79" s="30"/>
      <c r="C79" s="33"/>
      <c r="D79" s="8" t="s">
        <v>63</v>
      </c>
      <c r="E79" s="19">
        <f>F79+G79+H79+I79+J79+K79+L79</f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</row>
    <row r="80" spans="1:12" ht="25.5" customHeight="1" x14ac:dyDescent="0.3">
      <c r="A80" s="35"/>
      <c r="B80" s="31"/>
      <c r="C80" s="34"/>
      <c r="D80" s="12" t="s">
        <v>51</v>
      </c>
      <c r="E80" s="19">
        <f t="shared" si="50"/>
        <v>0</v>
      </c>
      <c r="F80" s="20">
        <v>0</v>
      </c>
      <c r="G80" s="20">
        <v>0</v>
      </c>
      <c r="H80" s="20">
        <f>24000.8-12000-12000.8</f>
        <v>0</v>
      </c>
      <c r="I80" s="20">
        <v>0</v>
      </c>
      <c r="J80" s="20">
        <v>0</v>
      </c>
      <c r="K80" s="20">
        <v>0</v>
      </c>
      <c r="L80" s="20">
        <v>0</v>
      </c>
    </row>
    <row r="81" spans="1:12" ht="24" customHeight="1" x14ac:dyDescent="0.3">
      <c r="A81" s="35" t="s">
        <v>46</v>
      </c>
      <c r="B81" s="29" t="s">
        <v>35</v>
      </c>
      <c r="C81" s="32" t="s">
        <v>54</v>
      </c>
      <c r="D81" s="12" t="s">
        <v>13</v>
      </c>
      <c r="E81" s="18">
        <f>E82+E83+E84+E86</f>
        <v>19083</v>
      </c>
      <c r="F81" s="18">
        <f t="shared" ref="F81" si="51">F82+F83+F84+F86</f>
        <v>83</v>
      </c>
      <c r="G81" s="18">
        <f t="shared" ref="G81" si="52">G82+G83+G84+G86</f>
        <v>4000</v>
      </c>
      <c r="H81" s="18">
        <f t="shared" ref="H81" si="53">H82+H83+H84+H86</f>
        <v>3000</v>
      </c>
      <c r="I81" s="18">
        <f t="shared" ref="I81" si="54">I82+I83+I84+I86</f>
        <v>3000</v>
      </c>
      <c r="J81" s="18">
        <f t="shared" ref="J81" si="55">J82+J83+J84+J86</f>
        <v>3000</v>
      </c>
      <c r="K81" s="18">
        <f t="shared" ref="K81" si="56">K82+K83+K84+K86</f>
        <v>3000</v>
      </c>
      <c r="L81" s="18">
        <f t="shared" ref="L81" si="57">L82+L83+L84+L86</f>
        <v>3000</v>
      </c>
    </row>
    <row r="82" spans="1:12" x14ac:dyDescent="0.3">
      <c r="A82" s="35"/>
      <c r="B82" s="30"/>
      <c r="C82" s="33"/>
      <c r="D82" s="12" t="s">
        <v>14</v>
      </c>
      <c r="E82" s="19">
        <f>F82+G82+H82+I82+J82+K82+L82</f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</row>
    <row r="83" spans="1:12" ht="15.75" customHeight="1" x14ac:dyDescent="0.3">
      <c r="A83" s="35"/>
      <c r="B83" s="30"/>
      <c r="C83" s="33"/>
      <c r="D83" s="12" t="s">
        <v>33</v>
      </c>
      <c r="E83" s="19">
        <f t="shared" ref="E83:E86" si="58">F83+G83+H83+I83+J83+K83+L83</f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</row>
    <row r="84" spans="1:12" ht="24" customHeight="1" x14ac:dyDescent="0.3">
      <c r="A84" s="35"/>
      <c r="B84" s="30"/>
      <c r="C84" s="33"/>
      <c r="D84" s="12" t="s">
        <v>15</v>
      </c>
      <c r="E84" s="19">
        <f t="shared" si="58"/>
        <v>19083</v>
      </c>
      <c r="F84" s="21">
        <v>83</v>
      </c>
      <c r="G84" s="21">
        <v>4000</v>
      </c>
      <c r="H84" s="19">
        <v>3000</v>
      </c>
      <c r="I84" s="19">
        <v>3000</v>
      </c>
      <c r="J84" s="19">
        <v>3000</v>
      </c>
      <c r="K84" s="19">
        <v>3000</v>
      </c>
      <c r="L84" s="19">
        <v>3000</v>
      </c>
    </row>
    <row r="85" spans="1:12" ht="35.25" customHeight="1" x14ac:dyDescent="0.3">
      <c r="A85" s="35"/>
      <c r="B85" s="30"/>
      <c r="C85" s="33"/>
      <c r="D85" s="12" t="s">
        <v>16</v>
      </c>
      <c r="E85" s="19">
        <f t="shared" si="58"/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</row>
    <row r="86" spans="1:12" ht="18" customHeight="1" x14ac:dyDescent="0.3">
      <c r="A86" s="35"/>
      <c r="B86" s="31"/>
      <c r="C86" s="34"/>
      <c r="D86" s="12" t="s">
        <v>51</v>
      </c>
      <c r="E86" s="19">
        <f t="shared" si="58"/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</row>
    <row r="87" spans="1:12" ht="24" customHeight="1" x14ac:dyDescent="0.3">
      <c r="A87" s="36" t="s">
        <v>27</v>
      </c>
      <c r="B87" s="37"/>
      <c r="C87" s="38"/>
      <c r="D87" s="12" t="s">
        <v>13</v>
      </c>
      <c r="E87" s="18">
        <f>E88+E89+E90+E92+E91</f>
        <v>2496976.6</v>
      </c>
      <c r="F87" s="18">
        <f>F88+F89+F90+F92+F91</f>
        <v>341151.1</v>
      </c>
      <c r="G87" s="18">
        <f>G88+G89+G90+G92+G91</f>
        <v>353776.2</v>
      </c>
      <c r="H87" s="18">
        <f t="shared" ref="H87:L87" si="59">H88+H89+H90+H92+H91</f>
        <v>362480.6</v>
      </c>
      <c r="I87" s="18">
        <f t="shared" si="59"/>
        <v>342744.3</v>
      </c>
      <c r="J87" s="18">
        <f t="shared" si="59"/>
        <v>360294.1</v>
      </c>
      <c r="K87" s="18">
        <f t="shared" si="59"/>
        <v>365520.9</v>
      </c>
      <c r="L87" s="18">
        <f t="shared" si="59"/>
        <v>371009.4</v>
      </c>
    </row>
    <row r="88" spans="1:12" ht="31.5" customHeight="1" x14ac:dyDescent="0.3">
      <c r="A88" s="39"/>
      <c r="B88" s="40"/>
      <c r="C88" s="41"/>
      <c r="D88" s="12" t="s">
        <v>14</v>
      </c>
      <c r="E88" s="19">
        <f>F88+G88+H88+I88+J88+K88+L88</f>
        <v>0</v>
      </c>
      <c r="F88" s="22">
        <f t="shared" ref="F88:L91" si="60">F64+F70+F76+F82</f>
        <v>0</v>
      </c>
      <c r="G88" s="22">
        <f t="shared" si="60"/>
        <v>0</v>
      </c>
      <c r="H88" s="22">
        <f t="shared" si="60"/>
        <v>0</v>
      </c>
      <c r="I88" s="22">
        <f t="shared" si="60"/>
        <v>0</v>
      </c>
      <c r="J88" s="22">
        <f t="shared" si="60"/>
        <v>0</v>
      </c>
      <c r="K88" s="22">
        <f t="shared" si="60"/>
        <v>0</v>
      </c>
      <c r="L88" s="22">
        <f t="shared" si="60"/>
        <v>0</v>
      </c>
    </row>
    <row r="89" spans="1:12" ht="22.15" customHeight="1" x14ac:dyDescent="0.3">
      <c r="A89" s="39"/>
      <c r="B89" s="40"/>
      <c r="C89" s="41"/>
      <c r="D89" s="12" t="s">
        <v>33</v>
      </c>
      <c r="E89" s="19">
        <f t="shared" ref="E89:E92" si="61">F89+G89+H89+I89+J89+K89+L89</f>
        <v>697966.5</v>
      </c>
      <c r="F89" s="22">
        <f t="shared" si="60"/>
        <v>87878.1</v>
      </c>
      <c r="G89" s="22">
        <f t="shared" si="60"/>
        <v>92586.2</v>
      </c>
      <c r="H89" s="22">
        <f t="shared" si="60"/>
        <v>96480.599999999991</v>
      </c>
      <c r="I89" s="22">
        <f t="shared" si="60"/>
        <v>96011.199999999997</v>
      </c>
      <c r="J89" s="22">
        <f t="shared" si="60"/>
        <v>103096.1</v>
      </c>
      <c r="K89" s="22">
        <f t="shared" si="60"/>
        <v>108250.9</v>
      </c>
      <c r="L89" s="22">
        <f t="shared" si="60"/>
        <v>113663.4</v>
      </c>
    </row>
    <row r="90" spans="1:12" ht="22.9" customHeight="1" x14ac:dyDescent="0.3">
      <c r="A90" s="39"/>
      <c r="B90" s="40"/>
      <c r="C90" s="41"/>
      <c r="D90" s="12" t="s">
        <v>15</v>
      </c>
      <c r="E90" s="19">
        <f>F90+G90+H90+I90+J90+K90+L90</f>
        <v>1799010.1</v>
      </c>
      <c r="F90" s="22">
        <f t="shared" si="60"/>
        <v>253273</v>
      </c>
      <c r="G90" s="22">
        <f t="shared" si="60"/>
        <v>261190</v>
      </c>
      <c r="H90" s="22">
        <f t="shared" si="60"/>
        <v>266000</v>
      </c>
      <c r="I90" s="22">
        <f t="shared" si="60"/>
        <v>246733.1</v>
      </c>
      <c r="J90" s="22">
        <f t="shared" si="60"/>
        <v>257198</v>
      </c>
      <c r="K90" s="22">
        <f t="shared" si="60"/>
        <v>257270</v>
      </c>
      <c r="L90" s="22">
        <f t="shared" si="60"/>
        <v>257346</v>
      </c>
    </row>
    <row r="91" spans="1:12" ht="32.25" customHeight="1" x14ac:dyDescent="0.3">
      <c r="A91" s="39"/>
      <c r="B91" s="40"/>
      <c r="C91" s="41"/>
      <c r="D91" s="12" t="s">
        <v>63</v>
      </c>
      <c r="E91" s="19">
        <f>F91+G91+H91+I91+J91+K91+L91</f>
        <v>0</v>
      </c>
      <c r="F91" s="22">
        <f t="shared" si="60"/>
        <v>0</v>
      </c>
      <c r="G91" s="22">
        <f t="shared" si="60"/>
        <v>0</v>
      </c>
      <c r="H91" s="22">
        <f t="shared" si="60"/>
        <v>0</v>
      </c>
      <c r="I91" s="22">
        <f t="shared" si="60"/>
        <v>0</v>
      </c>
      <c r="J91" s="22">
        <f t="shared" si="60"/>
        <v>0</v>
      </c>
      <c r="K91" s="22">
        <f t="shared" si="60"/>
        <v>0</v>
      </c>
      <c r="L91" s="22">
        <f t="shared" si="60"/>
        <v>0</v>
      </c>
    </row>
    <row r="92" spans="1:12" ht="28.9" customHeight="1" x14ac:dyDescent="0.3">
      <c r="A92" s="42"/>
      <c r="B92" s="43"/>
      <c r="C92" s="44"/>
      <c r="D92" s="12" t="s">
        <v>51</v>
      </c>
      <c r="E92" s="19">
        <f t="shared" si="61"/>
        <v>0</v>
      </c>
      <c r="F92" s="22">
        <f t="shared" ref="F92:L92" si="62">F68+F74+F80+F86</f>
        <v>0</v>
      </c>
      <c r="G92" s="22">
        <f t="shared" si="62"/>
        <v>0</v>
      </c>
      <c r="H92" s="22">
        <f t="shared" si="62"/>
        <v>0</v>
      </c>
      <c r="I92" s="22">
        <f t="shared" si="62"/>
        <v>0</v>
      </c>
      <c r="J92" s="22">
        <f t="shared" si="62"/>
        <v>0</v>
      </c>
      <c r="K92" s="22">
        <f t="shared" si="62"/>
        <v>0</v>
      </c>
      <c r="L92" s="22">
        <f t="shared" si="62"/>
        <v>0</v>
      </c>
    </row>
    <row r="93" spans="1:12" ht="26.45" customHeight="1" x14ac:dyDescent="0.3">
      <c r="A93" s="45" t="s">
        <v>36</v>
      </c>
      <c r="B93" s="46"/>
      <c r="C93" s="47"/>
      <c r="D93" s="12" t="s">
        <v>28</v>
      </c>
      <c r="E93" s="18">
        <f>E94+E95+E96+E98+E97</f>
        <v>2810634.55</v>
      </c>
      <c r="F93" s="18">
        <f>F94+F95+F96+F98+F97</f>
        <v>388379.1</v>
      </c>
      <c r="G93" s="18">
        <f>G94+G95+G96+G98+G97</f>
        <v>404181</v>
      </c>
      <c r="H93" s="18">
        <f t="shared" ref="H93:L93" si="63">H94+H95+H96+H98+H97</f>
        <v>413151.85</v>
      </c>
      <c r="I93" s="18">
        <f t="shared" si="63"/>
        <v>387738.4</v>
      </c>
      <c r="J93" s="18">
        <f t="shared" si="63"/>
        <v>398551.4</v>
      </c>
      <c r="K93" s="18">
        <f t="shared" si="63"/>
        <v>405702.1</v>
      </c>
      <c r="L93" s="18">
        <f t="shared" si="63"/>
        <v>412930.69999999995</v>
      </c>
    </row>
    <row r="94" spans="1:12" ht="24.6" customHeight="1" x14ac:dyDescent="0.3">
      <c r="A94" s="48"/>
      <c r="B94" s="49"/>
      <c r="C94" s="50"/>
      <c r="D94" s="12" t="s">
        <v>14</v>
      </c>
      <c r="E94" s="19">
        <f>F94+G94+H94+I94+J94+K94+L94</f>
        <v>0</v>
      </c>
      <c r="F94" s="21">
        <f t="shared" ref="F94:L98" si="64">F42+F56+F88</f>
        <v>0</v>
      </c>
      <c r="G94" s="21">
        <f t="shared" si="64"/>
        <v>0</v>
      </c>
      <c r="H94" s="21">
        <f t="shared" si="64"/>
        <v>0</v>
      </c>
      <c r="I94" s="21">
        <f t="shared" si="64"/>
        <v>0</v>
      </c>
      <c r="J94" s="21">
        <f t="shared" si="64"/>
        <v>0</v>
      </c>
      <c r="K94" s="21">
        <f t="shared" si="64"/>
        <v>0</v>
      </c>
      <c r="L94" s="21">
        <f t="shared" si="64"/>
        <v>0</v>
      </c>
    </row>
    <row r="95" spans="1:12" ht="21.6" customHeight="1" x14ac:dyDescent="0.3">
      <c r="A95" s="48"/>
      <c r="B95" s="49"/>
      <c r="C95" s="50"/>
      <c r="D95" s="12" t="s">
        <v>33</v>
      </c>
      <c r="E95" s="19">
        <f t="shared" ref="E95:E98" si="65">F95+G95+H95+I95+J95+K95+L95</f>
        <v>697966.5</v>
      </c>
      <c r="F95" s="21">
        <f t="shared" si="64"/>
        <v>87878.1</v>
      </c>
      <c r="G95" s="21">
        <f t="shared" si="64"/>
        <v>92586.2</v>
      </c>
      <c r="H95" s="21">
        <f t="shared" si="64"/>
        <v>96480.599999999991</v>
      </c>
      <c r="I95" s="21">
        <f t="shared" si="64"/>
        <v>96011.199999999997</v>
      </c>
      <c r="J95" s="21">
        <f t="shared" si="64"/>
        <v>103096.1</v>
      </c>
      <c r="K95" s="21">
        <f t="shared" si="64"/>
        <v>108250.9</v>
      </c>
      <c r="L95" s="21">
        <f t="shared" si="64"/>
        <v>113663.4</v>
      </c>
    </row>
    <row r="96" spans="1:12" ht="22.15" customHeight="1" x14ac:dyDescent="0.3">
      <c r="A96" s="48"/>
      <c r="B96" s="49"/>
      <c r="C96" s="50"/>
      <c r="D96" s="12" t="s">
        <v>15</v>
      </c>
      <c r="E96" s="19">
        <f>F96+G96+H96+I96+J96+K96+L96</f>
        <v>2112668.0499999998</v>
      </c>
      <c r="F96" s="21">
        <f t="shared" si="64"/>
        <v>300501</v>
      </c>
      <c r="G96" s="21">
        <f t="shared" si="64"/>
        <v>311594.8</v>
      </c>
      <c r="H96" s="21">
        <f t="shared" si="64"/>
        <v>316671.25</v>
      </c>
      <c r="I96" s="21">
        <f t="shared" si="64"/>
        <v>291727.2</v>
      </c>
      <c r="J96" s="21">
        <f t="shared" si="64"/>
        <v>295455.3</v>
      </c>
      <c r="K96" s="21">
        <f t="shared" si="64"/>
        <v>297451.2</v>
      </c>
      <c r="L96" s="21">
        <f t="shared" si="64"/>
        <v>299267.3</v>
      </c>
    </row>
    <row r="97" spans="1:12" ht="37.5" x14ac:dyDescent="0.3">
      <c r="A97" s="48"/>
      <c r="B97" s="49"/>
      <c r="C97" s="50"/>
      <c r="D97" s="12" t="s">
        <v>16</v>
      </c>
      <c r="E97" s="19">
        <f>F97+G97+H97+I97+J97+K97+L97</f>
        <v>0</v>
      </c>
      <c r="F97" s="21">
        <f t="shared" si="64"/>
        <v>0</v>
      </c>
      <c r="G97" s="21">
        <f t="shared" si="64"/>
        <v>0</v>
      </c>
      <c r="H97" s="21">
        <f t="shared" si="64"/>
        <v>0</v>
      </c>
      <c r="I97" s="21">
        <f t="shared" si="64"/>
        <v>0</v>
      </c>
      <c r="J97" s="21">
        <f t="shared" si="64"/>
        <v>0</v>
      </c>
      <c r="K97" s="21">
        <f t="shared" si="64"/>
        <v>0</v>
      </c>
      <c r="L97" s="21">
        <f t="shared" si="64"/>
        <v>0</v>
      </c>
    </row>
    <row r="98" spans="1:12" ht="24" customHeight="1" x14ac:dyDescent="0.3">
      <c r="A98" s="51"/>
      <c r="B98" s="52"/>
      <c r="C98" s="53"/>
      <c r="D98" s="12" t="s">
        <v>51</v>
      </c>
      <c r="E98" s="25">
        <f t="shared" si="65"/>
        <v>0</v>
      </c>
      <c r="F98" s="26">
        <f t="shared" si="64"/>
        <v>0</v>
      </c>
      <c r="G98" s="26">
        <f t="shared" si="64"/>
        <v>0</v>
      </c>
      <c r="H98" s="26">
        <f t="shared" si="64"/>
        <v>0</v>
      </c>
      <c r="I98" s="21">
        <f t="shared" si="64"/>
        <v>0</v>
      </c>
      <c r="J98" s="21">
        <f t="shared" si="64"/>
        <v>0</v>
      </c>
      <c r="K98" s="21">
        <f t="shared" si="64"/>
        <v>0</v>
      </c>
      <c r="L98" s="21">
        <f t="shared" si="64"/>
        <v>0</v>
      </c>
    </row>
    <row r="99" spans="1:12" ht="24" customHeight="1" x14ac:dyDescent="0.3">
      <c r="A99" s="60" t="s">
        <v>64</v>
      </c>
      <c r="B99" s="61"/>
      <c r="C99" s="62"/>
      <c r="D99" s="12"/>
      <c r="E99" s="18"/>
      <c r="F99" s="23"/>
      <c r="G99" s="23"/>
      <c r="H99" s="23"/>
      <c r="I99" s="23"/>
      <c r="J99" s="23"/>
      <c r="K99" s="23"/>
      <c r="L99" s="23"/>
    </row>
    <row r="100" spans="1:12" x14ac:dyDescent="0.3">
      <c r="A100" s="63" t="s">
        <v>65</v>
      </c>
      <c r="B100" s="64"/>
      <c r="C100" s="65"/>
      <c r="D100" s="12" t="s">
        <v>28</v>
      </c>
      <c r="E100" s="18">
        <f>E101+E102+E103+E105+E104</f>
        <v>0</v>
      </c>
      <c r="F100" s="18">
        <f>F101+F102+F103+F105+F104</f>
        <v>0</v>
      </c>
      <c r="G100" s="18">
        <f>G101+G102+G103+G105+G104</f>
        <v>0</v>
      </c>
      <c r="H100" s="18">
        <f t="shared" ref="H100:L100" si="66">H101+H102+H103+H105+H104</f>
        <v>0</v>
      </c>
      <c r="I100" s="18">
        <f t="shared" si="66"/>
        <v>0</v>
      </c>
      <c r="J100" s="18">
        <f t="shared" si="66"/>
        <v>0</v>
      </c>
      <c r="K100" s="18">
        <f t="shared" si="66"/>
        <v>0</v>
      </c>
      <c r="L100" s="18">
        <f t="shared" si="66"/>
        <v>0</v>
      </c>
    </row>
    <row r="101" spans="1:12" x14ac:dyDescent="0.3">
      <c r="A101" s="66"/>
      <c r="B101" s="67"/>
      <c r="C101" s="68"/>
      <c r="D101" s="12" t="s">
        <v>14</v>
      </c>
      <c r="E101" s="18">
        <f>F101+G101+H101+I101+J101+K101+L101</f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</row>
    <row r="102" spans="1:12" x14ac:dyDescent="0.3">
      <c r="A102" s="66"/>
      <c r="B102" s="67"/>
      <c r="C102" s="68"/>
      <c r="D102" s="12" t="s">
        <v>33</v>
      </c>
      <c r="E102" s="18">
        <f t="shared" ref="E102" si="67">F102+G102+H102+I102+J102+K102+L102</f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</row>
    <row r="103" spans="1:12" x14ac:dyDescent="0.3">
      <c r="A103" s="66"/>
      <c r="B103" s="67"/>
      <c r="C103" s="68"/>
      <c r="D103" s="12" t="s">
        <v>15</v>
      </c>
      <c r="E103" s="18">
        <f>F103+G103+H103+I103+J103+K103+L103</f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</row>
    <row r="104" spans="1:12" ht="37.5" x14ac:dyDescent="0.3">
      <c r="A104" s="66"/>
      <c r="B104" s="67"/>
      <c r="C104" s="68"/>
      <c r="D104" s="12" t="s">
        <v>16</v>
      </c>
      <c r="E104" s="18">
        <f>F104+G104+H104+I104+J104+K104+L104</f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</row>
    <row r="105" spans="1:12" x14ac:dyDescent="0.3">
      <c r="A105" s="69"/>
      <c r="B105" s="70"/>
      <c r="C105" s="71"/>
      <c r="D105" s="12" t="s">
        <v>51</v>
      </c>
      <c r="E105" s="18">
        <f t="shared" ref="E105" si="68">F105+G105+H105+I105+J105+K105+L105</f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</row>
    <row r="106" spans="1:12" x14ac:dyDescent="0.3">
      <c r="A106" s="63" t="s">
        <v>66</v>
      </c>
      <c r="B106" s="64"/>
      <c r="C106" s="65"/>
      <c r="D106" s="12" t="s">
        <v>28</v>
      </c>
      <c r="E106" s="18">
        <f>E107+E108+E109+E111+E110</f>
        <v>2810634.55</v>
      </c>
      <c r="F106" s="18">
        <f>F107+F108+F109+F111+F110</f>
        <v>388379.1</v>
      </c>
      <c r="G106" s="18">
        <f>G107+G108+G109+G111+G110</f>
        <v>404181</v>
      </c>
      <c r="H106" s="18">
        <f t="shared" ref="H106:L106" si="69">H107+H108+H109+H111+H110</f>
        <v>413151.85</v>
      </c>
      <c r="I106" s="18">
        <f t="shared" si="69"/>
        <v>387738.4</v>
      </c>
      <c r="J106" s="18">
        <f t="shared" si="69"/>
        <v>398551.4</v>
      </c>
      <c r="K106" s="18">
        <f t="shared" si="69"/>
        <v>405702.1</v>
      </c>
      <c r="L106" s="18">
        <f t="shared" si="69"/>
        <v>412930.69999999995</v>
      </c>
    </row>
    <row r="107" spans="1:12" x14ac:dyDescent="0.3">
      <c r="A107" s="66"/>
      <c r="B107" s="67"/>
      <c r="C107" s="68"/>
      <c r="D107" s="12" t="s">
        <v>14</v>
      </c>
      <c r="E107" s="19">
        <f>F107+G107+H107+I107+J107+K107+L107</f>
        <v>0</v>
      </c>
      <c r="F107" s="21">
        <f>F94</f>
        <v>0</v>
      </c>
      <c r="G107" s="21">
        <f t="shared" ref="G107:L107" si="70">G94</f>
        <v>0</v>
      </c>
      <c r="H107" s="21">
        <f t="shared" si="70"/>
        <v>0</v>
      </c>
      <c r="I107" s="21">
        <f t="shared" si="70"/>
        <v>0</v>
      </c>
      <c r="J107" s="21">
        <f t="shared" si="70"/>
        <v>0</v>
      </c>
      <c r="K107" s="21">
        <f t="shared" si="70"/>
        <v>0</v>
      </c>
      <c r="L107" s="21">
        <f t="shared" si="70"/>
        <v>0</v>
      </c>
    </row>
    <row r="108" spans="1:12" x14ac:dyDescent="0.3">
      <c r="A108" s="66"/>
      <c r="B108" s="67"/>
      <c r="C108" s="68"/>
      <c r="D108" s="12" t="s">
        <v>33</v>
      </c>
      <c r="E108" s="19">
        <f t="shared" ref="E108:E111" si="71">F108+G108+H108+I108+J108+K108+L108</f>
        <v>697966.5</v>
      </c>
      <c r="F108" s="21">
        <f t="shared" ref="F108:L108" si="72">F95</f>
        <v>87878.1</v>
      </c>
      <c r="G108" s="21">
        <f t="shared" si="72"/>
        <v>92586.2</v>
      </c>
      <c r="H108" s="21">
        <f t="shared" si="72"/>
        <v>96480.599999999991</v>
      </c>
      <c r="I108" s="21">
        <f t="shared" si="72"/>
        <v>96011.199999999997</v>
      </c>
      <c r="J108" s="21">
        <f t="shared" si="72"/>
        <v>103096.1</v>
      </c>
      <c r="K108" s="21">
        <f t="shared" si="72"/>
        <v>108250.9</v>
      </c>
      <c r="L108" s="21">
        <f t="shared" si="72"/>
        <v>113663.4</v>
      </c>
    </row>
    <row r="109" spans="1:12" x14ac:dyDescent="0.3">
      <c r="A109" s="66"/>
      <c r="B109" s="67"/>
      <c r="C109" s="68"/>
      <c r="D109" s="12" t="s">
        <v>15</v>
      </c>
      <c r="E109" s="19">
        <f t="shared" si="71"/>
        <v>2112668.0499999998</v>
      </c>
      <c r="F109" s="21">
        <f t="shared" ref="F109:L109" si="73">F96</f>
        <v>300501</v>
      </c>
      <c r="G109" s="21">
        <f t="shared" si="73"/>
        <v>311594.8</v>
      </c>
      <c r="H109" s="21">
        <f t="shared" si="73"/>
        <v>316671.25</v>
      </c>
      <c r="I109" s="21">
        <f t="shared" si="73"/>
        <v>291727.2</v>
      </c>
      <c r="J109" s="21">
        <f t="shared" si="73"/>
        <v>295455.3</v>
      </c>
      <c r="K109" s="21">
        <f t="shared" si="73"/>
        <v>297451.2</v>
      </c>
      <c r="L109" s="21">
        <f t="shared" si="73"/>
        <v>299267.3</v>
      </c>
    </row>
    <row r="110" spans="1:12" ht="37.5" x14ac:dyDescent="0.3">
      <c r="A110" s="66"/>
      <c r="B110" s="67"/>
      <c r="C110" s="68"/>
      <c r="D110" s="12" t="s">
        <v>16</v>
      </c>
      <c r="E110" s="19">
        <f t="shared" si="71"/>
        <v>0</v>
      </c>
      <c r="F110" s="21">
        <f t="shared" ref="F110:L110" si="74">F97</f>
        <v>0</v>
      </c>
      <c r="G110" s="21">
        <f t="shared" si="74"/>
        <v>0</v>
      </c>
      <c r="H110" s="21">
        <f t="shared" si="74"/>
        <v>0</v>
      </c>
      <c r="I110" s="21">
        <f t="shared" si="74"/>
        <v>0</v>
      </c>
      <c r="J110" s="21">
        <f t="shared" si="74"/>
        <v>0</v>
      </c>
      <c r="K110" s="21">
        <f t="shared" si="74"/>
        <v>0</v>
      </c>
      <c r="L110" s="21">
        <f t="shared" si="74"/>
        <v>0</v>
      </c>
    </row>
    <row r="111" spans="1:12" x14ac:dyDescent="0.3">
      <c r="A111" s="69"/>
      <c r="B111" s="70"/>
      <c r="C111" s="71"/>
      <c r="D111" s="12" t="s">
        <v>51</v>
      </c>
      <c r="E111" s="25">
        <f t="shared" si="71"/>
        <v>0</v>
      </c>
      <c r="F111" s="21">
        <f t="shared" ref="F111:L111" si="75">F98</f>
        <v>0</v>
      </c>
      <c r="G111" s="21">
        <f t="shared" si="75"/>
        <v>0</v>
      </c>
      <c r="H111" s="26">
        <f t="shared" si="75"/>
        <v>0</v>
      </c>
      <c r="I111" s="21">
        <f t="shared" si="75"/>
        <v>0</v>
      </c>
      <c r="J111" s="21">
        <f t="shared" si="75"/>
        <v>0</v>
      </c>
      <c r="K111" s="21">
        <f t="shared" si="75"/>
        <v>0</v>
      </c>
      <c r="L111" s="21">
        <f t="shared" si="75"/>
        <v>0</v>
      </c>
    </row>
  </sheetData>
  <mergeCells count="54">
    <mergeCell ref="A99:C99"/>
    <mergeCell ref="A100:C105"/>
    <mergeCell ref="A106:C111"/>
    <mergeCell ref="J1:L1"/>
    <mergeCell ref="A2:L2"/>
    <mergeCell ref="E3:L3"/>
    <mergeCell ref="B10:B15"/>
    <mergeCell ref="C10:C15"/>
    <mergeCell ref="B17:B22"/>
    <mergeCell ref="C17:C22"/>
    <mergeCell ref="F4:L4"/>
    <mergeCell ref="A7:L7"/>
    <mergeCell ref="A8:L8"/>
    <mergeCell ref="A9:L9"/>
    <mergeCell ref="A10:A15"/>
    <mergeCell ref="A16:L16"/>
    <mergeCell ref="A17:A22"/>
    <mergeCell ref="E4:E5"/>
    <mergeCell ref="D3:D5"/>
    <mergeCell ref="C3:C5"/>
    <mergeCell ref="B3:B5"/>
    <mergeCell ref="A3:A5"/>
    <mergeCell ref="B35:B40"/>
    <mergeCell ref="C35:C40"/>
    <mergeCell ref="A35:A40"/>
    <mergeCell ref="A41:C46"/>
    <mergeCell ref="A23:A28"/>
    <mergeCell ref="B23:B28"/>
    <mergeCell ref="C23:C28"/>
    <mergeCell ref="A29:A34"/>
    <mergeCell ref="B29:B34"/>
    <mergeCell ref="C29:C34"/>
    <mergeCell ref="C49:C54"/>
    <mergeCell ref="B49:B54"/>
    <mergeCell ref="A47:L47"/>
    <mergeCell ref="A48:L48"/>
    <mergeCell ref="A49:A54"/>
    <mergeCell ref="A55:C60"/>
    <mergeCell ref="C63:C68"/>
    <mergeCell ref="C69:C74"/>
    <mergeCell ref="B69:B74"/>
    <mergeCell ref="A61:L61"/>
    <mergeCell ref="A62:L62"/>
    <mergeCell ref="A63:A68"/>
    <mergeCell ref="B63:B68"/>
    <mergeCell ref="B81:B86"/>
    <mergeCell ref="C81:C86"/>
    <mergeCell ref="A69:A74"/>
    <mergeCell ref="A87:C92"/>
    <mergeCell ref="A93:C98"/>
    <mergeCell ref="A75:A80"/>
    <mergeCell ref="B75:B80"/>
    <mergeCell ref="C75:C80"/>
    <mergeCell ref="A81:A86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rowBreaks count="2" manualBreakCount="2">
    <brk id="40" max="11" man="1"/>
    <brk id="74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2016-11-11T10:48:40Z</dcterms:modified>
</cp:coreProperties>
</file>