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dns1\Desktop\ПР\ПП-2038\"/>
    </mc:Choice>
  </mc:AlternateContent>
  <xr:revisionPtr revIDLastSave="0" documentId="8_{744B4CBB-6E52-4229-A007-CFE528511582}" xr6:coauthVersionLast="45" xr6:coauthVersionMax="45" xr10:uidLastSave="{00000000-0000-0000-0000-000000000000}"/>
  <bookViews>
    <workbookView xWindow="-120" yWindow="-120" windowWidth="20730" windowHeight="11160" activeTab="6" xr2:uid="{00000000-000D-0000-FFFF-FFFF00000000}"/>
  </bookViews>
  <sheets>
    <sheet name="Таблица 2" sheetId="2" r:id="rId1"/>
    <sheet name="таблица 3" sheetId="3" r:id="rId2"/>
    <sheet name="таблица 4" sheetId="1" r:id="rId3"/>
    <sheet name="таблица 5" sheetId="4" r:id="rId4"/>
    <sheet name="таблица 6" sheetId="5" r:id="rId5"/>
    <sheet name="таблица 7" sheetId="6" r:id="rId6"/>
    <sheet name="таблица 8" sheetId="8" r:id="rId7"/>
  </sheets>
  <definedNames>
    <definedName name="_xlnm.Print_Titles" localSheetId="0">'Таблица 2'!$5:$9</definedName>
    <definedName name="_xlnm.Print_Titles" localSheetId="6">'таблица 8'!$8:$8</definedName>
    <definedName name="_xlnm.Print_Area" localSheetId="0">'Таблица 2'!$A$1:$N$128</definedName>
    <definedName name="_xlnm.Print_Area" localSheetId="1">'таблица 3'!$A$1:$J$20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2" l="1"/>
  <c r="K41" i="2" l="1"/>
  <c r="G41" i="2"/>
  <c r="K20" i="2"/>
  <c r="I20" i="2"/>
  <c r="H20" i="2"/>
  <c r="G20" i="2"/>
  <c r="K12" i="2"/>
  <c r="K48" i="2" l="1"/>
  <c r="E47" i="2"/>
  <c r="E49" i="2"/>
  <c r="E50" i="2"/>
  <c r="E51" i="2"/>
  <c r="G45" i="2" l="1"/>
  <c r="E46" i="2"/>
  <c r="K34" i="2"/>
  <c r="K23" i="2"/>
  <c r="H23" i="2"/>
  <c r="I23" i="2"/>
  <c r="I45" i="2"/>
  <c r="J46" i="2"/>
  <c r="J47" i="2"/>
  <c r="J48" i="2"/>
  <c r="J49" i="2"/>
  <c r="J50" i="2"/>
  <c r="J51" i="2"/>
  <c r="H45" i="2" l="1"/>
  <c r="J45" i="2"/>
  <c r="K45" i="2"/>
  <c r="G23" i="2"/>
  <c r="E48" i="2" l="1"/>
  <c r="E45" i="2" s="1"/>
  <c r="F45" i="2"/>
  <c r="F23" i="2"/>
  <c r="F20" i="2"/>
  <c r="K99" i="2" l="1"/>
  <c r="I99" i="2"/>
  <c r="H99" i="2"/>
  <c r="G99" i="2"/>
  <c r="F99" i="2"/>
  <c r="E99" i="2" l="1"/>
  <c r="G97" i="2" l="1"/>
  <c r="H97" i="2"/>
  <c r="I97" i="2"/>
  <c r="J97" i="2"/>
  <c r="K97" i="2"/>
  <c r="G98" i="2"/>
  <c r="H98" i="2"/>
  <c r="I98" i="2"/>
  <c r="J98" i="2"/>
  <c r="K98" i="2"/>
  <c r="G100" i="2"/>
  <c r="H100" i="2"/>
  <c r="I100" i="2"/>
  <c r="J100" i="2"/>
  <c r="K100" i="2"/>
  <c r="G101" i="2"/>
  <c r="H101" i="2"/>
  <c r="I101" i="2"/>
  <c r="J101" i="2"/>
  <c r="K101" i="2"/>
  <c r="G102" i="2"/>
  <c r="H102" i="2"/>
  <c r="I102" i="2"/>
  <c r="J102" i="2"/>
  <c r="K102" i="2"/>
  <c r="F98" i="2"/>
  <c r="F100" i="2"/>
  <c r="F101" i="2"/>
  <c r="F97" i="2"/>
  <c r="E98" i="2" l="1"/>
  <c r="J113" i="2"/>
  <c r="H113" i="2"/>
  <c r="G113" i="2"/>
  <c r="F113" i="2"/>
  <c r="F10" i="2" l="1"/>
  <c r="G10" i="2"/>
  <c r="H10" i="2"/>
  <c r="I10" i="2"/>
  <c r="E11" i="2"/>
  <c r="K10" i="2"/>
  <c r="E13" i="2"/>
  <c r="E14" i="2"/>
  <c r="E15" i="2"/>
  <c r="E16" i="2"/>
  <c r="E18" i="2"/>
  <c r="E19" i="2"/>
  <c r="F17" i="2"/>
  <c r="H17" i="2"/>
  <c r="I17" i="2"/>
  <c r="K17" i="2"/>
  <c r="E21" i="2"/>
  <c r="E22" i="2"/>
  <c r="F25" i="2"/>
  <c r="G25" i="2"/>
  <c r="H25" i="2"/>
  <c r="I25" i="2"/>
  <c r="I60" i="2" s="1"/>
  <c r="J25" i="2"/>
  <c r="K25" i="2"/>
  <c r="F26" i="2"/>
  <c r="G26" i="2"/>
  <c r="H26" i="2"/>
  <c r="I26" i="2"/>
  <c r="I61" i="2" s="1"/>
  <c r="I91" i="2" s="1"/>
  <c r="J26" i="2"/>
  <c r="K26" i="2"/>
  <c r="G27" i="2"/>
  <c r="H27" i="2"/>
  <c r="H62" i="2" s="1"/>
  <c r="I27" i="2"/>
  <c r="F28" i="2"/>
  <c r="G28" i="2"/>
  <c r="G63" i="2" s="1"/>
  <c r="G78" i="2" s="1"/>
  <c r="H28" i="2"/>
  <c r="H63" i="2" s="1"/>
  <c r="I28" i="2"/>
  <c r="J28" i="2"/>
  <c r="K28" i="2"/>
  <c r="F29" i="2"/>
  <c r="G29" i="2"/>
  <c r="H29" i="2"/>
  <c r="I29" i="2"/>
  <c r="I64" i="2" s="1"/>
  <c r="I79" i="2" s="1"/>
  <c r="J29" i="2"/>
  <c r="K29" i="2"/>
  <c r="G30" i="2"/>
  <c r="H30" i="2"/>
  <c r="I30" i="2"/>
  <c r="J30" i="2"/>
  <c r="K30" i="2"/>
  <c r="G31" i="2"/>
  <c r="H31" i="2"/>
  <c r="I31" i="2"/>
  <c r="E32" i="2"/>
  <c r="E33" i="2"/>
  <c r="J34" i="2"/>
  <c r="J106" i="2" s="1"/>
  <c r="E34" i="2"/>
  <c r="E35" i="2"/>
  <c r="E36" i="2"/>
  <c r="F37" i="2"/>
  <c r="F109" i="2" s="1"/>
  <c r="G38" i="2"/>
  <c r="H38" i="2"/>
  <c r="I38" i="2"/>
  <c r="E39" i="2"/>
  <c r="E40" i="2"/>
  <c r="F27" i="2"/>
  <c r="J41" i="2"/>
  <c r="J99" i="2" s="1"/>
  <c r="K38" i="2"/>
  <c r="E42" i="2"/>
  <c r="E43" i="2"/>
  <c r="F44" i="2"/>
  <c r="F52" i="2"/>
  <c r="G52" i="2"/>
  <c r="H52" i="2"/>
  <c r="E53" i="2"/>
  <c r="E54" i="2"/>
  <c r="E56" i="2"/>
  <c r="E57" i="2"/>
  <c r="I58" i="2"/>
  <c r="I52" i="2" s="1"/>
  <c r="I110" i="2" s="1"/>
  <c r="F67" i="2"/>
  <c r="G67" i="2"/>
  <c r="H67" i="2"/>
  <c r="I67" i="2"/>
  <c r="K67" i="2"/>
  <c r="E68" i="2"/>
  <c r="E69" i="2"/>
  <c r="E70" i="2"/>
  <c r="E71" i="2"/>
  <c r="E72" i="2"/>
  <c r="E73" i="2"/>
  <c r="E82" i="2"/>
  <c r="E83" i="2"/>
  <c r="E84" i="2"/>
  <c r="E85" i="2"/>
  <c r="E86" i="2"/>
  <c r="E87" i="2"/>
  <c r="E88" i="2"/>
  <c r="F104" i="2"/>
  <c r="G104" i="2"/>
  <c r="H104" i="2"/>
  <c r="I104" i="2"/>
  <c r="J104" i="2"/>
  <c r="K104" i="2"/>
  <c r="F105" i="2"/>
  <c r="G105" i="2"/>
  <c r="H105" i="2"/>
  <c r="I105" i="2"/>
  <c r="J105" i="2"/>
  <c r="K105" i="2"/>
  <c r="F106" i="2"/>
  <c r="G106" i="2"/>
  <c r="H106" i="2"/>
  <c r="I106" i="2"/>
  <c r="K106" i="2"/>
  <c r="F107" i="2"/>
  <c r="G107" i="2"/>
  <c r="H107" i="2"/>
  <c r="I107" i="2"/>
  <c r="J107" i="2"/>
  <c r="K107" i="2"/>
  <c r="F108" i="2"/>
  <c r="G108" i="2"/>
  <c r="H108" i="2"/>
  <c r="I108" i="2"/>
  <c r="J108" i="2"/>
  <c r="K108" i="2"/>
  <c r="G109" i="2"/>
  <c r="H109" i="2"/>
  <c r="I109" i="2"/>
  <c r="J109" i="2"/>
  <c r="K109" i="2"/>
  <c r="F110" i="2"/>
  <c r="G110" i="2"/>
  <c r="H110" i="2"/>
  <c r="I111" i="2"/>
  <c r="E111" i="2" s="1"/>
  <c r="I112" i="2"/>
  <c r="E112" i="2" s="1"/>
  <c r="I113" i="2"/>
  <c r="I114" i="2"/>
  <c r="E114" i="2" s="1"/>
  <c r="I115" i="2"/>
  <c r="E115" i="2" s="1"/>
  <c r="J116" i="2"/>
  <c r="J110" i="2" s="1"/>
  <c r="K116" i="2"/>
  <c r="E44" i="2" l="1"/>
  <c r="F102" i="2"/>
  <c r="E102" i="2" s="1"/>
  <c r="J64" i="2"/>
  <c r="J79" i="2" s="1"/>
  <c r="E106" i="2"/>
  <c r="I24" i="2"/>
  <c r="H64" i="2"/>
  <c r="H94" i="2" s="1"/>
  <c r="K63" i="2"/>
  <c r="K93" i="2" s="1"/>
  <c r="K61" i="2"/>
  <c r="K76" i="2" s="1"/>
  <c r="J63" i="2"/>
  <c r="J78" i="2" s="1"/>
  <c r="E108" i="2"/>
  <c r="H78" i="2"/>
  <c r="H93" i="2"/>
  <c r="E104" i="2"/>
  <c r="K52" i="2"/>
  <c r="E52" i="2" s="1"/>
  <c r="K113" i="2"/>
  <c r="K110" i="2" s="1"/>
  <c r="J65" i="2"/>
  <c r="J80" i="2" s="1"/>
  <c r="J61" i="2"/>
  <c r="J76" i="2" s="1"/>
  <c r="F61" i="2"/>
  <c r="F91" i="2" s="1"/>
  <c r="I94" i="2"/>
  <c r="H61" i="2"/>
  <c r="H91" i="2" s="1"/>
  <c r="J60" i="2"/>
  <c r="J75" i="2" s="1"/>
  <c r="H24" i="2"/>
  <c r="I75" i="2"/>
  <c r="I90" i="2"/>
  <c r="E100" i="2"/>
  <c r="H65" i="2"/>
  <c r="H95" i="2" s="1"/>
  <c r="I116" i="2"/>
  <c r="E116" i="2" s="1"/>
  <c r="K103" i="2"/>
  <c r="G103" i="2"/>
  <c r="H60" i="2"/>
  <c r="I65" i="2"/>
  <c r="I80" i="2" s="1"/>
  <c r="E28" i="2"/>
  <c r="E26" i="2"/>
  <c r="G62" i="2"/>
  <c r="G92" i="2" s="1"/>
  <c r="G17" i="2"/>
  <c r="E17" i="2" s="1"/>
  <c r="E109" i="2"/>
  <c r="I103" i="2"/>
  <c r="E58" i="2"/>
  <c r="E55" i="2"/>
  <c r="K64" i="2"/>
  <c r="K94" i="2" s="1"/>
  <c r="G64" i="2"/>
  <c r="G94" i="2" s="1"/>
  <c r="I63" i="2"/>
  <c r="I93" i="2" s="1"/>
  <c r="F30" i="2"/>
  <c r="E30" i="2" s="1"/>
  <c r="K27" i="2"/>
  <c r="K62" i="2" s="1"/>
  <c r="E29" i="2"/>
  <c r="G24" i="2"/>
  <c r="E23" i="2"/>
  <c r="E12" i="2"/>
  <c r="E107" i="2"/>
  <c r="E105" i="2"/>
  <c r="H103" i="2"/>
  <c r="E101" i="2"/>
  <c r="E67" i="2"/>
  <c r="K65" i="2"/>
  <c r="K80" i="2" s="1"/>
  <c r="E37" i="2"/>
  <c r="J27" i="2"/>
  <c r="J62" i="2" s="1"/>
  <c r="J77" i="2" s="1"/>
  <c r="K31" i="2"/>
  <c r="F31" i="2"/>
  <c r="F62" i="2"/>
  <c r="E10" i="2"/>
  <c r="H77" i="2"/>
  <c r="H92" i="2"/>
  <c r="F96" i="2"/>
  <c r="F103" i="2"/>
  <c r="G93" i="2"/>
  <c r="I76" i="2"/>
  <c r="F63" i="2"/>
  <c r="I62" i="2"/>
  <c r="K60" i="2"/>
  <c r="G60" i="2"/>
  <c r="G65" i="2"/>
  <c r="E41" i="2"/>
  <c r="F38" i="2"/>
  <c r="E38" i="2" s="1"/>
  <c r="H96" i="2"/>
  <c r="F64" i="2"/>
  <c r="G61" i="2"/>
  <c r="F60" i="2"/>
  <c r="E25" i="2"/>
  <c r="E20" i="2"/>
  <c r="I96" i="2"/>
  <c r="G96" i="2"/>
  <c r="E97" i="2"/>
  <c r="E60" i="2" l="1"/>
  <c r="E63" i="2"/>
  <c r="I78" i="2"/>
  <c r="E64" i="2"/>
  <c r="J68" i="2"/>
  <c r="J67" i="2" s="1"/>
  <c r="E96" i="2"/>
  <c r="H59" i="2"/>
  <c r="K78" i="2"/>
  <c r="K95" i="2"/>
  <c r="H76" i="2"/>
  <c r="H80" i="2"/>
  <c r="K79" i="2"/>
  <c r="K91" i="2"/>
  <c r="H79" i="2"/>
  <c r="G79" i="2"/>
  <c r="F76" i="2"/>
  <c r="H90" i="2"/>
  <c r="H89" i="2" s="1"/>
  <c r="F24" i="2"/>
  <c r="E113" i="2"/>
  <c r="E110" i="2" s="1"/>
  <c r="H75" i="2"/>
  <c r="E31" i="2"/>
  <c r="F65" i="2"/>
  <c r="F95" i="2" s="1"/>
  <c r="K92" i="2"/>
  <c r="K77" i="2"/>
  <c r="E27" i="2"/>
  <c r="K24" i="2"/>
  <c r="E103" i="2"/>
  <c r="I95" i="2"/>
  <c r="K96" i="2"/>
  <c r="I59" i="2"/>
  <c r="G77" i="2"/>
  <c r="G76" i="2"/>
  <c r="E61" i="2"/>
  <c r="G91" i="2"/>
  <c r="F78" i="2"/>
  <c r="F93" i="2"/>
  <c r="E93" i="2" s="1"/>
  <c r="J74" i="2"/>
  <c r="F75" i="2"/>
  <c r="F90" i="2"/>
  <c r="F79" i="2"/>
  <c r="F94" i="2"/>
  <c r="E94" i="2" s="1"/>
  <c r="G59" i="2"/>
  <c r="G90" i="2"/>
  <c r="G75" i="2"/>
  <c r="F77" i="2"/>
  <c r="E62" i="2"/>
  <c r="F92" i="2"/>
  <c r="I92" i="2"/>
  <c r="I77" i="2"/>
  <c r="G80" i="2"/>
  <c r="G95" i="2"/>
  <c r="K59" i="2"/>
  <c r="K90" i="2"/>
  <c r="K75" i="2"/>
  <c r="I89" i="2" l="1"/>
  <c r="F59" i="2"/>
  <c r="E59" i="2" s="1"/>
  <c r="E78" i="2"/>
  <c r="I74" i="2"/>
  <c r="H74" i="2"/>
  <c r="E91" i="2"/>
  <c r="K89" i="2"/>
  <c r="K74" i="2"/>
  <c r="E79" i="2"/>
  <c r="E24" i="2"/>
  <c r="G89" i="2"/>
  <c r="E76" i="2"/>
  <c r="E65" i="2"/>
  <c r="F80" i="2"/>
  <c r="E80" i="2" s="1"/>
  <c r="E77" i="2"/>
  <c r="E90" i="2"/>
  <c r="F89" i="2"/>
  <c r="E95" i="2"/>
  <c r="E92" i="2"/>
  <c r="G74" i="2"/>
  <c r="E75" i="2"/>
  <c r="E89" i="2" l="1"/>
  <c r="F74" i="2"/>
  <c r="E74" i="2"/>
</calcChain>
</file>

<file path=xl/sharedStrings.xml><?xml version="1.0" encoding="utf-8"?>
<sst xmlns="http://schemas.openxmlformats.org/spreadsheetml/2006/main" count="286" uniqueCount="124">
  <si>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</si>
  <si>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</si>
  <si>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</si>
  <si>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</si>
  <si>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</si>
  <si>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</si>
  <si>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</si>
  <si>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</si>
  <si>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>в том числе:</t>
  </si>
  <si>
    <t>Процессная часть</t>
  </si>
  <si>
    <t>Проектная часть</t>
  </si>
  <si>
    <t>Всего по муниципальной программе</t>
  </si>
  <si>
    <t>местный бюдет</t>
  </si>
  <si>
    <t>всего</t>
  </si>
  <si>
    <t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 (показатель 3 таблицы 1)</t>
  </si>
  <si>
    <t>5.</t>
  </si>
  <si>
    <t xml:space="preserve">Основное мероприятие  "Меры поддержки, просветительские мероприятия направленные на популяризацию и  поддержку родных языков народов ханты, манси, ненцев"   (показатель 2 таблицы 8) </t>
  </si>
  <si>
    <t>4.</t>
  </si>
  <si>
    <t>Департамент культуры и спорта Нефтеюганского района</t>
  </si>
  <si>
    <t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также реализация деятельности клубных учреждений культуры"  (показатель 1,3 таблицы 8)</t>
  </si>
  <si>
    <t>3.</t>
  </si>
  <si>
    <t xml:space="preserve">Основное мероприятие  "Организация, проведение мероприятий, направленных на развитие традиционной хозяйственной деятельности коренных малочисленных народов Севера, и участие в них"
(показатель 1, 1.1, 2 таблицы 1) </t>
  </si>
  <si>
    <t>2.</t>
  </si>
  <si>
    <t xml:space="preserve">бюджет автономного округа </t>
  </si>
  <si>
    <t>Основное мероприятие  "Государственная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деятельность"                                                                                                (показатели 1, 1.1, 2 таблицы 1)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</si>
  <si>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</si>
  <si>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</si>
  <si>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</si>
  <si>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</si>
  <si>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</si>
  <si>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</si>
  <si>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</si>
  <si>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</si>
  <si>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</si>
  <si>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</si>
  <si>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</si>
  <si>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</si>
  <si>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</si>
  <si>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</si>
  <si>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</si>
  <si>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</si>
  <si>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</si>
  <si>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1. Организация и проведение мониторинговых и социологических исследований</t>
  </si>
  <si>
    <t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</t>
  </si>
  <si>
    <t xml:space="preserve">1. Оснащение организаций сферы культуры учебно-методическими комплектами по приобщению детей к народным художественным промыслам, включающими в себя изделия народных художественных промыслов;
2. Предоставление субсидий социально ориентированным 
некоммерческим организациям, на реализацию программ (проектов), направленных на укрепление финно-угорских связей,  поддержку и развитие языков и культуры коренных малочисленных народов Севера на территории Нефтеюганского район;
3. Организация участия в конференциях, форумах, выставках-ярмарках, 
съездах фестивалях, слетах, конкурсах, семинарах и других мероприятиях, направленных на укрепление межнационального согласия;
4. Разработка и изготовление информационной продукции: создание рекламно-информационных телепрограмм, фильмов, роликов, изготовление печатной продукции, проведение информационных кампаний в средствах массовой информации в сфере укрепление межнационального согласия, поддержку и развитие языков и культуры коренных малочисленных народов Севера проживающих на территории Нефтеюганского района.  
</t>
  </si>
  <si>
    <t xml:space="preserve">Основное мероприятие "Меры поддержки, просветительские мероприятия направленные на популяризацию и  поддержку родных языков народов ханты, манси, ненцев" </t>
  </si>
  <si>
    <t xml:space="preserve">4. </t>
  </si>
  <si>
    <t>1. Организация и проведение культурно-просветительского мероприятия "Вороний день" в сп.Лемпино;                                                                          2. Организация и проведение культурно-просветительского мероприятия "День рыбака";                                                                                                       3. Организация и проведение культурно-просветительского мероприятия "Международного дня коренных малочисленных народов мира";                                                                                                     4.Организация и проведение культурно-массового мероприятия "Мастер-класс по гребле на обласах".</t>
  </si>
  <si>
    <t xml:space="preserve"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 же реализация деятельности клубных учреждений культуры"  </t>
  </si>
  <si>
    <t xml:space="preserve">3. </t>
  </si>
  <si>
    <t xml:space="preserve">Задача: 2. Сохранение и развитие самобытной культуры, традиционного образа жизни, родного языка и национальных видов спорта коренных малочисленных народов Севера. </t>
  </si>
  <si>
    <t xml:space="preserve">1. Организация транспортного обеспечения (вертолет) по оказанию медицинской помощи жителям юрт из числа коренных малочисленных народов Севера для профилактических осмотров, вакцинации детей, 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Севера;                                                                                                          2. Оплата за проживание в гостинице  жителей юрт, выезжающих в г.Нефтеюганск;                                                                                                         3. Обеспечение жителей юрт средствами индивидуальной защиты;                                                  4. Организация предоставления услуг автомобильного транспорта по доставке   продуктов, товаров первой необходимости в юрты района и  вывозу продукции (дикоросов); </t>
  </si>
  <si>
    <t xml:space="preserve">Постановление администрации Нефтеюганского района от 16.05.2022 № 855-па-нпа "Об утверждении Порядков предоставления субсидий (компенсации, финансовой помощи) на государственную поддержку юридических и физических лиц 
из числа коренных малочисленных народов, ведущих традиционный 
образ жизни, осуществляющих традиционную хозяйственную деятельность 
из бюджета Нефтеюганского района за счет субвенций из бюджета 
Ханты-Мансийского автономного округа – Югры"
</t>
  </si>
  <si>
    <t xml:space="preserve">Основное мероприятие  "Государственная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деятельность"                            </t>
  </si>
  <si>
    <t xml:space="preserve">Задача: 1. Развитие традиционной хозяйственной деятельности коренных малочисленных народов Севера, повышение ее экономического потенциала. 
</t>
  </si>
  <si>
    <t>Цель: Содействие самобытному социально-экономическому и культурному развитию коренных малочисленных народов Севера, защита их исконной среды обитания, традиционного образа жизни, хозяйственной деятельности и промыслов, сохранение родного языка, национальных ремесел, спорта коренных малочисленных народов Севера.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</si>
  <si>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</si>
  <si>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</si>
  <si>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</si>
  <si>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</si>
  <si>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</si>
  <si>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</si>
  <si>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</si>
  <si>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</si>
  <si>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</si>
  <si>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</si>
  <si>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</si>
  <si>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</si>
  <si>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Таблица 5</t>
  </si>
  <si>
    <t xml:space="preserve">Перечень объектов капитального строительства </t>
  </si>
  <si>
    <t>№ п/п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</si>
  <si>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</si>
  <si>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</si>
  <si>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</si>
  <si>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</si>
  <si>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</si>
  <si>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</si>
  <si>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</si>
  <si>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</si>
  <si>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 xml:space="preserve">Перечень объектов социально-культурного и коммунально-бытового назначения, масштабных инвестиционных проектов (далее- инвестиционные проекты) 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</si>
  <si>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</si>
  <si>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</si>
  <si>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</si>
  <si>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</si>
  <si>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</si>
  <si>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</si>
  <si>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</si>
  <si>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</si>
  <si>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Увеличение количества публикаций в СМИ, направленных на сохранение и развитие самобытной культуры коренных малочисленных народов Севера (единиц)</t>
  </si>
  <si>
    <t>Увеличение количества мероприятий (проектов программ), реализованных некоммерческими организациями по сохранению и развитию самобытной культуры коренных малочисленных народов Севера, за счет мер государственной и муниципальной поддержки (единиц)</t>
  </si>
  <si>
    <t>Увеличение количества участников мероприятий, направленных на сохранение культуры и традиционного образа жизни коренных малочисленных народов Севера (человек)</t>
  </si>
  <si>
    <t>Целевое значение показателя на момент окончания действия муниципальной программы</t>
  </si>
  <si>
    <t>Значение  показателя по годам</t>
  </si>
  <si>
    <t xml:space="preserve">Базовый  показатель на начало реализации муниципальной программы   </t>
  </si>
  <si>
    <t xml:space="preserve">Наименование показателя 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</si>
  <si>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</si>
  <si>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8</t>
  </si>
  <si>
    <t>Сведения о фактически исполненных обязательствах на 01.01.2023 год</t>
  </si>
  <si>
    <t>2023 год</t>
  </si>
  <si>
    <t>2024 год</t>
  </si>
  <si>
    <t>2025 год</t>
  </si>
  <si>
    <t>2026 год</t>
  </si>
  <si>
    <t>2027 - 2030 годы</t>
  </si>
  <si>
    <t>Объем финансирования инвестиционного проекта (тыс.рублей)</t>
  </si>
  <si>
    <t>Управление по связям с общественностью администрации Нефтеюганского района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</si>
  <si>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условных и безусловных обязательствах, возникающих при исполнении концессионного соглашения</t>
    </r>
  </si>
  <si>
    <r>
      <t xml:space="preserve">Основное мероприятие "Организация, проведение мероприятий, направленных на развитие традиционной хозяйственной деятельности коренных малочисленных народов Севера и участие в них" </t>
    </r>
    <r>
      <rPr>
        <sz val="12"/>
        <color rgb="FFFF0000"/>
        <rFont val="Times New Roman"/>
        <family val="1"/>
        <charset val="204"/>
      </rPr>
      <t/>
    </r>
  </si>
  <si>
    <t>Комитет по делам народов Севера, охраны окружающей среды и водных ресурсов администрации Нефтеюганского района</t>
  </si>
  <si>
    <t>Комитет по делам народов Севера, охраны окружающей среды и водных ресурсов администрации Нефтеюганского района",                                                                                                 Департамент культуры и спорта Нефтеюганского района,  в том числе:</t>
  </si>
  <si>
    <t>Инвестиции в объекты муниципальной собственности</t>
  </si>
  <si>
    <t>Прочие расходы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</si>
  <si>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</si>
  <si>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 xml:space="preserve">Постановление администрации Нефтеюганского района от 25.03.2019 № 637-па-нпа "Об утверждении порядка предоставления субсидий социально ориентированным 
некоммерческим организациям, на реализацию программ (проектов), направленных на укрепление финно-угорских связей,  поддержку и развитие языков и культуры коренных малочисленных народов Севера на территории Нефтеюганского района"
</t>
  </si>
  <si>
    <t>Мощность</t>
  </si>
  <si>
    <t>1. Предоставление 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деятельности;
2. Предоставление компенсации расходов на приобретение материально-технических средств;
3. Предоставление компенсации расходов на приобретение северных оленей;
4. Предоставление субсидии на продукцию охоты;
5. Предоставление единовременной финансовой помощи молодым специалистам из числа коренных малочисленных народов Севера, работающим в местах традиционного проживания и традиционной хозяйственной деятельности, на обустройство быта;
6. Предоставление компенсации расходов на оплату обучения правилам безопасного обращения с оружием, управлению самоходными машинами категории «А», управлению маломерными судами и на оплату проезда к месту нахождения организаций, имеющих право проводить указанные виды обучения и обратно.                                            7. Предоставление субсидии на возмещение затрат на оплату коммунальных услуг, понесенных в ходе заготовки и переработки продукции традиционной хозяйственной деятельности</t>
  </si>
  <si>
    <t xml:space="preserve">Соисполнитель 2
Департамент культуры и спорта Нефтеюганского района </t>
  </si>
  <si>
    <r>
      <t xml:space="preserve">Соисполнитель 3                                                                                                                                                                 </t>
    </r>
    <r>
      <rPr>
        <sz val="11"/>
        <color theme="9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Управление по связям с общественностью  администрации Нефтеюганского района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</t>
    </r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</si>
  <si>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</si>
  <si>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</si>
  <si>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</si>
  <si>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</si>
  <si>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20__год</t>
  </si>
  <si>
    <t>Перечень реализуемых объектов на 20__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</si>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</sst>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000_р_._-;\-* #,##0.00000_р_._-;_-* &quot;-&quot;??_р_._-;_-@_-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1"/>
    <xf numFmtId="0" fontId="2" fillId="0" borderId="0" xfId="1" applyFont="1" applyAlignment="1"/>
    <xf numFmtId="165" fontId="3" fillId="0" borderId="2" xfId="1" applyNumberFormat="1" applyFont="1" applyBorder="1"/>
    <xf numFmtId="164" fontId="3" fillId="0" borderId="2" xfId="1" applyNumberFormat="1" applyFont="1" applyBorder="1"/>
    <xf numFmtId="0" fontId="3" fillId="2" borderId="2" xfId="1" applyFont="1" applyFill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165" fontId="3" fillId="0" borderId="2" xfId="1" applyNumberFormat="1" applyFont="1" applyBorder="1" applyAlignment="1">
      <alignment vertical="top"/>
    </xf>
    <xf numFmtId="164" fontId="3" fillId="0" borderId="2" xfId="1" applyNumberFormat="1" applyFont="1" applyBorder="1" applyAlignment="1">
      <alignment vertical="top"/>
    </xf>
    <xf numFmtId="0" fontId="4" fillId="2" borderId="2" xfId="1" applyFont="1" applyFill="1" applyBorder="1" applyAlignment="1">
      <alignment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vertical="center" wrapText="1"/>
    </xf>
    <xf numFmtId="165" fontId="3" fillId="2" borderId="2" xfId="2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1" xfId="0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top" wrapText="1"/>
    </xf>
    <xf numFmtId="0" fontId="6" fillId="0" borderId="13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0" xfId="1" applyFont="1" applyAlignment="1"/>
    <xf numFmtId="0" fontId="3" fillId="0" borderId="2" xfId="1" applyFont="1" applyFill="1" applyBorder="1" applyAlignment="1">
      <alignment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2" borderId="2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2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8"/>
  <sheetViews>
    <sheetView view="pageBreakPreview" topLeftCell="A88" zoomScale="83" zoomScaleNormal="80" zoomScaleSheetLayoutView="83" workbookViewId="0">
      <selection activeCell="A117" sqref="A117:K119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6.85546875" style="1" customWidth="1"/>
    <col min="9" max="9" width="17.42578125" style="1" customWidth="1"/>
    <col min="10" max="10" width="2" style="1" hidden="1" customWidth="1"/>
    <col min="11" max="11" width="19.5703125" style="1" customWidth="1"/>
    <col min="12" max="12" width="39.28515625" style="1" customWidth="1"/>
    <col min="13" max="16384" width="9.140625" style="1"/>
  </cols>
  <sheetData>
    <row r="1" spans="1:11" ht="19.5" x14ac:dyDescent="0.3">
      <c r="A1" s="30" t="s">
        <v>41</v>
      </c>
      <c r="F1" s="88" t="s">
        <v>40</v>
      </c>
      <c r="G1" s="89"/>
      <c r="H1" s="90"/>
      <c r="I1" s="90"/>
      <c r="J1" s="90"/>
      <c r="K1" s="90"/>
    </row>
    <row r="2" spans="1:11" ht="15.75" x14ac:dyDescent="0.25">
      <c r="A2" s="30"/>
      <c r="F2" s="31"/>
      <c r="H2" s="31"/>
    </row>
    <row r="3" spans="1:11" ht="19.5" x14ac:dyDescent="0.3">
      <c r="A3" s="30"/>
      <c r="C3" s="32" t="s">
        <v>39</v>
      </c>
      <c r="D3" s="32"/>
      <c r="E3" s="32"/>
      <c r="F3" s="31"/>
      <c r="G3" s="31"/>
      <c r="H3" s="1" t="s">
        <v>38</v>
      </c>
    </row>
    <row r="4" spans="1:11" ht="15.75" x14ac:dyDescent="0.25">
      <c r="A4" s="30"/>
    </row>
    <row r="5" spans="1:11" ht="24" customHeight="1" x14ac:dyDescent="0.25">
      <c r="A5" s="91" t="s">
        <v>37</v>
      </c>
      <c r="B5" s="91" t="s">
        <v>36</v>
      </c>
      <c r="C5" s="91" t="s">
        <v>35</v>
      </c>
      <c r="D5" s="91" t="s">
        <v>34</v>
      </c>
      <c r="E5" s="94" t="s">
        <v>33</v>
      </c>
      <c r="F5" s="95"/>
      <c r="G5" s="95"/>
      <c r="H5" s="96"/>
      <c r="I5" s="96"/>
      <c r="J5" s="96"/>
      <c r="K5" s="97"/>
    </row>
    <row r="6" spans="1:11" ht="24" customHeight="1" x14ac:dyDescent="0.25">
      <c r="A6" s="91"/>
      <c r="B6" s="91"/>
      <c r="C6" s="91"/>
      <c r="D6" s="91"/>
      <c r="E6" s="94" t="s">
        <v>32</v>
      </c>
      <c r="F6" s="95"/>
      <c r="G6" s="95"/>
      <c r="H6" s="95"/>
      <c r="I6" s="95"/>
      <c r="J6" s="95"/>
      <c r="K6" s="98"/>
    </row>
    <row r="7" spans="1:11" ht="18.75" customHeight="1" x14ac:dyDescent="0.25">
      <c r="A7" s="91"/>
      <c r="B7" s="91"/>
      <c r="C7" s="91"/>
      <c r="D7" s="91"/>
      <c r="E7" s="92" t="s">
        <v>13</v>
      </c>
      <c r="F7" s="95" t="s">
        <v>31</v>
      </c>
      <c r="G7" s="95"/>
      <c r="H7" s="96"/>
      <c r="I7" s="96"/>
      <c r="J7" s="96"/>
      <c r="K7" s="97"/>
    </row>
    <row r="8" spans="1:11" ht="27.75" customHeight="1" x14ac:dyDescent="0.25">
      <c r="A8" s="91"/>
      <c r="B8" s="91"/>
      <c r="C8" s="91"/>
      <c r="D8" s="91"/>
      <c r="E8" s="93"/>
      <c r="F8" s="29" t="s">
        <v>30</v>
      </c>
      <c r="G8" s="26" t="s">
        <v>29</v>
      </c>
      <c r="H8" s="27" t="s">
        <v>28</v>
      </c>
      <c r="I8" s="28" t="s">
        <v>27</v>
      </c>
      <c r="J8" s="27"/>
      <c r="K8" s="27" t="s">
        <v>26</v>
      </c>
    </row>
    <row r="9" spans="1:11" ht="15.75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4">
        <v>8</v>
      </c>
      <c r="I9" s="25">
        <v>9</v>
      </c>
      <c r="J9" s="24"/>
      <c r="K9" s="24">
        <v>10</v>
      </c>
    </row>
    <row r="10" spans="1:11" ht="37.5" customHeight="1" x14ac:dyDescent="0.25">
      <c r="A10" s="91" t="s">
        <v>25</v>
      </c>
      <c r="B10" s="91" t="s">
        <v>24</v>
      </c>
      <c r="C10" s="100" t="s">
        <v>107</v>
      </c>
      <c r="D10" s="21" t="s">
        <v>13</v>
      </c>
      <c r="E10" s="11">
        <f t="shared" ref="E10:E16" si="0">F10+G10+H10+I10+J10+K10</f>
        <v>11061.599999999999</v>
      </c>
      <c r="F10" s="17">
        <f>F11+F12+F13+F14+F16</f>
        <v>541.29999999999995</v>
      </c>
      <c r="G10" s="11">
        <f>G11+G12+G13+G14+G16</f>
        <v>1505.3</v>
      </c>
      <c r="H10" s="11">
        <f>H11+H12+H13+H14+H16</f>
        <v>1504.1</v>
      </c>
      <c r="I10" s="17">
        <f>I11+I12+I13+I14+I16</f>
        <v>1504.1</v>
      </c>
      <c r="J10" s="11"/>
      <c r="K10" s="11">
        <f>K11+K12+K13+K14+K16</f>
        <v>6006.8</v>
      </c>
    </row>
    <row r="11" spans="1:11" ht="37.5" customHeight="1" x14ac:dyDescent="0.25">
      <c r="A11" s="91"/>
      <c r="B11" s="91"/>
      <c r="C11" s="101"/>
      <c r="D11" s="19" t="s">
        <v>6</v>
      </c>
      <c r="E11" s="11">
        <f t="shared" si="0"/>
        <v>0</v>
      </c>
      <c r="F11" s="22">
        <v>0</v>
      </c>
      <c r="G11" s="18">
        <v>0</v>
      </c>
      <c r="H11" s="23"/>
      <c r="I11" s="15"/>
      <c r="J11" s="23"/>
      <c r="K11" s="23"/>
    </row>
    <row r="12" spans="1:11" ht="37.5" customHeight="1" x14ac:dyDescent="0.25">
      <c r="A12" s="91"/>
      <c r="B12" s="91"/>
      <c r="C12" s="101"/>
      <c r="D12" s="6" t="s">
        <v>23</v>
      </c>
      <c r="E12" s="11">
        <f t="shared" si="0"/>
        <v>11061.599999999999</v>
      </c>
      <c r="F12" s="13">
        <v>541.29999999999995</v>
      </c>
      <c r="G12" s="13">
        <v>1505.3</v>
      </c>
      <c r="H12" s="13">
        <v>1504.1</v>
      </c>
      <c r="I12" s="13">
        <v>1504.1</v>
      </c>
      <c r="J12" s="13"/>
      <c r="K12" s="13">
        <f>1501.7*4</f>
        <v>6006.8</v>
      </c>
    </row>
    <row r="13" spans="1:11" ht="37.5" customHeight="1" x14ac:dyDescent="0.25">
      <c r="A13" s="91"/>
      <c r="B13" s="91"/>
      <c r="C13" s="101"/>
      <c r="D13" s="6" t="s">
        <v>4</v>
      </c>
      <c r="E13" s="11">
        <f t="shared" si="0"/>
        <v>0</v>
      </c>
      <c r="F13" s="22">
        <v>0</v>
      </c>
      <c r="G13" s="22">
        <v>0</v>
      </c>
      <c r="H13" s="22">
        <v>0</v>
      </c>
      <c r="I13" s="22">
        <v>0</v>
      </c>
      <c r="J13" s="22"/>
      <c r="K13" s="22">
        <v>0</v>
      </c>
    </row>
    <row r="14" spans="1:11" ht="60.75" customHeight="1" x14ac:dyDescent="0.25">
      <c r="A14" s="91"/>
      <c r="B14" s="91"/>
      <c r="C14" s="101"/>
      <c r="D14" s="6" t="s">
        <v>3</v>
      </c>
      <c r="E14" s="11">
        <f t="shared" si="0"/>
        <v>0</v>
      </c>
      <c r="F14" s="22">
        <v>0</v>
      </c>
      <c r="G14" s="22">
        <v>0</v>
      </c>
      <c r="H14" s="22">
        <v>0</v>
      </c>
      <c r="I14" s="22">
        <v>0</v>
      </c>
      <c r="J14" s="22"/>
      <c r="K14" s="22">
        <v>0</v>
      </c>
    </row>
    <row r="15" spans="1:11" ht="48.75" customHeight="1" x14ac:dyDescent="0.25">
      <c r="A15" s="91"/>
      <c r="B15" s="91"/>
      <c r="C15" s="101"/>
      <c r="D15" s="6" t="s">
        <v>2</v>
      </c>
      <c r="E15" s="11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/>
      <c r="K15" s="22">
        <v>0</v>
      </c>
    </row>
    <row r="16" spans="1:11" ht="30.75" customHeight="1" x14ac:dyDescent="0.25">
      <c r="A16" s="91"/>
      <c r="B16" s="91"/>
      <c r="C16" s="102"/>
      <c r="D16" s="6" t="s">
        <v>1</v>
      </c>
      <c r="E16" s="11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/>
      <c r="K16" s="22">
        <v>0</v>
      </c>
    </row>
    <row r="17" spans="1:11" ht="37.5" customHeight="1" x14ac:dyDescent="0.25">
      <c r="A17" s="92" t="s">
        <v>22</v>
      </c>
      <c r="B17" s="92" t="s">
        <v>21</v>
      </c>
      <c r="C17" s="100" t="s">
        <v>107</v>
      </c>
      <c r="D17" s="16" t="s">
        <v>13</v>
      </c>
      <c r="E17" s="11">
        <f t="shared" ref="E17:E24" si="1">F17+G17+H17+I17+K17</f>
        <v>24240</v>
      </c>
      <c r="F17" s="17">
        <f>F18+F19+F20+F21+F23</f>
        <v>3030</v>
      </c>
      <c r="G17" s="17">
        <f>G18+G19+G20+G21+G23</f>
        <v>3030</v>
      </c>
      <c r="H17" s="17">
        <f>H18+H19+H20+H21+H23</f>
        <v>3030</v>
      </c>
      <c r="I17" s="17">
        <f>I18+I19+I20+I21+I23</f>
        <v>3030</v>
      </c>
      <c r="J17" s="17"/>
      <c r="K17" s="17">
        <f>K18+K19+K20+K21+K23</f>
        <v>12120</v>
      </c>
    </row>
    <row r="18" spans="1:11" ht="37.5" customHeight="1" x14ac:dyDescent="0.25">
      <c r="A18" s="99"/>
      <c r="B18" s="99"/>
      <c r="C18" s="101"/>
      <c r="D18" s="6" t="s">
        <v>6</v>
      </c>
      <c r="E18" s="11">
        <f t="shared" si="1"/>
        <v>0</v>
      </c>
      <c r="F18" s="22">
        <v>0</v>
      </c>
      <c r="G18" s="22">
        <v>0</v>
      </c>
      <c r="H18" s="22">
        <v>0</v>
      </c>
      <c r="I18" s="22">
        <v>0</v>
      </c>
      <c r="J18" s="22"/>
      <c r="K18" s="22">
        <v>0</v>
      </c>
    </row>
    <row r="19" spans="1:11" ht="39.75" customHeight="1" x14ac:dyDescent="0.25">
      <c r="A19" s="99"/>
      <c r="B19" s="99"/>
      <c r="C19" s="101"/>
      <c r="D19" s="6" t="s">
        <v>5</v>
      </c>
      <c r="E19" s="11">
        <f t="shared" si="1"/>
        <v>0</v>
      </c>
      <c r="F19" s="22">
        <v>0</v>
      </c>
      <c r="G19" s="22">
        <v>0</v>
      </c>
      <c r="H19" s="22">
        <v>0</v>
      </c>
      <c r="I19" s="22">
        <v>0</v>
      </c>
      <c r="J19" s="22"/>
      <c r="K19" s="22">
        <v>0</v>
      </c>
    </row>
    <row r="20" spans="1:11" ht="81" customHeight="1" x14ac:dyDescent="0.25">
      <c r="A20" s="99"/>
      <c r="B20" s="99"/>
      <c r="C20" s="101"/>
      <c r="D20" s="6" t="s">
        <v>4</v>
      </c>
      <c r="E20" s="11">
        <f t="shared" si="1"/>
        <v>13740</v>
      </c>
      <c r="F20" s="13">
        <f>1500+30+1500</f>
        <v>3030</v>
      </c>
      <c r="G20" s="13">
        <f>1500+30</f>
        <v>1530</v>
      </c>
      <c r="H20" s="13">
        <f>1500+30</f>
        <v>1530</v>
      </c>
      <c r="I20" s="13">
        <f>1500+30</f>
        <v>1530</v>
      </c>
      <c r="J20" s="13"/>
      <c r="K20" s="13">
        <f>(1500+30)*4</f>
        <v>6120</v>
      </c>
    </row>
    <row r="21" spans="1:11" ht="57" customHeight="1" x14ac:dyDescent="0.25">
      <c r="A21" s="99"/>
      <c r="B21" s="99"/>
      <c r="C21" s="101"/>
      <c r="D21" s="6" t="s">
        <v>3</v>
      </c>
      <c r="E21" s="11">
        <f t="shared" si="1"/>
        <v>0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v>0</v>
      </c>
    </row>
    <row r="22" spans="1:11" ht="57" customHeight="1" x14ac:dyDescent="0.25">
      <c r="A22" s="99"/>
      <c r="B22" s="99"/>
      <c r="C22" s="101"/>
      <c r="D22" s="6" t="s">
        <v>2</v>
      </c>
      <c r="E22" s="11">
        <f t="shared" si="1"/>
        <v>0</v>
      </c>
      <c r="F22" s="10">
        <v>0</v>
      </c>
      <c r="G22" s="10">
        <v>0</v>
      </c>
      <c r="H22" s="10">
        <v>0</v>
      </c>
      <c r="I22" s="10">
        <v>0</v>
      </c>
      <c r="J22" s="10"/>
      <c r="K22" s="10">
        <v>0</v>
      </c>
    </row>
    <row r="23" spans="1:11" ht="32.25" customHeight="1" x14ac:dyDescent="0.25">
      <c r="A23" s="93"/>
      <c r="B23" s="93"/>
      <c r="C23" s="102"/>
      <c r="D23" s="6" t="s">
        <v>1</v>
      </c>
      <c r="E23" s="11">
        <f t="shared" si="1"/>
        <v>10500</v>
      </c>
      <c r="F23" s="10">
        <f>1500+1000-2500</f>
        <v>0</v>
      </c>
      <c r="G23" s="10">
        <f>1500</f>
        <v>1500</v>
      </c>
      <c r="H23" s="10">
        <f>1500</f>
        <v>1500</v>
      </c>
      <c r="I23" s="10">
        <f>1500</f>
        <v>1500</v>
      </c>
      <c r="J23" s="10"/>
      <c r="K23" s="10">
        <f>1500*4</f>
        <v>6000</v>
      </c>
    </row>
    <row r="24" spans="1:11" ht="32.25" customHeight="1" x14ac:dyDescent="0.25">
      <c r="A24" s="92" t="s">
        <v>20</v>
      </c>
      <c r="B24" s="109" t="s">
        <v>19</v>
      </c>
      <c r="C24" s="100" t="s">
        <v>108</v>
      </c>
      <c r="D24" s="21" t="s">
        <v>13</v>
      </c>
      <c r="E24" s="11">
        <f t="shared" si="1"/>
        <v>9786.9010000000017</v>
      </c>
      <c r="F24" s="12">
        <f>F25+F26+F27+F28+F30</f>
        <v>1948.21</v>
      </c>
      <c r="G24" s="12">
        <f>G25+G26+G27+G28+G30</f>
        <v>1119.8130000000001</v>
      </c>
      <c r="H24" s="12">
        <f>H25+H26+H27+H28+H30</f>
        <v>1119.8130000000001</v>
      </c>
      <c r="I24" s="12">
        <f>I25+I26+I27+I28+I30</f>
        <v>1119.8130000000001</v>
      </c>
      <c r="J24" s="12"/>
      <c r="K24" s="12">
        <f>K25+K26+K27+K28+K30</f>
        <v>4479.2520000000004</v>
      </c>
    </row>
    <row r="25" spans="1:11" ht="32.25" customHeight="1" x14ac:dyDescent="0.25">
      <c r="A25" s="99"/>
      <c r="B25" s="110"/>
      <c r="C25" s="101"/>
      <c r="D25" s="19" t="s">
        <v>6</v>
      </c>
      <c r="E25" s="11">
        <f>F25+G25+H25+I25+J25+K25</f>
        <v>0</v>
      </c>
      <c r="F25" s="13">
        <f t="shared" ref="F25:K30" si="2">F32+F39</f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</row>
    <row r="26" spans="1:11" ht="32.25" customHeight="1" x14ac:dyDescent="0.25">
      <c r="A26" s="99"/>
      <c r="B26" s="110"/>
      <c r="C26" s="101"/>
      <c r="D26" s="19" t="s">
        <v>5</v>
      </c>
      <c r="E26" s="11">
        <f>F26+G26+H26+I26+J26+K26</f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13">
        <f t="shared" si="2"/>
        <v>0</v>
      </c>
      <c r="J26" s="13">
        <f t="shared" si="2"/>
        <v>0</v>
      </c>
      <c r="K26" s="13">
        <f t="shared" si="2"/>
        <v>0</v>
      </c>
    </row>
    <row r="27" spans="1:11" ht="32.25" customHeight="1" x14ac:dyDescent="0.25">
      <c r="A27" s="99"/>
      <c r="B27" s="110"/>
      <c r="C27" s="101"/>
      <c r="D27" s="19" t="s">
        <v>4</v>
      </c>
      <c r="E27" s="11">
        <f>F27+G27+H27+I27+K27</f>
        <v>9786.9010000000017</v>
      </c>
      <c r="F27" s="13">
        <f t="shared" si="2"/>
        <v>1948.21</v>
      </c>
      <c r="G27" s="13">
        <f t="shared" si="2"/>
        <v>1119.8130000000001</v>
      </c>
      <c r="H27" s="13">
        <f t="shared" si="2"/>
        <v>1119.8130000000001</v>
      </c>
      <c r="I27" s="13">
        <f t="shared" si="2"/>
        <v>1119.8130000000001</v>
      </c>
      <c r="J27" s="13">
        <f t="shared" si="2"/>
        <v>1770</v>
      </c>
      <c r="K27" s="13">
        <f t="shared" si="2"/>
        <v>4479.2520000000004</v>
      </c>
    </row>
    <row r="28" spans="1:11" ht="42" customHeight="1" x14ac:dyDescent="0.25">
      <c r="A28" s="99"/>
      <c r="B28" s="110"/>
      <c r="C28" s="101"/>
      <c r="D28" s="19" t="s">
        <v>3</v>
      </c>
      <c r="E28" s="11">
        <f>F28+G28+H28+I28+J28+K28</f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  <c r="J28" s="13">
        <f t="shared" si="2"/>
        <v>0</v>
      </c>
      <c r="K28" s="13">
        <f t="shared" si="2"/>
        <v>0</v>
      </c>
    </row>
    <row r="29" spans="1:11" ht="45" customHeight="1" x14ac:dyDescent="0.25">
      <c r="A29" s="99"/>
      <c r="B29" s="110"/>
      <c r="C29" s="101"/>
      <c r="D29" s="6" t="s">
        <v>2</v>
      </c>
      <c r="E29" s="11">
        <f>F29+G29+H29+I29+J29+K29</f>
        <v>0</v>
      </c>
      <c r="F29" s="13">
        <f t="shared" si="2"/>
        <v>0</v>
      </c>
      <c r="G29" s="13">
        <f t="shared" si="2"/>
        <v>0</v>
      </c>
      <c r="H29" s="13">
        <f t="shared" si="2"/>
        <v>0</v>
      </c>
      <c r="I29" s="13">
        <f t="shared" si="2"/>
        <v>0</v>
      </c>
      <c r="J29" s="13">
        <f t="shared" si="2"/>
        <v>0</v>
      </c>
      <c r="K29" s="13">
        <f t="shared" si="2"/>
        <v>0</v>
      </c>
    </row>
    <row r="30" spans="1:11" ht="32.25" customHeight="1" x14ac:dyDescent="0.25">
      <c r="A30" s="99"/>
      <c r="B30" s="110"/>
      <c r="C30" s="102"/>
      <c r="D30" s="19" t="s">
        <v>1</v>
      </c>
      <c r="E30" s="11">
        <f>F30+G30+H30+I30+J30+K30</f>
        <v>0</v>
      </c>
      <c r="F30" s="13">
        <f t="shared" si="2"/>
        <v>0</v>
      </c>
      <c r="G30" s="13">
        <f t="shared" si="2"/>
        <v>0</v>
      </c>
      <c r="H30" s="13">
        <f t="shared" si="2"/>
        <v>0</v>
      </c>
      <c r="I30" s="13">
        <f t="shared" si="2"/>
        <v>0</v>
      </c>
      <c r="J30" s="13">
        <f t="shared" si="2"/>
        <v>0</v>
      </c>
      <c r="K30" s="13">
        <f t="shared" si="2"/>
        <v>0</v>
      </c>
    </row>
    <row r="31" spans="1:11" ht="32.25" customHeight="1" x14ac:dyDescent="0.25">
      <c r="A31" s="99"/>
      <c r="B31" s="110"/>
      <c r="C31" s="106" t="s">
        <v>18</v>
      </c>
      <c r="D31" s="21" t="s">
        <v>13</v>
      </c>
      <c r="E31" s="11">
        <f>F31+G31+H31+I31+K31</f>
        <v>2160</v>
      </c>
      <c r="F31" s="12">
        <f>F32+F33+F34+F35+F37</f>
        <v>270</v>
      </c>
      <c r="G31" s="12">
        <f>G32+G33+G34+G35+G37</f>
        <v>270</v>
      </c>
      <c r="H31" s="12">
        <f>H32+H33+H34+H35+H37</f>
        <v>270</v>
      </c>
      <c r="I31" s="12">
        <f>I32+I33+I34+I35+I37</f>
        <v>270</v>
      </c>
      <c r="J31" s="12"/>
      <c r="K31" s="12">
        <f>K32+K33+K34+K35+K37</f>
        <v>1080</v>
      </c>
    </row>
    <row r="32" spans="1:11" ht="32.25" customHeight="1" x14ac:dyDescent="0.25">
      <c r="A32" s="99"/>
      <c r="B32" s="110"/>
      <c r="C32" s="107"/>
      <c r="D32" s="19" t="s">
        <v>6</v>
      </c>
      <c r="E32" s="11">
        <f>F32+G32+H32+I32+J32+K32</f>
        <v>0</v>
      </c>
      <c r="F32" s="13">
        <v>0</v>
      </c>
      <c r="G32" s="10">
        <v>0</v>
      </c>
      <c r="H32" s="10">
        <v>0</v>
      </c>
      <c r="I32" s="10">
        <v>0</v>
      </c>
      <c r="J32" s="10"/>
      <c r="K32" s="10">
        <v>0</v>
      </c>
    </row>
    <row r="33" spans="1:11" ht="32.25" customHeight="1" x14ac:dyDescent="0.25">
      <c r="A33" s="99"/>
      <c r="B33" s="110"/>
      <c r="C33" s="107"/>
      <c r="D33" s="19" t="s">
        <v>5</v>
      </c>
      <c r="E33" s="11">
        <f>F33+G33+H33+I33+J33+K33</f>
        <v>0</v>
      </c>
      <c r="F33" s="13">
        <v>0</v>
      </c>
      <c r="G33" s="10">
        <v>0</v>
      </c>
      <c r="H33" s="10">
        <v>0</v>
      </c>
      <c r="I33" s="10">
        <v>0</v>
      </c>
      <c r="J33" s="10"/>
      <c r="K33" s="10">
        <v>0</v>
      </c>
    </row>
    <row r="34" spans="1:11" ht="32.25" customHeight="1" x14ac:dyDescent="0.25">
      <c r="A34" s="99"/>
      <c r="B34" s="110"/>
      <c r="C34" s="107"/>
      <c r="D34" s="19" t="s">
        <v>4</v>
      </c>
      <c r="E34" s="11">
        <f>F34+G34+H34+I34+K34</f>
        <v>2160</v>
      </c>
      <c r="F34" s="13">
        <v>270</v>
      </c>
      <c r="G34" s="10">
        <v>270</v>
      </c>
      <c r="H34" s="10">
        <v>270</v>
      </c>
      <c r="I34" s="10">
        <v>270</v>
      </c>
      <c r="J34" s="20">
        <f>300+140+60+385</f>
        <v>885</v>
      </c>
      <c r="K34" s="10">
        <f>270*4</f>
        <v>1080</v>
      </c>
    </row>
    <row r="35" spans="1:11" ht="45" customHeight="1" x14ac:dyDescent="0.25">
      <c r="A35" s="99"/>
      <c r="B35" s="110"/>
      <c r="C35" s="107"/>
      <c r="D35" s="19" t="s">
        <v>3</v>
      </c>
      <c r="E35" s="11">
        <f>F35+G35+H35+I35+J35+K35</f>
        <v>0</v>
      </c>
      <c r="F35" s="13">
        <v>0</v>
      </c>
      <c r="G35" s="10">
        <v>0</v>
      </c>
      <c r="H35" s="10">
        <v>0</v>
      </c>
      <c r="I35" s="10">
        <v>0</v>
      </c>
      <c r="J35" s="10"/>
      <c r="K35" s="10">
        <v>0</v>
      </c>
    </row>
    <row r="36" spans="1:11" ht="44.25" customHeight="1" x14ac:dyDescent="0.25">
      <c r="A36" s="99"/>
      <c r="B36" s="110"/>
      <c r="C36" s="107"/>
      <c r="D36" s="6" t="s">
        <v>2</v>
      </c>
      <c r="E36" s="11">
        <f>F36+G36+H36+I36+J36+K36</f>
        <v>0</v>
      </c>
      <c r="F36" s="13">
        <v>0</v>
      </c>
      <c r="G36" s="10">
        <v>0</v>
      </c>
      <c r="H36" s="10">
        <v>0</v>
      </c>
      <c r="I36" s="10">
        <v>0</v>
      </c>
      <c r="J36" s="10"/>
      <c r="K36" s="10">
        <v>0</v>
      </c>
    </row>
    <row r="37" spans="1:11" ht="32.25" customHeight="1" x14ac:dyDescent="0.25">
      <c r="A37" s="99"/>
      <c r="B37" s="110"/>
      <c r="C37" s="108"/>
      <c r="D37" s="19" t="s">
        <v>1</v>
      </c>
      <c r="E37" s="11">
        <f>F37+G37+H37+I37+J37+K37</f>
        <v>0</v>
      </c>
      <c r="F37" s="13">
        <f>200-200</f>
        <v>0</v>
      </c>
      <c r="G37" s="13">
        <v>0</v>
      </c>
      <c r="H37" s="13">
        <v>0</v>
      </c>
      <c r="I37" s="13">
        <v>0</v>
      </c>
      <c r="J37" s="13"/>
      <c r="K37" s="13">
        <v>0</v>
      </c>
    </row>
    <row r="38" spans="1:11" ht="31.5" customHeight="1" x14ac:dyDescent="0.25">
      <c r="A38" s="99"/>
      <c r="B38" s="110"/>
      <c r="C38" s="103" t="s">
        <v>107</v>
      </c>
      <c r="D38" s="21" t="s">
        <v>13</v>
      </c>
      <c r="E38" s="11">
        <f>F38+G38+H38+I38+K38</f>
        <v>7626.9009999999998</v>
      </c>
      <c r="F38" s="12">
        <f>F39+F40+F41+F42+F44</f>
        <v>1678.21</v>
      </c>
      <c r="G38" s="12">
        <f>G39+G40+G41+G42+G44</f>
        <v>849.81299999999999</v>
      </c>
      <c r="H38" s="12">
        <f>H39+H40+H41+H42+H44</f>
        <v>849.81299999999999</v>
      </c>
      <c r="I38" s="12">
        <f>I39+I40+I41+I42+I44</f>
        <v>849.81299999999999</v>
      </c>
      <c r="J38" s="12"/>
      <c r="K38" s="12">
        <f>K39+K40+K41+K42+K44</f>
        <v>3399.252</v>
      </c>
    </row>
    <row r="39" spans="1:11" ht="31.5" customHeight="1" x14ac:dyDescent="0.25">
      <c r="A39" s="99"/>
      <c r="B39" s="110"/>
      <c r="C39" s="104"/>
      <c r="D39" s="19" t="s">
        <v>6</v>
      </c>
      <c r="E39" s="11">
        <f>F39+G39+H39+I39+J39+K39</f>
        <v>0</v>
      </c>
      <c r="F39" s="13">
        <v>0</v>
      </c>
      <c r="G39" s="10">
        <v>0</v>
      </c>
      <c r="H39" s="10">
        <v>0</v>
      </c>
      <c r="I39" s="10">
        <v>0</v>
      </c>
      <c r="J39" s="10"/>
      <c r="K39" s="10">
        <v>0</v>
      </c>
    </row>
    <row r="40" spans="1:11" ht="31.5" customHeight="1" x14ac:dyDescent="0.25">
      <c r="A40" s="99"/>
      <c r="B40" s="110"/>
      <c r="C40" s="104"/>
      <c r="D40" s="19" t="s">
        <v>5</v>
      </c>
      <c r="E40" s="11">
        <f>F40+G40+H40+I40+J40+K40</f>
        <v>0</v>
      </c>
      <c r="F40" s="13">
        <v>0</v>
      </c>
      <c r="G40" s="10">
        <v>0</v>
      </c>
      <c r="H40" s="10">
        <v>0</v>
      </c>
      <c r="I40" s="10">
        <v>0</v>
      </c>
      <c r="J40" s="10"/>
      <c r="K40" s="10">
        <v>0</v>
      </c>
    </row>
    <row r="41" spans="1:11" ht="31.5" customHeight="1" x14ac:dyDescent="0.25">
      <c r="A41" s="99"/>
      <c r="B41" s="110"/>
      <c r="C41" s="104"/>
      <c r="D41" s="19" t="s">
        <v>4</v>
      </c>
      <c r="E41" s="11">
        <f>F41+G41+H41+I41+K41</f>
        <v>7626.9009999999998</v>
      </c>
      <c r="F41" s="13">
        <v>1678.21</v>
      </c>
      <c r="G41" s="10">
        <f>849.813</f>
        <v>849.81299999999999</v>
      </c>
      <c r="H41" s="10">
        <v>849.81299999999999</v>
      </c>
      <c r="I41" s="10">
        <v>849.81299999999999</v>
      </c>
      <c r="J41" s="20">
        <f>300+140+60+385</f>
        <v>885</v>
      </c>
      <c r="K41" s="10">
        <f>849.813*4</f>
        <v>3399.252</v>
      </c>
    </row>
    <row r="42" spans="1:11" ht="61.5" customHeight="1" x14ac:dyDescent="0.25">
      <c r="A42" s="99"/>
      <c r="B42" s="110"/>
      <c r="C42" s="104"/>
      <c r="D42" s="19" t="s">
        <v>3</v>
      </c>
      <c r="E42" s="11">
        <f>F42+G42+H42+I42+J42+K42</f>
        <v>0</v>
      </c>
      <c r="F42" s="13">
        <v>0</v>
      </c>
      <c r="G42" s="10">
        <v>0</v>
      </c>
      <c r="H42" s="10">
        <v>0</v>
      </c>
      <c r="I42" s="10">
        <v>0</v>
      </c>
      <c r="J42" s="10"/>
      <c r="K42" s="10">
        <v>0</v>
      </c>
    </row>
    <row r="43" spans="1:11" ht="61.5" customHeight="1" x14ac:dyDescent="0.25">
      <c r="A43" s="99"/>
      <c r="B43" s="110"/>
      <c r="C43" s="104"/>
      <c r="D43" s="6" t="s">
        <v>2</v>
      </c>
      <c r="E43" s="11">
        <f>F43+G43+H43+I43+J43+K43</f>
        <v>0</v>
      </c>
      <c r="F43" s="13">
        <v>0</v>
      </c>
      <c r="G43" s="10">
        <v>0</v>
      </c>
      <c r="H43" s="10">
        <v>0</v>
      </c>
      <c r="I43" s="10">
        <v>0</v>
      </c>
      <c r="J43" s="10"/>
      <c r="K43" s="10">
        <v>0</v>
      </c>
    </row>
    <row r="44" spans="1:11" ht="32.25" customHeight="1" x14ac:dyDescent="0.25">
      <c r="A44" s="93"/>
      <c r="B44" s="111"/>
      <c r="C44" s="105"/>
      <c r="D44" s="19" t="s">
        <v>1</v>
      </c>
      <c r="E44" s="11">
        <f>F44+G44+H44+I44+J44+K44</f>
        <v>0</v>
      </c>
      <c r="F44" s="13">
        <f>200-200</f>
        <v>0</v>
      </c>
      <c r="G44" s="13">
        <v>0</v>
      </c>
      <c r="H44" s="13">
        <v>0</v>
      </c>
      <c r="I44" s="13">
        <v>0</v>
      </c>
      <c r="J44" s="13"/>
      <c r="K44" s="13">
        <v>0</v>
      </c>
    </row>
    <row r="45" spans="1:11" ht="27" customHeight="1" x14ac:dyDescent="0.25">
      <c r="A45" s="92" t="s">
        <v>17</v>
      </c>
      <c r="B45" s="109" t="s">
        <v>16</v>
      </c>
      <c r="C45" s="113" t="s">
        <v>107</v>
      </c>
      <c r="D45" s="16" t="s">
        <v>13</v>
      </c>
      <c r="E45" s="18">
        <f t="shared" ref="E45:K45" si="3">E46+E47+E48+E49+E50+E51</f>
        <v>14947.52586</v>
      </c>
      <c r="F45" s="18">
        <f t="shared" si="3"/>
        <v>951.50186000000008</v>
      </c>
      <c r="G45" s="18">
        <f t="shared" si="3"/>
        <v>1999.432</v>
      </c>
      <c r="H45" s="18">
        <f t="shared" si="3"/>
        <v>1999.432</v>
      </c>
      <c r="I45" s="18">
        <f t="shared" si="3"/>
        <v>1999.432</v>
      </c>
      <c r="J45" s="18" t="e">
        <f t="shared" si="3"/>
        <v>#REF!</v>
      </c>
      <c r="K45" s="18">
        <f t="shared" si="3"/>
        <v>7997.7280000000001</v>
      </c>
    </row>
    <row r="46" spans="1:11" ht="27" customHeight="1" x14ac:dyDescent="0.25">
      <c r="A46" s="99"/>
      <c r="B46" s="110"/>
      <c r="C46" s="114"/>
      <c r="D46" s="6" t="s">
        <v>6</v>
      </c>
      <c r="E46" s="18">
        <f t="shared" ref="E46:E51" si="4">F46+G46+H46+I46+K46</f>
        <v>0</v>
      </c>
      <c r="F46" s="10">
        <v>0</v>
      </c>
      <c r="G46" s="10">
        <v>0</v>
      </c>
      <c r="H46" s="10">
        <v>0</v>
      </c>
      <c r="I46" s="10">
        <v>0</v>
      </c>
      <c r="J46" s="10" t="e">
        <f>#REF!+#REF!</f>
        <v>#REF!</v>
      </c>
      <c r="K46" s="10">
        <v>0</v>
      </c>
    </row>
    <row r="47" spans="1:11" ht="27" customHeight="1" x14ac:dyDescent="0.25">
      <c r="A47" s="99"/>
      <c r="B47" s="110"/>
      <c r="C47" s="114"/>
      <c r="D47" s="6" t="s">
        <v>5</v>
      </c>
      <c r="E47" s="18">
        <f t="shared" si="4"/>
        <v>0</v>
      </c>
      <c r="F47" s="10">
        <v>0</v>
      </c>
      <c r="G47" s="10">
        <v>0</v>
      </c>
      <c r="H47" s="10">
        <v>0</v>
      </c>
      <c r="I47" s="10">
        <v>0</v>
      </c>
      <c r="J47" s="10" t="e">
        <f>#REF!+#REF!</f>
        <v>#REF!</v>
      </c>
      <c r="K47" s="10">
        <v>0</v>
      </c>
    </row>
    <row r="48" spans="1:11" ht="27" customHeight="1" x14ac:dyDescent="0.25">
      <c r="A48" s="99"/>
      <c r="B48" s="110"/>
      <c r="C48" s="114"/>
      <c r="D48" s="6" t="s">
        <v>12</v>
      </c>
      <c r="E48" s="18">
        <f t="shared" si="4"/>
        <v>14947.52586</v>
      </c>
      <c r="F48" s="10">
        <f>451.50186+500</f>
        <v>951.50186000000008</v>
      </c>
      <c r="G48" s="10">
        <v>1999.432</v>
      </c>
      <c r="H48" s="10">
        <v>1999.432</v>
      </c>
      <c r="I48" s="10">
        <v>1999.432</v>
      </c>
      <c r="J48" s="10" t="e">
        <f>#REF!+#REF!</f>
        <v>#REF!</v>
      </c>
      <c r="K48" s="10">
        <f>1999.432*4</f>
        <v>7997.7280000000001</v>
      </c>
    </row>
    <row r="49" spans="1:11" ht="47.25" customHeight="1" x14ac:dyDescent="0.25">
      <c r="A49" s="99"/>
      <c r="B49" s="110"/>
      <c r="C49" s="114"/>
      <c r="D49" s="6" t="s">
        <v>3</v>
      </c>
      <c r="E49" s="18">
        <f>F49+G49+H49+I49+K49</f>
        <v>0</v>
      </c>
      <c r="F49" s="10">
        <v>0</v>
      </c>
      <c r="G49" s="10">
        <v>0</v>
      </c>
      <c r="H49" s="10">
        <v>0</v>
      </c>
      <c r="I49" s="10">
        <v>0</v>
      </c>
      <c r="J49" s="10" t="e">
        <f>#REF!+#REF!</f>
        <v>#REF!</v>
      </c>
      <c r="K49" s="10">
        <v>0</v>
      </c>
    </row>
    <row r="50" spans="1:11" ht="49.5" customHeight="1" x14ac:dyDescent="0.25">
      <c r="A50" s="99"/>
      <c r="B50" s="110"/>
      <c r="C50" s="114"/>
      <c r="D50" s="6" t="s">
        <v>2</v>
      </c>
      <c r="E50" s="18">
        <f t="shared" si="4"/>
        <v>0</v>
      </c>
      <c r="F50" s="10">
        <v>0</v>
      </c>
      <c r="G50" s="10">
        <v>0</v>
      </c>
      <c r="H50" s="10">
        <v>0</v>
      </c>
      <c r="I50" s="10">
        <v>0</v>
      </c>
      <c r="J50" s="10" t="e">
        <f>#REF!+#REF!</f>
        <v>#REF!</v>
      </c>
      <c r="K50" s="10">
        <v>0</v>
      </c>
    </row>
    <row r="51" spans="1:11" ht="39.75" customHeight="1" x14ac:dyDescent="0.25">
      <c r="A51" s="99"/>
      <c r="B51" s="110"/>
      <c r="C51" s="115"/>
      <c r="D51" s="6" t="s">
        <v>1</v>
      </c>
      <c r="E51" s="18">
        <f t="shared" si="4"/>
        <v>0</v>
      </c>
      <c r="F51" s="10">
        <v>0</v>
      </c>
      <c r="G51" s="10">
        <v>0</v>
      </c>
      <c r="H51" s="10">
        <v>0</v>
      </c>
      <c r="I51" s="10">
        <v>0</v>
      </c>
      <c r="J51" s="10" t="e">
        <f>#REF!+#REF!</f>
        <v>#REF!</v>
      </c>
      <c r="K51" s="10">
        <v>0</v>
      </c>
    </row>
    <row r="52" spans="1:11" ht="27" customHeight="1" x14ac:dyDescent="0.25">
      <c r="A52" s="92" t="s">
        <v>15</v>
      </c>
      <c r="B52" s="109" t="s">
        <v>14</v>
      </c>
      <c r="C52" s="113" t="s">
        <v>104</v>
      </c>
      <c r="D52" s="16" t="s">
        <v>13</v>
      </c>
      <c r="E52" s="11">
        <f t="shared" ref="E52:E58" si="5">F52+G52+H52+I52+J52+K52</f>
        <v>0</v>
      </c>
      <c r="F52" s="17">
        <f>F53+F54+F55+F56+F58</f>
        <v>0</v>
      </c>
      <c r="G52" s="17">
        <f>G53+G54+G55+G56+G58</f>
        <v>0</v>
      </c>
      <c r="H52" s="17">
        <f>H53+H54+H55+H56+H58</f>
        <v>0</v>
      </c>
      <c r="I52" s="17">
        <f>I53+I54+I55+I56+I58</f>
        <v>0</v>
      </c>
      <c r="J52" s="17"/>
      <c r="K52" s="17">
        <f>K53+K54+K55+K56+K58</f>
        <v>0</v>
      </c>
    </row>
    <row r="53" spans="1:11" ht="27" customHeight="1" x14ac:dyDescent="0.25">
      <c r="A53" s="99"/>
      <c r="B53" s="110"/>
      <c r="C53" s="114"/>
      <c r="D53" s="6" t="s">
        <v>6</v>
      </c>
      <c r="E53" s="11">
        <f t="shared" si="5"/>
        <v>0</v>
      </c>
      <c r="F53" s="10">
        <v>0</v>
      </c>
      <c r="G53" s="10">
        <v>0</v>
      </c>
      <c r="H53" s="10">
        <v>0</v>
      </c>
      <c r="I53" s="10">
        <v>0</v>
      </c>
      <c r="J53" s="10"/>
      <c r="K53" s="10">
        <v>0</v>
      </c>
    </row>
    <row r="54" spans="1:11" ht="27" customHeight="1" x14ac:dyDescent="0.25">
      <c r="A54" s="99"/>
      <c r="B54" s="110"/>
      <c r="C54" s="114"/>
      <c r="D54" s="6" t="s">
        <v>5</v>
      </c>
      <c r="E54" s="11">
        <f t="shared" si="5"/>
        <v>0</v>
      </c>
      <c r="F54" s="10">
        <v>0</v>
      </c>
      <c r="G54" s="10">
        <v>0</v>
      </c>
      <c r="H54" s="10">
        <v>0</v>
      </c>
      <c r="I54" s="10">
        <v>0</v>
      </c>
      <c r="J54" s="10"/>
      <c r="K54" s="10">
        <v>0</v>
      </c>
    </row>
    <row r="55" spans="1:11" ht="27" customHeight="1" x14ac:dyDescent="0.25">
      <c r="A55" s="99"/>
      <c r="B55" s="110"/>
      <c r="C55" s="114"/>
      <c r="D55" s="6" t="s">
        <v>12</v>
      </c>
      <c r="E55" s="11">
        <f t="shared" si="5"/>
        <v>0</v>
      </c>
      <c r="F55" s="10">
        <v>0</v>
      </c>
      <c r="G55" s="10">
        <v>0</v>
      </c>
      <c r="H55" s="10">
        <v>0</v>
      </c>
      <c r="I55" s="10">
        <v>0</v>
      </c>
      <c r="J55" s="10"/>
      <c r="K55" s="10">
        <v>0</v>
      </c>
    </row>
    <row r="56" spans="1:11" ht="40.5" customHeight="1" x14ac:dyDescent="0.25">
      <c r="A56" s="99"/>
      <c r="B56" s="110"/>
      <c r="C56" s="114"/>
      <c r="D56" s="6" t="s">
        <v>3</v>
      </c>
      <c r="E56" s="11">
        <f t="shared" si="5"/>
        <v>0</v>
      </c>
      <c r="F56" s="10">
        <v>0</v>
      </c>
      <c r="G56" s="10">
        <v>0</v>
      </c>
      <c r="H56" s="10">
        <v>0</v>
      </c>
      <c r="I56" s="10">
        <v>0</v>
      </c>
      <c r="J56" s="10"/>
      <c r="K56" s="10">
        <v>0</v>
      </c>
    </row>
    <row r="57" spans="1:11" ht="44.25" customHeight="1" x14ac:dyDescent="0.25">
      <c r="A57" s="99"/>
      <c r="B57" s="110"/>
      <c r="C57" s="114"/>
      <c r="D57" s="6" t="s">
        <v>2</v>
      </c>
      <c r="E57" s="11">
        <f t="shared" si="5"/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v>0</v>
      </c>
    </row>
    <row r="58" spans="1:11" ht="27" customHeight="1" x14ac:dyDescent="0.25">
      <c r="A58" s="93"/>
      <c r="B58" s="111"/>
      <c r="C58" s="115"/>
      <c r="D58" s="6" t="s">
        <v>1</v>
      </c>
      <c r="E58" s="11">
        <f t="shared" si="5"/>
        <v>0</v>
      </c>
      <c r="F58" s="10">
        <v>0</v>
      </c>
      <c r="G58" s="10">
        <v>0</v>
      </c>
      <c r="H58" s="10">
        <v>0</v>
      </c>
      <c r="I58" s="10">
        <f>1000-1000</f>
        <v>0</v>
      </c>
      <c r="J58" s="10"/>
      <c r="K58" s="10"/>
    </row>
    <row r="59" spans="1:11" ht="24" customHeight="1" x14ac:dyDescent="0.25">
      <c r="A59" s="112" t="s">
        <v>11</v>
      </c>
      <c r="B59" s="112"/>
      <c r="C59" s="112"/>
      <c r="D59" s="9" t="s">
        <v>7</v>
      </c>
      <c r="E59" s="11">
        <f t="shared" ref="E59:E65" si="6">F59+G59+H59+I59+K59</f>
        <v>60036.026859999998</v>
      </c>
      <c r="F59" s="12">
        <f>SUM(F60:F65)</f>
        <v>6471.0118600000005</v>
      </c>
      <c r="G59" s="12">
        <f>SUM(G60:G65)</f>
        <v>7654.5450000000001</v>
      </c>
      <c r="H59" s="12">
        <f>SUM(H60:H65)</f>
        <v>7653.3449999999993</v>
      </c>
      <c r="I59" s="12">
        <f>SUM(I60:I65)</f>
        <v>7653.3449999999993</v>
      </c>
      <c r="J59" s="12"/>
      <c r="K59" s="12">
        <f>SUM(K60:K65)</f>
        <v>30603.78</v>
      </c>
    </row>
    <row r="60" spans="1:11" ht="29.25" customHeight="1" x14ac:dyDescent="0.25">
      <c r="A60" s="112"/>
      <c r="B60" s="112"/>
      <c r="C60" s="112"/>
      <c r="D60" s="9" t="s">
        <v>6</v>
      </c>
      <c r="E60" s="11">
        <f t="shared" si="6"/>
        <v>0</v>
      </c>
      <c r="F60" s="13">
        <f t="shared" ref="F60:K65" si="7">F11+F18+F46+F53+F25</f>
        <v>0</v>
      </c>
      <c r="G60" s="13">
        <f t="shared" si="7"/>
        <v>0</v>
      </c>
      <c r="H60" s="13">
        <f t="shared" si="7"/>
        <v>0</v>
      </c>
      <c r="I60" s="13">
        <f t="shared" si="7"/>
        <v>0</v>
      </c>
      <c r="J60" s="13" t="e">
        <f t="shared" si="7"/>
        <v>#REF!</v>
      </c>
      <c r="K60" s="13">
        <f t="shared" si="7"/>
        <v>0</v>
      </c>
    </row>
    <row r="61" spans="1:11" ht="46.5" customHeight="1" x14ac:dyDescent="0.25">
      <c r="A61" s="112"/>
      <c r="B61" s="112"/>
      <c r="C61" s="112"/>
      <c r="D61" s="9" t="s">
        <v>5</v>
      </c>
      <c r="E61" s="11">
        <f t="shared" si="6"/>
        <v>11061.599999999999</v>
      </c>
      <c r="F61" s="13">
        <f t="shared" si="7"/>
        <v>541.29999999999995</v>
      </c>
      <c r="G61" s="13">
        <f t="shared" si="7"/>
        <v>1505.3</v>
      </c>
      <c r="H61" s="13">
        <f t="shared" si="7"/>
        <v>1504.1</v>
      </c>
      <c r="I61" s="13">
        <f t="shared" si="7"/>
        <v>1504.1</v>
      </c>
      <c r="J61" s="13" t="e">
        <f t="shared" si="7"/>
        <v>#REF!</v>
      </c>
      <c r="K61" s="13">
        <f t="shared" si="7"/>
        <v>6006.8</v>
      </c>
    </row>
    <row r="62" spans="1:11" ht="25.5" customHeight="1" x14ac:dyDescent="0.25">
      <c r="A62" s="112"/>
      <c r="B62" s="112"/>
      <c r="C62" s="112"/>
      <c r="D62" s="9" t="s">
        <v>4</v>
      </c>
      <c r="E62" s="11">
        <f t="shared" si="6"/>
        <v>38474.42686</v>
      </c>
      <c r="F62" s="13">
        <f t="shared" si="7"/>
        <v>5929.7118600000003</v>
      </c>
      <c r="G62" s="13">
        <f t="shared" si="7"/>
        <v>4649.2449999999999</v>
      </c>
      <c r="H62" s="13">
        <f t="shared" si="7"/>
        <v>4649.2449999999999</v>
      </c>
      <c r="I62" s="13">
        <f t="shared" si="7"/>
        <v>4649.2449999999999</v>
      </c>
      <c r="J62" s="13" t="e">
        <f t="shared" si="7"/>
        <v>#REF!</v>
      </c>
      <c r="K62" s="13">
        <f t="shared" si="7"/>
        <v>18596.98</v>
      </c>
    </row>
    <row r="63" spans="1:11" ht="67.5" customHeight="1" x14ac:dyDescent="0.25">
      <c r="A63" s="112"/>
      <c r="B63" s="112"/>
      <c r="C63" s="112"/>
      <c r="D63" s="9" t="s">
        <v>3</v>
      </c>
      <c r="E63" s="11">
        <f t="shared" si="6"/>
        <v>0</v>
      </c>
      <c r="F63" s="13">
        <f t="shared" si="7"/>
        <v>0</v>
      </c>
      <c r="G63" s="13">
        <f t="shared" si="7"/>
        <v>0</v>
      </c>
      <c r="H63" s="13">
        <f t="shared" si="7"/>
        <v>0</v>
      </c>
      <c r="I63" s="13">
        <f t="shared" si="7"/>
        <v>0</v>
      </c>
      <c r="J63" s="13" t="e">
        <f t="shared" si="7"/>
        <v>#REF!</v>
      </c>
      <c r="K63" s="13">
        <f t="shared" si="7"/>
        <v>0</v>
      </c>
    </row>
    <row r="64" spans="1:11" ht="67.5" customHeight="1" x14ac:dyDescent="0.25">
      <c r="A64" s="112"/>
      <c r="B64" s="112"/>
      <c r="C64" s="112"/>
      <c r="D64" s="16" t="s">
        <v>2</v>
      </c>
      <c r="E64" s="11">
        <f t="shared" si="6"/>
        <v>0</v>
      </c>
      <c r="F64" s="13">
        <f t="shared" si="7"/>
        <v>0</v>
      </c>
      <c r="G64" s="13">
        <f t="shared" si="7"/>
        <v>0</v>
      </c>
      <c r="H64" s="13">
        <f t="shared" si="7"/>
        <v>0</v>
      </c>
      <c r="I64" s="13">
        <f t="shared" si="7"/>
        <v>0</v>
      </c>
      <c r="J64" s="13" t="e">
        <f t="shared" si="7"/>
        <v>#REF!</v>
      </c>
      <c r="K64" s="13">
        <f t="shared" si="7"/>
        <v>0</v>
      </c>
    </row>
    <row r="65" spans="1:11" ht="28.5" customHeight="1" x14ac:dyDescent="0.25">
      <c r="A65" s="112"/>
      <c r="B65" s="112"/>
      <c r="C65" s="112"/>
      <c r="D65" s="9" t="s">
        <v>1</v>
      </c>
      <c r="E65" s="11">
        <f t="shared" si="6"/>
        <v>10500</v>
      </c>
      <c r="F65" s="13">
        <f t="shared" si="7"/>
        <v>0</v>
      </c>
      <c r="G65" s="13">
        <f t="shared" si="7"/>
        <v>1500</v>
      </c>
      <c r="H65" s="13">
        <f t="shared" si="7"/>
        <v>1500</v>
      </c>
      <c r="I65" s="13">
        <f t="shared" si="7"/>
        <v>1500</v>
      </c>
      <c r="J65" s="13" t="e">
        <f t="shared" si="7"/>
        <v>#REF!</v>
      </c>
      <c r="K65" s="13">
        <f t="shared" si="7"/>
        <v>6000</v>
      </c>
    </row>
    <row r="66" spans="1:11" ht="33.75" customHeight="1" x14ac:dyDescent="0.25">
      <c r="A66" s="65" t="s">
        <v>8</v>
      </c>
      <c r="B66" s="65"/>
      <c r="C66" s="65"/>
      <c r="D66" s="5"/>
      <c r="E66" s="11"/>
      <c r="F66" s="12"/>
      <c r="G66" s="12"/>
      <c r="H66" s="15"/>
      <c r="I66" s="15"/>
      <c r="J66" s="15"/>
      <c r="K66" s="15"/>
    </row>
    <row r="67" spans="1:11" ht="33.75" customHeight="1" x14ac:dyDescent="0.25">
      <c r="A67" s="76" t="s">
        <v>10</v>
      </c>
      <c r="B67" s="77"/>
      <c r="C67" s="78"/>
      <c r="D67" s="5" t="s">
        <v>7</v>
      </c>
      <c r="E67" s="11">
        <f t="shared" ref="E67:K67" si="8">E68+E69+E70+E71+E72+E73</f>
        <v>0</v>
      </c>
      <c r="F67" s="12">
        <f t="shared" si="8"/>
        <v>0</v>
      </c>
      <c r="G67" s="12">
        <f t="shared" si="8"/>
        <v>0</v>
      </c>
      <c r="H67" s="12">
        <f t="shared" si="8"/>
        <v>0</v>
      </c>
      <c r="I67" s="12">
        <f t="shared" si="8"/>
        <v>0</v>
      </c>
      <c r="J67" s="12" t="e">
        <f t="shared" si="8"/>
        <v>#REF!</v>
      </c>
      <c r="K67" s="12">
        <f t="shared" si="8"/>
        <v>0</v>
      </c>
    </row>
    <row r="68" spans="1:11" ht="33.75" customHeight="1" x14ac:dyDescent="0.25">
      <c r="A68" s="79"/>
      <c r="B68" s="80"/>
      <c r="C68" s="81"/>
      <c r="D68" s="5" t="s">
        <v>6</v>
      </c>
      <c r="E68" s="11">
        <f t="shared" ref="E68:E73" si="9">F68+G68+H68+I68+K68</f>
        <v>0</v>
      </c>
      <c r="F68" s="12">
        <v>0</v>
      </c>
      <c r="G68" s="12">
        <v>0</v>
      </c>
      <c r="H68" s="12">
        <v>0</v>
      </c>
      <c r="I68" s="12">
        <v>0</v>
      </c>
      <c r="J68" s="12" t="e">
        <f>J60</f>
        <v>#REF!</v>
      </c>
      <c r="K68" s="12">
        <v>0</v>
      </c>
    </row>
    <row r="69" spans="1:11" ht="33.75" customHeight="1" x14ac:dyDescent="0.25">
      <c r="A69" s="79"/>
      <c r="B69" s="80"/>
      <c r="C69" s="81"/>
      <c r="D69" s="5" t="s">
        <v>5</v>
      </c>
      <c r="E69" s="11">
        <f t="shared" si="9"/>
        <v>0</v>
      </c>
      <c r="F69" s="12">
        <v>0</v>
      </c>
      <c r="G69" s="12">
        <v>0</v>
      </c>
      <c r="H69" s="12">
        <v>0</v>
      </c>
      <c r="I69" s="12">
        <v>0</v>
      </c>
      <c r="J69" s="12"/>
      <c r="K69" s="12">
        <v>0</v>
      </c>
    </row>
    <row r="70" spans="1:11" ht="33.75" customHeight="1" x14ac:dyDescent="0.25">
      <c r="A70" s="79"/>
      <c r="B70" s="80"/>
      <c r="C70" s="81"/>
      <c r="D70" s="5" t="s">
        <v>4</v>
      </c>
      <c r="E70" s="11">
        <f t="shared" si="9"/>
        <v>0</v>
      </c>
      <c r="F70" s="12">
        <v>0</v>
      </c>
      <c r="G70" s="12">
        <v>0</v>
      </c>
      <c r="H70" s="12">
        <v>0</v>
      </c>
      <c r="I70" s="12">
        <v>0</v>
      </c>
      <c r="J70" s="12"/>
      <c r="K70" s="12">
        <v>0</v>
      </c>
    </row>
    <row r="71" spans="1:11" ht="47.25" customHeight="1" x14ac:dyDescent="0.25">
      <c r="A71" s="79"/>
      <c r="B71" s="80"/>
      <c r="C71" s="81"/>
      <c r="D71" s="5" t="s">
        <v>3</v>
      </c>
      <c r="E71" s="11">
        <f t="shared" si="9"/>
        <v>0</v>
      </c>
      <c r="F71" s="12">
        <v>0</v>
      </c>
      <c r="G71" s="12">
        <v>0</v>
      </c>
      <c r="H71" s="12">
        <v>0</v>
      </c>
      <c r="I71" s="12">
        <v>0</v>
      </c>
      <c r="J71" s="12"/>
      <c r="K71" s="12">
        <v>0</v>
      </c>
    </row>
    <row r="72" spans="1:11" ht="50.25" customHeight="1" x14ac:dyDescent="0.25">
      <c r="A72" s="79"/>
      <c r="B72" s="80"/>
      <c r="C72" s="81"/>
      <c r="D72" s="6" t="s">
        <v>2</v>
      </c>
      <c r="E72" s="11">
        <f t="shared" si="9"/>
        <v>0</v>
      </c>
      <c r="F72" s="12">
        <v>0</v>
      </c>
      <c r="G72" s="12">
        <v>0</v>
      </c>
      <c r="H72" s="12">
        <v>0</v>
      </c>
      <c r="I72" s="12">
        <v>0</v>
      </c>
      <c r="J72" s="12"/>
      <c r="K72" s="12">
        <v>0</v>
      </c>
    </row>
    <row r="73" spans="1:11" ht="33.75" customHeight="1" x14ac:dyDescent="0.25">
      <c r="A73" s="82"/>
      <c r="B73" s="83"/>
      <c r="C73" s="84"/>
      <c r="D73" s="5" t="s">
        <v>1</v>
      </c>
      <c r="E73" s="11">
        <f t="shared" si="9"/>
        <v>0</v>
      </c>
      <c r="F73" s="12">
        <v>0</v>
      </c>
      <c r="G73" s="12">
        <v>0</v>
      </c>
      <c r="H73" s="12">
        <v>0</v>
      </c>
      <c r="I73" s="12">
        <v>0</v>
      </c>
      <c r="J73" s="12"/>
      <c r="K73" s="12">
        <v>0</v>
      </c>
    </row>
    <row r="74" spans="1:11" ht="33.75" customHeight="1" x14ac:dyDescent="0.25">
      <c r="A74" s="76" t="s">
        <v>9</v>
      </c>
      <c r="B74" s="77"/>
      <c r="C74" s="78"/>
      <c r="D74" s="5" t="s">
        <v>7</v>
      </c>
      <c r="E74" s="11">
        <f t="shared" ref="E74:K74" si="10">E75+E76+E77+E78+E79+E80</f>
        <v>60036.026859999998</v>
      </c>
      <c r="F74" s="11">
        <f t="shared" si="10"/>
        <v>6471.0118600000005</v>
      </c>
      <c r="G74" s="11">
        <f t="shared" si="10"/>
        <v>7654.5450000000001</v>
      </c>
      <c r="H74" s="11">
        <f t="shared" si="10"/>
        <v>7653.3449999999993</v>
      </c>
      <c r="I74" s="11">
        <f t="shared" si="10"/>
        <v>7653.3449999999993</v>
      </c>
      <c r="J74" s="11" t="e">
        <f t="shared" si="10"/>
        <v>#REF!</v>
      </c>
      <c r="K74" s="11">
        <f t="shared" si="10"/>
        <v>30603.78</v>
      </c>
    </row>
    <row r="75" spans="1:11" ht="33.75" customHeight="1" x14ac:dyDescent="0.25">
      <c r="A75" s="79"/>
      <c r="B75" s="80"/>
      <c r="C75" s="81"/>
      <c r="D75" s="5" t="s">
        <v>6</v>
      </c>
      <c r="E75" s="11">
        <f t="shared" ref="E75:E80" si="11">F75+G75+H75+I75+K75</f>
        <v>0</v>
      </c>
      <c r="F75" s="12">
        <f t="shared" ref="F75:K80" si="12">F60</f>
        <v>0</v>
      </c>
      <c r="G75" s="12">
        <f t="shared" si="12"/>
        <v>0</v>
      </c>
      <c r="H75" s="12">
        <f t="shared" si="12"/>
        <v>0</v>
      </c>
      <c r="I75" s="12">
        <f t="shared" si="12"/>
        <v>0</v>
      </c>
      <c r="J75" s="12" t="e">
        <f t="shared" si="12"/>
        <v>#REF!</v>
      </c>
      <c r="K75" s="12">
        <f t="shared" si="12"/>
        <v>0</v>
      </c>
    </row>
    <row r="76" spans="1:11" ht="33.75" customHeight="1" x14ac:dyDescent="0.25">
      <c r="A76" s="79"/>
      <c r="B76" s="80"/>
      <c r="C76" s="81"/>
      <c r="D76" s="5" t="s">
        <v>5</v>
      </c>
      <c r="E76" s="11">
        <f t="shared" si="11"/>
        <v>11061.599999999999</v>
      </c>
      <c r="F76" s="12">
        <f t="shared" si="12"/>
        <v>541.29999999999995</v>
      </c>
      <c r="G76" s="12">
        <f t="shared" si="12"/>
        <v>1505.3</v>
      </c>
      <c r="H76" s="12">
        <f t="shared" si="12"/>
        <v>1504.1</v>
      </c>
      <c r="I76" s="12">
        <f t="shared" si="12"/>
        <v>1504.1</v>
      </c>
      <c r="J76" s="12" t="e">
        <f t="shared" si="12"/>
        <v>#REF!</v>
      </c>
      <c r="K76" s="12">
        <f t="shared" si="12"/>
        <v>6006.8</v>
      </c>
    </row>
    <row r="77" spans="1:11" ht="33.75" customHeight="1" x14ac:dyDescent="0.25">
      <c r="A77" s="79"/>
      <c r="B77" s="80"/>
      <c r="C77" s="81"/>
      <c r="D77" s="5" t="s">
        <v>4</v>
      </c>
      <c r="E77" s="11">
        <f t="shared" si="11"/>
        <v>38474.42686</v>
      </c>
      <c r="F77" s="12">
        <f t="shared" si="12"/>
        <v>5929.7118600000003</v>
      </c>
      <c r="G77" s="12">
        <f t="shared" si="12"/>
        <v>4649.2449999999999</v>
      </c>
      <c r="H77" s="12">
        <f t="shared" si="12"/>
        <v>4649.2449999999999</v>
      </c>
      <c r="I77" s="12">
        <f t="shared" si="12"/>
        <v>4649.2449999999999</v>
      </c>
      <c r="J77" s="12" t="e">
        <f t="shared" si="12"/>
        <v>#REF!</v>
      </c>
      <c r="K77" s="12">
        <f t="shared" si="12"/>
        <v>18596.98</v>
      </c>
    </row>
    <row r="78" spans="1:11" ht="54.75" customHeight="1" x14ac:dyDescent="0.25">
      <c r="A78" s="79"/>
      <c r="B78" s="80"/>
      <c r="C78" s="81"/>
      <c r="D78" s="5" t="s">
        <v>3</v>
      </c>
      <c r="E78" s="11">
        <f t="shared" si="11"/>
        <v>0</v>
      </c>
      <c r="F78" s="12">
        <f t="shared" si="12"/>
        <v>0</v>
      </c>
      <c r="G78" s="12">
        <f t="shared" si="12"/>
        <v>0</v>
      </c>
      <c r="H78" s="12">
        <f t="shared" si="12"/>
        <v>0</v>
      </c>
      <c r="I78" s="12">
        <f t="shared" si="12"/>
        <v>0</v>
      </c>
      <c r="J78" s="12" t="e">
        <f t="shared" si="12"/>
        <v>#REF!</v>
      </c>
      <c r="K78" s="12">
        <f t="shared" si="12"/>
        <v>0</v>
      </c>
    </row>
    <row r="79" spans="1:11" ht="48.75" customHeight="1" x14ac:dyDescent="0.25">
      <c r="A79" s="79"/>
      <c r="B79" s="80"/>
      <c r="C79" s="81"/>
      <c r="D79" s="6" t="s">
        <v>2</v>
      </c>
      <c r="E79" s="11">
        <f t="shared" si="11"/>
        <v>0</v>
      </c>
      <c r="F79" s="12">
        <f t="shared" si="12"/>
        <v>0</v>
      </c>
      <c r="G79" s="12">
        <f t="shared" si="12"/>
        <v>0</v>
      </c>
      <c r="H79" s="12">
        <f t="shared" si="12"/>
        <v>0</v>
      </c>
      <c r="I79" s="12">
        <f t="shared" si="12"/>
        <v>0</v>
      </c>
      <c r="J79" s="12" t="e">
        <f t="shared" si="12"/>
        <v>#REF!</v>
      </c>
      <c r="K79" s="12">
        <f t="shared" si="12"/>
        <v>0</v>
      </c>
    </row>
    <row r="80" spans="1:11" ht="33.75" customHeight="1" x14ac:dyDescent="0.25">
      <c r="A80" s="82"/>
      <c r="B80" s="83"/>
      <c r="C80" s="84"/>
      <c r="D80" s="5" t="s">
        <v>1</v>
      </c>
      <c r="E80" s="11">
        <f t="shared" si="11"/>
        <v>10500</v>
      </c>
      <c r="F80" s="12">
        <f t="shared" si="12"/>
        <v>0</v>
      </c>
      <c r="G80" s="12">
        <f t="shared" si="12"/>
        <v>1500</v>
      </c>
      <c r="H80" s="12">
        <f t="shared" si="12"/>
        <v>1500</v>
      </c>
      <c r="I80" s="12">
        <f t="shared" si="12"/>
        <v>1500</v>
      </c>
      <c r="J80" s="12" t="e">
        <f t="shared" si="12"/>
        <v>#REF!</v>
      </c>
      <c r="K80" s="12">
        <f t="shared" si="12"/>
        <v>6000</v>
      </c>
    </row>
    <row r="81" spans="1:11" ht="33.75" customHeight="1" x14ac:dyDescent="0.25">
      <c r="A81" s="85" t="s">
        <v>8</v>
      </c>
      <c r="B81" s="86"/>
      <c r="C81" s="87"/>
      <c r="D81" s="5"/>
      <c r="E81" s="11"/>
      <c r="F81" s="12"/>
      <c r="G81" s="12"/>
      <c r="H81" s="15"/>
      <c r="I81" s="15"/>
      <c r="J81" s="15"/>
      <c r="K81" s="15"/>
    </row>
    <row r="82" spans="1:11" ht="25.5" customHeight="1" x14ac:dyDescent="0.25">
      <c r="A82" s="66" t="s">
        <v>109</v>
      </c>
      <c r="B82" s="66"/>
      <c r="C82" s="66"/>
      <c r="D82" s="9" t="s">
        <v>7</v>
      </c>
      <c r="E82" s="11">
        <f t="shared" ref="E82:E88" si="13">F82+G82+H82+I82+J82+K82</f>
        <v>0</v>
      </c>
      <c r="F82" s="12">
        <v>0</v>
      </c>
      <c r="G82" s="12">
        <v>0</v>
      </c>
      <c r="H82" s="12">
        <v>0</v>
      </c>
      <c r="I82" s="12">
        <v>0</v>
      </c>
      <c r="J82" s="12"/>
      <c r="K82" s="12">
        <v>0</v>
      </c>
    </row>
    <row r="83" spans="1:11" ht="36.75" customHeight="1" x14ac:dyDescent="0.25">
      <c r="A83" s="66"/>
      <c r="B83" s="66"/>
      <c r="C83" s="66"/>
      <c r="D83" s="5" t="s">
        <v>6</v>
      </c>
      <c r="E83" s="11">
        <f t="shared" si="13"/>
        <v>0</v>
      </c>
      <c r="F83" s="12">
        <v>0</v>
      </c>
      <c r="G83" s="12">
        <v>0</v>
      </c>
      <c r="H83" s="12">
        <v>0</v>
      </c>
      <c r="I83" s="12">
        <v>0</v>
      </c>
      <c r="J83" s="12"/>
      <c r="K83" s="12">
        <v>0</v>
      </c>
    </row>
    <row r="84" spans="1:11" ht="36.75" customHeight="1" x14ac:dyDescent="0.25">
      <c r="A84" s="66"/>
      <c r="B84" s="66"/>
      <c r="C84" s="66"/>
      <c r="D84" s="5" t="s">
        <v>5</v>
      </c>
      <c r="E84" s="11">
        <f t="shared" si="13"/>
        <v>0</v>
      </c>
      <c r="F84" s="12">
        <v>0</v>
      </c>
      <c r="G84" s="12">
        <v>0</v>
      </c>
      <c r="H84" s="12">
        <v>0</v>
      </c>
      <c r="I84" s="12">
        <v>0</v>
      </c>
      <c r="J84" s="12"/>
      <c r="K84" s="12">
        <v>0</v>
      </c>
    </row>
    <row r="85" spans="1:11" ht="36.75" customHeight="1" x14ac:dyDescent="0.25">
      <c r="A85" s="66"/>
      <c r="B85" s="66"/>
      <c r="C85" s="66"/>
      <c r="D85" s="5" t="s">
        <v>4</v>
      </c>
      <c r="E85" s="11">
        <f t="shared" si="13"/>
        <v>0</v>
      </c>
      <c r="F85" s="12">
        <v>0</v>
      </c>
      <c r="G85" s="12">
        <v>0</v>
      </c>
      <c r="H85" s="12">
        <v>0</v>
      </c>
      <c r="I85" s="12">
        <v>0</v>
      </c>
      <c r="J85" s="12"/>
      <c r="K85" s="12">
        <v>0</v>
      </c>
    </row>
    <row r="86" spans="1:11" ht="62.25" customHeight="1" x14ac:dyDescent="0.25">
      <c r="A86" s="66"/>
      <c r="B86" s="66"/>
      <c r="C86" s="66"/>
      <c r="D86" s="5" t="s">
        <v>3</v>
      </c>
      <c r="E86" s="11">
        <f t="shared" si="13"/>
        <v>0</v>
      </c>
      <c r="F86" s="12">
        <v>0</v>
      </c>
      <c r="G86" s="12">
        <v>0</v>
      </c>
      <c r="H86" s="12">
        <v>0</v>
      </c>
      <c r="I86" s="12">
        <v>0</v>
      </c>
      <c r="J86" s="12"/>
      <c r="K86" s="12">
        <v>0</v>
      </c>
    </row>
    <row r="87" spans="1:11" ht="62.25" customHeight="1" x14ac:dyDescent="0.25">
      <c r="A87" s="66"/>
      <c r="B87" s="66"/>
      <c r="C87" s="66"/>
      <c r="D87" s="6" t="s">
        <v>2</v>
      </c>
      <c r="E87" s="11">
        <f t="shared" si="13"/>
        <v>0</v>
      </c>
      <c r="F87" s="12">
        <v>0</v>
      </c>
      <c r="G87" s="12">
        <v>0</v>
      </c>
      <c r="H87" s="12">
        <v>0</v>
      </c>
      <c r="I87" s="12">
        <v>0</v>
      </c>
      <c r="J87" s="12"/>
      <c r="K87" s="12">
        <v>0</v>
      </c>
    </row>
    <row r="88" spans="1:11" ht="27.75" customHeight="1" x14ac:dyDescent="0.25">
      <c r="A88" s="66"/>
      <c r="B88" s="66"/>
      <c r="C88" s="66"/>
      <c r="D88" s="14" t="s">
        <v>1</v>
      </c>
      <c r="E88" s="11">
        <f t="shared" si="13"/>
        <v>0</v>
      </c>
      <c r="F88" s="12">
        <v>0</v>
      </c>
      <c r="G88" s="12">
        <v>0</v>
      </c>
      <c r="H88" s="12">
        <v>0</v>
      </c>
      <c r="I88" s="12">
        <v>0</v>
      </c>
      <c r="J88" s="12"/>
      <c r="K88" s="12">
        <v>0</v>
      </c>
    </row>
    <row r="89" spans="1:11" ht="33.75" customHeight="1" x14ac:dyDescent="0.25">
      <c r="A89" s="66" t="s">
        <v>110</v>
      </c>
      <c r="B89" s="66"/>
      <c r="C89" s="66"/>
      <c r="D89" s="9" t="s">
        <v>7</v>
      </c>
      <c r="E89" s="11">
        <f t="shared" ref="E89:E95" si="14">F89+G89+H89+I89+K89</f>
        <v>60036.026859999998</v>
      </c>
      <c r="F89" s="12">
        <f>SUM(F90:F95)</f>
        <v>6471.0118600000005</v>
      </c>
      <c r="G89" s="12">
        <f>SUM(G90:G95)</f>
        <v>7654.5450000000001</v>
      </c>
      <c r="H89" s="12">
        <f>SUM(H90:H95)</f>
        <v>7653.3449999999993</v>
      </c>
      <c r="I89" s="12">
        <f>SUM(I90:I95)</f>
        <v>7653.3449999999993</v>
      </c>
      <c r="J89" s="12"/>
      <c r="K89" s="12">
        <f>SUM(K90:K95)</f>
        <v>30603.78</v>
      </c>
    </row>
    <row r="90" spans="1:11" ht="33.75" customHeight="1" x14ac:dyDescent="0.25">
      <c r="A90" s="66"/>
      <c r="B90" s="66"/>
      <c r="C90" s="66"/>
      <c r="D90" s="5" t="s">
        <v>6</v>
      </c>
      <c r="E90" s="11">
        <f t="shared" si="14"/>
        <v>0</v>
      </c>
      <c r="F90" s="13">
        <f t="shared" ref="F90:I95" si="15">F60</f>
        <v>0</v>
      </c>
      <c r="G90" s="13">
        <f t="shared" si="15"/>
        <v>0</v>
      </c>
      <c r="H90" s="13">
        <f t="shared" si="15"/>
        <v>0</v>
      </c>
      <c r="I90" s="13">
        <f t="shared" si="15"/>
        <v>0</v>
      </c>
      <c r="J90" s="13"/>
      <c r="K90" s="13">
        <f t="shared" ref="K90:K95" si="16">K60</f>
        <v>0</v>
      </c>
    </row>
    <row r="91" spans="1:11" ht="33.75" customHeight="1" x14ac:dyDescent="0.25">
      <c r="A91" s="66"/>
      <c r="B91" s="66"/>
      <c r="C91" s="66"/>
      <c r="D91" s="5" t="s">
        <v>5</v>
      </c>
      <c r="E91" s="11">
        <f t="shared" si="14"/>
        <v>11061.599999999999</v>
      </c>
      <c r="F91" s="13">
        <f t="shared" si="15"/>
        <v>541.29999999999995</v>
      </c>
      <c r="G91" s="13">
        <f t="shared" si="15"/>
        <v>1505.3</v>
      </c>
      <c r="H91" s="13">
        <f t="shared" si="15"/>
        <v>1504.1</v>
      </c>
      <c r="I91" s="13">
        <f t="shared" si="15"/>
        <v>1504.1</v>
      </c>
      <c r="J91" s="13"/>
      <c r="K91" s="13">
        <f t="shared" si="16"/>
        <v>6006.8</v>
      </c>
    </row>
    <row r="92" spans="1:11" ht="33.75" customHeight="1" x14ac:dyDescent="0.25">
      <c r="A92" s="66"/>
      <c r="B92" s="66"/>
      <c r="C92" s="66"/>
      <c r="D92" s="5" t="s">
        <v>4</v>
      </c>
      <c r="E92" s="11">
        <f t="shared" si="14"/>
        <v>38474.42686</v>
      </c>
      <c r="F92" s="13">
        <f t="shared" si="15"/>
        <v>5929.7118600000003</v>
      </c>
      <c r="G92" s="13">
        <f t="shared" si="15"/>
        <v>4649.2449999999999</v>
      </c>
      <c r="H92" s="13">
        <f t="shared" si="15"/>
        <v>4649.2449999999999</v>
      </c>
      <c r="I92" s="13">
        <f t="shared" si="15"/>
        <v>4649.2449999999999</v>
      </c>
      <c r="J92" s="13"/>
      <c r="K92" s="13">
        <f t="shared" si="16"/>
        <v>18596.98</v>
      </c>
    </row>
    <row r="93" spans="1:11" ht="66" customHeight="1" x14ac:dyDescent="0.25">
      <c r="A93" s="66"/>
      <c r="B93" s="66"/>
      <c r="C93" s="66"/>
      <c r="D93" s="5" t="s">
        <v>3</v>
      </c>
      <c r="E93" s="11">
        <f t="shared" si="14"/>
        <v>0</v>
      </c>
      <c r="F93" s="13">
        <f t="shared" si="15"/>
        <v>0</v>
      </c>
      <c r="G93" s="13">
        <f t="shared" si="15"/>
        <v>0</v>
      </c>
      <c r="H93" s="13">
        <f t="shared" si="15"/>
        <v>0</v>
      </c>
      <c r="I93" s="13">
        <f t="shared" si="15"/>
        <v>0</v>
      </c>
      <c r="J93" s="13"/>
      <c r="K93" s="13">
        <f t="shared" si="16"/>
        <v>0</v>
      </c>
    </row>
    <row r="94" spans="1:11" ht="66" customHeight="1" x14ac:dyDescent="0.25">
      <c r="A94" s="66"/>
      <c r="B94" s="66"/>
      <c r="C94" s="66"/>
      <c r="D94" s="6" t="s">
        <v>2</v>
      </c>
      <c r="E94" s="11">
        <f t="shared" si="14"/>
        <v>0</v>
      </c>
      <c r="F94" s="13">
        <f t="shared" si="15"/>
        <v>0</v>
      </c>
      <c r="G94" s="13">
        <f t="shared" si="15"/>
        <v>0</v>
      </c>
      <c r="H94" s="13">
        <f t="shared" si="15"/>
        <v>0</v>
      </c>
      <c r="I94" s="13">
        <f t="shared" si="15"/>
        <v>0</v>
      </c>
      <c r="J94" s="13"/>
      <c r="K94" s="13">
        <f t="shared" si="16"/>
        <v>0</v>
      </c>
    </row>
    <row r="95" spans="1:11" ht="44.25" customHeight="1" x14ac:dyDescent="0.25">
      <c r="A95" s="66"/>
      <c r="B95" s="66"/>
      <c r="C95" s="66"/>
      <c r="D95" s="5" t="s">
        <v>1</v>
      </c>
      <c r="E95" s="11">
        <f t="shared" si="14"/>
        <v>10500</v>
      </c>
      <c r="F95" s="13">
        <f t="shared" si="15"/>
        <v>0</v>
      </c>
      <c r="G95" s="13">
        <f t="shared" si="15"/>
        <v>1500</v>
      </c>
      <c r="H95" s="13">
        <f t="shared" si="15"/>
        <v>1500</v>
      </c>
      <c r="I95" s="13">
        <f t="shared" si="15"/>
        <v>1500</v>
      </c>
      <c r="J95" s="13"/>
      <c r="K95" s="13">
        <f t="shared" si="16"/>
        <v>6000</v>
      </c>
    </row>
    <row r="96" spans="1:11" ht="44.25" customHeight="1" x14ac:dyDescent="0.25">
      <c r="A96" s="65" t="s">
        <v>111</v>
      </c>
      <c r="B96" s="65"/>
      <c r="C96" s="65"/>
      <c r="D96" s="9" t="s">
        <v>7</v>
      </c>
      <c r="E96" s="11">
        <f>E97+E98+E99+E100+E101+E102</f>
        <v>57876.026859999998</v>
      </c>
      <c r="F96" s="12">
        <f>SUM(F97:F102)</f>
        <v>6201.0118600000005</v>
      </c>
      <c r="G96" s="12">
        <f>SUM(G97:G102)</f>
        <v>7384.5450000000001</v>
      </c>
      <c r="H96" s="12">
        <f>SUM(H97:H102)</f>
        <v>7383.3449999999993</v>
      </c>
      <c r="I96" s="12">
        <f>SUM(I97:I102)</f>
        <v>7383.3449999999993</v>
      </c>
      <c r="J96" s="12"/>
      <c r="K96" s="12">
        <f>SUM(K97:K102)</f>
        <v>29523.78</v>
      </c>
    </row>
    <row r="97" spans="1:11" ht="44.25" customHeight="1" x14ac:dyDescent="0.25">
      <c r="A97" s="65"/>
      <c r="B97" s="65"/>
      <c r="C97" s="65"/>
      <c r="D97" s="5" t="s">
        <v>6</v>
      </c>
      <c r="E97" s="11">
        <f>F97+G97+H97+I97+J97+K97</f>
        <v>0</v>
      </c>
      <c r="F97" s="12">
        <f t="shared" ref="F97:K98" si="17">F11+F18+F39</f>
        <v>0</v>
      </c>
      <c r="G97" s="12">
        <f t="shared" si="17"/>
        <v>0</v>
      </c>
      <c r="H97" s="12">
        <f t="shared" si="17"/>
        <v>0</v>
      </c>
      <c r="I97" s="12">
        <f t="shared" si="17"/>
        <v>0</v>
      </c>
      <c r="J97" s="12">
        <f t="shared" si="17"/>
        <v>0</v>
      </c>
      <c r="K97" s="12">
        <f t="shared" si="17"/>
        <v>0</v>
      </c>
    </row>
    <row r="98" spans="1:11" ht="44.25" customHeight="1" x14ac:dyDescent="0.25">
      <c r="A98" s="65"/>
      <c r="B98" s="65"/>
      <c r="C98" s="65"/>
      <c r="D98" s="5" t="s">
        <v>5</v>
      </c>
      <c r="E98" s="11">
        <f>F98+G98+H98+I98+K98</f>
        <v>11061.599999999999</v>
      </c>
      <c r="F98" s="12">
        <f t="shared" si="17"/>
        <v>541.29999999999995</v>
      </c>
      <c r="G98" s="12">
        <f t="shared" si="17"/>
        <v>1505.3</v>
      </c>
      <c r="H98" s="12">
        <f t="shared" si="17"/>
        <v>1504.1</v>
      </c>
      <c r="I98" s="12">
        <f t="shared" si="17"/>
        <v>1504.1</v>
      </c>
      <c r="J98" s="12">
        <f t="shared" si="17"/>
        <v>0</v>
      </c>
      <c r="K98" s="12">
        <f t="shared" si="17"/>
        <v>6006.8</v>
      </c>
    </row>
    <row r="99" spans="1:11" ht="44.25" customHeight="1" x14ac:dyDescent="0.25">
      <c r="A99" s="65"/>
      <c r="B99" s="65"/>
      <c r="C99" s="65"/>
      <c r="D99" s="5" t="s">
        <v>4</v>
      </c>
      <c r="E99" s="11">
        <f>F99+G99+H99+I99+K99</f>
        <v>36314.42686</v>
      </c>
      <c r="F99" s="12">
        <f t="shared" ref="F99:K99" si="18">F13+F20+F41+F48</f>
        <v>5659.7118600000003</v>
      </c>
      <c r="G99" s="12">
        <f t="shared" si="18"/>
        <v>4379.2449999999999</v>
      </c>
      <c r="H99" s="12">
        <f t="shared" si="18"/>
        <v>4379.2449999999999</v>
      </c>
      <c r="I99" s="12">
        <f t="shared" si="18"/>
        <v>4379.2449999999999</v>
      </c>
      <c r="J99" s="12" t="e">
        <f t="shared" si="18"/>
        <v>#REF!</v>
      </c>
      <c r="K99" s="12">
        <f t="shared" si="18"/>
        <v>17516.98</v>
      </c>
    </row>
    <row r="100" spans="1:11" ht="44.25" customHeight="1" x14ac:dyDescent="0.25">
      <c r="A100" s="65"/>
      <c r="B100" s="65"/>
      <c r="C100" s="65"/>
      <c r="D100" s="5" t="s">
        <v>3</v>
      </c>
      <c r="E100" s="11">
        <f>F100+G100+H100+I100+J100+K100</f>
        <v>0</v>
      </c>
      <c r="F100" s="12">
        <f t="shared" ref="F100:K102" si="19">F14+F21+F42</f>
        <v>0</v>
      </c>
      <c r="G100" s="12">
        <f t="shared" si="19"/>
        <v>0</v>
      </c>
      <c r="H100" s="12">
        <f t="shared" si="19"/>
        <v>0</v>
      </c>
      <c r="I100" s="12">
        <f t="shared" si="19"/>
        <v>0</v>
      </c>
      <c r="J100" s="12">
        <f t="shared" si="19"/>
        <v>0</v>
      </c>
      <c r="K100" s="12">
        <f t="shared" si="19"/>
        <v>0</v>
      </c>
    </row>
    <row r="101" spans="1:11" ht="44.25" customHeight="1" x14ac:dyDescent="0.25">
      <c r="A101" s="65"/>
      <c r="B101" s="65"/>
      <c r="C101" s="65"/>
      <c r="D101" s="6" t="s">
        <v>2</v>
      </c>
      <c r="E101" s="11">
        <f>F101+G101+H101+I101+J101+K101</f>
        <v>0</v>
      </c>
      <c r="F101" s="12">
        <f t="shared" si="19"/>
        <v>0</v>
      </c>
      <c r="G101" s="12">
        <f t="shared" si="19"/>
        <v>0</v>
      </c>
      <c r="H101" s="12">
        <f t="shared" si="19"/>
        <v>0</v>
      </c>
      <c r="I101" s="12">
        <f t="shared" si="19"/>
        <v>0</v>
      </c>
      <c r="J101" s="12">
        <f t="shared" si="19"/>
        <v>0</v>
      </c>
      <c r="K101" s="12">
        <f t="shared" si="19"/>
        <v>0</v>
      </c>
    </row>
    <row r="102" spans="1:11" ht="44.25" customHeight="1" x14ac:dyDescent="0.25">
      <c r="A102" s="65"/>
      <c r="B102" s="65"/>
      <c r="C102" s="65"/>
      <c r="D102" s="5" t="s">
        <v>1</v>
      </c>
      <c r="E102" s="11">
        <f>F102+G102+H102+I102+K102</f>
        <v>10500</v>
      </c>
      <c r="F102" s="12">
        <f t="shared" si="19"/>
        <v>0</v>
      </c>
      <c r="G102" s="12">
        <f t="shared" si="19"/>
        <v>1500</v>
      </c>
      <c r="H102" s="12">
        <f t="shared" si="19"/>
        <v>1500</v>
      </c>
      <c r="I102" s="12">
        <f t="shared" si="19"/>
        <v>1500</v>
      </c>
      <c r="J102" s="12">
        <f t="shared" si="19"/>
        <v>0</v>
      </c>
      <c r="K102" s="12">
        <f t="shared" si="19"/>
        <v>6000</v>
      </c>
    </row>
    <row r="103" spans="1:11" ht="33" customHeight="1" x14ac:dyDescent="0.25">
      <c r="A103" s="65" t="s">
        <v>115</v>
      </c>
      <c r="B103" s="65"/>
      <c r="C103" s="65"/>
      <c r="D103" s="9" t="s">
        <v>7</v>
      </c>
      <c r="E103" s="11">
        <f t="shared" ref="E103:E109" si="20">F103+G103+H103+I103+K103</f>
        <v>2160</v>
      </c>
      <c r="F103" s="12">
        <f>SUM(F104:F109)</f>
        <v>270</v>
      </c>
      <c r="G103" s="12">
        <f>SUM(G104:G109)</f>
        <v>270</v>
      </c>
      <c r="H103" s="12">
        <f>SUM(H104:H109)</f>
        <v>270</v>
      </c>
      <c r="I103" s="12">
        <f>SUM(I104:I109)</f>
        <v>270</v>
      </c>
      <c r="J103" s="12"/>
      <c r="K103" s="12">
        <f>SUM(K104:K109)</f>
        <v>1080</v>
      </c>
    </row>
    <row r="104" spans="1:11" ht="33" customHeight="1" x14ac:dyDescent="0.25">
      <c r="A104" s="65"/>
      <c r="B104" s="65"/>
      <c r="C104" s="65"/>
      <c r="D104" s="5" t="s">
        <v>6</v>
      </c>
      <c r="E104" s="11">
        <f t="shared" si="20"/>
        <v>0</v>
      </c>
      <c r="F104" s="10">
        <f t="shared" ref="F104:K109" si="21">F32</f>
        <v>0</v>
      </c>
      <c r="G104" s="10">
        <f t="shared" si="21"/>
        <v>0</v>
      </c>
      <c r="H104" s="10">
        <f t="shared" si="21"/>
        <v>0</v>
      </c>
      <c r="I104" s="10">
        <f t="shared" si="21"/>
        <v>0</v>
      </c>
      <c r="J104" s="10">
        <f t="shared" si="21"/>
        <v>0</v>
      </c>
      <c r="K104" s="10">
        <f t="shared" si="21"/>
        <v>0</v>
      </c>
    </row>
    <row r="105" spans="1:11" ht="33" customHeight="1" x14ac:dyDescent="0.25">
      <c r="A105" s="65"/>
      <c r="B105" s="65"/>
      <c r="C105" s="65"/>
      <c r="D105" s="5" t="s">
        <v>5</v>
      </c>
      <c r="E105" s="11">
        <f t="shared" si="20"/>
        <v>0</v>
      </c>
      <c r="F105" s="10">
        <f t="shared" si="21"/>
        <v>0</v>
      </c>
      <c r="G105" s="10">
        <f t="shared" si="21"/>
        <v>0</v>
      </c>
      <c r="H105" s="10">
        <f t="shared" si="21"/>
        <v>0</v>
      </c>
      <c r="I105" s="10">
        <f t="shared" si="21"/>
        <v>0</v>
      </c>
      <c r="J105" s="10">
        <f t="shared" si="21"/>
        <v>0</v>
      </c>
      <c r="K105" s="10">
        <f t="shared" si="21"/>
        <v>0</v>
      </c>
    </row>
    <row r="106" spans="1:11" ht="33" customHeight="1" x14ac:dyDescent="0.25">
      <c r="A106" s="65"/>
      <c r="B106" s="65"/>
      <c r="C106" s="65"/>
      <c r="D106" s="5" t="s">
        <v>4</v>
      </c>
      <c r="E106" s="11">
        <f>F106+G106+H106+I106+K106</f>
        <v>2160</v>
      </c>
      <c r="F106" s="10">
        <f t="shared" si="21"/>
        <v>270</v>
      </c>
      <c r="G106" s="10">
        <f t="shared" si="21"/>
        <v>270</v>
      </c>
      <c r="H106" s="10">
        <f t="shared" si="21"/>
        <v>270</v>
      </c>
      <c r="I106" s="10">
        <f t="shared" si="21"/>
        <v>270</v>
      </c>
      <c r="J106" s="10">
        <f t="shared" si="21"/>
        <v>885</v>
      </c>
      <c r="K106" s="10">
        <f t="shared" si="21"/>
        <v>1080</v>
      </c>
    </row>
    <row r="107" spans="1:11" ht="62.25" customHeight="1" x14ac:dyDescent="0.25">
      <c r="A107" s="65"/>
      <c r="B107" s="65"/>
      <c r="C107" s="65"/>
      <c r="D107" s="5" t="s">
        <v>3</v>
      </c>
      <c r="E107" s="11">
        <f t="shared" si="20"/>
        <v>0</v>
      </c>
      <c r="F107" s="10">
        <f t="shared" si="21"/>
        <v>0</v>
      </c>
      <c r="G107" s="10">
        <f t="shared" si="21"/>
        <v>0</v>
      </c>
      <c r="H107" s="10">
        <f t="shared" si="21"/>
        <v>0</v>
      </c>
      <c r="I107" s="10">
        <f t="shared" si="21"/>
        <v>0</v>
      </c>
      <c r="J107" s="10">
        <f t="shared" si="21"/>
        <v>0</v>
      </c>
      <c r="K107" s="10">
        <f t="shared" si="21"/>
        <v>0</v>
      </c>
    </row>
    <row r="108" spans="1:11" ht="62.25" customHeight="1" x14ac:dyDescent="0.25">
      <c r="A108" s="65"/>
      <c r="B108" s="65"/>
      <c r="C108" s="65"/>
      <c r="D108" s="6" t="s">
        <v>2</v>
      </c>
      <c r="E108" s="11">
        <f t="shared" si="20"/>
        <v>0</v>
      </c>
      <c r="F108" s="10">
        <f t="shared" si="21"/>
        <v>0</v>
      </c>
      <c r="G108" s="10">
        <f t="shared" si="21"/>
        <v>0</v>
      </c>
      <c r="H108" s="10">
        <f t="shared" si="21"/>
        <v>0</v>
      </c>
      <c r="I108" s="10">
        <f t="shared" si="21"/>
        <v>0</v>
      </c>
      <c r="J108" s="10">
        <f t="shared" si="21"/>
        <v>0</v>
      </c>
      <c r="K108" s="10">
        <f t="shared" si="21"/>
        <v>0</v>
      </c>
    </row>
    <row r="109" spans="1:11" ht="30" customHeight="1" x14ac:dyDescent="0.25">
      <c r="A109" s="65"/>
      <c r="B109" s="65"/>
      <c r="C109" s="65"/>
      <c r="D109" s="5" t="s">
        <v>1</v>
      </c>
      <c r="E109" s="11">
        <f t="shared" si="20"/>
        <v>0</v>
      </c>
      <c r="F109" s="10">
        <f t="shared" si="21"/>
        <v>0</v>
      </c>
      <c r="G109" s="10">
        <f t="shared" si="21"/>
        <v>0</v>
      </c>
      <c r="H109" s="10">
        <f t="shared" si="21"/>
        <v>0</v>
      </c>
      <c r="I109" s="10">
        <f t="shared" si="21"/>
        <v>0</v>
      </c>
      <c r="J109" s="10">
        <f t="shared" si="21"/>
        <v>0</v>
      </c>
      <c r="K109" s="10">
        <f t="shared" si="21"/>
        <v>0</v>
      </c>
    </row>
    <row r="110" spans="1:11" ht="15.75" x14ac:dyDescent="0.25">
      <c r="A110" s="67" t="s">
        <v>116</v>
      </c>
      <c r="B110" s="68"/>
      <c r="C110" s="69"/>
      <c r="D110" s="9" t="s">
        <v>7</v>
      </c>
      <c r="E110" s="8">
        <f>E111+E112+E113+E114+E115+E116</f>
        <v>0</v>
      </c>
      <c r="F110" s="7">
        <f>F111+F112+F113+F114+F115+F116</f>
        <v>0</v>
      </c>
      <c r="G110" s="7">
        <f>G111+G112+G113+G114+G115+G116</f>
        <v>0</v>
      </c>
      <c r="H110" s="7">
        <f>H111+H112+H113+H114+H115+H116</f>
        <v>0</v>
      </c>
      <c r="I110" s="3">
        <f t="shared" ref="I110:I116" si="22">I52</f>
        <v>0</v>
      </c>
      <c r="J110" s="7">
        <f>J111+J112+J113+J114+J115+J116</f>
        <v>0</v>
      </c>
      <c r="K110" s="7">
        <f>K111+K112+K113+K114+K115+K116</f>
        <v>0</v>
      </c>
    </row>
    <row r="111" spans="1:11" ht="15.75" x14ac:dyDescent="0.25">
      <c r="A111" s="70"/>
      <c r="B111" s="71"/>
      <c r="C111" s="72"/>
      <c r="D111" s="5" t="s">
        <v>6</v>
      </c>
      <c r="E111" s="4">
        <f t="shared" ref="E111:E116" si="23">F111+G111+H111+I111+K111</f>
        <v>0</v>
      </c>
      <c r="F111" s="3">
        <v>0</v>
      </c>
      <c r="G111" s="3">
        <v>0</v>
      </c>
      <c r="H111" s="3">
        <v>0</v>
      </c>
      <c r="I111" s="3">
        <f t="shared" si="22"/>
        <v>0</v>
      </c>
      <c r="J111" s="3"/>
      <c r="K111" s="3">
        <v>0</v>
      </c>
    </row>
    <row r="112" spans="1:11" ht="31.5" x14ac:dyDescent="0.25">
      <c r="A112" s="70"/>
      <c r="B112" s="71"/>
      <c r="C112" s="72"/>
      <c r="D112" s="5" t="s">
        <v>5</v>
      </c>
      <c r="E112" s="4">
        <f t="shared" si="23"/>
        <v>0</v>
      </c>
      <c r="F112" s="3">
        <v>0</v>
      </c>
      <c r="G112" s="3">
        <v>0</v>
      </c>
      <c r="H112" s="3">
        <v>0</v>
      </c>
      <c r="I112" s="3">
        <f t="shared" si="22"/>
        <v>0</v>
      </c>
      <c r="J112" s="3"/>
      <c r="K112" s="3">
        <v>0</v>
      </c>
    </row>
    <row r="113" spans="1:11" ht="15.75" x14ac:dyDescent="0.25">
      <c r="A113" s="70"/>
      <c r="B113" s="71"/>
      <c r="C113" s="72"/>
      <c r="D113" s="5" t="s">
        <v>4</v>
      </c>
      <c r="E113" s="4">
        <f t="shared" si="23"/>
        <v>0</v>
      </c>
      <c r="F113" s="3">
        <f>F55</f>
        <v>0</v>
      </c>
      <c r="G113" s="3">
        <f>G55</f>
        <v>0</v>
      </c>
      <c r="H113" s="3">
        <f>H55</f>
        <v>0</v>
      </c>
      <c r="I113" s="3">
        <f t="shared" si="22"/>
        <v>0</v>
      </c>
      <c r="J113" s="3">
        <f>J55</f>
        <v>0</v>
      </c>
      <c r="K113" s="3">
        <f>K55</f>
        <v>0</v>
      </c>
    </row>
    <row r="114" spans="1:11" ht="47.25" x14ac:dyDescent="0.25">
      <c r="A114" s="70"/>
      <c r="B114" s="71"/>
      <c r="C114" s="72"/>
      <c r="D114" s="5" t="s">
        <v>3</v>
      </c>
      <c r="E114" s="4">
        <f t="shared" si="23"/>
        <v>0</v>
      </c>
      <c r="F114" s="3">
        <v>0</v>
      </c>
      <c r="G114" s="3">
        <v>0</v>
      </c>
      <c r="H114" s="3">
        <v>0</v>
      </c>
      <c r="I114" s="3">
        <f t="shared" si="22"/>
        <v>0</v>
      </c>
      <c r="J114" s="3"/>
      <c r="K114" s="3">
        <v>0</v>
      </c>
    </row>
    <row r="115" spans="1:11" ht="47.25" x14ac:dyDescent="0.25">
      <c r="A115" s="70"/>
      <c r="B115" s="71"/>
      <c r="C115" s="72"/>
      <c r="D115" s="6" t="s">
        <v>2</v>
      </c>
      <c r="E115" s="4">
        <f t="shared" si="23"/>
        <v>0</v>
      </c>
      <c r="F115" s="3">
        <v>0</v>
      </c>
      <c r="G115" s="3">
        <v>0</v>
      </c>
      <c r="H115" s="3">
        <v>0</v>
      </c>
      <c r="I115" s="3">
        <f t="shared" si="22"/>
        <v>0</v>
      </c>
      <c r="J115" s="3"/>
      <c r="K115" s="3">
        <v>0</v>
      </c>
    </row>
    <row r="116" spans="1:11" ht="15.75" x14ac:dyDescent="0.25">
      <c r="A116" s="73"/>
      <c r="B116" s="74"/>
      <c r="C116" s="75"/>
      <c r="D116" s="5" t="s">
        <v>1</v>
      </c>
      <c r="E116" s="4">
        <f t="shared" si="23"/>
        <v>0</v>
      </c>
      <c r="F116" s="3">
        <v>0</v>
      </c>
      <c r="G116" s="3">
        <v>0</v>
      </c>
      <c r="H116" s="3">
        <v>0</v>
      </c>
      <c r="I116" s="3">
        <f t="shared" si="22"/>
        <v>0</v>
      </c>
      <c r="J116" s="3">
        <f>J58</f>
        <v>0</v>
      </c>
      <c r="K116" s="3">
        <f>K58</f>
        <v>0</v>
      </c>
    </row>
    <row r="117" spans="1:11" x14ac:dyDescent="0.25">
      <c r="A117" s="62" t="s">
        <v>120</v>
      </c>
      <c r="B117" s="63"/>
      <c r="C117" s="63"/>
      <c r="D117" s="63"/>
      <c r="E117" s="63"/>
      <c r="F117" s="63"/>
      <c r="G117" s="63"/>
      <c r="H117" s="63"/>
      <c r="I117" s="63"/>
      <c r="J117" s="63"/>
      <c r="K117" s="63"/>
    </row>
    <row r="118" spans="1:11" x14ac:dyDescent="0.25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</row>
    <row r="119" spans="1:11" ht="58.5" customHeight="1" x14ac:dyDescent="0.25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</row>
    <row r="128" spans="1:11" x14ac:dyDescent="0.25">
      <c r="A128" s="2" t="s">
        <v>0</v>
      </c>
      <c r="B128" s="2"/>
      <c r="C128" s="2"/>
    </row>
  </sheetData>
  <mergeCells count="37">
    <mergeCell ref="B45:B51"/>
    <mergeCell ref="A45:A51"/>
    <mergeCell ref="A59:C65"/>
    <mergeCell ref="A52:A58"/>
    <mergeCell ref="B52:B58"/>
    <mergeCell ref="C52:C58"/>
    <mergeCell ref="C45:C51"/>
    <mergeCell ref="B17:B23"/>
    <mergeCell ref="A17:A23"/>
    <mergeCell ref="C10:C16"/>
    <mergeCell ref="B10:B16"/>
    <mergeCell ref="C38:C44"/>
    <mergeCell ref="C17:C23"/>
    <mergeCell ref="A10:A16"/>
    <mergeCell ref="C31:C37"/>
    <mergeCell ref="C24:C30"/>
    <mergeCell ref="A24:A44"/>
    <mergeCell ref="B24:B44"/>
    <mergeCell ref="F1:K1"/>
    <mergeCell ref="A5:A8"/>
    <mergeCell ref="B5:B8"/>
    <mergeCell ref="C5:C8"/>
    <mergeCell ref="D5:D8"/>
    <mergeCell ref="E7:E8"/>
    <mergeCell ref="E5:K5"/>
    <mergeCell ref="F7:K7"/>
    <mergeCell ref="E6:K6"/>
    <mergeCell ref="A117:K119"/>
    <mergeCell ref="A103:C109"/>
    <mergeCell ref="A66:C66"/>
    <mergeCell ref="A82:C88"/>
    <mergeCell ref="A89:C95"/>
    <mergeCell ref="A110:C116"/>
    <mergeCell ref="A96:C102"/>
    <mergeCell ref="A67:C73"/>
    <mergeCell ref="A74:C80"/>
    <mergeCell ref="A81:C81"/>
  </mergeCells>
  <pageMargins left="0.70866141732283461" right="0.70866141732283461" top="0.74803149606299213" bottom="0.74803149606299213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view="pageBreakPreview" zoomScale="80" zoomScaleNormal="100" zoomScaleSheetLayoutView="80" workbookViewId="0">
      <selection activeCell="A10" sqref="A10:E10"/>
    </sheetView>
  </sheetViews>
  <sheetFormatPr defaultRowHeight="15.75" x14ac:dyDescent="0.25"/>
  <cols>
    <col min="1" max="1" width="23.28515625" style="33" customWidth="1"/>
    <col min="2" max="2" width="36" style="33" customWidth="1"/>
    <col min="3" max="3" width="72.85546875" style="33" customWidth="1"/>
    <col min="4" max="4" width="41.42578125" style="33" customWidth="1"/>
    <col min="5" max="5" width="51.28515625" style="33" customWidth="1"/>
    <col min="6" max="6" width="42.140625" style="33" customWidth="1"/>
    <col min="7" max="16384" width="9.140625" style="33"/>
  </cols>
  <sheetData>
    <row r="1" spans="1:5" ht="19.5" x14ac:dyDescent="0.25">
      <c r="E1" s="37" t="s">
        <v>60</v>
      </c>
    </row>
    <row r="2" spans="1:5" x14ac:dyDescent="0.25">
      <c r="A2" s="36"/>
    </row>
    <row r="3" spans="1:5" ht="19.5" x14ac:dyDescent="0.25">
      <c r="A3" s="120" t="s">
        <v>59</v>
      </c>
      <c r="B3" s="120"/>
      <c r="C3" s="120"/>
      <c r="D3" s="120"/>
      <c r="E3" s="120"/>
    </row>
    <row r="4" spans="1:5" x14ac:dyDescent="0.25">
      <c r="A4" s="35"/>
    </row>
    <row r="5" spans="1:5" x14ac:dyDescent="0.25">
      <c r="A5" s="91" t="s">
        <v>58</v>
      </c>
      <c r="B5" s="121" t="s">
        <v>57</v>
      </c>
      <c r="C5" s="91" t="s">
        <v>56</v>
      </c>
      <c r="D5" s="124" t="s">
        <v>117</v>
      </c>
      <c r="E5" s="125"/>
    </row>
    <row r="6" spans="1:5" x14ac:dyDescent="0.25">
      <c r="A6" s="91"/>
      <c r="B6" s="122"/>
      <c r="C6" s="91"/>
      <c r="D6" s="126"/>
      <c r="E6" s="127"/>
    </row>
    <row r="7" spans="1:5" ht="67.5" customHeight="1" x14ac:dyDescent="0.25">
      <c r="A7" s="91"/>
      <c r="B7" s="123"/>
      <c r="C7" s="91"/>
      <c r="D7" s="128"/>
      <c r="E7" s="129"/>
    </row>
    <row r="8" spans="1:5" x14ac:dyDescent="0.25">
      <c r="A8" s="26">
        <v>1</v>
      </c>
      <c r="B8" s="26">
        <v>2</v>
      </c>
      <c r="C8" s="26">
        <v>3</v>
      </c>
      <c r="D8" s="94">
        <v>4</v>
      </c>
      <c r="E8" s="98"/>
    </row>
    <row r="9" spans="1:5" ht="63.75" customHeight="1" x14ac:dyDescent="0.25">
      <c r="A9" s="91" t="s">
        <v>55</v>
      </c>
      <c r="B9" s="91"/>
      <c r="C9" s="91"/>
      <c r="D9" s="91"/>
      <c r="E9" s="91"/>
    </row>
    <row r="10" spans="1:5" ht="52.5" customHeight="1" x14ac:dyDescent="0.25">
      <c r="A10" s="119" t="s">
        <v>54</v>
      </c>
      <c r="B10" s="119"/>
      <c r="C10" s="119"/>
      <c r="D10" s="119"/>
      <c r="E10" s="119"/>
    </row>
    <row r="11" spans="1:5" ht="409.6" customHeight="1" x14ac:dyDescent="0.25">
      <c r="A11" s="26" t="s">
        <v>25</v>
      </c>
      <c r="B11" s="6" t="s">
        <v>53</v>
      </c>
      <c r="C11" s="61" t="s">
        <v>114</v>
      </c>
      <c r="D11" s="117" t="s">
        <v>52</v>
      </c>
      <c r="E11" s="118"/>
    </row>
    <row r="12" spans="1:5" ht="189" x14ac:dyDescent="0.25">
      <c r="A12" s="26" t="s">
        <v>22</v>
      </c>
      <c r="B12" s="6" t="s">
        <v>106</v>
      </c>
      <c r="C12" s="6" t="s">
        <v>51</v>
      </c>
      <c r="D12" s="94"/>
      <c r="E12" s="98"/>
    </row>
    <row r="13" spans="1:5" x14ac:dyDescent="0.25">
      <c r="A13" s="94" t="s">
        <v>50</v>
      </c>
      <c r="B13" s="95"/>
      <c r="C13" s="95"/>
      <c r="D13" s="95"/>
      <c r="E13" s="98"/>
    </row>
    <row r="14" spans="1:5" ht="409.5" customHeight="1" x14ac:dyDescent="0.25">
      <c r="A14" s="26" t="s">
        <v>49</v>
      </c>
      <c r="B14" s="6" t="s">
        <v>48</v>
      </c>
      <c r="C14" s="6" t="s">
        <v>47</v>
      </c>
      <c r="D14" s="117"/>
      <c r="E14" s="118"/>
    </row>
    <row r="15" spans="1:5" ht="330.75" x14ac:dyDescent="0.25">
      <c r="A15" s="26" t="s">
        <v>46</v>
      </c>
      <c r="B15" s="6" t="s">
        <v>45</v>
      </c>
      <c r="C15" s="6" t="s">
        <v>44</v>
      </c>
      <c r="D15" s="117" t="s">
        <v>112</v>
      </c>
      <c r="E15" s="118"/>
    </row>
    <row r="16" spans="1:5" ht="157.5" x14ac:dyDescent="0.25">
      <c r="A16" s="34" t="s">
        <v>15</v>
      </c>
      <c r="B16" s="5" t="s">
        <v>43</v>
      </c>
      <c r="C16" s="5" t="s">
        <v>42</v>
      </c>
      <c r="D16" s="85"/>
      <c r="E16" s="87"/>
    </row>
    <row r="17" spans="1:5" x14ac:dyDescent="0.25">
      <c r="A17" s="116"/>
      <c r="B17" s="116"/>
      <c r="C17" s="116"/>
      <c r="D17" s="116"/>
      <c r="E17" s="116"/>
    </row>
    <row r="18" spans="1:5" x14ac:dyDescent="0.25">
      <c r="A18" s="116"/>
      <c r="B18" s="116"/>
      <c r="C18" s="116"/>
      <c r="D18" s="116"/>
      <c r="E18" s="116"/>
    </row>
    <row r="19" spans="1:5" x14ac:dyDescent="0.25">
      <c r="A19" s="116"/>
      <c r="B19" s="116"/>
      <c r="C19" s="116"/>
      <c r="D19" s="116"/>
      <c r="E19" s="116"/>
    </row>
    <row r="20" spans="1:5" x14ac:dyDescent="0.25">
      <c r="A20" s="116"/>
      <c r="B20" s="116"/>
      <c r="C20" s="116"/>
      <c r="D20" s="116"/>
      <c r="E20" s="116"/>
    </row>
  </sheetData>
  <mergeCells count="18">
    <mergeCell ref="A3:E3"/>
    <mergeCell ref="A17:E17"/>
    <mergeCell ref="A18:E18"/>
    <mergeCell ref="A19:E19"/>
    <mergeCell ref="A5:A7"/>
    <mergeCell ref="D15:E15"/>
    <mergeCell ref="D16:E16"/>
    <mergeCell ref="D8:E8"/>
    <mergeCell ref="A13:E13"/>
    <mergeCell ref="B5:B7"/>
    <mergeCell ref="C5:C7"/>
    <mergeCell ref="D5:E7"/>
    <mergeCell ref="A20:E20"/>
    <mergeCell ref="D12:E12"/>
    <mergeCell ref="D14:E14"/>
    <mergeCell ref="A9:E9"/>
    <mergeCell ref="A10:E10"/>
    <mergeCell ref="D11:E11"/>
  </mergeCells>
  <pageMargins left="0.70866141732283472" right="0.70866141732283472" top="0.35433070866141736" bottom="0" header="0.31496062992125984" footer="0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H6" sqref="H6:K6"/>
    </sheetView>
  </sheetViews>
  <sheetFormatPr defaultRowHeight="15" x14ac:dyDescent="0.25"/>
  <cols>
    <col min="6" max="6" width="11" customWidth="1"/>
  </cols>
  <sheetData>
    <row r="1" spans="1:13" x14ac:dyDescent="0.25">
      <c r="A1" s="38"/>
      <c r="M1" s="38" t="s">
        <v>61</v>
      </c>
    </row>
    <row r="3" spans="1:13" ht="28.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50.25" customHeight="1" x14ac:dyDescent="0.25">
      <c r="A4" s="131" t="s">
        <v>122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</row>
    <row r="5" spans="1:13" ht="15.75" thickBot="1" x14ac:dyDescent="0.3">
      <c r="A5" s="40"/>
    </row>
    <row r="6" spans="1:13" ht="178.5" customHeight="1" thickBot="1" x14ac:dyDescent="0.3">
      <c r="A6" s="132" t="s">
        <v>62</v>
      </c>
      <c r="B6" s="132" t="s">
        <v>63</v>
      </c>
      <c r="C6" s="132" t="s">
        <v>113</v>
      </c>
      <c r="D6" s="132" t="s">
        <v>64</v>
      </c>
      <c r="E6" s="132" t="s">
        <v>118</v>
      </c>
      <c r="F6" s="132" t="s">
        <v>123</v>
      </c>
      <c r="G6" s="132" t="s">
        <v>65</v>
      </c>
      <c r="H6" s="135" t="s">
        <v>119</v>
      </c>
      <c r="I6" s="136"/>
      <c r="J6" s="136"/>
      <c r="K6" s="137"/>
      <c r="L6" s="132" t="s">
        <v>66</v>
      </c>
      <c r="M6" s="132" t="s">
        <v>67</v>
      </c>
    </row>
    <row r="7" spans="1:13" ht="15.75" thickBot="1" x14ac:dyDescent="0.3">
      <c r="A7" s="133"/>
      <c r="B7" s="133"/>
      <c r="C7" s="133"/>
      <c r="D7" s="133"/>
      <c r="E7" s="133"/>
      <c r="F7" s="133"/>
      <c r="G7" s="133"/>
      <c r="H7" s="138" t="s">
        <v>13</v>
      </c>
      <c r="I7" s="135" t="s">
        <v>32</v>
      </c>
      <c r="J7" s="136"/>
      <c r="K7" s="137"/>
      <c r="L7" s="133"/>
      <c r="M7" s="133"/>
    </row>
    <row r="8" spans="1:13" ht="79.5" customHeight="1" thickBot="1" x14ac:dyDescent="0.3">
      <c r="A8" s="134"/>
      <c r="B8" s="134"/>
      <c r="C8" s="134"/>
      <c r="D8" s="134"/>
      <c r="E8" s="134"/>
      <c r="F8" s="134"/>
      <c r="G8" s="134"/>
      <c r="H8" s="139"/>
      <c r="I8" s="41" t="s">
        <v>121</v>
      </c>
      <c r="J8" s="41" t="s">
        <v>121</v>
      </c>
      <c r="K8" s="41" t="s">
        <v>121</v>
      </c>
      <c r="L8" s="134"/>
      <c r="M8" s="134"/>
    </row>
    <row r="9" spans="1:13" ht="15.75" thickBot="1" x14ac:dyDescent="0.3">
      <c r="A9" s="42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  <c r="I9" s="41">
        <v>9</v>
      </c>
      <c r="J9" s="41">
        <v>10</v>
      </c>
      <c r="K9" s="41">
        <v>11</v>
      </c>
      <c r="L9" s="41">
        <v>12</v>
      </c>
      <c r="M9" s="41">
        <v>13</v>
      </c>
    </row>
    <row r="10" spans="1:13" ht="15.75" thickBot="1" x14ac:dyDescent="0.3">
      <c r="A10" s="42" t="s">
        <v>38</v>
      </c>
      <c r="B10" s="41" t="s">
        <v>38</v>
      </c>
      <c r="C10" s="41" t="s">
        <v>38</v>
      </c>
      <c r="D10" s="41" t="s">
        <v>38</v>
      </c>
      <c r="E10" s="41" t="s">
        <v>38</v>
      </c>
      <c r="F10" s="41" t="s">
        <v>38</v>
      </c>
      <c r="G10" s="41" t="s">
        <v>38</v>
      </c>
      <c r="H10" s="41" t="s">
        <v>38</v>
      </c>
      <c r="I10" s="41" t="s">
        <v>38</v>
      </c>
      <c r="J10" s="41" t="s">
        <v>38</v>
      </c>
      <c r="K10" s="41" t="s">
        <v>38</v>
      </c>
      <c r="L10" s="41" t="s">
        <v>38</v>
      </c>
      <c r="M10" s="41"/>
    </row>
    <row r="11" spans="1:13" ht="15.75" thickBot="1" x14ac:dyDescent="0.3">
      <c r="A11" s="42" t="s">
        <v>38</v>
      </c>
      <c r="B11" s="41" t="s">
        <v>38</v>
      </c>
      <c r="C11" s="41" t="s">
        <v>38</v>
      </c>
      <c r="D11" s="41" t="s">
        <v>38</v>
      </c>
      <c r="E11" s="41" t="s">
        <v>38</v>
      </c>
      <c r="F11" s="41" t="s">
        <v>38</v>
      </c>
      <c r="G11" s="41" t="s">
        <v>38</v>
      </c>
      <c r="H11" s="41" t="s">
        <v>38</v>
      </c>
      <c r="I11" s="41" t="s">
        <v>38</v>
      </c>
      <c r="J11" s="41" t="s">
        <v>38</v>
      </c>
      <c r="K11" s="41" t="s">
        <v>38</v>
      </c>
      <c r="L11" s="41" t="s">
        <v>38</v>
      </c>
      <c r="M11" s="41"/>
    </row>
    <row r="12" spans="1:13" x14ac:dyDescent="0.25">
      <c r="A12" s="43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</row>
  </sheetData>
  <mergeCells count="14">
    <mergeCell ref="B12:M12"/>
    <mergeCell ref="A4:M4"/>
    <mergeCell ref="G6:G8"/>
    <mergeCell ref="H6:K6"/>
    <mergeCell ref="L6:L8"/>
    <mergeCell ref="M6:M8"/>
    <mergeCell ref="H7:H8"/>
    <mergeCell ref="I7:K7"/>
    <mergeCell ref="A6:A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E5" sqref="E5"/>
    </sheetView>
  </sheetViews>
  <sheetFormatPr defaultRowHeight="15" x14ac:dyDescent="0.25"/>
  <cols>
    <col min="1" max="1" width="6.7109375" customWidth="1"/>
    <col min="2" max="2" width="12.28515625" customWidth="1"/>
    <col min="3" max="3" width="11" customWidth="1"/>
    <col min="5" max="5" width="11.140625" customWidth="1"/>
    <col min="6" max="6" width="11.28515625" customWidth="1"/>
    <col min="7" max="7" width="12" customWidth="1"/>
  </cols>
  <sheetData>
    <row r="1" spans="1:7" x14ac:dyDescent="0.25">
      <c r="G1" s="40" t="s">
        <v>68</v>
      </c>
    </row>
    <row r="2" spans="1:7" x14ac:dyDescent="0.25">
      <c r="A2" s="40"/>
    </row>
    <row r="3" spans="1:7" x14ac:dyDescent="0.25">
      <c r="A3" s="140" t="s">
        <v>69</v>
      </c>
      <c r="B3" s="140"/>
      <c r="C3" s="140"/>
      <c r="D3" s="140"/>
      <c r="E3" s="140"/>
      <c r="F3" s="140"/>
      <c r="G3" s="140"/>
    </row>
    <row r="4" spans="1:7" ht="15.75" thickBot="1" x14ac:dyDescent="0.3">
      <c r="A4" s="40"/>
    </row>
    <row r="5" spans="1:7" ht="75.75" thickBot="1" x14ac:dyDescent="0.3">
      <c r="A5" s="46" t="s">
        <v>70</v>
      </c>
      <c r="B5" s="47" t="s">
        <v>71</v>
      </c>
      <c r="C5" s="47" t="s">
        <v>113</v>
      </c>
      <c r="D5" s="47" t="s">
        <v>72</v>
      </c>
      <c r="E5" s="47" t="s">
        <v>73</v>
      </c>
      <c r="F5" s="47" t="s">
        <v>74</v>
      </c>
      <c r="G5" s="47" t="s">
        <v>75</v>
      </c>
    </row>
    <row r="6" spans="1:7" ht="15.75" thickBot="1" x14ac:dyDescent="0.3">
      <c r="A6" s="42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</row>
    <row r="7" spans="1:7" ht="15.75" thickBot="1" x14ac:dyDescent="0.3">
      <c r="A7" s="42">
        <v>1</v>
      </c>
      <c r="B7" s="41" t="s">
        <v>38</v>
      </c>
      <c r="C7" s="41" t="s">
        <v>38</v>
      </c>
      <c r="D7" s="41" t="s">
        <v>38</v>
      </c>
      <c r="E7" s="41" t="s">
        <v>38</v>
      </c>
      <c r="F7" s="41" t="s">
        <v>38</v>
      </c>
      <c r="G7" s="41" t="s">
        <v>38</v>
      </c>
    </row>
    <row r="8" spans="1:7" ht="15.75" thickBot="1" x14ac:dyDescent="0.3">
      <c r="A8" s="42">
        <v>2</v>
      </c>
      <c r="B8" s="41" t="s">
        <v>38</v>
      </c>
      <c r="C8" s="41" t="s">
        <v>38</v>
      </c>
      <c r="D8" s="41" t="s">
        <v>38</v>
      </c>
      <c r="E8" s="41" t="s">
        <v>38</v>
      </c>
      <c r="F8" s="41" t="s">
        <v>38</v>
      </c>
      <c r="G8" s="41" t="s">
        <v>38</v>
      </c>
    </row>
    <row r="9" spans="1:7" ht="15.75" thickBot="1" x14ac:dyDescent="0.3">
      <c r="A9" s="42">
        <v>3</v>
      </c>
      <c r="B9" s="41" t="s">
        <v>38</v>
      </c>
      <c r="C9" s="41" t="s">
        <v>38</v>
      </c>
      <c r="D9" s="41" t="s">
        <v>38</v>
      </c>
      <c r="E9" s="41" t="s">
        <v>38</v>
      </c>
      <c r="F9" s="41" t="s">
        <v>38</v>
      </c>
      <c r="G9" s="41" t="s">
        <v>38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E6" sqref="E6"/>
    </sheetView>
  </sheetViews>
  <sheetFormatPr defaultRowHeight="15" x14ac:dyDescent="0.25"/>
  <cols>
    <col min="2" max="2" width="23.85546875" customWidth="1"/>
    <col min="3" max="3" width="20" customWidth="1"/>
    <col min="4" max="4" width="62.140625" customWidth="1"/>
    <col min="5" max="5" width="19.28515625" customWidth="1"/>
  </cols>
  <sheetData>
    <row r="1" spans="1:4" x14ac:dyDescent="0.25">
      <c r="D1" s="38" t="s">
        <v>76</v>
      </c>
    </row>
    <row r="2" spans="1:4" x14ac:dyDescent="0.25">
      <c r="A2" s="39"/>
    </row>
    <row r="3" spans="1:4" ht="43.5" customHeight="1" x14ac:dyDescent="0.25">
      <c r="A3" s="143" t="s">
        <v>79</v>
      </c>
      <c r="B3" s="143"/>
      <c r="C3" s="143"/>
      <c r="D3" s="143"/>
    </row>
    <row r="4" spans="1:4" x14ac:dyDescent="0.25">
      <c r="A4" s="39"/>
    </row>
    <row r="5" spans="1:4" ht="15.75" thickBot="1" x14ac:dyDescent="0.3">
      <c r="A5" s="40"/>
    </row>
    <row r="6" spans="1:4" ht="299.25" customHeight="1" x14ac:dyDescent="0.25">
      <c r="A6" s="141" t="s">
        <v>70</v>
      </c>
      <c r="B6" s="141" t="s">
        <v>77</v>
      </c>
      <c r="C6" s="144" t="s">
        <v>103</v>
      </c>
      <c r="D6" s="141" t="s">
        <v>78</v>
      </c>
    </row>
    <row r="7" spans="1:4" ht="15.75" thickBot="1" x14ac:dyDescent="0.3">
      <c r="A7" s="142"/>
      <c r="B7" s="142"/>
      <c r="C7" s="145"/>
      <c r="D7" s="142"/>
    </row>
    <row r="8" spans="1:4" ht="15.75" thickBot="1" x14ac:dyDescent="0.3">
      <c r="A8" s="49">
        <v>1</v>
      </c>
      <c r="B8" s="48">
        <v>2</v>
      </c>
      <c r="C8" s="48">
        <v>3</v>
      </c>
      <c r="D8" s="48">
        <v>4</v>
      </c>
    </row>
    <row r="9" spans="1:4" ht="15.75" thickBot="1" x14ac:dyDescent="0.3">
      <c r="A9" s="50">
        <v>1</v>
      </c>
      <c r="B9" s="51"/>
      <c r="C9" s="51"/>
      <c r="D9" s="51"/>
    </row>
    <row r="10" spans="1:4" ht="15.75" thickBot="1" x14ac:dyDescent="0.3">
      <c r="A10" s="50">
        <v>2</v>
      </c>
      <c r="B10" s="51"/>
      <c r="C10" s="51"/>
      <c r="D10" s="51"/>
    </row>
    <row r="11" spans="1:4" ht="15.75" thickBot="1" x14ac:dyDescent="0.3">
      <c r="A11" s="50">
        <v>3</v>
      </c>
      <c r="B11" s="51"/>
      <c r="C11" s="51"/>
      <c r="D11" s="51"/>
    </row>
    <row r="12" spans="1:4" ht="15.75" thickBot="1" x14ac:dyDescent="0.3">
      <c r="A12" s="50">
        <v>4</v>
      </c>
      <c r="B12" s="51"/>
      <c r="C12" s="51"/>
      <c r="D12" s="51"/>
    </row>
    <row r="13" spans="1:4" x14ac:dyDescent="0.25">
      <c r="A13" s="40"/>
    </row>
  </sheetData>
  <mergeCells count="5">
    <mergeCell ref="A6:A7"/>
    <mergeCell ref="B6:B7"/>
    <mergeCell ref="D6:D7"/>
    <mergeCell ref="A3:D3"/>
    <mergeCell ref="C6:C7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3" sqref="K3"/>
    </sheetView>
  </sheetViews>
  <sheetFormatPr defaultRowHeight="15" x14ac:dyDescent="0.25"/>
  <cols>
    <col min="2" max="2" width="15.85546875" customWidth="1"/>
    <col min="3" max="3" width="15.42578125" customWidth="1"/>
    <col min="4" max="4" width="15.140625" customWidth="1"/>
    <col min="5" max="5" width="13.85546875" customWidth="1"/>
    <col min="10" max="10" width="8.85546875" customWidth="1"/>
    <col min="11" max="11" width="30.140625" customWidth="1"/>
  </cols>
  <sheetData>
    <row r="1" spans="1:10" x14ac:dyDescent="0.25">
      <c r="J1" s="38" t="s">
        <v>80</v>
      </c>
    </row>
    <row r="2" spans="1:10" x14ac:dyDescent="0.25">
      <c r="A2" s="39"/>
    </row>
    <row r="3" spans="1:10" ht="48.75" customHeight="1" x14ac:dyDescent="0.25">
      <c r="A3" s="143" t="s">
        <v>105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 x14ac:dyDescent="0.25">
      <c r="A4" s="39"/>
      <c r="B4" s="45"/>
      <c r="C4" s="45"/>
      <c r="D4" s="45"/>
      <c r="E4" s="45"/>
      <c r="F4" s="45"/>
      <c r="G4" s="45"/>
      <c r="H4" s="45"/>
      <c r="I4" s="45"/>
      <c r="J4" s="45"/>
    </row>
    <row r="5" spans="1:10" ht="15.75" thickBot="1" x14ac:dyDescent="0.3">
      <c r="A5" s="40"/>
    </row>
    <row r="6" spans="1:10" ht="149.25" customHeight="1" thickBot="1" x14ac:dyDescent="0.3">
      <c r="A6" s="132" t="s">
        <v>81</v>
      </c>
      <c r="B6" s="132" t="s">
        <v>82</v>
      </c>
      <c r="C6" s="132" t="s">
        <v>83</v>
      </c>
      <c r="D6" s="132" t="s">
        <v>84</v>
      </c>
      <c r="E6" s="132" t="s">
        <v>97</v>
      </c>
      <c r="F6" s="135" t="s">
        <v>85</v>
      </c>
      <c r="G6" s="136"/>
      <c r="H6" s="136"/>
      <c r="I6" s="136"/>
      <c r="J6" s="137"/>
    </row>
    <row r="7" spans="1:10" ht="45.75" thickBot="1" x14ac:dyDescent="0.3">
      <c r="A7" s="134"/>
      <c r="B7" s="134"/>
      <c r="C7" s="134"/>
      <c r="D7" s="134"/>
      <c r="E7" s="134"/>
      <c r="F7" s="52" t="s">
        <v>98</v>
      </c>
      <c r="G7" s="52" t="s">
        <v>99</v>
      </c>
      <c r="H7" s="52" t="s">
        <v>100</v>
      </c>
      <c r="I7" s="52" t="s">
        <v>101</v>
      </c>
      <c r="J7" s="52" t="s">
        <v>102</v>
      </c>
    </row>
    <row r="8" spans="1:10" ht="15.75" thickBot="1" x14ac:dyDescent="0.3">
      <c r="A8" s="146">
        <v>1</v>
      </c>
      <c r="B8" s="149" t="s">
        <v>38</v>
      </c>
      <c r="C8" s="146" t="s">
        <v>38</v>
      </c>
      <c r="D8" s="41"/>
      <c r="E8" s="135" t="s">
        <v>86</v>
      </c>
      <c r="F8" s="136"/>
      <c r="G8" s="136"/>
      <c r="H8" s="137"/>
      <c r="I8" s="41"/>
      <c r="J8" s="52"/>
    </row>
    <row r="9" spans="1:10" ht="15.75" thickBot="1" x14ac:dyDescent="0.3">
      <c r="A9" s="147"/>
      <c r="B9" s="150"/>
      <c r="C9" s="147"/>
      <c r="D9" s="41" t="s">
        <v>38</v>
      </c>
      <c r="E9" s="41" t="s">
        <v>38</v>
      </c>
      <c r="F9" s="41"/>
      <c r="G9" s="41"/>
      <c r="H9" s="41"/>
      <c r="I9" s="41"/>
      <c r="J9" s="41"/>
    </row>
    <row r="10" spans="1:10" ht="15.75" thickBot="1" x14ac:dyDescent="0.3">
      <c r="A10" s="147"/>
      <c r="B10" s="150"/>
      <c r="C10" s="147"/>
      <c r="D10" s="41" t="s">
        <v>38</v>
      </c>
      <c r="E10" s="41" t="s">
        <v>38</v>
      </c>
      <c r="F10" s="41"/>
      <c r="G10" s="41"/>
      <c r="H10" s="41"/>
      <c r="I10" s="41"/>
      <c r="J10" s="41"/>
    </row>
    <row r="11" spans="1:10" ht="15.75" thickBot="1" x14ac:dyDescent="0.3">
      <c r="A11" s="147"/>
      <c r="B11" s="150"/>
      <c r="C11" s="147"/>
      <c r="D11" s="41" t="s">
        <v>38</v>
      </c>
      <c r="E11" s="135" t="s">
        <v>87</v>
      </c>
      <c r="F11" s="136"/>
      <c r="G11" s="136"/>
      <c r="H11" s="137"/>
      <c r="I11" s="41"/>
      <c r="J11" s="41"/>
    </row>
    <row r="12" spans="1:10" ht="15.75" thickBot="1" x14ac:dyDescent="0.3">
      <c r="A12" s="147"/>
      <c r="B12" s="150"/>
      <c r="C12" s="147"/>
      <c r="D12" s="41"/>
      <c r="E12" s="41"/>
      <c r="F12" s="41"/>
      <c r="G12" s="41"/>
      <c r="H12" s="41"/>
      <c r="I12" s="41"/>
      <c r="J12" s="41"/>
    </row>
    <row r="13" spans="1:10" ht="15.75" thickBot="1" x14ac:dyDescent="0.3">
      <c r="A13" s="148"/>
      <c r="B13" s="151"/>
      <c r="C13" s="148"/>
      <c r="D13" s="41"/>
      <c r="E13" s="41"/>
      <c r="F13" s="41"/>
      <c r="G13" s="41"/>
      <c r="H13" s="41"/>
      <c r="I13" s="41"/>
      <c r="J13" s="41"/>
    </row>
    <row r="14" spans="1:10" x14ac:dyDescent="0.25">
      <c r="A14" s="43"/>
    </row>
  </sheetData>
  <mergeCells count="12">
    <mergeCell ref="E8:H8"/>
    <mergeCell ref="E11:H11"/>
    <mergeCell ref="A3:J3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1"/>
  <sheetViews>
    <sheetView tabSelected="1" workbookViewId="0">
      <selection activeCell="J9" sqref="J9"/>
    </sheetView>
  </sheetViews>
  <sheetFormatPr defaultRowHeight="15" x14ac:dyDescent="0.25"/>
  <cols>
    <col min="1" max="1" width="10.5703125" style="1" customWidth="1"/>
    <col min="2" max="2" width="52.85546875" style="1" customWidth="1"/>
    <col min="3" max="3" width="22.140625" style="1" customWidth="1"/>
    <col min="4" max="4" width="16" style="1" customWidth="1"/>
    <col min="5" max="5" width="16.85546875" style="1" customWidth="1"/>
    <col min="6" max="6" width="14.42578125" style="1" customWidth="1"/>
    <col min="7" max="7" width="15.140625" style="1" customWidth="1"/>
    <col min="8" max="8" width="27.28515625" style="1" customWidth="1"/>
    <col min="9" max="16384" width="9.140625" style="1"/>
  </cols>
  <sheetData>
    <row r="1" spans="1:12" ht="19.5" x14ac:dyDescent="0.3">
      <c r="E1" s="152" t="s">
        <v>96</v>
      </c>
      <c r="F1" s="152"/>
      <c r="G1" s="152"/>
      <c r="H1" s="152"/>
    </row>
    <row r="2" spans="1:12" x14ac:dyDescent="0.25">
      <c r="E2" s="31"/>
      <c r="F2" s="31"/>
      <c r="G2" s="31"/>
      <c r="H2" s="31"/>
    </row>
    <row r="3" spans="1:12" ht="19.5" x14ac:dyDescent="0.3">
      <c r="A3" s="152" t="s">
        <v>95</v>
      </c>
      <c r="B3" s="152"/>
      <c r="C3" s="152"/>
      <c r="D3" s="152"/>
      <c r="E3" s="152"/>
      <c r="F3" s="152"/>
      <c r="G3" s="152"/>
      <c r="H3" s="152"/>
      <c r="I3" s="60"/>
      <c r="J3" s="60"/>
      <c r="K3" s="60"/>
      <c r="L3" s="60"/>
    </row>
    <row r="5" spans="1:12" ht="24.75" customHeight="1" x14ac:dyDescent="0.25">
      <c r="A5" s="154" t="s">
        <v>62</v>
      </c>
      <c r="B5" s="154" t="s">
        <v>94</v>
      </c>
      <c r="C5" s="154" t="s">
        <v>93</v>
      </c>
      <c r="D5" s="157" t="s">
        <v>92</v>
      </c>
      <c r="E5" s="158"/>
      <c r="F5" s="158"/>
      <c r="G5" s="158"/>
      <c r="H5" s="153" t="s">
        <v>91</v>
      </c>
    </row>
    <row r="6" spans="1:12" ht="24.75" customHeight="1" x14ac:dyDescent="0.25">
      <c r="A6" s="155"/>
      <c r="B6" s="155"/>
      <c r="C6" s="155"/>
      <c r="D6" s="159"/>
      <c r="E6" s="160"/>
      <c r="F6" s="160"/>
      <c r="G6" s="160"/>
      <c r="H6" s="153"/>
    </row>
    <row r="7" spans="1:12" ht="122.25" customHeight="1" x14ac:dyDescent="0.25">
      <c r="A7" s="156"/>
      <c r="B7" s="156"/>
      <c r="C7" s="156"/>
      <c r="D7" s="56">
        <v>2023</v>
      </c>
      <c r="E7" s="56">
        <v>2024</v>
      </c>
      <c r="F7" s="56">
        <v>2025</v>
      </c>
      <c r="G7" s="56">
        <v>2026</v>
      </c>
      <c r="H7" s="153"/>
    </row>
    <row r="8" spans="1:12" ht="15" customHeight="1" x14ac:dyDescent="0.25">
      <c r="A8" s="59">
        <v>1</v>
      </c>
      <c r="B8" s="59">
        <v>2</v>
      </c>
      <c r="C8" s="59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</row>
    <row r="9" spans="1:12" ht="123.75" customHeight="1" x14ac:dyDescent="0.25">
      <c r="A9" s="56" t="s">
        <v>25</v>
      </c>
      <c r="B9" s="57" t="s">
        <v>90</v>
      </c>
      <c r="C9" s="56">
        <v>406</v>
      </c>
      <c r="D9" s="55">
        <v>408</v>
      </c>
      <c r="E9" s="55">
        <v>410</v>
      </c>
      <c r="F9" s="55">
        <v>412</v>
      </c>
      <c r="G9" s="55">
        <v>414</v>
      </c>
      <c r="H9" s="55">
        <v>416</v>
      </c>
    </row>
    <row r="10" spans="1:12" ht="94.5" x14ac:dyDescent="0.25">
      <c r="A10" s="26" t="s">
        <v>22</v>
      </c>
      <c r="B10" s="54" t="s">
        <v>89</v>
      </c>
      <c r="C10" s="53">
        <v>4</v>
      </c>
      <c r="D10" s="53">
        <v>4</v>
      </c>
      <c r="E10" s="53">
        <v>5</v>
      </c>
      <c r="F10" s="53">
        <v>5</v>
      </c>
      <c r="G10" s="53">
        <v>5</v>
      </c>
      <c r="H10" s="53">
        <v>5</v>
      </c>
    </row>
    <row r="11" spans="1:12" ht="74.25" customHeight="1" x14ac:dyDescent="0.25">
      <c r="A11" s="26" t="s">
        <v>20</v>
      </c>
      <c r="B11" s="54" t="s">
        <v>88</v>
      </c>
      <c r="C11" s="53">
        <v>24</v>
      </c>
      <c r="D11" s="53">
        <v>26</v>
      </c>
      <c r="E11" s="53">
        <v>28</v>
      </c>
      <c r="F11" s="53">
        <v>30</v>
      </c>
      <c r="G11" s="53">
        <v>30</v>
      </c>
      <c r="H11" s="53">
        <v>30</v>
      </c>
    </row>
  </sheetData>
  <mergeCells count="7">
    <mergeCell ref="E1:H1"/>
    <mergeCell ref="H5:H7"/>
    <mergeCell ref="A5:A7"/>
    <mergeCell ref="B5:B7"/>
    <mergeCell ref="C5:C7"/>
    <mergeCell ref="A3:H3"/>
    <mergeCell ref="D5:G6"/>
  </mergeCells>
  <pageMargins left="0.78740157480314965" right="0" top="0.74803149606299213" bottom="0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8'!Заголовки_для_печати</vt:lpstr>
      <vt:lpstr>'Таблица 2'!Область_печати</vt:lpstr>
      <vt:lpstr>'таблица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dns1</cp:lastModifiedBy>
  <cp:lastPrinted>2023-12-25T17:49:05Z</cp:lastPrinted>
  <dcterms:created xsi:type="dcterms:W3CDTF">2022-09-20T10:09:59Z</dcterms:created>
  <dcterms:modified xsi:type="dcterms:W3CDTF">2023-12-25T17:49:31Z</dcterms:modified>
</cp:coreProperties>
</file>