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2008\"/>
    </mc:Choice>
  </mc:AlternateContent>
  <xr:revisionPtr revIDLastSave="0" documentId="13_ncr:1_{F1C49D59-E3BC-4918-A804-7FDFE959612F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9" r:id="rId1"/>
    <sheet name="таблица 3" sheetId="10" r:id="rId2"/>
    <sheet name="Таблица 4" sheetId="11" r:id="rId3"/>
    <sheet name="Таблица 5" sheetId="12" r:id="rId4"/>
    <sheet name="Таблица 6" sheetId="13" r:id="rId5"/>
    <sheet name="Таблица 7" sheetId="14" r:id="rId6"/>
    <sheet name="Таблица 8" sheetId="15" r:id="rId7"/>
  </sheets>
  <definedNames>
    <definedName name="_xlnm.Print_Titles" localSheetId="0">'Таблица 2'!$5:$9</definedName>
    <definedName name="_xlnm.Print_Area" localSheetId="0">'Таблица 2'!$A$1:$K$86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11" l="1"/>
  <c r="J26" i="11"/>
  <c r="H22" i="11"/>
  <c r="J19" i="11"/>
  <c r="J18" i="11"/>
  <c r="I18" i="11"/>
  <c r="J17" i="11"/>
  <c r="I17" i="11"/>
  <c r="J16" i="11"/>
  <c r="I16" i="11"/>
  <c r="J15" i="11"/>
  <c r="I15" i="11"/>
  <c r="J14" i="11"/>
  <c r="I14" i="11"/>
  <c r="J13" i="11"/>
  <c r="I13" i="11"/>
  <c r="I12" i="11" s="1"/>
  <c r="J12" i="11" l="1"/>
  <c r="G30" i="9" l="1"/>
  <c r="F27" i="9" l="1"/>
  <c r="F13" i="9"/>
  <c r="K71" i="9" l="1"/>
  <c r="G16" i="9"/>
  <c r="K16" i="9"/>
  <c r="I16" i="9"/>
  <c r="H16" i="9"/>
  <c r="K30" i="9"/>
  <c r="K27" i="9"/>
  <c r="H30" i="9"/>
  <c r="G27" i="9"/>
  <c r="I30" i="9"/>
  <c r="I27" i="9"/>
  <c r="H27" i="9"/>
  <c r="H24" i="9" l="1"/>
  <c r="K23" i="9"/>
  <c r="H23" i="9"/>
  <c r="I23" i="9"/>
  <c r="G23" i="9"/>
  <c r="K20" i="9"/>
  <c r="I20" i="9"/>
  <c r="I17" i="9" s="1"/>
  <c r="H20" i="9"/>
  <c r="H17" i="9" s="1"/>
  <c r="G20" i="9"/>
  <c r="J30" i="9"/>
  <c r="J29" i="9"/>
  <c r="E29" i="9"/>
  <c r="J28" i="9"/>
  <c r="E28" i="9"/>
  <c r="J27" i="9"/>
  <c r="F24" i="9"/>
  <c r="J26" i="9"/>
  <c r="E26" i="9"/>
  <c r="J25" i="9"/>
  <c r="E25" i="9"/>
  <c r="J23" i="9"/>
  <c r="J22" i="9"/>
  <c r="E22" i="9"/>
  <c r="J21" i="9"/>
  <c r="E21" i="9"/>
  <c r="J20" i="9"/>
  <c r="J19" i="9"/>
  <c r="E19" i="9"/>
  <c r="J18" i="9"/>
  <c r="E18" i="9"/>
  <c r="G17" i="9"/>
  <c r="G24" i="9" l="1"/>
  <c r="K24" i="9"/>
  <c r="I24" i="9"/>
  <c r="E30" i="9"/>
  <c r="E27" i="9"/>
  <c r="K17" i="9"/>
  <c r="E23" i="9"/>
  <c r="F17" i="9"/>
  <c r="E17" i="9" s="1"/>
  <c r="E20" i="9"/>
  <c r="I74" i="9"/>
  <c r="H74" i="9"/>
  <c r="G74" i="9"/>
  <c r="K73" i="9"/>
  <c r="I73" i="9"/>
  <c r="H73" i="9"/>
  <c r="G73" i="9"/>
  <c r="F73" i="9"/>
  <c r="K72" i="9"/>
  <c r="I72" i="9"/>
  <c r="H72" i="9"/>
  <c r="G72" i="9"/>
  <c r="F72" i="9"/>
  <c r="I71" i="9"/>
  <c r="K70" i="9"/>
  <c r="I70" i="9"/>
  <c r="H70" i="9"/>
  <c r="G70" i="9"/>
  <c r="F70" i="9"/>
  <c r="K69" i="9"/>
  <c r="I69" i="9"/>
  <c r="H69" i="9"/>
  <c r="G69" i="9"/>
  <c r="F69" i="9"/>
  <c r="E60" i="9"/>
  <c r="E59" i="9"/>
  <c r="E58" i="9"/>
  <c r="E57" i="9"/>
  <c r="E56" i="9"/>
  <c r="E55" i="9"/>
  <c r="E54" i="9"/>
  <c r="E45" i="9"/>
  <c r="E44" i="9"/>
  <c r="E43" i="9"/>
  <c r="E42" i="9"/>
  <c r="E41" i="9"/>
  <c r="E40" i="9"/>
  <c r="K39" i="9"/>
  <c r="I39" i="9"/>
  <c r="H39" i="9"/>
  <c r="G39" i="9"/>
  <c r="F39" i="9"/>
  <c r="E39" i="9"/>
  <c r="I37" i="9"/>
  <c r="I67" i="9" s="1"/>
  <c r="H37" i="9"/>
  <c r="H52" i="9" s="1"/>
  <c r="G37" i="9"/>
  <c r="G52" i="9" s="1"/>
  <c r="K36" i="9"/>
  <c r="K51" i="9" s="1"/>
  <c r="I36" i="9"/>
  <c r="I51" i="9" s="1"/>
  <c r="H36" i="9"/>
  <c r="H66" i="9" s="1"/>
  <c r="G36" i="9"/>
  <c r="G51" i="9" s="1"/>
  <c r="F36" i="9"/>
  <c r="F51" i="9" s="1"/>
  <c r="K35" i="9"/>
  <c r="K65" i="9" s="1"/>
  <c r="I35" i="9"/>
  <c r="I65" i="9" s="1"/>
  <c r="H35" i="9"/>
  <c r="H65" i="9" s="1"/>
  <c r="G35" i="9"/>
  <c r="G65" i="9" s="1"/>
  <c r="F35" i="9"/>
  <c r="F65" i="9" s="1"/>
  <c r="I34" i="9"/>
  <c r="I49" i="9" s="1"/>
  <c r="K33" i="9"/>
  <c r="K63" i="9" s="1"/>
  <c r="I33" i="9"/>
  <c r="I63" i="9" s="1"/>
  <c r="H33" i="9"/>
  <c r="H48" i="9" s="1"/>
  <c r="G33" i="9"/>
  <c r="G48" i="9" s="1"/>
  <c r="F33" i="9"/>
  <c r="F63" i="9" s="1"/>
  <c r="K32" i="9"/>
  <c r="K47" i="9" s="1"/>
  <c r="I32" i="9"/>
  <c r="I47" i="9" s="1"/>
  <c r="H32" i="9"/>
  <c r="H62" i="9" s="1"/>
  <c r="G32" i="9"/>
  <c r="G47" i="9" s="1"/>
  <c r="F32" i="9"/>
  <c r="F47" i="9" s="1"/>
  <c r="J74" i="9"/>
  <c r="J73" i="9"/>
  <c r="J35" i="9"/>
  <c r="J50" i="9" s="1"/>
  <c r="J71" i="9"/>
  <c r="H71" i="9"/>
  <c r="G71" i="9"/>
  <c r="J70" i="9"/>
  <c r="J69" i="9"/>
  <c r="F74" i="9"/>
  <c r="K74" i="9"/>
  <c r="E16" i="9"/>
  <c r="E15" i="9"/>
  <c r="E14" i="9"/>
  <c r="E13" i="9"/>
  <c r="E12" i="9"/>
  <c r="E11" i="9"/>
  <c r="K10" i="9"/>
  <c r="I10" i="9"/>
  <c r="H10" i="9"/>
  <c r="G10" i="9"/>
  <c r="F10" i="9"/>
  <c r="E24" i="9" l="1"/>
  <c r="E72" i="9"/>
  <c r="E69" i="9"/>
  <c r="E73" i="9"/>
  <c r="I48" i="9"/>
  <c r="K50" i="9"/>
  <c r="G63" i="9"/>
  <c r="I66" i="9"/>
  <c r="J72" i="9"/>
  <c r="H47" i="9"/>
  <c r="E47" i="9" s="1"/>
  <c r="G50" i="9"/>
  <c r="H51" i="9"/>
  <c r="I62" i="9"/>
  <c r="I52" i="9"/>
  <c r="E74" i="9"/>
  <c r="E68" i="9" s="1"/>
  <c r="I68" i="9"/>
  <c r="G67" i="9"/>
  <c r="E10" i="9"/>
  <c r="I31" i="9"/>
  <c r="E51" i="9"/>
  <c r="E65" i="9"/>
  <c r="H68" i="9"/>
  <c r="K68" i="9"/>
  <c r="I64" i="9"/>
  <c r="E33" i="9"/>
  <c r="F34" i="9"/>
  <c r="J34" i="9"/>
  <c r="J49" i="9" s="1"/>
  <c r="F48" i="9"/>
  <c r="H50" i="9"/>
  <c r="F62" i="9"/>
  <c r="K62" i="9"/>
  <c r="H63" i="9"/>
  <c r="E63" i="9" s="1"/>
  <c r="F66" i="9"/>
  <c r="K66" i="9"/>
  <c r="H67" i="9"/>
  <c r="E70" i="9"/>
  <c r="F71" i="9"/>
  <c r="E32" i="9"/>
  <c r="J33" i="9"/>
  <c r="J48" i="9" s="1"/>
  <c r="G34" i="9"/>
  <c r="K34" i="9"/>
  <c r="E36" i="9"/>
  <c r="F37" i="9"/>
  <c r="F31" i="9" s="1"/>
  <c r="J37" i="9"/>
  <c r="J52" i="9" s="1"/>
  <c r="K48" i="9"/>
  <c r="I50" i="9"/>
  <c r="G62" i="9"/>
  <c r="G66" i="9"/>
  <c r="G68" i="9"/>
  <c r="J32" i="9"/>
  <c r="H34" i="9"/>
  <c r="E35" i="9"/>
  <c r="J36" i="9"/>
  <c r="J51" i="9" s="1"/>
  <c r="K37" i="9"/>
  <c r="F50" i="9"/>
  <c r="I61" i="9" l="1"/>
  <c r="I46" i="9"/>
  <c r="E50" i="9"/>
  <c r="H64" i="9"/>
  <c r="H61" i="9" s="1"/>
  <c r="H49" i="9"/>
  <c r="H46" i="9" s="1"/>
  <c r="G64" i="9"/>
  <c r="G61" i="9" s="1"/>
  <c r="G49" i="9"/>
  <c r="G46" i="9" s="1"/>
  <c r="E62" i="9"/>
  <c r="F49" i="9"/>
  <c r="F64" i="9"/>
  <c r="E34" i="9"/>
  <c r="J47" i="9"/>
  <c r="J46" i="9" s="1"/>
  <c r="J40" i="9"/>
  <c r="J39" i="9" s="1"/>
  <c r="F67" i="9"/>
  <c r="F52" i="9"/>
  <c r="E37" i="9"/>
  <c r="H31" i="9"/>
  <c r="E71" i="9"/>
  <c r="F68" i="9"/>
  <c r="E66" i="9"/>
  <c r="K67" i="9"/>
  <c r="K52" i="9"/>
  <c r="K64" i="9"/>
  <c r="K49" i="9"/>
  <c r="G31" i="9"/>
  <c r="E48" i="9"/>
  <c r="K31" i="9"/>
  <c r="K61" i="9" l="1"/>
  <c r="K46" i="9"/>
  <c r="E31" i="9"/>
  <c r="E67" i="9"/>
  <c r="F61" i="9"/>
  <c r="E61" i="9" s="1"/>
  <c r="E64" i="9"/>
  <c r="E49" i="9"/>
  <c r="F46" i="9"/>
  <c r="E52" i="9"/>
  <c r="E46" i="9" l="1"/>
</calcChain>
</file>

<file path=xl/sharedStrings.xml><?xml version="1.0" encoding="utf-8"?>
<sst xmlns="http://schemas.openxmlformats.org/spreadsheetml/2006/main" count="235" uniqueCount="109">
  <si>
    <t>*Средства поселений не суммируются по строке "всего"</t>
  </si>
  <si>
    <t>иные источники</t>
  </si>
  <si>
    <t xml:space="preserve">средства 
поселений ***
</t>
  </si>
  <si>
    <t>средства по Соглашениям по передаче полномочий**</t>
  </si>
  <si>
    <t>местный бюджет</t>
  </si>
  <si>
    <t>бюджет автономного округа</t>
  </si>
  <si>
    <t>федеральный бюджет</t>
  </si>
  <si>
    <t xml:space="preserve">всего </t>
  </si>
  <si>
    <t>прочие расходы</t>
  </si>
  <si>
    <t>в том числе:</t>
  </si>
  <si>
    <t>Процессная часть</t>
  </si>
  <si>
    <t>Проектная часть</t>
  </si>
  <si>
    <t>Всего по муниципальной программе</t>
  </si>
  <si>
    <t>всего</t>
  </si>
  <si>
    <t>3.</t>
  </si>
  <si>
    <t>2.</t>
  </si>
  <si>
    <t xml:space="preserve">бюджет автономного округа </t>
  </si>
  <si>
    <t>1.</t>
  </si>
  <si>
    <t>2027-2030г.г</t>
  </si>
  <si>
    <t>2026г.</t>
  </si>
  <si>
    <t>2025г.</t>
  </si>
  <si>
    <t>2024г.</t>
  </si>
  <si>
    <t>2023г.</t>
  </si>
  <si>
    <t xml:space="preserve">в том числе </t>
  </si>
  <si>
    <t>в том числе</t>
  </si>
  <si>
    <t>Финансовые затраты на реализацию (тыс. рублей)</t>
  </si>
  <si>
    <t>Источники финансирования</t>
  </si>
  <si>
    <t>Ответственный исполнитель / соисполнитель</t>
  </si>
  <si>
    <t>Структурный элемент (основное мероприятие) муниципальной программы</t>
  </si>
  <si>
    <t>№ п/п структурного элемента (основного мероприятия)</t>
  </si>
  <si>
    <t xml:space="preserve"> </t>
  </si>
  <si>
    <t>Распределение финансовых ресурсов муниципальной программы</t>
  </si>
  <si>
    <t xml:space="preserve">Таблица 2 </t>
  </si>
  <si>
    <t xml:space="preserve">                       </t>
  </si>
  <si>
    <t>Направления расходов структурного элемента (основного мероприятия)</t>
  </si>
  <si>
    <t>Наименование структурного элемента (основного мероприятия)</t>
  </si>
  <si>
    <t>№ структурного элемента (основного мероприятия)</t>
  </si>
  <si>
    <t>Перечень структурных элементов (основных мероприятий) муниципальной программы</t>
  </si>
  <si>
    <t>Таблица 3</t>
  </si>
  <si>
    <t>Комитет по делам народов Севера, охраны окружающей среды и водных ресурсов администрации Нефтеюганского района</t>
  </si>
  <si>
    <t>Инвестиции в объекты муниципальной собственности</t>
  </si>
  <si>
    <t>Ответственный исполнитель
Комитет по делам народов Севера, охраны окружающей среды и водных ресурсов администрации Нефтеюганского района</t>
  </si>
  <si>
    <t>Цель: Создание условий для устойчивого развития внутреннего туризма</t>
  </si>
  <si>
    <t xml:space="preserve">Задача 1. Содействие созданию комфортной и современной инфраструктуры для туризма и отдыха;
</t>
  </si>
  <si>
    <t xml:space="preserve">1. Предоставление гранта в форме субсидии на реализацию проектов, направленных на развитие туристической инфраструктуры и приоритетных видов туризма на территории Нефтеюганского района.          
2. Предоставление гранта в форме субсидий, направленного на поддержку гостиничного бизнеса Нефтеюганского района.                                                                  </t>
  </si>
  <si>
    <t xml:space="preserve">Задача 2. Привлечение туристического потока.
Задача 3. Укрепление имиджа Нефтеюганского района </t>
  </si>
  <si>
    <t xml:space="preserve">Задача 4. Формирование туристического бренда Нефтеюганского района </t>
  </si>
  <si>
    <t xml:space="preserve">1. Разработка айдентики бренда.
2. Продвижение туристических возможностей Нефтеюганского района в СМИ, информационно-телекоммуникационной сети Интернет и на мероприятиях различного уровня.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</si>
  <si>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 Проведение событийных мероприятий.
2. Проведение конкурсов среди молодежи, направленных на продвижение имиджа Нефтеюганского района, как туристической дестинации.</t>
  </si>
  <si>
    <t>Таблица 4</t>
  </si>
  <si>
    <t xml:space="preserve">№ </t>
  </si>
  <si>
    <t xml:space="preserve">Наименование объекта </t>
  </si>
  <si>
    <t>Мощность</t>
  </si>
  <si>
    <t>Срок строительства, проектирования (характер работ)</t>
  </si>
  <si>
    <t>Источник финансирования</t>
  </si>
  <si>
    <t>Механизм реализации</t>
  </si>
  <si>
    <t>Заказчик по строительству (приобретению)</t>
  </si>
  <si>
    <t>Таблица 5</t>
  </si>
  <si>
    <t xml:space="preserve">Перечень объектов капитального строительства </t>
  </si>
  <si>
    <t>№ п/п</t>
  </si>
  <si>
    <t>Наименование объекта (инвестиционного проекта)</t>
  </si>
  <si>
    <t>Показатель мощности</t>
  </si>
  <si>
    <t xml:space="preserve">Срок строительства (приобретения)  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</si>
  <si>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</si>
  <si>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</si>
  <si>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</si>
  <si>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объектов социально-культурного и коммунально-бытового назначения, масштабных инвестиционных проектов (далее- инвестиционные проекты) </t>
  </si>
  <si>
    <t>Наименование инвестиционного проекта</t>
  </si>
  <si>
    <t>Объем финансирования инвестиционного проекта (тыс.рублей)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</si>
  <si>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</si>
  <si>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Таблица 7</t>
  </si>
  <si>
    <r>
      <t xml:space="preserve">Сведения о прогнозных и фактически </t>
    </r>
    <r>
      <rPr>
        <b/>
        <sz val="11"/>
        <rFont val="Times New Roman"/>
        <family val="1"/>
        <charset val="204"/>
      </rPr>
      <t>исполненных</t>
    </r>
    <r>
      <rPr>
        <b/>
        <sz val="11"/>
        <color theme="1"/>
        <rFont val="Times New Roman"/>
        <family val="1"/>
        <charset val="204"/>
      </rPr>
      <t xml:space="preserve"> условных и безусловных обязательствах, возникающих при исполнении концессионного соглашения</t>
    </r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</si>
  <si>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</si>
  <si>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</si>
  <si>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</si>
  <si>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</si>
  <si>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</si>
  <si>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>Объем безусловных обязательств</t>
  </si>
  <si>
    <t xml:space="preserve">Объем условных обязательств 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</si>
  <si>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</si>
  <si>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</si>
  <si>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Наименование показателя </t>
  </si>
  <si>
    <t xml:space="preserve">Базовый  показатель на начало реализации муниципальной программы   </t>
  </si>
  <si>
    <t>Значение  показателя по годам</t>
  </si>
  <si>
    <t>Целевое значение показателя на момент окончания действия муниципальной программы</t>
  </si>
  <si>
    <t>Количество туристических маршрутов (нарастающим итогом), (единиц)</t>
  </si>
  <si>
    <t>Количество проведенных среди молодежи туристических конкурсов, направленных на укрепление имиджа Нефтеюганского района
(единиц)
ежегодно</t>
  </si>
  <si>
    <t xml:space="preserve">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Нефтеюганского района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"Всего".
***средства поселений - отражаются средства бюджетов городского и сельских поселений, предусмотренные в муниципальных программах городского 
и сельских поселений на участие в государственных и муниципальных программах. Данные средства указаны справочно и не суммируются по строке "Всего". 
</t>
  </si>
  <si>
    <t>Наименование порядка, номер приложения (при наличии) либо реквизиты нормативного правового акта утвержденного Порядка</t>
  </si>
  <si>
    <t>"</t>
  </si>
  <si>
    <t>Постановление администрации Нефтеюганского района от 05.05.2023 № 620-па-нпа «О порядке предоставления гранта в форме субсидии на реализацию проектов, направленных на развитие туристской инфраструктуры и приоритетных видов туризма на территории Нефтеюганского района»</t>
  </si>
  <si>
    <t>Стоимость объекта в ценах соответствующих лет с учетом периода реализации проекта (планируемый объем инвестиций)</t>
  </si>
  <si>
    <t>Инвестиции</t>
  </si>
  <si>
    <t>20_год</t>
  </si>
  <si>
    <t xml:space="preserve"> Всего:</t>
  </si>
  <si>
    <t>средства по Соглашениям по передаче полномочий</t>
  </si>
  <si>
    <t>средства поселений</t>
  </si>
  <si>
    <t>Наименование объекта 1</t>
  </si>
  <si>
    <t>и т.д.</t>
  </si>
  <si>
    <t>Сведения о фактически исполненных обязательствах на 01.01.20__год</t>
  </si>
  <si>
    <t>20__год</t>
  </si>
  <si>
    <t>Остаток стоимости на 01.01.20__год</t>
  </si>
  <si>
    <t>Перечень реализуемых объектов на 20__ год и на плановый период 20__ и 20__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</si>
  <si>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Основное мероприятие  "Продвижение внутреннего и въездного туризма"                                     (показатель 3 таблицы 1,                               показатель 1 таблицы 8) </t>
  </si>
  <si>
    <t>Основное мероприятие "Организация, проведение мероприятий, направленных на развитие внутреннего и въездного туризма" 
(показатель 1 таблица 1,                                   показатель 2 таблицы 8)</t>
  </si>
  <si>
    <t>Основное мероприятие "Поддержка развития внутреннего и въездного туризма"                                                                                          (показатель 2 таблица 1)</t>
  </si>
  <si>
    <t>Основное мероприятие «Организация, проведение мероприятий, направленных на развитие внутреннего и въездного туризма»</t>
  </si>
  <si>
    <t xml:space="preserve">Основное мероприятие «Продвижение внутреннего и въездного туризма»  </t>
  </si>
  <si>
    <t xml:space="preserve">Основное мероприятие «Поддержка развития внутреннего и въездного туризма»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</si>
</sst>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000_р_._-;\-* #,##0.00000_р_._-;_-* &quot;-&quot;??_р_._-;_-@_-"/>
    <numFmt numFmtId="165" formatCode="_-* #,##0.00_р_._-;\-* #,##0.00_р_._-;_-* &quot;-&quot;??_р_._-;_-@_-"/>
    <numFmt numFmtId="166" formatCode="_-* #,##0.00000\ _₽_-;\-* #,##0.00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9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5" fontId="1" fillId="0" borderId="0" applyFont="0" applyFill="0" applyBorder="0" applyAlignment="0" applyProtection="0"/>
  </cellStyleXfs>
  <cellXfs count="154">
    <xf numFmtId="0" fontId="0" fillId="0" borderId="0" xfId="0"/>
    <xf numFmtId="0" fontId="1" fillId="0" borderId="0" xfId="1"/>
    <xf numFmtId="0" fontId="2" fillId="0" borderId="0" xfId="1" applyFont="1" applyAlignment="1"/>
    <xf numFmtId="0" fontId="3" fillId="0" borderId="2" xfId="1" applyFont="1" applyBorder="1" applyAlignment="1">
      <alignment vertical="center" wrapText="1"/>
    </xf>
    <xf numFmtId="0" fontId="4" fillId="2" borderId="2" xfId="1" applyFont="1" applyFill="1" applyBorder="1" applyAlignment="1">
      <alignment vertical="center" wrapText="1"/>
    </xf>
    <xf numFmtId="164" fontId="4" fillId="0" borderId="2" xfId="1" applyNumberFormat="1" applyFont="1" applyBorder="1" applyAlignment="1">
      <alignment horizontal="center" vertical="center" wrapText="1"/>
    </xf>
    <xf numFmtId="164" fontId="4" fillId="2" borderId="2" xfId="2" applyNumberFormat="1" applyFont="1" applyFill="1" applyBorder="1" applyAlignment="1">
      <alignment vertical="center" wrapText="1"/>
    </xf>
    <xf numFmtId="164" fontId="3" fillId="2" borderId="2" xfId="2" applyNumberFormat="1" applyFont="1" applyFill="1" applyBorder="1" applyAlignment="1">
      <alignment vertical="center" wrapText="1"/>
    </xf>
    <xf numFmtId="0" fontId="3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vertical="center" wrapText="1"/>
    </xf>
    <xf numFmtId="164" fontId="2" fillId="2" borderId="2" xfId="1" applyNumberFormat="1" applyFont="1" applyFill="1" applyBorder="1" applyAlignment="1">
      <alignment horizontal="center" vertical="center"/>
    </xf>
    <xf numFmtId="0" fontId="4" fillId="0" borderId="2" xfId="1" applyFont="1" applyBorder="1" applyAlignment="1">
      <alignment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164" fontId="3" fillId="2" borderId="2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0" borderId="10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0" borderId="0" xfId="1" applyFont="1" applyAlignment="1"/>
    <xf numFmtId="0" fontId="3" fillId="0" borderId="0" xfId="1" applyFont="1" applyAlignment="1">
      <alignment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right" vertical="center" wrapText="1"/>
    </xf>
    <xf numFmtId="0" fontId="5" fillId="0" borderId="0" xfId="1" applyFont="1" applyAlignment="1">
      <alignment horizontal="right" vertical="center" wrapText="1"/>
    </xf>
    <xf numFmtId="0" fontId="3" fillId="0" borderId="2" xfId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justify" vertical="center"/>
    </xf>
    <xf numFmtId="0" fontId="8" fillId="0" borderId="22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justify" vertical="center" wrapText="1"/>
    </xf>
    <xf numFmtId="0" fontId="2" fillId="0" borderId="22" xfId="0" applyFont="1" applyBorder="1" applyAlignment="1">
      <alignment horizontal="justify" vertical="center" wrapText="1"/>
    </xf>
    <xf numFmtId="0" fontId="8" fillId="0" borderId="22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/>
    </xf>
    <xf numFmtId="0" fontId="6" fillId="0" borderId="13" xfId="1" applyFont="1" applyBorder="1" applyAlignment="1">
      <alignment horizontal="center"/>
    </xf>
    <xf numFmtId="0" fontId="3" fillId="2" borderId="2" xfId="1" applyFont="1" applyFill="1" applyBorder="1" applyAlignment="1">
      <alignment horizontal="left" vertical="top" wrapText="1"/>
    </xf>
    <xf numFmtId="0" fontId="6" fillId="2" borderId="2" xfId="1" applyFont="1" applyFill="1" applyBorder="1" applyAlignment="1">
      <alignment horizontal="center" vertical="center"/>
    </xf>
    <xf numFmtId="0" fontId="3" fillId="0" borderId="2" xfId="1" applyFont="1" applyBorder="1" applyAlignment="1">
      <alignment horizontal="left" vertical="top" wrapText="1"/>
    </xf>
    <xf numFmtId="0" fontId="6" fillId="0" borderId="2" xfId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6" fontId="2" fillId="2" borderId="2" xfId="0" applyNumberFormat="1" applyFont="1" applyFill="1" applyBorder="1" applyAlignment="1">
      <alignment horizontal="center" vertical="center"/>
    </xf>
    <xf numFmtId="166" fontId="7" fillId="2" borderId="2" xfId="0" applyNumberFormat="1" applyFont="1" applyFill="1" applyBorder="1" applyAlignment="1">
      <alignment horizontal="center" vertical="center"/>
    </xf>
    <xf numFmtId="166" fontId="11" fillId="2" borderId="2" xfId="0" applyNumberFormat="1" applyFont="1" applyFill="1" applyBorder="1" applyAlignment="1">
      <alignment horizontal="center" vertical="center"/>
    </xf>
    <xf numFmtId="43" fontId="2" fillId="2" borderId="2" xfId="0" applyNumberFormat="1" applyFont="1" applyFill="1" applyBorder="1" applyAlignment="1">
      <alignment vertical="center"/>
    </xf>
    <xf numFmtId="43" fontId="2" fillId="0" borderId="2" xfId="0" applyNumberFormat="1" applyFont="1" applyBorder="1" applyAlignment="1">
      <alignment vertical="center" wrapText="1"/>
    </xf>
    <xf numFmtId="0" fontId="8" fillId="0" borderId="22" xfId="0" applyFont="1" applyBorder="1" applyAlignment="1">
      <alignment vertical="top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left" vertical="top"/>
    </xf>
    <xf numFmtId="0" fontId="2" fillId="0" borderId="0" xfId="1" applyFont="1" applyAlignment="1">
      <alignment horizontal="left" vertical="top"/>
    </xf>
    <xf numFmtId="0" fontId="3" fillId="0" borderId="15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3" fillId="2" borderId="14" xfId="1" applyFont="1" applyFill="1" applyBorder="1" applyAlignment="1">
      <alignment horizontal="center" vertical="center" wrapText="1"/>
    </xf>
    <xf numFmtId="0" fontId="4" fillId="0" borderId="15" xfId="1" applyFont="1" applyBorder="1" applyAlignment="1">
      <alignment horizontal="left" vertical="center" wrapText="1"/>
    </xf>
    <xf numFmtId="0" fontId="4" fillId="0" borderId="14" xfId="1" applyFont="1" applyBorder="1" applyAlignment="1">
      <alignment horizontal="left" vertical="center" wrapText="1"/>
    </xf>
    <xf numFmtId="0" fontId="4" fillId="0" borderId="13" xfId="1" applyFont="1" applyBorder="1" applyAlignment="1">
      <alignment horizontal="left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3" fillId="2" borderId="9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8" xfId="1" applyFont="1" applyFill="1" applyBorder="1" applyAlignment="1">
      <alignment horizontal="left" vertical="center" wrapText="1"/>
    </xf>
    <xf numFmtId="0" fontId="3" fillId="2" borderId="7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6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left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3" fillId="2" borderId="3" xfId="1" applyFont="1" applyFill="1" applyBorder="1" applyAlignment="1">
      <alignment horizontal="left" vertical="center" wrapText="1"/>
    </xf>
    <xf numFmtId="0" fontId="3" fillId="2" borderId="12" xfId="1" applyFont="1" applyFill="1" applyBorder="1" applyAlignment="1">
      <alignment horizontal="left" vertical="center" wrapText="1"/>
    </xf>
    <xf numFmtId="0" fontId="3" fillId="2" borderId="11" xfId="1" applyFont="1" applyFill="1" applyBorder="1" applyAlignment="1">
      <alignment horizontal="left" vertical="center" wrapText="1"/>
    </xf>
    <xf numFmtId="0" fontId="3" fillId="2" borderId="10" xfId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5" fillId="0" borderId="0" xfId="1" applyFont="1" applyAlignment="1">
      <alignment horizontal="right"/>
    </xf>
    <xf numFmtId="0" fontId="6" fillId="0" borderId="0" xfId="1" applyFont="1" applyAlignment="1">
      <alignment horizontal="right"/>
    </xf>
    <xf numFmtId="0" fontId="1" fillId="0" borderId="0" xfId="1" applyAlignment="1"/>
    <xf numFmtId="0" fontId="3" fillId="0" borderId="12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1" fillId="0" borderId="11" xfId="1" applyBorder="1" applyAlignment="1"/>
    <xf numFmtId="0" fontId="1" fillId="0" borderId="10" xfId="1" applyBorder="1" applyAlignment="1"/>
    <xf numFmtId="0" fontId="3" fillId="0" borderId="10" xfId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horizontal="center" vertical="top" wrapText="1"/>
    </xf>
    <xf numFmtId="0" fontId="3" fillId="0" borderId="9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left" vertical="center" wrapText="1"/>
    </xf>
    <xf numFmtId="0" fontId="3" fillId="0" borderId="10" xfId="1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6" fillId="0" borderId="15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Финансов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6"/>
  <sheetViews>
    <sheetView view="pageBreakPreview" topLeftCell="A15" zoomScale="80" zoomScaleNormal="80" zoomScaleSheetLayoutView="80" workbookViewId="0">
      <selection activeCell="B24" sqref="B24:B30"/>
    </sheetView>
  </sheetViews>
  <sheetFormatPr defaultRowHeight="15" x14ac:dyDescent="0.25"/>
  <cols>
    <col min="1" max="1" width="14.7109375" style="1" customWidth="1"/>
    <col min="2" max="2" width="49.42578125" style="1" customWidth="1"/>
    <col min="3" max="3" width="38.42578125" style="1" customWidth="1"/>
    <col min="4" max="4" width="27" style="1" customWidth="1"/>
    <col min="5" max="6" width="19.140625" style="1" customWidth="1"/>
    <col min="7" max="7" width="17.5703125" style="1" customWidth="1"/>
    <col min="8" max="8" width="18" style="1" bestFit="1" customWidth="1"/>
    <col min="9" max="9" width="17.42578125" style="1" customWidth="1"/>
    <col min="10" max="10" width="2" style="1" hidden="1" customWidth="1"/>
    <col min="11" max="11" width="19.5703125" style="1" customWidth="1"/>
    <col min="12" max="16384" width="9.140625" style="1"/>
  </cols>
  <sheetData>
    <row r="1" spans="1:11" ht="19.5" x14ac:dyDescent="0.3">
      <c r="A1" s="24" t="s">
        <v>33</v>
      </c>
      <c r="F1" s="90" t="s">
        <v>32</v>
      </c>
      <c r="G1" s="91"/>
      <c r="H1" s="92"/>
      <c r="I1" s="92"/>
      <c r="J1" s="92"/>
      <c r="K1" s="92"/>
    </row>
    <row r="2" spans="1:11" ht="15.75" x14ac:dyDescent="0.25">
      <c r="A2" s="24"/>
      <c r="F2" s="25"/>
      <c r="H2" s="25"/>
    </row>
    <row r="3" spans="1:11" ht="19.5" x14ac:dyDescent="0.3">
      <c r="A3" s="24"/>
      <c r="C3" s="26" t="s">
        <v>31</v>
      </c>
      <c r="D3" s="26"/>
      <c r="E3" s="26"/>
      <c r="F3" s="25"/>
      <c r="G3" s="25"/>
      <c r="H3" s="1" t="s">
        <v>30</v>
      </c>
    </row>
    <row r="4" spans="1:11" ht="15.75" x14ac:dyDescent="0.25">
      <c r="A4" s="24"/>
    </row>
    <row r="5" spans="1:11" ht="24" customHeight="1" x14ac:dyDescent="0.25">
      <c r="A5" s="88" t="s">
        <v>29</v>
      </c>
      <c r="B5" s="88" t="s">
        <v>28</v>
      </c>
      <c r="C5" s="88" t="s">
        <v>27</v>
      </c>
      <c r="D5" s="88" t="s">
        <v>26</v>
      </c>
      <c r="E5" s="93" t="s">
        <v>25</v>
      </c>
      <c r="F5" s="94"/>
      <c r="G5" s="94"/>
      <c r="H5" s="95"/>
      <c r="I5" s="95"/>
      <c r="J5" s="95"/>
      <c r="K5" s="96"/>
    </row>
    <row r="6" spans="1:11" ht="24" customHeight="1" x14ac:dyDescent="0.25">
      <c r="A6" s="88"/>
      <c r="B6" s="88"/>
      <c r="C6" s="88"/>
      <c r="D6" s="88"/>
      <c r="E6" s="93" t="s">
        <v>24</v>
      </c>
      <c r="F6" s="94"/>
      <c r="G6" s="94"/>
      <c r="H6" s="94"/>
      <c r="I6" s="94"/>
      <c r="J6" s="94"/>
      <c r="K6" s="97"/>
    </row>
    <row r="7" spans="1:11" ht="18.75" customHeight="1" x14ac:dyDescent="0.25">
      <c r="A7" s="88"/>
      <c r="B7" s="88"/>
      <c r="C7" s="88"/>
      <c r="D7" s="88"/>
      <c r="E7" s="66" t="s">
        <v>13</v>
      </c>
      <c r="F7" s="94" t="s">
        <v>23</v>
      </c>
      <c r="G7" s="94"/>
      <c r="H7" s="95"/>
      <c r="I7" s="95"/>
      <c r="J7" s="95"/>
      <c r="K7" s="96"/>
    </row>
    <row r="8" spans="1:11" ht="27.75" customHeight="1" x14ac:dyDescent="0.25">
      <c r="A8" s="88"/>
      <c r="B8" s="88"/>
      <c r="C8" s="88"/>
      <c r="D8" s="88"/>
      <c r="E8" s="89"/>
      <c r="F8" s="23" t="s">
        <v>22</v>
      </c>
      <c r="G8" s="20" t="s">
        <v>21</v>
      </c>
      <c r="H8" s="21" t="s">
        <v>20</v>
      </c>
      <c r="I8" s="22" t="s">
        <v>19</v>
      </c>
      <c r="J8" s="21"/>
      <c r="K8" s="21" t="s">
        <v>18</v>
      </c>
    </row>
    <row r="9" spans="1:11" ht="15.75" x14ac:dyDescent="0.25">
      <c r="A9" s="20">
        <v>1</v>
      </c>
      <c r="B9" s="20">
        <v>2</v>
      </c>
      <c r="C9" s="20">
        <v>3</v>
      </c>
      <c r="D9" s="20">
        <v>4</v>
      </c>
      <c r="E9" s="20">
        <v>5</v>
      </c>
      <c r="F9" s="20">
        <v>6</v>
      </c>
      <c r="G9" s="20">
        <v>7</v>
      </c>
      <c r="H9" s="18">
        <v>8</v>
      </c>
      <c r="I9" s="19">
        <v>9</v>
      </c>
      <c r="J9" s="18"/>
      <c r="K9" s="18">
        <v>12</v>
      </c>
    </row>
    <row r="10" spans="1:11" ht="37.5" customHeight="1" x14ac:dyDescent="0.25">
      <c r="A10" s="88" t="s">
        <v>17</v>
      </c>
      <c r="B10" s="88" t="s">
        <v>105</v>
      </c>
      <c r="C10" s="70" t="s">
        <v>39</v>
      </c>
      <c r="D10" s="15" t="s">
        <v>13</v>
      </c>
      <c r="E10" s="5">
        <f>F10+G10+H10+I10+J10+K10</f>
        <v>80151.8</v>
      </c>
      <c r="F10" s="12">
        <f t="shared" ref="F10:K10" si="0">F11+F12+F13+F14+F16</f>
        <v>10151.799999999999</v>
      </c>
      <c r="G10" s="5">
        <f t="shared" si="0"/>
        <v>10000</v>
      </c>
      <c r="H10" s="5">
        <f t="shared" si="0"/>
        <v>10000</v>
      </c>
      <c r="I10" s="12">
        <f t="shared" si="0"/>
        <v>10000</v>
      </c>
      <c r="J10" s="5"/>
      <c r="K10" s="5">
        <f t="shared" si="0"/>
        <v>40000</v>
      </c>
    </row>
    <row r="11" spans="1:11" ht="37.5" customHeight="1" x14ac:dyDescent="0.25">
      <c r="A11" s="88"/>
      <c r="B11" s="88"/>
      <c r="C11" s="71"/>
      <c r="D11" s="14" t="s">
        <v>6</v>
      </c>
      <c r="E11" s="5">
        <f>F11+G11+H11+I11+J11+K11</f>
        <v>0</v>
      </c>
      <c r="F11" s="16">
        <v>0</v>
      </c>
      <c r="G11" s="13">
        <v>0</v>
      </c>
      <c r="H11" s="17"/>
      <c r="I11" s="10"/>
      <c r="J11" s="17"/>
      <c r="K11" s="17"/>
    </row>
    <row r="12" spans="1:11" ht="37.5" customHeight="1" x14ac:dyDescent="0.25">
      <c r="A12" s="88"/>
      <c r="B12" s="88"/>
      <c r="C12" s="71"/>
      <c r="D12" s="3" t="s">
        <v>16</v>
      </c>
      <c r="E12" s="5">
        <f t="shared" ref="E12:E16" si="1">F12+G12+H12+I12+J12+K12</f>
        <v>0</v>
      </c>
      <c r="F12" s="7">
        <v>0</v>
      </c>
      <c r="G12" s="7">
        <v>0</v>
      </c>
      <c r="H12" s="7">
        <v>0</v>
      </c>
      <c r="I12" s="7">
        <v>0</v>
      </c>
      <c r="J12" s="7"/>
      <c r="K12" s="7">
        <v>0</v>
      </c>
    </row>
    <row r="13" spans="1:11" ht="37.5" customHeight="1" x14ac:dyDescent="0.25">
      <c r="A13" s="88"/>
      <c r="B13" s="88"/>
      <c r="C13" s="71"/>
      <c r="D13" s="3" t="s">
        <v>4</v>
      </c>
      <c r="E13" s="5">
        <f t="shared" si="1"/>
        <v>10151.799999999999</v>
      </c>
      <c r="F13" s="16">
        <f>10151.8</f>
        <v>10151.799999999999</v>
      </c>
      <c r="G13" s="16">
        <v>0</v>
      </c>
      <c r="H13" s="16">
        <v>0</v>
      </c>
      <c r="I13" s="16">
        <v>0</v>
      </c>
      <c r="J13" s="16"/>
      <c r="K13" s="16">
        <v>0</v>
      </c>
    </row>
    <row r="14" spans="1:11" ht="60.75" customHeight="1" x14ac:dyDescent="0.25">
      <c r="A14" s="88"/>
      <c r="B14" s="88"/>
      <c r="C14" s="71"/>
      <c r="D14" s="3" t="s">
        <v>3</v>
      </c>
      <c r="E14" s="5">
        <f t="shared" si="1"/>
        <v>0</v>
      </c>
      <c r="F14" s="16">
        <v>0</v>
      </c>
      <c r="G14" s="16">
        <v>0</v>
      </c>
      <c r="H14" s="16">
        <v>0</v>
      </c>
      <c r="I14" s="16">
        <v>0</v>
      </c>
      <c r="J14" s="16"/>
      <c r="K14" s="16">
        <v>0</v>
      </c>
    </row>
    <row r="15" spans="1:11" ht="48.75" customHeight="1" x14ac:dyDescent="0.25">
      <c r="A15" s="88"/>
      <c r="B15" s="88"/>
      <c r="C15" s="71"/>
      <c r="D15" s="3" t="s">
        <v>2</v>
      </c>
      <c r="E15" s="5">
        <f t="shared" si="1"/>
        <v>0</v>
      </c>
      <c r="F15" s="16">
        <v>0</v>
      </c>
      <c r="G15" s="16">
        <v>0</v>
      </c>
      <c r="H15" s="16">
        <v>0</v>
      </c>
      <c r="I15" s="16">
        <v>0</v>
      </c>
      <c r="J15" s="16"/>
      <c r="K15" s="16">
        <v>0</v>
      </c>
    </row>
    <row r="16" spans="1:11" ht="30.75" customHeight="1" x14ac:dyDescent="0.25">
      <c r="A16" s="88"/>
      <c r="B16" s="88"/>
      <c r="C16" s="72"/>
      <c r="D16" s="3" t="s">
        <v>1</v>
      </c>
      <c r="E16" s="5">
        <f t="shared" si="1"/>
        <v>70000</v>
      </c>
      <c r="F16" s="16">
        <v>0</v>
      </c>
      <c r="G16" s="16">
        <f>9000+1000</f>
        <v>10000</v>
      </c>
      <c r="H16" s="16">
        <f>10000</f>
        <v>10000</v>
      </c>
      <c r="I16" s="16">
        <f>10000</f>
        <v>10000</v>
      </c>
      <c r="J16" s="16"/>
      <c r="K16" s="16">
        <f>10000*4</f>
        <v>40000</v>
      </c>
    </row>
    <row r="17" spans="1:11" ht="37.5" customHeight="1" x14ac:dyDescent="0.25">
      <c r="A17" s="66" t="s">
        <v>15</v>
      </c>
      <c r="B17" s="66" t="s">
        <v>103</v>
      </c>
      <c r="C17" s="70" t="s">
        <v>39</v>
      </c>
      <c r="D17" s="11" t="s">
        <v>13</v>
      </c>
      <c r="E17" s="5">
        <f>F17+G17+H17+I17+J17+K17</f>
        <v>7350</v>
      </c>
      <c r="F17" s="6">
        <f t="shared" ref="F17:I17" si="2">F18+F19+F20+F21+F23</f>
        <v>0</v>
      </c>
      <c r="G17" s="6">
        <f t="shared" si="2"/>
        <v>1050</v>
      </c>
      <c r="H17" s="6">
        <f t="shared" si="2"/>
        <v>1050</v>
      </c>
      <c r="I17" s="6">
        <f t="shared" si="2"/>
        <v>1050</v>
      </c>
      <c r="J17" s="6"/>
      <c r="K17" s="6">
        <f t="shared" ref="K17" si="3">K18+K19+K20+K21+K23</f>
        <v>4200</v>
      </c>
    </row>
    <row r="18" spans="1:11" ht="37.5" customHeight="1" x14ac:dyDescent="0.25">
      <c r="A18" s="67"/>
      <c r="B18" s="67"/>
      <c r="C18" s="71"/>
      <c r="D18" s="3" t="s">
        <v>6</v>
      </c>
      <c r="E18" s="5">
        <f>F18+G18+H18+I18+K18</f>
        <v>0</v>
      </c>
      <c r="F18" s="7">
        <v>0</v>
      </c>
      <c r="G18" s="7">
        <v>0</v>
      </c>
      <c r="H18" s="7">
        <v>0</v>
      </c>
      <c r="I18" s="7">
        <v>0</v>
      </c>
      <c r="J18" s="7" t="e">
        <f>#REF!+#REF!</f>
        <v>#REF!</v>
      </c>
      <c r="K18" s="7">
        <v>0</v>
      </c>
    </row>
    <row r="19" spans="1:11" ht="39.75" customHeight="1" x14ac:dyDescent="0.25">
      <c r="A19" s="67"/>
      <c r="B19" s="67"/>
      <c r="C19" s="71"/>
      <c r="D19" s="3" t="s">
        <v>5</v>
      </c>
      <c r="E19" s="5">
        <f t="shared" ref="E19:E23" si="4">F19+G19+H19+I19+K19</f>
        <v>0</v>
      </c>
      <c r="F19" s="7">
        <v>0</v>
      </c>
      <c r="G19" s="7">
        <v>0</v>
      </c>
      <c r="H19" s="7">
        <v>0</v>
      </c>
      <c r="I19" s="7">
        <v>0</v>
      </c>
      <c r="J19" s="7" t="e">
        <f>#REF!+#REF!</f>
        <v>#REF!</v>
      </c>
      <c r="K19" s="7">
        <v>0</v>
      </c>
    </row>
    <row r="20" spans="1:11" ht="81" customHeight="1" x14ac:dyDescent="0.25">
      <c r="A20" s="67"/>
      <c r="B20" s="67"/>
      <c r="C20" s="71"/>
      <c r="D20" s="3" t="s">
        <v>4</v>
      </c>
      <c r="E20" s="5">
        <f t="shared" si="4"/>
        <v>350</v>
      </c>
      <c r="F20" s="7">
        <v>0</v>
      </c>
      <c r="G20" s="7">
        <f>50</f>
        <v>50</v>
      </c>
      <c r="H20" s="7">
        <f>50</f>
        <v>50</v>
      </c>
      <c r="I20" s="7">
        <f>50</f>
        <v>50</v>
      </c>
      <c r="J20" s="7" t="e">
        <f>#REF!+#REF!</f>
        <v>#REF!</v>
      </c>
      <c r="K20" s="7">
        <f>50*4</f>
        <v>200</v>
      </c>
    </row>
    <row r="21" spans="1:11" ht="57" customHeight="1" x14ac:dyDescent="0.25">
      <c r="A21" s="67"/>
      <c r="B21" s="67"/>
      <c r="C21" s="71"/>
      <c r="D21" s="3" t="s">
        <v>3</v>
      </c>
      <c r="E21" s="5">
        <f t="shared" si="4"/>
        <v>0</v>
      </c>
      <c r="F21" s="7">
        <v>0</v>
      </c>
      <c r="G21" s="7">
        <v>0</v>
      </c>
      <c r="H21" s="7">
        <v>0</v>
      </c>
      <c r="I21" s="7">
        <v>0</v>
      </c>
      <c r="J21" s="7" t="e">
        <f>#REF!+#REF!</f>
        <v>#REF!</v>
      </c>
      <c r="K21" s="7">
        <v>0</v>
      </c>
    </row>
    <row r="22" spans="1:11" ht="57" customHeight="1" x14ac:dyDescent="0.25">
      <c r="A22" s="67"/>
      <c r="B22" s="67"/>
      <c r="C22" s="71"/>
      <c r="D22" s="3" t="s">
        <v>2</v>
      </c>
      <c r="E22" s="5">
        <f t="shared" si="4"/>
        <v>0</v>
      </c>
      <c r="F22" s="7">
        <v>0</v>
      </c>
      <c r="G22" s="7">
        <v>0</v>
      </c>
      <c r="H22" s="7">
        <v>0</v>
      </c>
      <c r="I22" s="7">
        <v>0</v>
      </c>
      <c r="J22" s="7" t="e">
        <f>#REF!+#REF!</f>
        <v>#REF!</v>
      </c>
      <c r="K22" s="7">
        <v>0</v>
      </c>
    </row>
    <row r="23" spans="1:11" ht="32.25" customHeight="1" x14ac:dyDescent="0.25">
      <c r="A23" s="89"/>
      <c r="B23" s="89"/>
      <c r="C23" s="72"/>
      <c r="D23" s="3" t="s">
        <v>1</v>
      </c>
      <c r="E23" s="5">
        <f t="shared" si="4"/>
        <v>7000</v>
      </c>
      <c r="F23" s="7">
        <v>0</v>
      </c>
      <c r="G23" s="7">
        <f>1000</f>
        <v>1000</v>
      </c>
      <c r="H23" s="7">
        <f>1000</f>
        <v>1000</v>
      </c>
      <c r="I23" s="7">
        <f>1000</f>
        <v>1000</v>
      </c>
      <c r="J23" s="7" t="e">
        <f>#REF!+#REF!</f>
        <v>#REF!</v>
      </c>
      <c r="K23" s="7">
        <f>1000*4</f>
        <v>4000</v>
      </c>
    </row>
    <row r="24" spans="1:11" ht="32.25" customHeight="1" x14ac:dyDescent="0.25">
      <c r="A24" s="66" t="s">
        <v>14</v>
      </c>
      <c r="B24" s="68" t="s">
        <v>104</v>
      </c>
      <c r="C24" s="70" t="s">
        <v>39</v>
      </c>
      <c r="D24" s="15" t="s">
        <v>13</v>
      </c>
      <c r="E24" s="5">
        <f>F24+G24+H24+I24+J24+K24</f>
        <v>5792</v>
      </c>
      <c r="F24" s="6">
        <f t="shared" ref="F24:I24" si="5">F25+F26+F27+F28+F30</f>
        <v>194.72</v>
      </c>
      <c r="G24" s="6">
        <f t="shared" si="5"/>
        <v>799.04</v>
      </c>
      <c r="H24" s="6">
        <f t="shared" si="5"/>
        <v>799.04</v>
      </c>
      <c r="I24" s="6">
        <f t="shared" si="5"/>
        <v>799.04</v>
      </c>
      <c r="J24" s="6"/>
      <c r="K24" s="6">
        <f t="shared" ref="K24" si="6">K25+K26+K27+K28+K30</f>
        <v>3200.16</v>
      </c>
    </row>
    <row r="25" spans="1:11" ht="32.25" customHeight="1" x14ac:dyDescent="0.25">
      <c r="A25" s="67"/>
      <c r="B25" s="69"/>
      <c r="C25" s="71"/>
      <c r="D25" s="14" t="s">
        <v>6</v>
      </c>
      <c r="E25" s="5">
        <f>F25+G25+H25+I25+K25</f>
        <v>0</v>
      </c>
      <c r="F25" s="7">
        <v>0</v>
      </c>
      <c r="G25" s="7">
        <v>0</v>
      </c>
      <c r="H25" s="7">
        <v>0</v>
      </c>
      <c r="I25" s="7">
        <v>0</v>
      </c>
      <c r="J25" s="7" t="e">
        <f>#REF!+#REF!</f>
        <v>#REF!</v>
      </c>
      <c r="K25" s="7">
        <v>0</v>
      </c>
    </row>
    <row r="26" spans="1:11" ht="32.25" customHeight="1" x14ac:dyDescent="0.25">
      <c r="A26" s="67"/>
      <c r="B26" s="69"/>
      <c r="C26" s="71"/>
      <c r="D26" s="14" t="s">
        <v>5</v>
      </c>
      <c r="E26" s="5">
        <f t="shared" ref="E26:E30" si="7">F26+G26+H26+I26+K26</f>
        <v>0</v>
      </c>
      <c r="F26" s="7">
        <v>0</v>
      </c>
      <c r="G26" s="7">
        <v>0</v>
      </c>
      <c r="H26" s="7">
        <v>0</v>
      </c>
      <c r="I26" s="7">
        <v>0</v>
      </c>
      <c r="J26" s="7" t="e">
        <f>#REF!+#REF!</f>
        <v>#REF!</v>
      </c>
      <c r="K26" s="7">
        <v>0</v>
      </c>
    </row>
    <row r="27" spans="1:11" ht="32.25" customHeight="1" x14ac:dyDescent="0.25">
      <c r="A27" s="67"/>
      <c r="B27" s="69"/>
      <c r="C27" s="71"/>
      <c r="D27" s="14" t="s">
        <v>4</v>
      </c>
      <c r="E27" s="5">
        <f t="shared" si="7"/>
        <v>1587.72</v>
      </c>
      <c r="F27" s="7">
        <f>194.72</f>
        <v>194.72</v>
      </c>
      <c r="G27" s="7">
        <f>34+48.65+9.811+93.9+12.639</f>
        <v>199.00000000000003</v>
      </c>
      <c r="H27" s="7">
        <f>199</f>
        <v>199</v>
      </c>
      <c r="I27" s="7">
        <f>199</f>
        <v>199</v>
      </c>
      <c r="J27" s="7" t="e">
        <f>#REF!+#REF!</f>
        <v>#REF!</v>
      </c>
      <c r="K27" s="7">
        <f>199*4</f>
        <v>796</v>
      </c>
    </row>
    <row r="28" spans="1:11" ht="42" customHeight="1" x14ac:dyDescent="0.25">
      <c r="A28" s="67"/>
      <c r="B28" s="69"/>
      <c r="C28" s="71"/>
      <c r="D28" s="14" t="s">
        <v>3</v>
      </c>
      <c r="E28" s="5">
        <f t="shared" si="7"/>
        <v>0</v>
      </c>
      <c r="F28" s="7">
        <v>0</v>
      </c>
      <c r="G28" s="7">
        <v>0</v>
      </c>
      <c r="H28" s="7">
        <v>0</v>
      </c>
      <c r="I28" s="7">
        <v>0</v>
      </c>
      <c r="J28" s="7" t="e">
        <f>#REF!+#REF!</f>
        <v>#REF!</v>
      </c>
      <c r="K28" s="7">
        <v>0</v>
      </c>
    </row>
    <row r="29" spans="1:11" ht="45" customHeight="1" x14ac:dyDescent="0.25">
      <c r="A29" s="67"/>
      <c r="B29" s="69"/>
      <c r="C29" s="71"/>
      <c r="D29" s="3" t="s">
        <v>2</v>
      </c>
      <c r="E29" s="5">
        <f t="shared" si="7"/>
        <v>0</v>
      </c>
      <c r="F29" s="7">
        <v>0</v>
      </c>
      <c r="G29" s="7">
        <v>0</v>
      </c>
      <c r="H29" s="7">
        <v>0</v>
      </c>
      <c r="I29" s="7">
        <v>0</v>
      </c>
      <c r="J29" s="7" t="e">
        <f>#REF!+#REF!</f>
        <v>#REF!</v>
      </c>
      <c r="K29" s="7">
        <v>0</v>
      </c>
    </row>
    <row r="30" spans="1:11" ht="32.25" customHeight="1" x14ac:dyDescent="0.25">
      <c r="A30" s="67"/>
      <c r="B30" s="69"/>
      <c r="C30" s="72"/>
      <c r="D30" s="14" t="s">
        <v>1</v>
      </c>
      <c r="E30" s="5">
        <f t="shared" si="7"/>
        <v>4204.28</v>
      </c>
      <c r="F30" s="7">
        <v>0</v>
      </c>
      <c r="G30" s="7">
        <f>308.865+115.175+176</f>
        <v>600.04</v>
      </c>
      <c r="H30" s="7">
        <f>308.865+115.175+176</f>
        <v>600.04</v>
      </c>
      <c r="I30" s="7">
        <f>308.865+115.175+176</f>
        <v>600.04</v>
      </c>
      <c r="J30" s="7" t="e">
        <f>#REF!+#REF!</f>
        <v>#REF!</v>
      </c>
      <c r="K30" s="7">
        <f>(425.04+176)*4</f>
        <v>2404.16</v>
      </c>
    </row>
    <row r="31" spans="1:11" ht="24" customHeight="1" x14ac:dyDescent="0.25">
      <c r="A31" s="73" t="s">
        <v>12</v>
      </c>
      <c r="B31" s="73"/>
      <c r="C31" s="73"/>
      <c r="D31" s="4" t="s">
        <v>7</v>
      </c>
      <c r="E31" s="5">
        <f>F31+G31+H31+I31+J31+K31</f>
        <v>93293.8</v>
      </c>
      <c r="F31" s="6">
        <f>SUM(F32:F37)</f>
        <v>10346.519999999999</v>
      </c>
      <c r="G31" s="6">
        <f>SUM(G32:G37)</f>
        <v>11849.04</v>
      </c>
      <c r="H31" s="6">
        <f t="shared" ref="H31:K31" si="8">SUM(H32:H37)</f>
        <v>11849.04</v>
      </c>
      <c r="I31" s="6">
        <f>SUM(I32:I37)</f>
        <v>11849.04</v>
      </c>
      <c r="J31" s="6"/>
      <c r="K31" s="6">
        <f t="shared" si="8"/>
        <v>47400.160000000003</v>
      </c>
    </row>
    <row r="32" spans="1:11" ht="29.25" customHeight="1" x14ac:dyDescent="0.25">
      <c r="A32" s="73"/>
      <c r="B32" s="73"/>
      <c r="C32" s="73"/>
      <c r="D32" s="4" t="s">
        <v>6</v>
      </c>
      <c r="E32" s="5">
        <f>F32+G32+H32+I32+K32</f>
        <v>0</v>
      </c>
      <c r="F32" s="7">
        <f>F11+F18+F25</f>
        <v>0</v>
      </c>
      <c r="G32" s="7">
        <f t="shared" ref="G32:K32" si="9">G11+G18+G25</f>
        <v>0</v>
      </c>
      <c r="H32" s="7">
        <f t="shared" si="9"/>
        <v>0</v>
      </c>
      <c r="I32" s="7">
        <f t="shared" si="9"/>
        <v>0</v>
      </c>
      <c r="J32" s="7" t="e">
        <f t="shared" si="9"/>
        <v>#REF!</v>
      </c>
      <c r="K32" s="7">
        <f t="shared" si="9"/>
        <v>0</v>
      </c>
    </row>
    <row r="33" spans="1:11" ht="46.5" customHeight="1" x14ac:dyDescent="0.25">
      <c r="A33" s="73"/>
      <c r="B33" s="73"/>
      <c r="C33" s="73"/>
      <c r="D33" s="4" t="s">
        <v>5</v>
      </c>
      <c r="E33" s="5">
        <f t="shared" ref="E33:E37" si="10">F33+G33+H33+I33+K33</f>
        <v>0</v>
      </c>
      <c r="F33" s="7">
        <f t="shared" ref="F33:K37" si="11">F12+F19+F26</f>
        <v>0</v>
      </c>
      <c r="G33" s="7">
        <f t="shared" si="11"/>
        <v>0</v>
      </c>
      <c r="H33" s="7">
        <f t="shared" si="11"/>
        <v>0</v>
      </c>
      <c r="I33" s="7">
        <f t="shared" si="11"/>
        <v>0</v>
      </c>
      <c r="J33" s="7" t="e">
        <f t="shared" si="11"/>
        <v>#REF!</v>
      </c>
      <c r="K33" s="7">
        <f t="shared" si="11"/>
        <v>0</v>
      </c>
    </row>
    <row r="34" spans="1:11" ht="25.5" customHeight="1" x14ac:dyDescent="0.25">
      <c r="A34" s="73"/>
      <c r="B34" s="73"/>
      <c r="C34" s="73"/>
      <c r="D34" s="4" t="s">
        <v>4</v>
      </c>
      <c r="E34" s="5">
        <f t="shared" si="10"/>
        <v>12089.519999999999</v>
      </c>
      <c r="F34" s="7">
        <f t="shared" si="11"/>
        <v>10346.519999999999</v>
      </c>
      <c r="G34" s="7">
        <f t="shared" si="11"/>
        <v>249.00000000000003</v>
      </c>
      <c r="H34" s="7">
        <f t="shared" si="11"/>
        <v>249</v>
      </c>
      <c r="I34" s="7">
        <f t="shared" si="11"/>
        <v>249</v>
      </c>
      <c r="J34" s="7" t="e">
        <f t="shared" si="11"/>
        <v>#REF!</v>
      </c>
      <c r="K34" s="7">
        <f t="shared" si="11"/>
        <v>996</v>
      </c>
    </row>
    <row r="35" spans="1:11" ht="67.5" customHeight="1" x14ac:dyDescent="0.25">
      <c r="A35" s="73"/>
      <c r="B35" s="73"/>
      <c r="C35" s="73"/>
      <c r="D35" s="4" t="s">
        <v>3</v>
      </c>
      <c r="E35" s="5">
        <f t="shared" si="10"/>
        <v>0</v>
      </c>
      <c r="F35" s="7">
        <f t="shared" si="11"/>
        <v>0</v>
      </c>
      <c r="G35" s="7">
        <f t="shared" si="11"/>
        <v>0</v>
      </c>
      <c r="H35" s="7">
        <f t="shared" si="11"/>
        <v>0</v>
      </c>
      <c r="I35" s="7">
        <f t="shared" si="11"/>
        <v>0</v>
      </c>
      <c r="J35" s="7" t="e">
        <f t="shared" si="11"/>
        <v>#REF!</v>
      </c>
      <c r="K35" s="7">
        <f t="shared" si="11"/>
        <v>0</v>
      </c>
    </row>
    <row r="36" spans="1:11" ht="67.5" customHeight="1" x14ac:dyDescent="0.25">
      <c r="A36" s="73"/>
      <c r="B36" s="73"/>
      <c r="C36" s="73"/>
      <c r="D36" s="11" t="s">
        <v>2</v>
      </c>
      <c r="E36" s="5">
        <f t="shared" si="10"/>
        <v>0</v>
      </c>
      <c r="F36" s="7">
        <f t="shared" si="11"/>
        <v>0</v>
      </c>
      <c r="G36" s="7">
        <f t="shared" si="11"/>
        <v>0</v>
      </c>
      <c r="H36" s="7">
        <f t="shared" si="11"/>
        <v>0</v>
      </c>
      <c r="I36" s="7">
        <f t="shared" si="11"/>
        <v>0</v>
      </c>
      <c r="J36" s="7" t="e">
        <f t="shared" si="11"/>
        <v>#REF!</v>
      </c>
      <c r="K36" s="7">
        <f t="shared" si="11"/>
        <v>0</v>
      </c>
    </row>
    <row r="37" spans="1:11" ht="28.5" customHeight="1" x14ac:dyDescent="0.25">
      <c r="A37" s="73"/>
      <c r="B37" s="73"/>
      <c r="C37" s="73"/>
      <c r="D37" s="4" t="s">
        <v>1</v>
      </c>
      <c r="E37" s="5">
        <f t="shared" si="10"/>
        <v>81204.28</v>
      </c>
      <c r="F37" s="7">
        <f t="shared" si="11"/>
        <v>0</v>
      </c>
      <c r="G37" s="7">
        <f t="shared" si="11"/>
        <v>11600.04</v>
      </c>
      <c r="H37" s="7">
        <f t="shared" si="11"/>
        <v>11600.04</v>
      </c>
      <c r="I37" s="7">
        <f t="shared" si="11"/>
        <v>11600.04</v>
      </c>
      <c r="J37" s="7" t="e">
        <f t="shared" si="11"/>
        <v>#REF!</v>
      </c>
      <c r="K37" s="7">
        <f t="shared" si="11"/>
        <v>46404.160000000003</v>
      </c>
    </row>
    <row r="38" spans="1:11" ht="33.75" customHeight="1" x14ac:dyDescent="0.25">
      <c r="A38" s="74" t="s">
        <v>9</v>
      </c>
      <c r="B38" s="74"/>
      <c r="C38" s="74"/>
      <c r="D38" s="8"/>
      <c r="E38" s="5"/>
      <c r="F38" s="6"/>
      <c r="G38" s="6"/>
      <c r="H38" s="10"/>
      <c r="I38" s="10"/>
      <c r="J38" s="10"/>
      <c r="K38" s="10"/>
    </row>
    <row r="39" spans="1:11" ht="33.75" customHeight="1" x14ac:dyDescent="0.25">
      <c r="A39" s="75" t="s">
        <v>11</v>
      </c>
      <c r="B39" s="76"/>
      <c r="C39" s="77"/>
      <c r="D39" s="8" t="s">
        <v>7</v>
      </c>
      <c r="E39" s="5">
        <f>E40+E41+E42+E43+E44+E45</f>
        <v>0</v>
      </c>
      <c r="F39" s="6">
        <f>F40+F41+F42+F43+F44+F45</f>
        <v>0</v>
      </c>
      <c r="G39" s="6">
        <f t="shared" ref="G39:K39" si="12">G40+G41+G42+G43+G44+G45</f>
        <v>0</v>
      </c>
      <c r="H39" s="6">
        <f t="shared" si="12"/>
        <v>0</v>
      </c>
      <c r="I39" s="6">
        <f t="shared" si="12"/>
        <v>0</v>
      </c>
      <c r="J39" s="6" t="e">
        <f t="shared" si="12"/>
        <v>#REF!</v>
      </c>
      <c r="K39" s="6">
        <f t="shared" si="12"/>
        <v>0</v>
      </c>
    </row>
    <row r="40" spans="1:11" ht="33.75" customHeight="1" x14ac:dyDescent="0.25">
      <c r="A40" s="78"/>
      <c r="B40" s="79"/>
      <c r="C40" s="80"/>
      <c r="D40" s="8" t="s">
        <v>6</v>
      </c>
      <c r="E40" s="5">
        <f>F40+G40+H40+I40+K40</f>
        <v>0</v>
      </c>
      <c r="F40" s="6">
        <v>0</v>
      </c>
      <c r="G40" s="6">
        <v>0</v>
      </c>
      <c r="H40" s="6">
        <v>0</v>
      </c>
      <c r="I40" s="6">
        <v>0</v>
      </c>
      <c r="J40" s="6" t="e">
        <f t="shared" ref="J40" si="13">J32</f>
        <v>#REF!</v>
      </c>
      <c r="K40" s="6">
        <v>0</v>
      </c>
    </row>
    <row r="41" spans="1:11" ht="33.75" customHeight="1" x14ac:dyDescent="0.25">
      <c r="A41" s="78"/>
      <c r="B41" s="79"/>
      <c r="C41" s="80"/>
      <c r="D41" s="8" t="s">
        <v>5</v>
      </c>
      <c r="E41" s="5">
        <f t="shared" ref="E41:E45" si="14">F41+G41+H41+I41+K41</f>
        <v>0</v>
      </c>
      <c r="F41" s="6">
        <v>0</v>
      </c>
      <c r="G41" s="6">
        <v>0</v>
      </c>
      <c r="H41" s="6">
        <v>0</v>
      </c>
      <c r="I41" s="6">
        <v>0</v>
      </c>
      <c r="J41" s="6"/>
      <c r="K41" s="6">
        <v>0</v>
      </c>
    </row>
    <row r="42" spans="1:11" ht="33.75" customHeight="1" x14ac:dyDescent="0.25">
      <c r="A42" s="78"/>
      <c r="B42" s="79"/>
      <c r="C42" s="80"/>
      <c r="D42" s="8" t="s">
        <v>4</v>
      </c>
      <c r="E42" s="5">
        <f t="shared" si="14"/>
        <v>0</v>
      </c>
      <c r="F42" s="6">
        <v>0</v>
      </c>
      <c r="G42" s="6">
        <v>0</v>
      </c>
      <c r="H42" s="6">
        <v>0</v>
      </c>
      <c r="I42" s="6">
        <v>0</v>
      </c>
      <c r="J42" s="6"/>
      <c r="K42" s="6">
        <v>0</v>
      </c>
    </row>
    <row r="43" spans="1:11" ht="47.25" customHeight="1" x14ac:dyDescent="0.25">
      <c r="A43" s="78"/>
      <c r="B43" s="79"/>
      <c r="C43" s="80"/>
      <c r="D43" s="8" t="s">
        <v>3</v>
      </c>
      <c r="E43" s="5">
        <f t="shared" si="14"/>
        <v>0</v>
      </c>
      <c r="F43" s="6">
        <v>0</v>
      </c>
      <c r="G43" s="6">
        <v>0</v>
      </c>
      <c r="H43" s="6">
        <v>0</v>
      </c>
      <c r="I43" s="6">
        <v>0</v>
      </c>
      <c r="J43" s="6"/>
      <c r="K43" s="6">
        <v>0</v>
      </c>
    </row>
    <row r="44" spans="1:11" ht="50.25" customHeight="1" x14ac:dyDescent="0.25">
      <c r="A44" s="78"/>
      <c r="B44" s="79"/>
      <c r="C44" s="80"/>
      <c r="D44" s="3" t="s">
        <v>2</v>
      </c>
      <c r="E44" s="5">
        <f t="shared" si="14"/>
        <v>0</v>
      </c>
      <c r="F44" s="6">
        <v>0</v>
      </c>
      <c r="G44" s="6">
        <v>0</v>
      </c>
      <c r="H44" s="6">
        <v>0</v>
      </c>
      <c r="I44" s="6">
        <v>0</v>
      </c>
      <c r="J44" s="6"/>
      <c r="K44" s="6">
        <v>0</v>
      </c>
    </row>
    <row r="45" spans="1:11" ht="33.75" customHeight="1" x14ac:dyDescent="0.25">
      <c r="A45" s="81"/>
      <c r="B45" s="82"/>
      <c r="C45" s="83"/>
      <c r="D45" s="8" t="s">
        <v>1</v>
      </c>
      <c r="E45" s="5">
        <f t="shared" si="14"/>
        <v>0</v>
      </c>
      <c r="F45" s="6">
        <v>0</v>
      </c>
      <c r="G45" s="6">
        <v>0</v>
      </c>
      <c r="H45" s="6">
        <v>0</v>
      </c>
      <c r="I45" s="6">
        <v>0</v>
      </c>
      <c r="J45" s="6"/>
      <c r="K45" s="6">
        <v>0</v>
      </c>
    </row>
    <row r="46" spans="1:11" ht="33.75" customHeight="1" x14ac:dyDescent="0.25">
      <c r="A46" s="75" t="s">
        <v>10</v>
      </c>
      <c r="B46" s="76"/>
      <c r="C46" s="77"/>
      <c r="D46" s="8" t="s">
        <v>7</v>
      </c>
      <c r="E46" s="5">
        <f>E47+E48+E49+E50+E51+E52</f>
        <v>93293.8</v>
      </c>
      <c r="F46" s="5">
        <f t="shared" ref="F46:K46" si="15">F47+F48+F49+F50+F51+F52</f>
        <v>10346.519999999999</v>
      </c>
      <c r="G46" s="5">
        <f t="shared" si="15"/>
        <v>11849.04</v>
      </c>
      <c r="H46" s="5">
        <f t="shared" si="15"/>
        <v>11849.04</v>
      </c>
      <c r="I46" s="5">
        <f t="shared" si="15"/>
        <v>11849.04</v>
      </c>
      <c r="J46" s="5" t="e">
        <f t="shared" si="15"/>
        <v>#REF!</v>
      </c>
      <c r="K46" s="5">
        <f t="shared" si="15"/>
        <v>47400.160000000003</v>
      </c>
    </row>
    <row r="47" spans="1:11" ht="33.75" customHeight="1" x14ac:dyDescent="0.25">
      <c r="A47" s="78"/>
      <c r="B47" s="79"/>
      <c r="C47" s="80"/>
      <c r="D47" s="8" t="s">
        <v>6</v>
      </c>
      <c r="E47" s="5">
        <f>F47+G47+H47+I47+K47</f>
        <v>0</v>
      </c>
      <c r="F47" s="6">
        <f>F32</f>
        <v>0</v>
      </c>
      <c r="G47" s="6">
        <f t="shared" ref="G47:K47" si="16">G32</f>
        <v>0</v>
      </c>
      <c r="H47" s="6">
        <f t="shared" si="16"/>
        <v>0</v>
      </c>
      <c r="I47" s="6">
        <f t="shared" si="16"/>
        <v>0</v>
      </c>
      <c r="J47" s="6" t="e">
        <f t="shared" si="16"/>
        <v>#REF!</v>
      </c>
      <c r="K47" s="6">
        <f t="shared" si="16"/>
        <v>0</v>
      </c>
    </row>
    <row r="48" spans="1:11" ht="33.75" customHeight="1" x14ac:dyDescent="0.25">
      <c r="A48" s="78"/>
      <c r="B48" s="79"/>
      <c r="C48" s="80"/>
      <c r="D48" s="8" t="s">
        <v>5</v>
      </c>
      <c r="E48" s="5">
        <f t="shared" ref="E48:E52" si="17">F48+G48+H48+I48+K48</f>
        <v>0</v>
      </c>
      <c r="F48" s="6">
        <f t="shared" ref="F48:K52" si="18">F33</f>
        <v>0</v>
      </c>
      <c r="G48" s="6">
        <f t="shared" si="18"/>
        <v>0</v>
      </c>
      <c r="H48" s="6">
        <f t="shared" si="18"/>
        <v>0</v>
      </c>
      <c r="I48" s="6">
        <f t="shared" si="18"/>
        <v>0</v>
      </c>
      <c r="J48" s="6" t="e">
        <f t="shared" si="18"/>
        <v>#REF!</v>
      </c>
      <c r="K48" s="6">
        <f t="shared" si="18"/>
        <v>0</v>
      </c>
    </row>
    <row r="49" spans="1:11" ht="33.75" customHeight="1" x14ac:dyDescent="0.25">
      <c r="A49" s="78"/>
      <c r="B49" s="79"/>
      <c r="C49" s="80"/>
      <c r="D49" s="8" t="s">
        <v>4</v>
      </c>
      <c r="E49" s="5">
        <f t="shared" si="17"/>
        <v>12089.519999999999</v>
      </c>
      <c r="F49" s="6">
        <f t="shared" si="18"/>
        <v>10346.519999999999</v>
      </c>
      <c r="G49" s="6">
        <f t="shared" si="18"/>
        <v>249.00000000000003</v>
      </c>
      <c r="H49" s="6">
        <f t="shared" si="18"/>
        <v>249</v>
      </c>
      <c r="I49" s="6">
        <f t="shared" si="18"/>
        <v>249</v>
      </c>
      <c r="J49" s="6" t="e">
        <f t="shared" si="18"/>
        <v>#REF!</v>
      </c>
      <c r="K49" s="6">
        <f t="shared" si="18"/>
        <v>996</v>
      </c>
    </row>
    <row r="50" spans="1:11" ht="54.75" customHeight="1" x14ac:dyDescent="0.25">
      <c r="A50" s="78"/>
      <c r="B50" s="79"/>
      <c r="C50" s="80"/>
      <c r="D50" s="8" t="s">
        <v>3</v>
      </c>
      <c r="E50" s="5">
        <f t="shared" si="17"/>
        <v>0</v>
      </c>
      <c r="F50" s="6">
        <f t="shared" si="18"/>
        <v>0</v>
      </c>
      <c r="G50" s="6">
        <f t="shared" si="18"/>
        <v>0</v>
      </c>
      <c r="H50" s="6">
        <f t="shared" si="18"/>
        <v>0</v>
      </c>
      <c r="I50" s="6">
        <f t="shared" si="18"/>
        <v>0</v>
      </c>
      <c r="J50" s="6" t="e">
        <f t="shared" si="18"/>
        <v>#REF!</v>
      </c>
      <c r="K50" s="6">
        <f t="shared" si="18"/>
        <v>0</v>
      </c>
    </row>
    <row r="51" spans="1:11" ht="48.75" customHeight="1" x14ac:dyDescent="0.25">
      <c r="A51" s="78"/>
      <c r="B51" s="79"/>
      <c r="C51" s="80"/>
      <c r="D51" s="3" t="s">
        <v>2</v>
      </c>
      <c r="E51" s="5">
        <f t="shared" si="17"/>
        <v>0</v>
      </c>
      <c r="F51" s="6">
        <f t="shared" si="18"/>
        <v>0</v>
      </c>
      <c r="G51" s="6">
        <f t="shared" si="18"/>
        <v>0</v>
      </c>
      <c r="H51" s="6">
        <f t="shared" si="18"/>
        <v>0</v>
      </c>
      <c r="I51" s="6">
        <f t="shared" si="18"/>
        <v>0</v>
      </c>
      <c r="J51" s="6" t="e">
        <f t="shared" si="18"/>
        <v>#REF!</v>
      </c>
      <c r="K51" s="6">
        <f t="shared" si="18"/>
        <v>0</v>
      </c>
    </row>
    <row r="52" spans="1:11" ht="33.75" customHeight="1" x14ac:dyDescent="0.25">
      <c r="A52" s="81"/>
      <c r="B52" s="82"/>
      <c r="C52" s="83"/>
      <c r="D52" s="8" t="s">
        <v>1</v>
      </c>
      <c r="E52" s="5">
        <f t="shared" si="17"/>
        <v>81204.28</v>
      </c>
      <c r="F52" s="6">
        <f t="shared" si="18"/>
        <v>0</v>
      </c>
      <c r="G52" s="6">
        <f t="shared" si="18"/>
        <v>11600.04</v>
      </c>
      <c r="H52" s="6">
        <f t="shared" si="18"/>
        <v>11600.04</v>
      </c>
      <c r="I52" s="6">
        <f t="shared" si="18"/>
        <v>11600.04</v>
      </c>
      <c r="J52" s="6" t="e">
        <f t="shared" si="18"/>
        <v>#REF!</v>
      </c>
      <c r="K52" s="6">
        <f t="shared" si="18"/>
        <v>46404.160000000003</v>
      </c>
    </row>
    <row r="53" spans="1:11" ht="33.75" customHeight="1" x14ac:dyDescent="0.25">
      <c r="A53" s="84" t="s">
        <v>9</v>
      </c>
      <c r="B53" s="85"/>
      <c r="C53" s="86"/>
      <c r="D53" s="8"/>
      <c r="E53" s="5"/>
      <c r="F53" s="6"/>
      <c r="G53" s="6"/>
      <c r="H53" s="10"/>
      <c r="I53" s="10"/>
      <c r="J53" s="10"/>
      <c r="K53" s="10"/>
    </row>
    <row r="54" spans="1:11" ht="25.5" customHeight="1" x14ac:dyDescent="0.25">
      <c r="A54" s="87" t="s">
        <v>40</v>
      </c>
      <c r="B54" s="87"/>
      <c r="C54" s="87"/>
      <c r="D54" s="4" t="s">
        <v>7</v>
      </c>
      <c r="E54" s="5">
        <f>F54+G54+H54+I54+J54+K54</f>
        <v>0</v>
      </c>
      <c r="F54" s="6">
        <v>0</v>
      </c>
      <c r="G54" s="6">
        <v>0</v>
      </c>
      <c r="H54" s="6">
        <v>0</v>
      </c>
      <c r="I54" s="6">
        <v>0</v>
      </c>
      <c r="J54" s="6"/>
      <c r="K54" s="6">
        <v>0</v>
      </c>
    </row>
    <row r="55" spans="1:11" ht="36.75" customHeight="1" x14ac:dyDescent="0.25">
      <c r="A55" s="87"/>
      <c r="B55" s="87"/>
      <c r="C55" s="87"/>
      <c r="D55" s="8" t="s">
        <v>6</v>
      </c>
      <c r="E55" s="5">
        <f>F55+G55+H55+I55+J55+K55</f>
        <v>0</v>
      </c>
      <c r="F55" s="6">
        <v>0</v>
      </c>
      <c r="G55" s="6">
        <v>0</v>
      </c>
      <c r="H55" s="6">
        <v>0</v>
      </c>
      <c r="I55" s="6">
        <v>0</v>
      </c>
      <c r="J55" s="6"/>
      <c r="K55" s="6">
        <v>0</v>
      </c>
    </row>
    <row r="56" spans="1:11" ht="36.75" customHeight="1" x14ac:dyDescent="0.25">
      <c r="A56" s="87"/>
      <c r="B56" s="87"/>
      <c r="C56" s="87"/>
      <c r="D56" s="8" t="s">
        <v>5</v>
      </c>
      <c r="E56" s="5">
        <f t="shared" ref="E56:E60" si="19">F56+G56+H56+I56+J56+K56</f>
        <v>0</v>
      </c>
      <c r="F56" s="6">
        <v>0</v>
      </c>
      <c r="G56" s="6">
        <v>0</v>
      </c>
      <c r="H56" s="6">
        <v>0</v>
      </c>
      <c r="I56" s="6">
        <v>0</v>
      </c>
      <c r="J56" s="6"/>
      <c r="K56" s="6">
        <v>0</v>
      </c>
    </row>
    <row r="57" spans="1:11" ht="36.75" customHeight="1" x14ac:dyDescent="0.25">
      <c r="A57" s="87"/>
      <c r="B57" s="87"/>
      <c r="C57" s="87"/>
      <c r="D57" s="8" t="s">
        <v>4</v>
      </c>
      <c r="E57" s="5">
        <f t="shared" si="19"/>
        <v>0</v>
      </c>
      <c r="F57" s="6">
        <v>0</v>
      </c>
      <c r="G57" s="6">
        <v>0</v>
      </c>
      <c r="H57" s="6">
        <v>0</v>
      </c>
      <c r="I57" s="6">
        <v>0</v>
      </c>
      <c r="J57" s="6"/>
      <c r="K57" s="6">
        <v>0</v>
      </c>
    </row>
    <row r="58" spans="1:11" ht="62.25" customHeight="1" x14ac:dyDescent="0.25">
      <c r="A58" s="87"/>
      <c r="B58" s="87"/>
      <c r="C58" s="87"/>
      <c r="D58" s="8" t="s">
        <v>3</v>
      </c>
      <c r="E58" s="5">
        <f t="shared" si="19"/>
        <v>0</v>
      </c>
      <c r="F58" s="6">
        <v>0</v>
      </c>
      <c r="G58" s="6">
        <v>0</v>
      </c>
      <c r="H58" s="6">
        <v>0</v>
      </c>
      <c r="I58" s="6">
        <v>0</v>
      </c>
      <c r="J58" s="6"/>
      <c r="K58" s="6">
        <v>0</v>
      </c>
    </row>
    <row r="59" spans="1:11" ht="62.25" customHeight="1" x14ac:dyDescent="0.25">
      <c r="A59" s="87"/>
      <c r="B59" s="87"/>
      <c r="C59" s="87"/>
      <c r="D59" s="3" t="s">
        <v>2</v>
      </c>
      <c r="E59" s="5">
        <f t="shared" si="19"/>
        <v>0</v>
      </c>
      <c r="F59" s="6">
        <v>0</v>
      </c>
      <c r="G59" s="6">
        <v>0</v>
      </c>
      <c r="H59" s="6">
        <v>0</v>
      </c>
      <c r="I59" s="6">
        <v>0</v>
      </c>
      <c r="J59" s="6"/>
      <c r="K59" s="6">
        <v>0</v>
      </c>
    </row>
    <row r="60" spans="1:11" ht="27.75" customHeight="1" x14ac:dyDescent="0.25">
      <c r="A60" s="87"/>
      <c r="B60" s="87"/>
      <c r="C60" s="87"/>
      <c r="D60" s="9" t="s">
        <v>1</v>
      </c>
      <c r="E60" s="5">
        <f t="shared" si="19"/>
        <v>0</v>
      </c>
      <c r="F60" s="6">
        <v>0</v>
      </c>
      <c r="G60" s="6">
        <v>0</v>
      </c>
      <c r="H60" s="6">
        <v>0</v>
      </c>
      <c r="I60" s="6">
        <v>0</v>
      </c>
      <c r="J60" s="6"/>
      <c r="K60" s="6">
        <v>0</v>
      </c>
    </row>
    <row r="61" spans="1:11" ht="33.75" customHeight="1" x14ac:dyDescent="0.25">
      <c r="A61" s="87" t="s">
        <v>8</v>
      </c>
      <c r="B61" s="87"/>
      <c r="C61" s="87"/>
      <c r="D61" s="4" t="s">
        <v>7</v>
      </c>
      <c r="E61" s="5">
        <f>F61+G61+H61+I61+K61</f>
        <v>93293.8</v>
      </c>
      <c r="F61" s="6">
        <f t="shared" ref="F61" si="20">SUM(F62:F67)</f>
        <v>10346.519999999999</v>
      </c>
      <c r="G61" s="6">
        <f t="shared" ref="G61:K61" si="21">SUM(G62:G67)</f>
        <v>11849.04</v>
      </c>
      <c r="H61" s="6">
        <f t="shared" si="21"/>
        <v>11849.04</v>
      </c>
      <c r="I61" s="6">
        <f t="shared" si="21"/>
        <v>11849.04</v>
      </c>
      <c r="J61" s="6"/>
      <c r="K61" s="6">
        <f t="shared" si="21"/>
        <v>47400.160000000003</v>
      </c>
    </row>
    <row r="62" spans="1:11" ht="33.75" customHeight="1" x14ac:dyDescent="0.25">
      <c r="A62" s="87"/>
      <c r="B62" s="87"/>
      <c r="C62" s="87"/>
      <c r="D62" s="8" t="s">
        <v>6</v>
      </c>
      <c r="E62" s="13">
        <f>F62+G62+H62+I62+K62</f>
        <v>0</v>
      </c>
      <c r="F62" s="7">
        <f t="shared" ref="F62:K67" si="22">F32</f>
        <v>0</v>
      </c>
      <c r="G62" s="7">
        <f t="shared" si="22"/>
        <v>0</v>
      </c>
      <c r="H62" s="7">
        <f t="shared" si="22"/>
        <v>0</v>
      </c>
      <c r="I62" s="7">
        <f t="shared" si="22"/>
        <v>0</v>
      </c>
      <c r="J62" s="7"/>
      <c r="K62" s="7">
        <f t="shared" si="22"/>
        <v>0</v>
      </c>
    </row>
    <row r="63" spans="1:11" ht="33.75" customHeight="1" x14ac:dyDescent="0.25">
      <c r="A63" s="87"/>
      <c r="B63" s="87"/>
      <c r="C63" s="87"/>
      <c r="D63" s="8" t="s">
        <v>5</v>
      </c>
      <c r="E63" s="13">
        <f t="shared" ref="E63:E67" si="23">F63+G63+H63+I63+K63</f>
        <v>0</v>
      </c>
      <c r="F63" s="7">
        <f t="shared" si="22"/>
        <v>0</v>
      </c>
      <c r="G63" s="7">
        <f t="shared" si="22"/>
        <v>0</v>
      </c>
      <c r="H63" s="7">
        <f t="shared" si="22"/>
        <v>0</v>
      </c>
      <c r="I63" s="7">
        <f t="shared" si="22"/>
        <v>0</v>
      </c>
      <c r="J63" s="7"/>
      <c r="K63" s="7">
        <f t="shared" si="22"/>
        <v>0</v>
      </c>
    </row>
    <row r="64" spans="1:11" ht="33.75" customHeight="1" x14ac:dyDescent="0.25">
      <c r="A64" s="87"/>
      <c r="B64" s="87"/>
      <c r="C64" s="87"/>
      <c r="D64" s="8" t="s">
        <v>4</v>
      </c>
      <c r="E64" s="13">
        <f t="shared" si="23"/>
        <v>12089.519999999999</v>
      </c>
      <c r="F64" s="7">
        <f t="shared" si="22"/>
        <v>10346.519999999999</v>
      </c>
      <c r="G64" s="7">
        <f t="shared" si="22"/>
        <v>249.00000000000003</v>
      </c>
      <c r="H64" s="7">
        <f t="shared" si="22"/>
        <v>249</v>
      </c>
      <c r="I64" s="7">
        <f t="shared" si="22"/>
        <v>249</v>
      </c>
      <c r="J64" s="7"/>
      <c r="K64" s="7">
        <f t="shared" si="22"/>
        <v>996</v>
      </c>
    </row>
    <row r="65" spans="1:11" ht="66" customHeight="1" x14ac:dyDescent="0.25">
      <c r="A65" s="87"/>
      <c r="B65" s="87"/>
      <c r="C65" s="87"/>
      <c r="D65" s="8" t="s">
        <v>3</v>
      </c>
      <c r="E65" s="13">
        <f t="shared" si="23"/>
        <v>0</v>
      </c>
      <c r="F65" s="7">
        <f t="shared" si="22"/>
        <v>0</v>
      </c>
      <c r="G65" s="7">
        <f t="shared" si="22"/>
        <v>0</v>
      </c>
      <c r="H65" s="7">
        <f t="shared" si="22"/>
        <v>0</v>
      </c>
      <c r="I65" s="7">
        <f t="shared" si="22"/>
        <v>0</v>
      </c>
      <c r="J65" s="7"/>
      <c r="K65" s="7">
        <f t="shared" si="22"/>
        <v>0</v>
      </c>
    </row>
    <row r="66" spans="1:11" ht="66" customHeight="1" x14ac:dyDescent="0.25">
      <c r="A66" s="87"/>
      <c r="B66" s="87"/>
      <c r="C66" s="87"/>
      <c r="D66" s="3" t="s">
        <v>2</v>
      </c>
      <c r="E66" s="13">
        <f t="shared" si="23"/>
        <v>0</v>
      </c>
      <c r="F66" s="7">
        <f t="shared" si="22"/>
        <v>0</v>
      </c>
      <c r="G66" s="7">
        <f t="shared" si="22"/>
        <v>0</v>
      </c>
      <c r="H66" s="7">
        <f t="shared" si="22"/>
        <v>0</v>
      </c>
      <c r="I66" s="7">
        <f t="shared" si="22"/>
        <v>0</v>
      </c>
      <c r="J66" s="7"/>
      <c r="K66" s="7">
        <f t="shared" si="22"/>
        <v>0</v>
      </c>
    </row>
    <row r="67" spans="1:11" ht="44.25" customHeight="1" x14ac:dyDescent="0.25">
      <c r="A67" s="87"/>
      <c r="B67" s="87"/>
      <c r="C67" s="87"/>
      <c r="D67" s="8" t="s">
        <v>1</v>
      </c>
      <c r="E67" s="13">
        <f t="shared" si="23"/>
        <v>81204.28</v>
      </c>
      <c r="F67" s="7">
        <f t="shared" si="22"/>
        <v>0</v>
      </c>
      <c r="G67" s="7">
        <f t="shared" si="22"/>
        <v>11600.04</v>
      </c>
      <c r="H67" s="7">
        <f t="shared" si="22"/>
        <v>11600.04</v>
      </c>
      <c r="I67" s="7">
        <f t="shared" si="22"/>
        <v>11600.04</v>
      </c>
      <c r="J67" s="7"/>
      <c r="K67" s="7">
        <f t="shared" si="22"/>
        <v>46404.160000000003</v>
      </c>
    </row>
    <row r="68" spans="1:11" ht="44.25" customHeight="1" x14ac:dyDescent="0.25">
      <c r="A68" s="74" t="s">
        <v>41</v>
      </c>
      <c r="B68" s="74"/>
      <c r="C68" s="74"/>
      <c r="D68" s="4" t="s">
        <v>7</v>
      </c>
      <c r="E68" s="5">
        <f>E69+E70+E71+E72+E73+E74</f>
        <v>93293.8</v>
      </c>
      <c r="F68" s="6">
        <f t="shared" ref="F68" si="24">SUM(F69:F74)</f>
        <v>10346.519999999999</v>
      </c>
      <c r="G68" s="6">
        <f t="shared" ref="G68:I68" si="25">SUM(G69:G74)</f>
        <v>11849.04</v>
      </c>
      <c r="H68" s="6">
        <f t="shared" si="25"/>
        <v>11849.04</v>
      </c>
      <c r="I68" s="6">
        <f t="shared" si="25"/>
        <v>11849.04</v>
      </c>
      <c r="J68" s="6"/>
      <c r="K68" s="6">
        <f t="shared" ref="K68" si="26">SUM(K69:K74)</f>
        <v>47400.160000000003</v>
      </c>
    </row>
    <row r="69" spans="1:11" ht="44.25" customHeight="1" x14ac:dyDescent="0.25">
      <c r="A69" s="74"/>
      <c r="B69" s="74"/>
      <c r="C69" s="74"/>
      <c r="D69" s="8" t="s">
        <v>6</v>
      </c>
      <c r="E69" s="5">
        <f>F69+G69+H69+I69+K69</f>
        <v>0</v>
      </c>
      <c r="F69" s="6">
        <f>F11+F18+F25</f>
        <v>0</v>
      </c>
      <c r="G69" s="6">
        <f t="shared" ref="G69:K69" si="27">G11+G18+G25</f>
        <v>0</v>
      </c>
      <c r="H69" s="6">
        <f t="shared" si="27"/>
        <v>0</v>
      </c>
      <c r="I69" s="6">
        <f t="shared" si="27"/>
        <v>0</v>
      </c>
      <c r="J69" s="6" t="e">
        <f t="shared" si="27"/>
        <v>#REF!</v>
      </c>
      <c r="K69" s="6">
        <f t="shared" si="27"/>
        <v>0</v>
      </c>
    </row>
    <row r="70" spans="1:11" ht="44.25" customHeight="1" x14ac:dyDescent="0.25">
      <c r="A70" s="74"/>
      <c r="B70" s="74"/>
      <c r="C70" s="74"/>
      <c r="D70" s="8" t="s">
        <v>5</v>
      </c>
      <c r="E70" s="5">
        <f t="shared" ref="E70:E74" si="28">F70+G70+H70+I70+K70</f>
        <v>0</v>
      </c>
      <c r="F70" s="6">
        <f t="shared" ref="F70:K74" si="29">F12+F19+F26</f>
        <v>0</v>
      </c>
      <c r="G70" s="6">
        <f t="shared" si="29"/>
        <v>0</v>
      </c>
      <c r="H70" s="6">
        <f t="shared" si="29"/>
        <v>0</v>
      </c>
      <c r="I70" s="6">
        <f t="shared" si="29"/>
        <v>0</v>
      </c>
      <c r="J70" s="6" t="e">
        <f t="shared" si="29"/>
        <v>#REF!</v>
      </c>
      <c r="K70" s="6">
        <f t="shared" si="29"/>
        <v>0</v>
      </c>
    </row>
    <row r="71" spans="1:11" ht="44.25" customHeight="1" x14ac:dyDescent="0.25">
      <c r="A71" s="74"/>
      <c r="B71" s="74"/>
      <c r="C71" s="74"/>
      <c r="D71" s="8" t="s">
        <v>4</v>
      </c>
      <c r="E71" s="5">
        <f t="shared" si="28"/>
        <v>12089.519999999999</v>
      </c>
      <c r="F71" s="6">
        <f t="shared" si="29"/>
        <v>10346.519999999999</v>
      </c>
      <c r="G71" s="6">
        <f t="shared" si="29"/>
        <v>249.00000000000003</v>
      </c>
      <c r="H71" s="6">
        <f t="shared" si="29"/>
        <v>249</v>
      </c>
      <c r="I71" s="6">
        <f t="shared" si="29"/>
        <v>249</v>
      </c>
      <c r="J71" s="6" t="e">
        <f t="shared" si="29"/>
        <v>#REF!</v>
      </c>
      <c r="K71" s="6">
        <f>K13+K20+K27</f>
        <v>996</v>
      </c>
    </row>
    <row r="72" spans="1:11" ht="44.25" customHeight="1" x14ac:dyDescent="0.25">
      <c r="A72" s="74"/>
      <c r="B72" s="74"/>
      <c r="C72" s="74"/>
      <c r="D72" s="8" t="s">
        <v>3</v>
      </c>
      <c r="E72" s="5">
        <f t="shared" si="28"/>
        <v>0</v>
      </c>
      <c r="F72" s="6">
        <f t="shared" si="29"/>
        <v>0</v>
      </c>
      <c r="G72" s="6">
        <f t="shared" si="29"/>
        <v>0</v>
      </c>
      <c r="H72" s="6">
        <f t="shared" si="29"/>
        <v>0</v>
      </c>
      <c r="I72" s="6">
        <f t="shared" si="29"/>
        <v>0</v>
      </c>
      <c r="J72" s="6" t="e">
        <f t="shared" si="29"/>
        <v>#REF!</v>
      </c>
      <c r="K72" s="6">
        <f t="shared" si="29"/>
        <v>0</v>
      </c>
    </row>
    <row r="73" spans="1:11" ht="44.25" customHeight="1" x14ac:dyDescent="0.25">
      <c r="A73" s="74"/>
      <c r="B73" s="74"/>
      <c r="C73" s="74"/>
      <c r="D73" s="3" t="s">
        <v>2</v>
      </c>
      <c r="E73" s="5">
        <f t="shared" si="28"/>
        <v>0</v>
      </c>
      <c r="F73" s="6">
        <f t="shared" si="29"/>
        <v>0</v>
      </c>
      <c r="G73" s="6">
        <f t="shared" si="29"/>
        <v>0</v>
      </c>
      <c r="H73" s="6">
        <f t="shared" si="29"/>
        <v>0</v>
      </c>
      <c r="I73" s="6">
        <f t="shared" si="29"/>
        <v>0</v>
      </c>
      <c r="J73" s="6" t="e">
        <f t="shared" si="29"/>
        <v>#REF!</v>
      </c>
      <c r="K73" s="6">
        <f t="shared" si="29"/>
        <v>0</v>
      </c>
    </row>
    <row r="74" spans="1:11" ht="44.25" customHeight="1" x14ac:dyDescent="0.25">
      <c r="A74" s="74"/>
      <c r="B74" s="74"/>
      <c r="C74" s="74"/>
      <c r="D74" s="8" t="s">
        <v>1</v>
      </c>
      <c r="E74" s="5">
        <f t="shared" si="28"/>
        <v>81204.28</v>
      </c>
      <c r="F74" s="6">
        <f t="shared" si="29"/>
        <v>0</v>
      </c>
      <c r="G74" s="6">
        <f t="shared" si="29"/>
        <v>11600.04</v>
      </c>
      <c r="H74" s="6">
        <f t="shared" si="29"/>
        <v>11600.04</v>
      </c>
      <c r="I74" s="6">
        <f t="shared" si="29"/>
        <v>11600.04</v>
      </c>
      <c r="J74" s="6" t="e">
        <f t="shared" si="29"/>
        <v>#REF!</v>
      </c>
      <c r="K74" s="6">
        <f t="shared" si="29"/>
        <v>46404.160000000003</v>
      </c>
    </row>
    <row r="75" spans="1:11" x14ac:dyDescent="0.25">
      <c r="A75" s="63" t="s">
        <v>87</v>
      </c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 x14ac:dyDescent="0.25">
      <c r="A76" s="65"/>
      <c r="B76" s="65"/>
      <c r="C76" s="65"/>
      <c r="D76" s="65"/>
      <c r="E76" s="65"/>
      <c r="F76" s="65"/>
      <c r="G76" s="65"/>
      <c r="H76" s="65"/>
      <c r="I76" s="65"/>
      <c r="J76" s="65"/>
      <c r="K76" s="65"/>
    </row>
    <row r="77" spans="1:11" ht="58.5" customHeight="1" x14ac:dyDescent="0.25">
      <c r="A77" s="65"/>
      <c r="B77" s="65"/>
      <c r="C77" s="65"/>
      <c r="D77" s="65"/>
      <c r="E77" s="65"/>
      <c r="F77" s="65"/>
      <c r="G77" s="65"/>
      <c r="H77" s="65"/>
      <c r="I77" s="65"/>
      <c r="J77" s="65"/>
      <c r="K77" s="65"/>
    </row>
    <row r="86" spans="1:3" x14ac:dyDescent="0.25">
      <c r="A86" s="2" t="s">
        <v>0</v>
      </c>
      <c r="B86" s="2"/>
      <c r="C86" s="2"/>
    </row>
  </sheetData>
  <mergeCells count="27">
    <mergeCell ref="F1:K1"/>
    <mergeCell ref="A5:A8"/>
    <mergeCell ref="B5:B8"/>
    <mergeCell ref="C5:C8"/>
    <mergeCell ref="D5:D8"/>
    <mergeCell ref="E5:K5"/>
    <mergeCell ref="E6:K6"/>
    <mergeCell ref="E7:E8"/>
    <mergeCell ref="F7:K7"/>
    <mergeCell ref="A10:A16"/>
    <mergeCell ref="B10:B16"/>
    <mergeCell ref="C10:C16"/>
    <mergeCell ref="A17:A23"/>
    <mergeCell ref="B17:B23"/>
    <mergeCell ref="C17:C23"/>
    <mergeCell ref="A75:K77"/>
    <mergeCell ref="A24:A30"/>
    <mergeCell ref="B24:B30"/>
    <mergeCell ref="C24:C30"/>
    <mergeCell ref="A31:C37"/>
    <mergeCell ref="A38:C38"/>
    <mergeCell ref="A39:C45"/>
    <mergeCell ref="A46:C52"/>
    <mergeCell ref="A53:C53"/>
    <mergeCell ref="A54:C60"/>
    <mergeCell ref="A61:C67"/>
    <mergeCell ref="A68:C74"/>
  </mergeCells>
  <pageMargins left="0.70866141732283461" right="0.70866141732283461" top="0.74803149606299213" bottom="0.74803149606299213" header="0.31496062992125984" footer="0.31496062992125984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9"/>
  <sheetViews>
    <sheetView view="pageBreakPreview" topLeftCell="A16" zoomScale="70" zoomScaleNormal="100" zoomScaleSheetLayoutView="70" workbookViewId="0">
      <selection activeCell="D13" sqref="D13:E13"/>
    </sheetView>
  </sheetViews>
  <sheetFormatPr defaultRowHeight="15.75" x14ac:dyDescent="0.25"/>
  <cols>
    <col min="1" max="1" width="23.28515625" style="27" customWidth="1"/>
    <col min="2" max="2" width="36" style="27" customWidth="1"/>
    <col min="3" max="3" width="72.85546875" style="27" customWidth="1"/>
    <col min="4" max="4" width="41.42578125" style="27" customWidth="1"/>
    <col min="5" max="5" width="51.28515625" style="27" customWidth="1"/>
    <col min="6" max="16384" width="9.140625" style="27"/>
  </cols>
  <sheetData>
    <row r="1" spans="1:5" ht="19.5" x14ac:dyDescent="0.25">
      <c r="E1" s="31" t="s">
        <v>38</v>
      </c>
    </row>
    <row r="2" spans="1:5" x14ac:dyDescent="0.25">
      <c r="A2" s="30"/>
    </row>
    <row r="3" spans="1:5" ht="19.5" x14ac:dyDescent="0.25">
      <c r="A3" s="99" t="s">
        <v>37</v>
      </c>
      <c r="B3" s="99"/>
      <c r="C3" s="99"/>
      <c r="D3" s="99"/>
      <c r="E3" s="99"/>
    </row>
    <row r="4" spans="1:5" x14ac:dyDescent="0.25">
      <c r="A4" s="29"/>
    </row>
    <row r="5" spans="1:5" x14ac:dyDescent="0.25">
      <c r="A5" s="88" t="s">
        <v>36</v>
      </c>
      <c r="B5" s="101" t="s">
        <v>35</v>
      </c>
      <c r="C5" s="88" t="s">
        <v>34</v>
      </c>
      <c r="D5" s="104" t="s">
        <v>88</v>
      </c>
      <c r="E5" s="105"/>
    </row>
    <row r="6" spans="1:5" x14ac:dyDescent="0.25">
      <c r="A6" s="88"/>
      <c r="B6" s="102"/>
      <c r="C6" s="88"/>
      <c r="D6" s="106"/>
      <c r="E6" s="107"/>
    </row>
    <row r="7" spans="1:5" ht="67.5" customHeight="1" x14ac:dyDescent="0.25">
      <c r="A7" s="88"/>
      <c r="B7" s="103"/>
      <c r="C7" s="88"/>
      <c r="D7" s="108"/>
      <c r="E7" s="109"/>
    </row>
    <row r="8" spans="1:5" x14ac:dyDescent="0.25">
      <c r="A8" s="20">
        <v>1</v>
      </c>
      <c r="B8" s="20">
        <v>2</v>
      </c>
      <c r="C8" s="20">
        <v>3</v>
      </c>
      <c r="D8" s="93">
        <v>4</v>
      </c>
      <c r="E8" s="97"/>
    </row>
    <row r="9" spans="1:5" ht="63.75" customHeight="1" x14ac:dyDescent="0.25">
      <c r="A9" s="88" t="s">
        <v>42</v>
      </c>
      <c r="B9" s="88"/>
      <c r="C9" s="88"/>
      <c r="D9" s="88"/>
      <c r="E9" s="88"/>
    </row>
    <row r="10" spans="1:5" ht="37.5" customHeight="1" x14ac:dyDescent="0.25">
      <c r="A10" s="100" t="s">
        <v>43</v>
      </c>
      <c r="B10" s="100"/>
      <c r="C10" s="100"/>
      <c r="D10" s="100"/>
      <c r="E10" s="100"/>
    </row>
    <row r="11" spans="1:5" ht="180.75" customHeight="1" x14ac:dyDescent="0.25">
      <c r="A11" s="20" t="s">
        <v>17</v>
      </c>
      <c r="B11" s="3" t="s">
        <v>108</v>
      </c>
      <c r="C11" s="3" t="s">
        <v>44</v>
      </c>
      <c r="D11" s="110" t="s">
        <v>90</v>
      </c>
      <c r="E11" s="111"/>
    </row>
    <row r="12" spans="1:5" ht="48.75" customHeight="1" x14ac:dyDescent="0.25">
      <c r="A12" s="93" t="s">
        <v>46</v>
      </c>
      <c r="B12" s="94"/>
      <c r="C12" s="94"/>
      <c r="D12" s="94"/>
      <c r="E12" s="97"/>
    </row>
    <row r="13" spans="1:5" ht="246.75" customHeight="1" x14ac:dyDescent="0.25">
      <c r="A13" s="20" t="s">
        <v>15</v>
      </c>
      <c r="B13" s="3" t="s">
        <v>107</v>
      </c>
      <c r="C13" s="3" t="s">
        <v>47</v>
      </c>
      <c r="D13" s="110"/>
      <c r="E13" s="111"/>
    </row>
    <row r="14" spans="1:5" ht="36.75" customHeight="1" x14ac:dyDescent="0.25">
      <c r="A14" s="93" t="s">
        <v>45</v>
      </c>
      <c r="B14" s="94"/>
      <c r="C14" s="94"/>
      <c r="D14" s="94"/>
      <c r="E14" s="97"/>
    </row>
    <row r="15" spans="1:5" ht="168.75" customHeight="1" x14ac:dyDescent="0.25">
      <c r="A15" s="28" t="s">
        <v>14</v>
      </c>
      <c r="B15" s="8" t="s">
        <v>106</v>
      </c>
      <c r="C15" s="8" t="s">
        <v>48</v>
      </c>
      <c r="D15" s="84"/>
      <c r="E15" s="86"/>
    </row>
    <row r="16" spans="1:5" x14ac:dyDescent="0.25">
      <c r="A16" s="98"/>
      <c r="B16" s="98"/>
      <c r="C16" s="98"/>
      <c r="D16" s="98"/>
      <c r="E16" s="98"/>
    </row>
    <row r="17" spans="1:5" x14ac:dyDescent="0.25">
      <c r="A17" s="98"/>
      <c r="B17" s="98"/>
      <c r="C17" s="98"/>
      <c r="D17" s="98"/>
      <c r="E17" s="98"/>
    </row>
    <row r="18" spans="1:5" x14ac:dyDescent="0.25">
      <c r="A18" s="98"/>
      <c r="B18" s="98"/>
      <c r="C18" s="98"/>
      <c r="D18" s="98"/>
      <c r="E18" s="98"/>
    </row>
    <row r="19" spans="1:5" x14ac:dyDescent="0.25">
      <c r="A19" s="98"/>
      <c r="B19" s="98"/>
      <c r="C19" s="98"/>
      <c r="D19" s="98"/>
      <c r="E19" s="98"/>
    </row>
  </sheetData>
  <mergeCells count="17">
    <mergeCell ref="A14:E14"/>
    <mergeCell ref="A19:E19"/>
    <mergeCell ref="A3:E3"/>
    <mergeCell ref="A16:E16"/>
    <mergeCell ref="A17:E17"/>
    <mergeCell ref="A18:E18"/>
    <mergeCell ref="A5:A7"/>
    <mergeCell ref="A9:E9"/>
    <mergeCell ref="A10:E10"/>
    <mergeCell ref="B5:B7"/>
    <mergeCell ref="C5:C7"/>
    <mergeCell ref="D5:E7"/>
    <mergeCell ref="D11:E11"/>
    <mergeCell ref="D13:E13"/>
    <mergeCell ref="D15:E15"/>
    <mergeCell ref="D8:E8"/>
    <mergeCell ref="A12:E12"/>
  </mergeCells>
  <pageMargins left="0.70866141732283472" right="0.70866141732283472" top="0.35433070866141736" bottom="0" header="0.31496062992125984" footer="0"/>
  <pageSetup paperSize="9" scale="55" orientation="landscape" r:id="rId1"/>
  <rowBreaks count="1" manualBreakCount="1">
    <brk id="12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E715F-E844-4D9F-AF8F-B03ABFB78A0B}">
  <dimension ref="A1:N32"/>
  <sheetViews>
    <sheetView topLeftCell="A4" zoomScale="90" zoomScaleNormal="90" workbookViewId="0">
      <selection activeCell="G6" sqref="G6:G8"/>
    </sheetView>
  </sheetViews>
  <sheetFormatPr defaultRowHeight="15" x14ac:dyDescent="0.25"/>
  <cols>
    <col min="5" max="5" width="11.42578125" customWidth="1"/>
    <col min="6" max="6" width="13.85546875" customWidth="1"/>
    <col min="7" max="7" width="21.85546875" bestFit="1" customWidth="1"/>
    <col min="8" max="8" width="9" customWidth="1"/>
    <col min="9" max="10" width="9.140625" hidden="1" customWidth="1"/>
  </cols>
  <sheetData>
    <row r="1" spans="1:14" x14ac:dyDescent="0.25">
      <c r="A1" s="33"/>
      <c r="N1" s="33" t="s">
        <v>49</v>
      </c>
    </row>
    <row r="3" spans="1:14" x14ac:dyDescent="0.25">
      <c r="A3" s="34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1:14" ht="66" customHeight="1" x14ac:dyDescent="0.25">
      <c r="A4" s="112" t="s">
        <v>102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</row>
    <row r="5" spans="1:14" x14ac:dyDescent="0.25">
      <c r="A5" s="36"/>
    </row>
    <row r="6" spans="1:14" ht="15.75" customHeight="1" x14ac:dyDescent="0.25">
      <c r="A6" s="113" t="s">
        <v>50</v>
      </c>
      <c r="B6" s="113" t="s">
        <v>51</v>
      </c>
      <c r="C6" s="113" t="s">
        <v>52</v>
      </c>
      <c r="D6" s="113" t="s">
        <v>53</v>
      </c>
      <c r="E6" s="113" t="s">
        <v>91</v>
      </c>
      <c r="F6" s="113" t="s">
        <v>101</v>
      </c>
      <c r="G6" s="113" t="s">
        <v>54</v>
      </c>
      <c r="H6" s="113" t="s">
        <v>92</v>
      </c>
      <c r="I6" s="113"/>
      <c r="J6" s="113"/>
      <c r="K6" s="113"/>
      <c r="L6" s="113"/>
      <c r="M6" s="113" t="s">
        <v>55</v>
      </c>
      <c r="N6" s="113" t="s">
        <v>56</v>
      </c>
    </row>
    <row r="7" spans="1:14" ht="142.5" customHeight="1" x14ac:dyDescent="0.25">
      <c r="A7" s="113"/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</row>
    <row r="8" spans="1:14" ht="28.5" customHeight="1" x14ac:dyDescent="0.25">
      <c r="A8" s="113"/>
      <c r="B8" s="113"/>
      <c r="C8" s="113"/>
      <c r="D8" s="113"/>
      <c r="E8" s="113"/>
      <c r="F8" s="113"/>
      <c r="G8" s="113"/>
      <c r="H8" s="113" t="s">
        <v>93</v>
      </c>
      <c r="I8" s="113"/>
      <c r="J8" s="113"/>
      <c r="K8" s="55" t="s">
        <v>93</v>
      </c>
      <c r="L8" s="55" t="s">
        <v>93</v>
      </c>
      <c r="M8" s="113"/>
      <c r="N8" s="113"/>
    </row>
    <row r="9" spans="1:14" x14ac:dyDescent="0.25">
      <c r="A9" s="55">
        <v>1</v>
      </c>
      <c r="B9" s="55">
        <v>2</v>
      </c>
      <c r="C9" s="55">
        <v>3</v>
      </c>
      <c r="D9" s="55">
        <v>4</v>
      </c>
      <c r="E9" s="55">
        <v>5</v>
      </c>
      <c r="F9" s="55">
        <v>6</v>
      </c>
      <c r="G9" s="55">
        <v>7</v>
      </c>
      <c r="H9" s="113">
        <v>8</v>
      </c>
      <c r="I9" s="113"/>
      <c r="J9" s="55">
        <v>9</v>
      </c>
      <c r="K9" s="55">
        <v>9</v>
      </c>
      <c r="L9" s="55">
        <v>10</v>
      </c>
      <c r="M9" s="55">
        <v>11</v>
      </c>
      <c r="N9" s="55">
        <v>12</v>
      </c>
    </row>
    <row r="10" spans="1:14" x14ac:dyDescent="0.25">
      <c r="A10" s="55" t="s">
        <v>30</v>
      </c>
      <c r="B10" s="55" t="s">
        <v>30</v>
      </c>
      <c r="C10" s="55" t="s">
        <v>30</v>
      </c>
      <c r="D10" s="55" t="s">
        <v>30</v>
      </c>
      <c r="E10" s="55" t="s">
        <v>30</v>
      </c>
      <c r="F10" s="55" t="s">
        <v>30</v>
      </c>
      <c r="G10" s="113" t="s">
        <v>13</v>
      </c>
      <c r="H10" s="113" t="s">
        <v>30</v>
      </c>
      <c r="I10" s="113"/>
      <c r="J10" s="113" t="s">
        <v>30</v>
      </c>
      <c r="K10" s="113"/>
      <c r="L10" s="113" t="s">
        <v>30</v>
      </c>
      <c r="M10" s="113" t="s">
        <v>30</v>
      </c>
      <c r="N10" s="113"/>
    </row>
    <row r="11" spans="1:14" ht="60.75" customHeight="1" x14ac:dyDescent="0.25">
      <c r="A11" s="113" t="s">
        <v>94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</row>
    <row r="12" spans="1:14" x14ac:dyDescent="0.25">
      <c r="A12" s="113"/>
      <c r="B12" s="113"/>
      <c r="C12" s="113"/>
      <c r="D12" s="113"/>
      <c r="E12" s="113"/>
      <c r="F12" s="113"/>
      <c r="G12" s="56" t="s">
        <v>13</v>
      </c>
      <c r="H12" s="57">
        <v>0</v>
      </c>
      <c r="I12" s="57">
        <f t="shared" ref="I12:J12" si="0">I13+I14+I15+I16+I17+I18</f>
        <v>409039.06510000001</v>
      </c>
      <c r="J12" s="57">
        <f t="shared" si="0"/>
        <v>0</v>
      </c>
      <c r="K12" s="60">
        <v>0</v>
      </c>
      <c r="L12" s="61">
        <v>0</v>
      </c>
      <c r="M12" s="126"/>
      <c r="N12" s="126"/>
    </row>
    <row r="13" spans="1:14" x14ac:dyDescent="0.25">
      <c r="A13" s="113"/>
      <c r="B13" s="113"/>
      <c r="C13" s="113"/>
      <c r="D13" s="113"/>
      <c r="E13" s="113"/>
      <c r="F13" s="113"/>
      <c r="G13" s="56" t="s">
        <v>6</v>
      </c>
      <c r="H13" s="57">
        <v>0</v>
      </c>
      <c r="I13" s="57">
        <f t="shared" ref="I13:J18" si="1">I20+I27+I34+I41+I48+I55+I62+I69+I76+I83+I90+I97+I104</f>
        <v>0</v>
      </c>
      <c r="J13" s="57">
        <f t="shared" si="1"/>
        <v>0</v>
      </c>
      <c r="K13" s="60">
        <v>0</v>
      </c>
      <c r="L13" s="61">
        <v>0</v>
      </c>
      <c r="M13" s="126"/>
      <c r="N13" s="126"/>
    </row>
    <row r="14" spans="1:14" ht="30" x14ac:dyDescent="0.25">
      <c r="A14" s="113"/>
      <c r="B14" s="113"/>
      <c r="C14" s="113"/>
      <c r="D14" s="113"/>
      <c r="E14" s="113"/>
      <c r="F14" s="113"/>
      <c r="G14" s="56" t="s">
        <v>5</v>
      </c>
      <c r="H14" s="57">
        <v>0</v>
      </c>
      <c r="I14" s="57">
        <f t="shared" si="1"/>
        <v>0</v>
      </c>
      <c r="J14" s="57">
        <f t="shared" si="1"/>
        <v>0</v>
      </c>
      <c r="K14" s="60">
        <v>0</v>
      </c>
      <c r="L14" s="61">
        <v>0</v>
      </c>
      <c r="M14" s="126"/>
      <c r="N14" s="126"/>
    </row>
    <row r="15" spans="1:14" x14ac:dyDescent="0.25">
      <c r="A15" s="113"/>
      <c r="B15" s="113"/>
      <c r="C15" s="113"/>
      <c r="D15" s="113"/>
      <c r="E15" s="113"/>
      <c r="F15" s="113"/>
      <c r="G15" s="56" t="s">
        <v>4</v>
      </c>
      <c r="H15" s="57">
        <v>0</v>
      </c>
      <c r="I15" s="57">
        <f t="shared" si="1"/>
        <v>0</v>
      </c>
      <c r="J15" s="57">
        <f t="shared" si="1"/>
        <v>0</v>
      </c>
      <c r="K15" s="60">
        <v>0</v>
      </c>
      <c r="L15" s="61">
        <v>0</v>
      </c>
      <c r="M15" s="126"/>
      <c r="N15" s="126"/>
    </row>
    <row r="16" spans="1:14" ht="45" x14ac:dyDescent="0.25">
      <c r="A16" s="113"/>
      <c r="B16" s="113"/>
      <c r="C16" s="113"/>
      <c r="D16" s="113"/>
      <c r="E16" s="113"/>
      <c r="F16" s="113"/>
      <c r="G16" s="56" t="s">
        <v>95</v>
      </c>
      <c r="H16" s="57">
        <v>0</v>
      </c>
      <c r="I16" s="57">
        <f t="shared" si="1"/>
        <v>0</v>
      </c>
      <c r="J16" s="57">
        <f t="shared" si="1"/>
        <v>0</v>
      </c>
      <c r="K16" s="60">
        <v>0</v>
      </c>
      <c r="L16" s="61">
        <v>0</v>
      </c>
      <c r="M16" s="126"/>
      <c r="N16" s="126"/>
    </row>
    <row r="17" spans="1:14" x14ac:dyDescent="0.25">
      <c r="A17" s="113"/>
      <c r="B17" s="113"/>
      <c r="C17" s="113"/>
      <c r="D17" s="113"/>
      <c r="E17" s="113"/>
      <c r="F17" s="113"/>
      <c r="G17" s="56" t="s">
        <v>96</v>
      </c>
      <c r="H17" s="57">
        <v>0</v>
      </c>
      <c r="I17" s="57">
        <f t="shared" si="1"/>
        <v>0</v>
      </c>
      <c r="J17" s="57">
        <f t="shared" si="1"/>
        <v>0</v>
      </c>
      <c r="K17" s="60">
        <v>0</v>
      </c>
      <c r="L17" s="61">
        <v>0</v>
      </c>
      <c r="M17" s="126"/>
      <c r="N17" s="126"/>
    </row>
    <row r="18" spans="1:14" x14ac:dyDescent="0.25">
      <c r="A18" s="113"/>
      <c r="B18" s="113"/>
      <c r="C18" s="113"/>
      <c r="D18" s="113"/>
      <c r="E18" s="113"/>
      <c r="F18" s="113"/>
      <c r="G18" s="56" t="s">
        <v>1</v>
      </c>
      <c r="H18" s="57">
        <v>0</v>
      </c>
      <c r="I18" s="57">
        <f t="shared" si="1"/>
        <v>409039.06510000001</v>
      </c>
      <c r="J18" s="57">
        <f t="shared" si="1"/>
        <v>0</v>
      </c>
      <c r="K18" s="60">
        <v>0</v>
      </c>
      <c r="L18" s="61">
        <v>0</v>
      </c>
      <c r="M18" s="126"/>
      <c r="N18" s="126"/>
    </row>
    <row r="19" spans="1:14" ht="15" customHeight="1" x14ac:dyDescent="0.25">
      <c r="A19" s="114">
        <v>1</v>
      </c>
      <c r="B19" s="117" t="s">
        <v>97</v>
      </c>
      <c r="C19" s="118"/>
      <c r="D19" s="118"/>
      <c r="E19" s="118"/>
      <c r="F19" s="119"/>
      <c r="G19" s="56" t="s">
        <v>13</v>
      </c>
      <c r="H19" s="58">
        <v>0</v>
      </c>
      <c r="I19" s="58"/>
      <c r="J19" s="58">
        <f t="shared" ref="J19" si="2">J20+J21+J22+J23+J24+J25</f>
        <v>0</v>
      </c>
      <c r="K19" s="60">
        <v>0</v>
      </c>
      <c r="L19" s="61">
        <v>0</v>
      </c>
      <c r="M19" s="126"/>
      <c r="N19" s="126"/>
    </row>
    <row r="20" spans="1:14" x14ac:dyDescent="0.25">
      <c r="A20" s="115"/>
      <c r="B20" s="120"/>
      <c r="C20" s="121"/>
      <c r="D20" s="121"/>
      <c r="E20" s="121"/>
      <c r="F20" s="122"/>
      <c r="G20" s="56" t="s">
        <v>6</v>
      </c>
      <c r="H20" s="57">
        <v>0</v>
      </c>
      <c r="I20" s="57"/>
      <c r="J20" s="57">
        <v>0</v>
      </c>
      <c r="K20" s="60">
        <v>0</v>
      </c>
      <c r="L20" s="61">
        <v>0</v>
      </c>
      <c r="M20" s="126"/>
      <c r="N20" s="126"/>
    </row>
    <row r="21" spans="1:14" ht="30" x14ac:dyDescent="0.25">
      <c r="A21" s="115"/>
      <c r="B21" s="120"/>
      <c r="C21" s="121"/>
      <c r="D21" s="121"/>
      <c r="E21" s="121"/>
      <c r="F21" s="122"/>
      <c r="G21" s="56" t="s">
        <v>5</v>
      </c>
      <c r="H21" s="57">
        <v>0</v>
      </c>
      <c r="I21" s="57"/>
      <c r="J21" s="57">
        <v>0</v>
      </c>
      <c r="K21" s="60">
        <v>0</v>
      </c>
      <c r="L21" s="61">
        <v>0</v>
      </c>
      <c r="M21" s="126"/>
      <c r="N21" s="126"/>
    </row>
    <row r="22" spans="1:14" x14ac:dyDescent="0.25">
      <c r="A22" s="115"/>
      <c r="B22" s="120"/>
      <c r="C22" s="121"/>
      <c r="D22" s="121"/>
      <c r="E22" s="121"/>
      <c r="F22" s="122"/>
      <c r="G22" s="56" t="s">
        <v>4</v>
      </c>
      <c r="H22" s="59">
        <f>68453.93255-68453.93255</f>
        <v>0</v>
      </c>
      <c r="I22" s="59"/>
      <c r="J22" s="57">
        <v>0</v>
      </c>
      <c r="K22" s="60">
        <v>0</v>
      </c>
      <c r="L22" s="61">
        <v>0</v>
      </c>
      <c r="M22" s="126"/>
      <c r="N22" s="126"/>
    </row>
    <row r="23" spans="1:14" ht="45" x14ac:dyDescent="0.25">
      <c r="A23" s="115"/>
      <c r="B23" s="120"/>
      <c r="C23" s="121"/>
      <c r="D23" s="121"/>
      <c r="E23" s="121"/>
      <c r="F23" s="122"/>
      <c r="G23" s="56" t="s">
        <v>95</v>
      </c>
      <c r="H23" s="59">
        <v>0</v>
      </c>
      <c r="I23" s="59"/>
      <c r="J23" s="57">
        <v>0</v>
      </c>
      <c r="K23" s="60">
        <v>0</v>
      </c>
      <c r="L23" s="61">
        <v>0</v>
      </c>
      <c r="M23" s="126"/>
      <c r="N23" s="126"/>
    </row>
    <row r="24" spans="1:14" x14ac:dyDescent="0.25">
      <c r="A24" s="115"/>
      <c r="B24" s="120"/>
      <c r="C24" s="121"/>
      <c r="D24" s="121"/>
      <c r="E24" s="121"/>
      <c r="F24" s="122"/>
      <c r="G24" s="56" t="s">
        <v>96</v>
      </c>
      <c r="H24" s="59">
        <v>0</v>
      </c>
      <c r="I24" s="59"/>
      <c r="J24" s="57">
        <v>0</v>
      </c>
      <c r="K24" s="60">
        <v>0</v>
      </c>
      <c r="L24" s="61">
        <v>0</v>
      </c>
      <c r="M24" s="126"/>
      <c r="N24" s="126"/>
    </row>
    <row r="25" spans="1:14" x14ac:dyDescent="0.25">
      <c r="A25" s="116"/>
      <c r="B25" s="123"/>
      <c r="C25" s="124"/>
      <c r="D25" s="124"/>
      <c r="E25" s="124"/>
      <c r="F25" s="125"/>
      <c r="G25" s="56" t="s">
        <v>1</v>
      </c>
      <c r="H25" s="59">
        <v>0</v>
      </c>
      <c r="I25" s="59">
        <v>204519.53255</v>
      </c>
      <c r="J25" s="57">
        <v>0</v>
      </c>
      <c r="K25" s="60">
        <v>0</v>
      </c>
      <c r="L25" s="61">
        <v>0</v>
      </c>
      <c r="M25" s="126"/>
      <c r="N25" s="126"/>
    </row>
    <row r="26" spans="1:14" x14ac:dyDescent="0.25">
      <c r="A26" s="114" t="s">
        <v>98</v>
      </c>
      <c r="B26" s="117"/>
      <c r="C26" s="118"/>
      <c r="D26" s="118"/>
      <c r="E26" s="118"/>
      <c r="F26" s="119"/>
      <c r="G26" s="56" t="s">
        <v>13</v>
      </c>
      <c r="H26" s="58">
        <v>0</v>
      </c>
      <c r="I26" s="58"/>
      <c r="J26" s="58">
        <f t="shared" ref="J26" si="3">J27+J28+J29+J30+J31+J32</f>
        <v>0</v>
      </c>
      <c r="K26" s="60">
        <v>0</v>
      </c>
      <c r="L26" s="61">
        <v>0</v>
      </c>
      <c r="M26" s="126"/>
      <c r="N26" s="126"/>
    </row>
    <row r="27" spans="1:14" x14ac:dyDescent="0.25">
      <c r="A27" s="115"/>
      <c r="B27" s="120"/>
      <c r="C27" s="121"/>
      <c r="D27" s="121"/>
      <c r="E27" s="121"/>
      <c r="F27" s="122"/>
      <c r="G27" s="56" t="s">
        <v>6</v>
      </c>
      <c r="H27" s="57">
        <v>0</v>
      </c>
      <c r="I27" s="57"/>
      <c r="J27" s="57">
        <v>0</v>
      </c>
      <c r="K27" s="60">
        <v>0</v>
      </c>
      <c r="L27" s="61">
        <v>0</v>
      </c>
      <c r="M27" s="126"/>
      <c r="N27" s="126"/>
    </row>
    <row r="28" spans="1:14" ht="30" x14ac:dyDescent="0.25">
      <c r="A28" s="115"/>
      <c r="B28" s="120"/>
      <c r="C28" s="121"/>
      <c r="D28" s="121"/>
      <c r="E28" s="121"/>
      <c r="F28" s="122"/>
      <c r="G28" s="56" t="s">
        <v>5</v>
      </c>
      <c r="H28" s="57">
        <v>0</v>
      </c>
      <c r="I28" s="57"/>
      <c r="J28" s="57">
        <v>0</v>
      </c>
      <c r="K28" s="60">
        <v>0</v>
      </c>
      <c r="L28" s="61">
        <v>0</v>
      </c>
      <c r="M28" s="126"/>
      <c r="N28" s="126"/>
    </row>
    <row r="29" spans="1:14" x14ac:dyDescent="0.25">
      <c r="A29" s="115"/>
      <c r="B29" s="120"/>
      <c r="C29" s="121"/>
      <c r="D29" s="121"/>
      <c r="E29" s="121"/>
      <c r="F29" s="122"/>
      <c r="G29" s="56" t="s">
        <v>4</v>
      </c>
      <c r="H29" s="59">
        <f>68453.93255-68453.93255</f>
        <v>0</v>
      </c>
      <c r="I29" s="59"/>
      <c r="J29" s="57">
        <v>0</v>
      </c>
      <c r="K29" s="60">
        <v>0</v>
      </c>
      <c r="L29" s="61">
        <v>0</v>
      </c>
      <c r="M29" s="126"/>
      <c r="N29" s="126"/>
    </row>
    <row r="30" spans="1:14" ht="45" x14ac:dyDescent="0.25">
      <c r="A30" s="115"/>
      <c r="B30" s="120"/>
      <c r="C30" s="121"/>
      <c r="D30" s="121"/>
      <c r="E30" s="121"/>
      <c r="F30" s="122"/>
      <c r="G30" s="56" t="s">
        <v>95</v>
      </c>
      <c r="H30" s="59">
        <v>0</v>
      </c>
      <c r="I30" s="59"/>
      <c r="J30" s="57">
        <v>0</v>
      </c>
      <c r="K30" s="60">
        <v>0</v>
      </c>
      <c r="L30" s="61">
        <v>0</v>
      </c>
      <c r="M30" s="126"/>
      <c r="N30" s="126"/>
    </row>
    <row r="31" spans="1:14" x14ac:dyDescent="0.25">
      <c r="A31" s="115"/>
      <c r="B31" s="120"/>
      <c r="C31" s="121"/>
      <c r="D31" s="121"/>
      <c r="E31" s="121"/>
      <c r="F31" s="122"/>
      <c r="G31" s="56" t="s">
        <v>96</v>
      </c>
      <c r="H31" s="59">
        <v>0</v>
      </c>
      <c r="I31" s="59"/>
      <c r="J31" s="57">
        <v>0</v>
      </c>
      <c r="K31" s="60">
        <v>0</v>
      </c>
      <c r="L31" s="61">
        <v>0</v>
      </c>
      <c r="M31" s="126"/>
      <c r="N31" s="126"/>
    </row>
    <row r="32" spans="1:14" x14ac:dyDescent="0.25">
      <c r="A32" s="116"/>
      <c r="B32" s="123"/>
      <c r="C32" s="124"/>
      <c r="D32" s="124"/>
      <c r="E32" s="124"/>
      <c r="F32" s="125"/>
      <c r="G32" s="56" t="s">
        <v>1</v>
      </c>
      <c r="H32" s="59">
        <v>0</v>
      </c>
      <c r="I32" s="59">
        <v>204519.53255</v>
      </c>
      <c r="J32" s="57">
        <v>0</v>
      </c>
      <c r="K32" s="60">
        <v>0</v>
      </c>
      <c r="L32" s="61">
        <v>0</v>
      </c>
      <c r="M32" s="126"/>
      <c r="N32" s="126"/>
    </row>
  </sheetData>
  <mergeCells count="31">
    <mergeCell ref="A26:A32"/>
    <mergeCell ref="B26:F32"/>
    <mergeCell ref="M26:M32"/>
    <mergeCell ref="N26:N32"/>
    <mergeCell ref="M12:M18"/>
    <mergeCell ref="N12:N18"/>
    <mergeCell ref="A11:F18"/>
    <mergeCell ref="B19:F25"/>
    <mergeCell ref="N19:N25"/>
    <mergeCell ref="M19:M25"/>
    <mergeCell ref="A19:A25"/>
    <mergeCell ref="K10:K11"/>
    <mergeCell ref="L10:L11"/>
    <mergeCell ref="M10:M11"/>
    <mergeCell ref="N10:N11"/>
    <mergeCell ref="H9:I9"/>
    <mergeCell ref="G10:G11"/>
    <mergeCell ref="H10:I11"/>
    <mergeCell ref="N6:N8"/>
    <mergeCell ref="J10:J11"/>
    <mergeCell ref="A4:N4"/>
    <mergeCell ref="A6:A8"/>
    <mergeCell ref="B6:B8"/>
    <mergeCell ref="C6:C8"/>
    <mergeCell ref="D6:D8"/>
    <mergeCell ref="E6:E8"/>
    <mergeCell ref="F6:F8"/>
    <mergeCell ref="G6:G8"/>
    <mergeCell ref="M6:M8"/>
    <mergeCell ref="H6:L7"/>
    <mergeCell ref="H8:J8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1E711-9117-4ED0-A244-F170E494093F}">
  <dimension ref="A1:G9"/>
  <sheetViews>
    <sheetView workbookViewId="0">
      <selection activeCell="G24" sqref="G24"/>
    </sheetView>
  </sheetViews>
  <sheetFormatPr defaultRowHeight="15" x14ac:dyDescent="0.25"/>
  <cols>
    <col min="7" max="7" width="11.5703125" customWidth="1"/>
  </cols>
  <sheetData>
    <row r="1" spans="1:7" x14ac:dyDescent="0.25">
      <c r="G1" s="36" t="s">
        <v>57</v>
      </c>
    </row>
    <row r="2" spans="1:7" x14ac:dyDescent="0.25">
      <c r="A2" s="36"/>
    </row>
    <row r="3" spans="1:7" x14ac:dyDescent="0.25">
      <c r="A3" s="127" t="s">
        <v>58</v>
      </c>
      <c r="B3" s="127"/>
      <c r="C3" s="127"/>
      <c r="D3" s="127"/>
      <c r="E3" s="127"/>
      <c r="F3" s="127"/>
      <c r="G3" s="127"/>
    </row>
    <row r="4" spans="1:7" ht="15.75" thickBot="1" x14ac:dyDescent="0.3">
      <c r="A4" s="36"/>
    </row>
    <row r="5" spans="1:7" ht="120.75" thickBot="1" x14ac:dyDescent="0.3">
      <c r="A5" s="40" t="s">
        <v>59</v>
      </c>
      <c r="B5" s="39" t="s">
        <v>60</v>
      </c>
      <c r="C5" s="39" t="s">
        <v>52</v>
      </c>
      <c r="D5" s="39" t="s">
        <v>61</v>
      </c>
      <c r="E5" s="39" t="s">
        <v>62</v>
      </c>
      <c r="F5" s="39" t="s">
        <v>63</v>
      </c>
      <c r="G5" s="39" t="s">
        <v>64</v>
      </c>
    </row>
    <row r="6" spans="1:7" ht="15.75" thickBot="1" x14ac:dyDescent="0.3">
      <c r="A6" s="38">
        <v>1</v>
      </c>
      <c r="B6" s="37">
        <v>2</v>
      </c>
      <c r="C6" s="37">
        <v>3</v>
      </c>
      <c r="D6" s="37">
        <v>4</v>
      </c>
      <c r="E6" s="37">
        <v>5</v>
      </c>
      <c r="F6" s="37">
        <v>6</v>
      </c>
      <c r="G6" s="37">
        <v>7</v>
      </c>
    </row>
    <row r="7" spans="1:7" ht="15.75" thickBot="1" x14ac:dyDescent="0.3">
      <c r="A7" s="38">
        <v>1</v>
      </c>
      <c r="B7" s="37" t="s">
        <v>30</v>
      </c>
      <c r="C7" s="37" t="s">
        <v>30</v>
      </c>
      <c r="D7" s="37" t="s">
        <v>30</v>
      </c>
      <c r="E7" s="37" t="s">
        <v>30</v>
      </c>
      <c r="F7" s="37" t="s">
        <v>30</v>
      </c>
      <c r="G7" s="37" t="s">
        <v>30</v>
      </c>
    </row>
    <row r="8" spans="1:7" ht="15.75" thickBot="1" x14ac:dyDescent="0.3">
      <c r="A8" s="38">
        <v>2</v>
      </c>
      <c r="B8" s="37" t="s">
        <v>30</v>
      </c>
      <c r="C8" s="37" t="s">
        <v>30</v>
      </c>
      <c r="D8" s="37" t="s">
        <v>30</v>
      </c>
      <c r="E8" s="37" t="s">
        <v>30</v>
      </c>
      <c r="F8" s="37" t="s">
        <v>30</v>
      </c>
      <c r="G8" s="37" t="s">
        <v>30</v>
      </c>
    </row>
    <row r="9" spans="1:7" ht="15.75" thickBot="1" x14ac:dyDescent="0.3">
      <c r="A9" s="38">
        <v>3</v>
      </c>
      <c r="B9" s="37" t="s">
        <v>30</v>
      </c>
      <c r="C9" s="37" t="s">
        <v>30</v>
      </c>
      <c r="D9" s="37" t="s">
        <v>30</v>
      </c>
      <c r="E9" s="37" t="s">
        <v>30</v>
      </c>
      <c r="F9" s="37" t="s">
        <v>30</v>
      </c>
      <c r="G9" s="37" t="s">
        <v>30</v>
      </c>
    </row>
  </sheetData>
  <mergeCells count="1">
    <mergeCell ref="A3:G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56AA5-B205-4A37-96AF-AF4419EB77A8}">
  <dimension ref="A1:D13"/>
  <sheetViews>
    <sheetView workbookViewId="0">
      <selection activeCell="D1" sqref="D1"/>
    </sheetView>
  </sheetViews>
  <sheetFormatPr defaultRowHeight="15" x14ac:dyDescent="0.25"/>
  <cols>
    <col min="2" max="2" width="28.140625" customWidth="1"/>
    <col min="3" max="3" width="26.5703125" customWidth="1"/>
    <col min="4" max="4" width="32.7109375" customWidth="1"/>
  </cols>
  <sheetData>
    <row r="1" spans="1:4" x14ac:dyDescent="0.25">
      <c r="D1" s="33" t="s">
        <v>65</v>
      </c>
    </row>
    <row r="2" spans="1:4" x14ac:dyDescent="0.25">
      <c r="A2" s="41"/>
    </row>
    <row r="3" spans="1:4" x14ac:dyDescent="0.25">
      <c r="A3" s="112" t="s">
        <v>66</v>
      </c>
      <c r="B3" s="112"/>
      <c r="C3" s="112"/>
      <c r="D3" s="112"/>
    </row>
    <row r="4" spans="1:4" x14ac:dyDescent="0.25">
      <c r="A4" s="41"/>
    </row>
    <row r="5" spans="1:4" ht="15.75" thickBot="1" x14ac:dyDescent="0.3">
      <c r="A5" s="36"/>
    </row>
    <row r="6" spans="1:4" x14ac:dyDescent="0.25">
      <c r="A6" s="128" t="s">
        <v>59</v>
      </c>
      <c r="B6" s="128" t="s">
        <v>67</v>
      </c>
      <c r="C6" s="130" t="s">
        <v>68</v>
      </c>
      <c r="D6" s="128" t="s">
        <v>69</v>
      </c>
    </row>
    <row r="7" spans="1:4" ht="267" customHeight="1" thickBot="1" x14ac:dyDescent="0.3">
      <c r="A7" s="129"/>
      <c r="B7" s="129"/>
      <c r="C7" s="131"/>
      <c r="D7" s="129"/>
    </row>
    <row r="8" spans="1:4" ht="15.75" thickBot="1" x14ac:dyDescent="0.3">
      <c r="A8" s="42">
        <v>1</v>
      </c>
      <c r="B8" s="43">
        <v>2</v>
      </c>
      <c r="C8" s="43">
        <v>3</v>
      </c>
      <c r="D8" s="43">
        <v>4</v>
      </c>
    </row>
    <row r="9" spans="1:4" ht="15.75" thickBot="1" x14ac:dyDescent="0.3">
      <c r="A9" s="44">
        <v>1</v>
      </c>
      <c r="B9" s="45"/>
      <c r="C9" s="45"/>
      <c r="D9" s="45"/>
    </row>
    <row r="10" spans="1:4" ht="15.75" thickBot="1" x14ac:dyDescent="0.3">
      <c r="A10" s="44">
        <v>2</v>
      </c>
      <c r="B10" s="45"/>
      <c r="C10" s="45"/>
      <c r="D10" s="45"/>
    </row>
    <row r="11" spans="1:4" ht="15.75" thickBot="1" x14ac:dyDescent="0.3">
      <c r="A11" s="44">
        <v>3</v>
      </c>
      <c r="B11" s="45"/>
      <c r="C11" s="45"/>
      <c r="D11" s="45"/>
    </row>
    <row r="12" spans="1:4" ht="15.75" thickBot="1" x14ac:dyDescent="0.3">
      <c r="A12" s="44">
        <v>4</v>
      </c>
      <c r="B12" s="45"/>
      <c r="C12" s="45"/>
      <c r="D12" s="45"/>
    </row>
    <row r="13" spans="1:4" x14ac:dyDescent="0.25">
      <c r="A13" s="36"/>
    </row>
  </sheetData>
  <mergeCells count="5">
    <mergeCell ref="A3:D3"/>
    <mergeCell ref="A6:A7"/>
    <mergeCell ref="B6:B7"/>
    <mergeCell ref="C6:C7"/>
    <mergeCell ref="D6:D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CDC28-E939-40C9-8DB8-C385EDE0DEC9}">
  <dimension ref="A1:J14"/>
  <sheetViews>
    <sheetView workbookViewId="0">
      <selection activeCell="I7" sqref="I7:J7"/>
    </sheetView>
  </sheetViews>
  <sheetFormatPr defaultRowHeight="15" x14ac:dyDescent="0.25"/>
  <cols>
    <col min="2" max="2" width="16.7109375" customWidth="1"/>
    <col min="3" max="3" width="18.5703125" customWidth="1"/>
    <col min="4" max="4" width="20.42578125" customWidth="1"/>
    <col min="5" max="5" width="19.28515625" customWidth="1"/>
    <col min="6" max="6" width="13" customWidth="1"/>
    <col min="7" max="7" width="12.7109375" customWidth="1"/>
    <col min="8" max="8" width="13.28515625" customWidth="1"/>
  </cols>
  <sheetData>
    <row r="1" spans="1:10" x14ac:dyDescent="0.25">
      <c r="J1" s="33" t="s">
        <v>70</v>
      </c>
    </row>
    <row r="2" spans="1:10" x14ac:dyDescent="0.25">
      <c r="A2" s="41"/>
    </row>
    <row r="3" spans="1:10" ht="51" customHeight="1" x14ac:dyDescent="0.25">
      <c r="A3" s="112" t="s">
        <v>71</v>
      </c>
      <c r="B3" s="112"/>
      <c r="C3" s="112"/>
      <c r="D3" s="112"/>
      <c r="E3" s="112"/>
      <c r="F3" s="112"/>
      <c r="G3" s="112"/>
      <c r="H3" s="112"/>
      <c r="I3" s="112"/>
      <c r="J3" s="112"/>
    </row>
    <row r="4" spans="1:10" x14ac:dyDescent="0.25">
      <c r="A4" s="41"/>
      <c r="B4" s="35"/>
      <c r="C4" s="35"/>
      <c r="D4" s="35"/>
      <c r="E4" s="35"/>
      <c r="F4" s="35"/>
      <c r="G4" s="35"/>
      <c r="H4" s="35"/>
      <c r="I4" s="35"/>
      <c r="J4" s="35"/>
    </row>
    <row r="5" spans="1:10" ht="15.75" thickBot="1" x14ac:dyDescent="0.3">
      <c r="A5" s="36"/>
    </row>
    <row r="6" spans="1:10" ht="81.75" customHeight="1" thickBot="1" x14ac:dyDescent="0.3">
      <c r="A6" s="132" t="s">
        <v>72</v>
      </c>
      <c r="B6" s="132" t="s">
        <v>73</v>
      </c>
      <c r="C6" s="132" t="s">
        <v>74</v>
      </c>
      <c r="D6" s="132" t="s">
        <v>75</v>
      </c>
      <c r="E6" s="132" t="s">
        <v>99</v>
      </c>
      <c r="F6" s="134" t="s">
        <v>76</v>
      </c>
      <c r="G6" s="135"/>
      <c r="H6" s="135"/>
      <c r="I6" s="135"/>
      <c r="J6" s="136"/>
    </row>
    <row r="7" spans="1:10" ht="98.25" customHeight="1" thickBot="1" x14ac:dyDescent="0.3">
      <c r="A7" s="133"/>
      <c r="B7" s="133"/>
      <c r="C7" s="133"/>
      <c r="D7" s="133"/>
      <c r="E7" s="133"/>
      <c r="F7" s="62" t="s">
        <v>100</v>
      </c>
      <c r="G7" s="62" t="s">
        <v>100</v>
      </c>
      <c r="H7" s="62" t="s">
        <v>100</v>
      </c>
      <c r="I7" s="137" t="s">
        <v>98</v>
      </c>
      <c r="J7" s="138"/>
    </row>
    <row r="8" spans="1:10" ht="15.75" thickBot="1" x14ac:dyDescent="0.3">
      <c r="A8" s="139">
        <v>1</v>
      </c>
      <c r="B8" s="142" t="s">
        <v>30</v>
      </c>
      <c r="C8" s="139" t="s">
        <v>30</v>
      </c>
      <c r="D8" s="37"/>
      <c r="E8" s="134" t="s">
        <v>77</v>
      </c>
      <c r="F8" s="135"/>
      <c r="G8" s="135"/>
      <c r="H8" s="136"/>
      <c r="I8" s="37"/>
      <c r="J8" s="46"/>
    </row>
    <row r="9" spans="1:10" ht="15.75" thickBot="1" x14ac:dyDescent="0.3">
      <c r="A9" s="140"/>
      <c r="B9" s="143"/>
      <c r="C9" s="140"/>
      <c r="D9" s="37" t="s">
        <v>30</v>
      </c>
      <c r="E9" s="37" t="s">
        <v>30</v>
      </c>
      <c r="F9" s="37"/>
      <c r="G9" s="37"/>
      <c r="H9" s="37"/>
      <c r="I9" s="37"/>
      <c r="J9" s="37"/>
    </row>
    <row r="10" spans="1:10" ht="15.75" thickBot="1" x14ac:dyDescent="0.3">
      <c r="A10" s="140"/>
      <c r="B10" s="143"/>
      <c r="C10" s="140"/>
      <c r="D10" s="37" t="s">
        <v>30</v>
      </c>
      <c r="E10" s="37" t="s">
        <v>30</v>
      </c>
      <c r="F10" s="37"/>
      <c r="G10" s="37"/>
      <c r="H10" s="37"/>
      <c r="I10" s="37"/>
      <c r="J10" s="37"/>
    </row>
    <row r="11" spans="1:10" ht="15.75" thickBot="1" x14ac:dyDescent="0.3">
      <c r="A11" s="140"/>
      <c r="B11" s="143"/>
      <c r="C11" s="140"/>
      <c r="D11" s="37" t="s">
        <v>30</v>
      </c>
      <c r="E11" s="134" t="s">
        <v>78</v>
      </c>
      <c r="F11" s="135"/>
      <c r="G11" s="135"/>
      <c r="H11" s="136"/>
      <c r="I11" s="37"/>
      <c r="J11" s="37"/>
    </row>
    <row r="12" spans="1:10" ht="15.75" thickBot="1" x14ac:dyDescent="0.3">
      <c r="A12" s="140"/>
      <c r="B12" s="143"/>
      <c r="C12" s="140"/>
      <c r="D12" s="37"/>
      <c r="E12" s="37"/>
      <c r="F12" s="37"/>
      <c r="G12" s="37"/>
      <c r="H12" s="37"/>
      <c r="I12" s="37"/>
      <c r="J12" s="37"/>
    </row>
    <row r="13" spans="1:10" ht="15.75" thickBot="1" x14ac:dyDescent="0.3">
      <c r="A13" s="141"/>
      <c r="B13" s="144"/>
      <c r="C13" s="141"/>
      <c r="D13" s="37"/>
      <c r="E13" s="37"/>
      <c r="F13" s="37"/>
      <c r="G13" s="37"/>
      <c r="H13" s="37"/>
      <c r="I13" s="37"/>
      <c r="J13" s="37"/>
    </row>
    <row r="14" spans="1:10" x14ac:dyDescent="0.25">
      <c r="A14" s="47"/>
    </row>
  </sheetData>
  <mergeCells count="13">
    <mergeCell ref="A8:A13"/>
    <mergeCell ref="B8:B13"/>
    <mergeCell ref="C8:C13"/>
    <mergeCell ref="E8:H8"/>
    <mergeCell ref="E11:H11"/>
    <mergeCell ref="A3:J3"/>
    <mergeCell ref="A6:A7"/>
    <mergeCell ref="B6:B7"/>
    <mergeCell ref="C6:C7"/>
    <mergeCell ref="D6:D7"/>
    <mergeCell ref="E6:E7"/>
    <mergeCell ref="F6:J6"/>
    <mergeCell ref="I7:J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971E1-05DB-496C-9421-8674FC316298}">
  <dimension ref="A1:I10"/>
  <sheetViews>
    <sheetView tabSelected="1" topLeftCell="A4" workbookViewId="0">
      <selection activeCell="K10" sqref="K10"/>
    </sheetView>
  </sheetViews>
  <sheetFormatPr defaultRowHeight="15" x14ac:dyDescent="0.25"/>
  <cols>
    <col min="2" max="2" width="40.7109375" customWidth="1"/>
    <col min="3" max="3" width="17.42578125" customWidth="1"/>
    <col min="7" max="7" width="9.140625" customWidth="1"/>
    <col min="8" max="8" width="41" customWidth="1"/>
  </cols>
  <sheetData>
    <row r="1" spans="1:9" ht="19.5" x14ac:dyDescent="0.3">
      <c r="A1" s="1"/>
      <c r="B1" s="1"/>
      <c r="C1" s="1"/>
      <c r="D1" s="1"/>
      <c r="E1" s="145" t="s">
        <v>79</v>
      </c>
      <c r="F1" s="145"/>
      <c r="G1" s="145"/>
      <c r="H1" s="145"/>
    </row>
    <row r="2" spans="1:9" x14ac:dyDescent="0.25">
      <c r="A2" s="1"/>
      <c r="B2" s="1"/>
      <c r="C2" s="1"/>
      <c r="D2" s="1"/>
      <c r="E2" s="25"/>
      <c r="F2" s="25"/>
      <c r="G2" s="25"/>
      <c r="H2" s="25"/>
    </row>
    <row r="3" spans="1:9" ht="19.5" x14ac:dyDescent="0.3">
      <c r="A3" s="26" t="s">
        <v>80</v>
      </c>
      <c r="B3" s="26"/>
      <c r="C3" s="26"/>
      <c r="D3" s="26"/>
      <c r="E3" s="26"/>
      <c r="F3" s="26"/>
      <c r="G3" s="26"/>
      <c r="H3" s="26"/>
    </row>
    <row r="4" spans="1:9" x14ac:dyDescent="0.25">
      <c r="A4" s="1"/>
      <c r="B4" s="1"/>
      <c r="C4" s="1"/>
      <c r="D4" s="1"/>
      <c r="E4" s="1"/>
      <c r="F4" s="1"/>
      <c r="G4" s="1"/>
      <c r="H4" s="1"/>
    </row>
    <row r="5" spans="1:9" x14ac:dyDescent="0.25">
      <c r="A5" s="146" t="s">
        <v>50</v>
      </c>
      <c r="B5" s="146" t="s">
        <v>81</v>
      </c>
      <c r="C5" s="146" t="s">
        <v>82</v>
      </c>
      <c r="D5" s="149" t="s">
        <v>83</v>
      </c>
      <c r="E5" s="150"/>
      <c r="F5" s="150"/>
      <c r="G5" s="150"/>
      <c r="H5" s="153" t="s">
        <v>84</v>
      </c>
    </row>
    <row r="6" spans="1:9" x14ac:dyDescent="0.25">
      <c r="A6" s="147"/>
      <c r="B6" s="147"/>
      <c r="C6" s="147"/>
      <c r="D6" s="151"/>
      <c r="E6" s="152"/>
      <c r="F6" s="152"/>
      <c r="G6" s="152"/>
      <c r="H6" s="153"/>
    </row>
    <row r="7" spans="1:9" ht="16.5" x14ac:dyDescent="0.25">
      <c r="A7" s="148"/>
      <c r="B7" s="148"/>
      <c r="C7" s="148"/>
      <c r="D7" s="48">
        <v>2023</v>
      </c>
      <c r="E7" s="48">
        <v>2024</v>
      </c>
      <c r="F7" s="48">
        <v>2025</v>
      </c>
      <c r="G7" s="48">
        <v>2026</v>
      </c>
      <c r="H7" s="153"/>
    </row>
    <row r="8" spans="1:9" ht="16.5" x14ac:dyDescent="0.25">
      <c r="A8" s="49">
        <v>1</v>
      </c>
      <c r="B8" s="49">
        <v>2</v>
      </c>
      <c r="C8" s="49">
        <v>3</v>
      </c>
      <c r="D8" s="50">
        <v>4</v>
      </c>
      <c r="E8" s="50">
        <v>5</v>
      </c>
      <c r="F8" s="50">
        <v>6</v>
      </c>
      <c r="G8" s="50">
        <v>7</v>
      </c>
      <c r="H8" s="50">
        <v>8</v>
      </c>
    </row>
    <row r="9" spans="1:9" ht="31.5" x14ac:dyDescent="0.25">
      <c r="A9" s="48" t="s">
        <v>17</v>
      </c>
      <c r="B9" s="51" t="s">
        <v>85</v>
      </c>
      <c r="C9" s="48">
        <v>0</v>
      </c>
      <c r="D9" s="52">
        <v>1</v>
      </c>
      <c r="E9" s="52">
        <v>2</v>
      </c>
      <c r="F9" s="52">
        <v>3</v>
      </c>
      <c r="G9" s="52">
        <v>4</v>
      </c>
      <c r="H9" s="52">
        <v>4</v>
      </c>
    </row>
    <row r="10" spans="1:9" ht="94.5" x14ac:dyDescent="0.25">
      <c r="A10" s="32" t="s">
        <v>15</v>
      </c>
      <c r="B10" s="53" t="s">
        <v>86</v>
      </c>
      <c r="C10" s="54">
        <v>0</v>
      </c>
      <c r="D10" s="54">
        <v>0</v>
      </c>
      <c r="E10" s="54">
        <v>2</v>
      </c>
      <c r="F10" s="54">
        <v>2</v>
      </c>
      <c r="G10" s="54">
        <v>2</v>
      </c>
      <c r="H10" s="54">
        <v>2</v>
      </c>
      <c r="I10" t="s">
        <v>89</v>
      </c>
    </row>
  </sheetData>
  <mergeCells count="6">
    <mergeCell ref="E1:H1"/>
    <mergeCell ref="A5:A7"/>
    <mergeCell ref="B5:B7"/>
    <mergeCell ref="C5:C7"/>
    <mergeCell ref="D5:G6"/>
    <mergeCell ref="H5:H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Зимина Ксения Александровна</dc:creator>
  <cp:lastModifiedBy>Лукашева Лариса Александровна</cp:lastModifiedBy>
  <cp:lastPrinted>2023-12-25T12:22:42Z</cp:lastPrinted>
  <dcterms:created xsi:type="dcterms:W3CDTF">2022-09-20T10:09:59Z</dcterms:created>
  <dcterms:modified xsi:type="dcterms:W3CDTF">2023-12-25T12:22:50Z</dcterms:modified>
</cp:coreProperties>
</file>