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filterPrivacy="1" defaultThemeVersion="124226"/>
  <xr:revisionPtr revIDLastSave="0" documentId="8_{6A350FDB-FD4B-4724-8F54-4057F3199BA8}" xr6:coauthVersionLast="47" xr6:coauthVersionMax="47" xr10:uidLastSave="{00000000-0000-0000-0000-000000000000}"/>
  <bookViews>
    <workbookView xWindow="-120" yWindow="-120" windowWidth="29040" windowHeight="15840" tabRatio="562" firstSheet="1" activeTab="1" xr2:uid="{00000000-000D-0000-FFFF-FFFF00000000}"/>
  </bookViews>
  <sheets>
    <sheet name="МП 6" sheetId="10" state="hidden" r:id="rId1"/>
    <sheet name="Таблица 2" sheetId="1" r:id="rId2"/>
    <sheet name="Таблица 3" sheetId="11" r:id="rId3"/>
    <sheet name="Таблица 4" sheetId="15" r:id="rId4"/>
    <sheet name="Таблица 5" sheetId="16" r:id="rId5"/>
    <sheet name="Таблица 6" sheetId="17" r:id="rId6"/>
    <sheet name="Таблица 7" sheetId="12" r:id="rId7"/>
    <sheet name="Таблица 8" sheetId="13" r:id="rId8"/>
  </sheets>
  <definedNames>
    <definedName name="_xlnm.Print_Titles" localSheetId="1">'Таблица 2'!$5:$8</definedName>
    <definedName name="_xlnm.Print_Area" localSheetId="1">'Таблица 2'!$A$1:$K$192</definedName>
    <definedName name="_xlnm.Print_Area" localSheetId="2">'Таблица 3'!$A$1:$D$24</definedName>
    <definedName name="_xlnm.Print_Area" localSheetId="3">'Таблица 4'!$A$1:$L$14</definedName>
    <definedName name="_xlnm.Print_Area" localSheetId="7">'Таблица 8'!$B$1:$H$15</definedName>
  </definedNames>
  <calcPr calcId="191029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52" i="1" l="1"/>
  <c r="F100" i="1" l="1"/>
  <c r="E101" i="1" l="1"/>
  <c r="J40" i="1"/>
  <c r="E40" i="1" s="1"/>
  <c r="I34" i="1"/>
  <c r="I32" i="1" s="1"/>
  <c r="J25" i="1"/>
  <c r="J18" i="1"/>
  <c r="F159" i="1" l="1"/>
  <c r="I100" i="1"/>
  <c r="J100" i="1" s="1"/>
  <c r="J98" i="1" s="1"/>
  <c r="J107" i="1" s="1"/>
  <c r="I98" i="1"/>
  <c r="H100" i="1"/>
  <c r="H107" i="1" s="1"/>
  <c r="H158" i="1" s="1"/>
  <c r="I47" i="1"/>
  <c r="H47" i="1"/>
  <c r="H34" i="1"/>
  <c r="H48" i="1" s="1"/>
  <c r="G34" i="1"/>
  <c r="G48" i="1" s="1"/>
  <c r="H25" i="1"/>
  <c r="G100" i="1"/>
  <c r="G47" i="1"/>
  <c r="F108" i="1"/>
  <c r="E108" i="1" s="1"/>
  <c r="F107" i="1"/>
  <c r="F98" i="1"/>
  <c r="F49" i="1"/>
  <c r="F48" i="1"/>
  <c r="F34" i="1"/>
  <c r="F151" i="1" s="1"/>
  <c r="F32" i="1" l="1"/>
  <c r="I107" i="1"/>
  <c r="I158" i="1" s="1"/>
  <c r="E100" i="1"/>
  <c r="I105" i="1"/>
  <c r="G98" i="1"/>
  <c r="G107" i="1"/>
  <c r="E107" i="1" s="1"/>
  <c r="F158" i="1"/>
  <c r="F105" i="1"/>
  <c r="J105" i="1"/>
  <c r="F119" i="1"/>
  <c r="G119" i="1"/>
  <c r="H119" i="1"/>
  <c r="I119" i="1"/>
  <c r="J119" i="1"/>
  <c r="F120" i="1"/>
  <c r="G120" i="1"/>
  <c r="H120" i="1"/>
  <c r="I120" i="1"/>
  <c r="J120" i="1"/>
  <c r="E121" i="1"/>
  <c r="E122" i="1"/>
  <c r="E123" i="1"/>
  <c r="E124" i="1"/>
  <c r="E158" i="1" l="1"/>
  <c r="G105" i="1"/>
  <c r="G158" i="1"/>
  <c r="J12" i="1"/>
  <c r="J14" i="1"/>
  <c r="J15" i="1"/>
  <c r="J16" i="1"/>
  <c r="I48" i="1" l="1"/>
  <c r="G49" i="1"/>
  <c r="H49" i="1"/>
  <c r="I49" i="1"/>
  <c r="G50" i="1"/>
  <c r="H50" i="1"/>
  <c r="I50" i="1"/>
  <c r="G51" i="1"/>
  <c r="H51" i="1"/>
  <c r="I51" i="1"/>
  <c r="I46" i="1" s="1"/>
  <c r="G52" i="1"/>
  <c r="H52" i="1"/>
  <c r="I52" i="1"/>
  <c r="F50" i="1"/>
  <c r="F51" i="1"/>
  <c r="F52" i="1"/>
  <c r="J33" i="1"/>
  <c r="J35" i="1"/>
  <c r="J36" i="1"/>
  <c r="J50" i="1" s="1"/>
  <c r="J37" i="1"/>
  <c r="J51" i="1" s="1"/>
  <c r="J38" i="1"/>
  <c r="J52" i="1" s="1"/>
  <c r="J34" i="1"/>
  <c r="J151" i="1" s="1"/>
  <c r="J134" i="1"/>
  <c r="I134" i="1"/>
  <c r="H134" i="1"/>
  <c r="G134" i="1"/>
  <c r="F134" i="1"/>
  <c r="E140" i="1"/>
  <c r="E139" i="1"/>
  <c r="E138" i="1"/>
  <c r="E137" i="1"/>
  <c r="E136" i="1"/>
  <c r="E135" i="1"/>
  <c r="E126" i="1"/>
  <c r="E125" i="1"/>
  <c r="I94" i="1"/>
  <c r="I92" i="1"/>
  <c r="G91" i="1"/>
  <c r="H91" i="1"/>
  <c r="I91" i="1"/>
  <c r="J91" i="1"/>
  <c r="G92" i="1"/>
  <c r="H92" i="1"/>
  <c r="J92" i="1"/>
  <c r="G93" i="1"/>
  <c r="H93" i="1"/>
  <c r="I93" i="1"/>
  <c r="J93" i="1"/>
  <c r="G94" i="1"/>
  <c r="H94" i="1"/>
  <c r="J94" i="1"/>
  <c r="G95" i="1"/>
  <c r="H95" i="1"/>
  <c r="I95" i="1"/>
  <c r="J95" i="1"/>
  <c r="G96" i="1"/>
  <c r="H96" i="1"/>
  <c r="I96" i="1"/>
  <c r="J96" i="1"/>
  <c r="F92" i="1"/>
  <c r="F93" i="1"/>
  <c r="F94" i="1"/>
  <c r="F95" i="1"/>
  <c r="F96" i="1"/>
  <c r="F91" i="1"/>
  <c r="E89" i="1"/>
  <c r="E88" i="1"/>
  <c r="E87" i="1"/>
  <c r="E86" i="1"/>
  <c r="E85" i="1"/>
  <c r="E84" i="1"/>
  <c r="E74" i="1"/>
  <c r="E73" i="1"/>
  <c r="E72" i="1"/>
  <c r="E71" i="1"/>
  <c r="E70" i="1"/>
  <c r="E69" i="1"/>
  <c r="E67" i="1"/>
  <c r="E66" i="1"/>
  <c r="E65" i="1"/>
  <c r="E64" i="1"/>
  <c r="E63" i="1"/>
  <c r="E62" i="1"/>
  <c r="G185" i="1"/>
  <c r="H185" i="1"/>
  <c r="I185" i="1"/>
  <c r="J185" i="1"/>
  <c r="G186" i="1"/>
  <c r="H186" i="1"/>
  <c r="I186" i="1"/>
  <c r="J186" i="1"/>
  <c r="G187" i="1"/>
  <c r="H187" i="1"/>
  <c r="I187" i="1"/>
  <c r="J187" i="1"/>
  <c r="G188" i="1"/>
  <c r="H188" i="1"/>
  <c r="I188" i="1"/>
  <c r="J188" i="1"/>
  <c r="G189" i="1"/>
  <c r="H189" i="1"/>
  <c r="I189" i="1"/>
  <c r="J189" i="1"/>
  <c r="G190" i="1"/>
  <c r="H190" i="1"/>
  <c r="I190" i="1"/>
  <c r="J190" i="1"/>
  <c r="F186" i="1"/>
  <c r="F187" i="1"/>
  <c r="F188" i="1"/>
  <c r="F189" i="1"/>
  <c r="F190" i="1"/>
  <c r="F185" i="1"/>
  <c r="G178" i="1"/>
  <c r="H178" i="1"/>
  <c r="I178" i="1"/>
  <c r="J178" i="1"/>
  <c r="G179" i="1"/>
  <c r="H179" i="1"/>
  <c r="I179" i="1"/>
  <c r="J179" i="1"/>
  <c r="G180" i="1"/>
  <c r="H180" i="1"/>
  <c r="I180" i="1"/>
  <c r="J180" i="1"/>
  <c r="G181" i="1"/>
  <c r="H181" i="1"/>
  <c r="I181" i="1"/>
  <c r="J181" i="1"/>
  <c r="G182" i="1"/>
  <c r="H182" i="1"/>
  <c r="I182" i="1"/>
  <c r="J182" i="1"/>
  <c r="G183" i="1"/>
  <c r="H183" i="1"/>
  <c r="I183" i="1"/>
  <c r="J183" i="1"/>
  <c r="F179" i="1"/>
  <c r="F180" i="1"/>
  <c r="F181" i="1"/>
  <c r="F182" i="1"/>
  <c r="F183" i="1"/>
  <c r="F178" i="1"/>
  <c r="G171" i="1"/>
  <c r="H171" i="1"/>
  <c r="I171" i="1"/>
  <c r="J171" i="1"/>
  <c r="G172" i="1"/>
  <c r="H172" i="1"/>
  <c r="I172" i="1"/>
  <c r="G173" i="1"/>
  <c r="H173" i="1"/>
  <c r="I173" i="1"/>
  <c r="J173" i="1"/>
  <c r="G174" i="1"/>
  <c r="H174" i="1"/>
  <c r="I174" i="1"/>
  <c r="J174" i="1"/>
  <c r="G175" i="1"/>
  <c r="H175" i="1"/>
  <c r="I175" i="1"/>
  <c r="G176" i="1"/>
  <c r="H176" i="1"/>
  <c r="I176" i="1"/>
  <c r="J176" i="1"/>
  <c r="F175" i="1"/>
  <c r="F176" i="1"/>
  <c r="F173" i="1"/>
  <c r="F174" i="1"/>
  <c r="F171" i="1"/>
  <c r="F172" i="1"/>
  <c r="G164" i="1"/>
  <c r="H164" i="1"/>
  <c r="I164" i="1"/>
  <c r="G165" i="1"/>
  <c r="H165" i="1"/>
  <c r="I165" i="1"/>
  <c r="J165" i="1"/>
  <c r="G166" i="1"/>
  <c r="H166" i="1"/>
  <c r="I166" i="1"/>
  <c r="J166" i="1"/>
  <c r="G167" i="1"/>
  <c r="H167" i="1"/>
  <c r="I167" i="1"/>
  <c r="J167" i="1"/>
  <c r="G168" i="1"/>
  <c r="H168" i="1"/>
  <c r="I168" i="1"/>
  <c r="J168" i="1"/>
  <c r="G169" i="1"/>
  <c r="H169" i="1"/>
  <c r="I169" i="1"/>
  <c r="J169" i="1"/>
  <c r="F165" i="1"/>
  <c r="F166" i="1"/>
  <c r="F167" i="1"/>
  <c r="F168" i="1"/>
  <c r="F169" i="1"/>
  <c r="F164" i="1"/>
  <c r="G157" i="1"/>
  <c r="H157" i="1"/>
  <c r="I157" i="1"/>
  <c r="J157" i="1"/>
  <c r="G159" i="1"/>
  <c r="H159" i="1"/>
  <c r="I159" i="1"/>
  <c r="G160" i="1"/>
  <c r="H160" i="1"/>
  <c r="I160" i="1"/>
  <c r="J160" i="1"/>
  <c r="G161" i="1"/>
  <c r="H161" i="1"/>
  <c r="I161" i="1"/>
  <c r="J161" i="1"/>
  <c r="G162" i="1"/>
  <c r="H162" i="1"/>
  <c r="I162" i="1"/>
  <c r="J162" i="1"/>
  <c r="F160" i="1"/>
  <c r="F161" i="1"/>
  <c r="F162" i="1"/>
  <c r="F157" i="1"/>
  <c r="J83" i="1"/>
  <c r="I83" i="1"/>
  <c r="H83" i="1"/>
  <c r="G83" i="1"/>
  <c r="F83" i="1"/>
  <c r="J68" i="1"/>
  <c r="I68" i="1"/>
  <c r="H68" i="1"/>
  <c r="G68" i="1"/>
  <c r="F68" i="1"/>
  <c r="G55" i="1"/>
  <c r="H55" i="1"/>
  <c r="H76" i="1" s="1"/>
  <c r="H113" i="1" s="1"/>
  <c r="I55" i="1"/>
  <c r="J55" i="1"/>
  <c r="J76" i="1" s="1"/>
  <c r="G56" i="1"/>
  <c r="G77" i="1" s="1"/>
  <c r="G114" i="1" s="1"/>
  <c r="H56" i="1"/>
  <c r="H77" i="1" s="1"/>
  <c r="H114" i="1" s="1"/>
  <c r="I56" i="1"/>
  <c r="I77" i="1" s="1"/>
  <c r="J56" i="1"/>
  <c r="J77" i="1" s="1"/>
  <c r="G57" i="1"/>
  <c r="G78" i="1" s="1"/>
  <c r="H57" i="1"/>
  <c r="H78" i="1" s="1"/>
  <c r="I57" i="1"/>
  <c r="I78" i="1" s="1"/>
  <c r="J57" i="1"/>
  <c r="J78" i="1" s="1"/>
  <c r="G58" i="1"/>
  <c r="G79" i="1" s="1"/>
  <c r="H58" i="1"/>
  <c r="H79" i="1" s="1"/>
  <c r="I58" i="1"/>
  <c r="I79" i="1" s="1"/>
  <c r="J58" i="1"/>
  <c r="J79" i="1" s="1"/>
  <c r="G59" i="1"/>
  <c r="G80" i="1" s="1"/>
  <c r="H59" i="1"/>
  <c r="H80" i="1" s="1"/>
  <c r="I59" i="1"/>
  <c r="I80" i="1" s="1"/>
  <c r="J59" i="1"/>
  <c r="J80" i="1" s="1"/>
  <c r="G60" i="1"/>
  <c r="G81" i="1" s="1"/>
  <c r="H60" i="1"/>
  <c r="H81" i="1" s="1"/>
  <c r="I60" i="1"/>
  <c r="I81" i="1" s="1"/>
  <c r="J60" i="1"/>
  <c r="J81" i="1" s="1"/>
  <c r="F56" i="1"/>
  <c r="F77" i="1" s="1"/>
  <c r="F114" i="1" s="1"/>
  <c r="F57" i="1"/>
  <c r="F78" i="1" s="1"/>
  <c r="F58" i="1"/>
  <c r="F79" i="1" s="1"/>
  <c r="F59" i="1"/>
  <c r="F60" i="1"/>
  <c r="F81" i="1" s="1"/>
  <c r="F55" i="1"/>
  <c r="F76" i="1" s="1"/>
  <c r="J61" i="1"/>
  <c r="I61" i="1"/>
  <c r="H61" i="1"/>
  <c r="G61" i="1"/>
  <c r="F61" i="1"/>
  <c r="F143" i="1" l="1"/>
  <c r="F156" i="1"/>
  <c r="H46" i="1"/>
  <c r="G156" i="1"/>
  <c r="G46" i="1"/>
  <c r="I115" i="1"/>
  <c r="G115" i="1"/>
  <c r="H156" i="1"/>
  <c r="I114" i="1"/>
  <c r="F115" i="1"/>
  <c r="I177" i="1"/>
  <c r="G118" i="1"/>
  <c r="H115" i="1"/>
  <c r="H117" i="1"/>
  <c r="F118" i="1"/>
  <c r="I117" i="1"/>
  <c r="F116" i="1"/>
  <c r="G117" i="1"/>
  <c r="J118" i="1"/>
  <c r="I116" i="1"/>
  <c r="J117" i="1"/>
  <c r="H116" i="1"/>
  <c r="E120" i="1"/>
  <c r="E119" i="1"/>
  <c r="J116" i="1"/>
  <c r="I118" i="1"/>
  <c r="G116" i="1"/>
  <c r="G177" i="1"/>
  <c r="H118" i="1"/>
  <c r="I184" i="1"/>
  <c r="G184" i="1"/>
  <c r="E161" i="1"/>
  <c r="H90" i="1"/>
  <c r="E174" i="1"/>
  <c r="E178" i="1"/>
  <c r="E180" i="1"/>
  <c r="E179" i="1"/>
  <c r="E185" i="1"/>
  <c r="E166" i="1"/>
  <c r="E176" i="1"/>
  <c r="E182" i="1"/>
  <c r="E189" i="1"/>
  <c r="E171" i="1"/>
  <c r="E157" i="1"/>
  <c r="E91" i="1"/>
  <c r="F90" i="1"/>
  <c r="J90" i="1"/>
  <c r="E134" i="1"/>
  <c r="E169" i="1"/>
  <c r="E167" i="1"/>
  <c r="E165" i="1"/>
  <c r="E168" i="1"/>
  <c r="H163" i="1"/>
  <c r="E173" i="1"/>
  <c r="E183" i="1"/>
  <c r="E190" i="1"/>
  <c r="E96" i="1"/>
  <c r="E94" i="1"/>
  <c r="I151" i="1"/>
  <c r="E78" i="1"/>
  <c r="E81" i="1"/>
  <c r="F80" i="1"/>
  <c r="E80" i="1" s="1"/>
  <c r="E59" i="1"/>
  <c r="J177" i="1"/>
  <c r="J184" i="1"/>
  <c r="E60" i="1"/>
  <c r="E77" i="1"/>
  <c r="I156" i="1"/>
  <c r="E57" i="1"/>
  <c r="E95" i="1"/>
  <c r="I90" i="1"/>
  <c r="G90" i="1"/>
  <c r="E93" i="1"/>
  <c r="E92" i="1"/>
  <c r="E79" i="1"/>
  <c r="E162" i="1"/>
  <c r="E160" i="1"/>
  <c r="E181" i="1"/>
  <c r="E188" i="1"/>
  <c r="E187" i="1"/>
  <c r="E186" i="1"/>
  <c r="E61" i="1"/>
  <c r="E83" i="1"/>
  <c r="E58" i="1"/>
  <c r="E68" i="1"/>
  <c r="E55" i="1"/>
  <c r="E56" i="1"/>
  <c r="H184" i="1"/>
  <c r="F184" i="1"/>
  <c r="H177" i="1"/>
  <c r="F177" i="1"/>
  <c r="I54" i="1"/>
  <c r="G54" i="1"/>
  <c r="G76" i="1"/>
  <c r="G113" i="1" s="1"/>
  <c r="I76" i="1"/>
  <c r="I113" i="1" s="1"/>
  <c r="J54" i="1"/>
  <c r="H54" i="1"/>
  <c r="F54" i="1"/>
  <c r="I112" i="1" l="1"/>
  <c r="G112" i="1"/>
  <c r="H112" i="1"/>
  <c r="E116" i="1"/>
  <c r="F117" i="1"/>
  <c r="E118" i="1"/>
  <c r="E177" i="1"/>
  <c r="E184" i="1"/>
  <c r="E90" i="1"/>
  <c r="E76" i="1"/>
  <c r="E75" i="1" s="1"/>
  <c r="E54" i="1"/>
  <c r="E117" i="1" l="1"/>
  <c r="J164" i="1"/>
  <c r="E164" i="1" s="1"/>
  <c r="J47" i="1"/>
  <c r="J175" i="1"/>
  <c r="E175" i="1" s="1"/>
  <c r="J159" i="1"/>
  <c r="E19" i="1"/>
  <c r="E20" i="1"/>
  <c r="E22" i="1"/>
  <c r="E23" i="1"/>
  <c r="E24" i="1"/>
  <c r="J13" i="1"/>
  <c r="J48" i="1" s="1"/>
  <c r="J114" i="1" s="1"/>
  <c r="E114" i="1" s="1"/>
  <c r="J113" i="1" l="1"/>
  <c r="J49" i="1"/>
  <c r="J115" i="1" s="1"/>
  <c r="E115" i="1" s="1"/>
  <c r="J172" i="1"/>
  <c r="E172" i="1" s="1"/>
  <c r="E170" i="1" s="1"/>
  <c r="E21" i="1"/>
  <c r="E159" i="1"/>
  <c r="E156" i="1" s="1"/>
  <c r="J156" i="1"/>
  <c r="J11" i="1"/>
  <c r="F170" i="1"/>
  <c r="G170" i="1"/>
  <c r="H170" i="1"/>
  <c r="I170" i="1"/>
  <c r="J46" i="1" l="1"/>
  <c r="J112" i="1"/>
  <c r="G18" i="1"/>
  <c r="H150" i="1"/>
  <c r="J150" i="1"/>
  <c r="G155" i="1"/>
  <c r="H155" i="1"/>
  <c r="I155" i="1"/>
  <c r="J155" i="1"/>
  <c r="J154" i="1"/>
  <c r="G153" i="1"/>
  <c r="H153" i="1"/>
  <c r="I153" i="1"/>
  <c r="J153" i="1"/>
  <c r="J152" i="1"/>
  <c r="G131" i="1"/>
  <c r="H131" i="1"/>
  <c r="I131" i="1"/>
  <c r="J131" i="1"/>
  <c r="I129" i="1"/>
  <c r="F153" i="1"/>
  <c r="F154" i="1"/>
  <c r="F155" i="1"/>
  <c r="F150" i="1"/>
  <c r="E155" i="1" l="1"/>
  <c r="E153" i="1"/>
  <c r="I130" i="1"/>
  <c r="I152" i="1"/>
  <c r="G130" i="1"/>
  <c r="I132" i="1"/>
  <c r="I154" i="1"/>
  <c r="G132" i="1"/>
  <c r="G154" i="1"/>
  <c r="I150" i="1"/>
  <c r="H130" i="1"/>
  <c r="H152" i="1"/>
  <c r="H132" i="1"/>
  <c r="H154" i="1"/>
  <c r="H151" i="1"/>
  <c r="E151" i="1" s="1"/>
  <c r="G129" i="1"/>
  <c r="I143" i="1"/>
  <c r="I145" i="1"/>
  <c r="G145" i="1"/>
  <c r="J145" i="1"/>
  <c r="H145" i="1"/>
  <c r="E38" i="1"/>
  <c r="E36" i="1"/>
  <c r="F47" i="1"/>
  <c r="E33" i="1"/>
  <c r="E37" i="1"/>
  <c r="E35" i="1"/>
  <c r="H32" i="1"/>
  <c r="G32" i="1"/>
  <c r="J133" i="1"/>
  <c r="I133" i="1"/>
  <c r="H133" i="1"/>
  <c r="G133" i="1"/>
  <c r="F113" i="1" l="1"/>
  <c r="F46" i="1"/>
  <c r="E46" i="1" s="1"/>
  <c r="E150" i="1"/>
  <c r="G143" i="1"/>
  <c r="E154" i="1"/>
  <c r="E152" i="1"/>
  <c r="G146" i="1"/>
  <c r="H146" i="1"/>
  <c r="G144" i="1"/>
  <c r="G128" i="1"/>
  <c r="G142" i="1"/>
  <c r="I128" i="1"/>
  <c r="I127" i="1" s="1"/>
  <c r="I142" i="1"/>
  <c r="H128" i="1"/>
  <c r="H142" i="1"/>
  <c r="F128" i="1"/>
  <c r="F142" i="1"/>
  <c r="H144" i="1"/>
  <c r="I146" i="1"/>
  <c r="I144" i="1"/>
  <c r="G147" i="1"/>
  <c r="I147" i="1"/>
  <c r="H147" i="1"/>
  <c r="J147" i="1"/>
  <c r="E50" i="1"/>
  <c r="F131" i="1"/>
  <c r="E131" i="1" s="1"/>
  <c r="E52" i="1"/>
  <c r="F133" i="1"/>
  <c r="E133" i="1" s="1"/>
  <c r="F130" i="1"/>
  <c r="F132" i="1"/>
  <c r="F129" i="1"/>
  <c r="E17" i="1"/>
  <c r="E15" i="1"/>
  <c r="E14" i="1"/>
  <c r="E12" i="1"/>
  <c r="I11" i="1"/>
  <c r="H11" i="1"/>
  <c r="G11" i="1"/>
  <c r="F11" i="1"/>
  <c r="E11" i="1" l="1"/>
  <c r="E149" i="1"/>
  <c r="E113" i="1"/>
  <c r="F112" i="1"/>
  <c r="E112" i="1" s="1"/>
  <c r="G127" i="1"/>
  <c r="F127" i="1"/>
  <c r="F144" i="1"/>
  <c r="F146" i="1"/>
  <c r="F147" i="1"/>
  <c r="E147" i="1" s="1"/>
  <c r="F145" i="1"/>
  <c r="E145" i="1" s="1"/>
  <c r="J170" i="1"/>
  <c r="E16" i="1"/>
  <c r="E13" i="1"/>
  <c r="J132" i="1" l="1"/>
  <c r="E132" i="1" s="1"/>
  <c r="E51" i="1"/>
  <c r="E31" i="1"/>
  <c r="E30" i="1"/>
  <c r="E29" i="1"/>
  <c r="E27" i="1"/>
  <c r="E26" i="1"/>
  <c r="I25" i="1"/>
  <c r="G25" i="1"/>
  <c r="F25" i="1"/>
  <c r="E25" i="1" s="1"/>
  <c r="I18" i="1"/>
  <c r="H18" i="1"/>
  <c r="F18" i="1"/>
  <c r="E18" i="1" l="1"/>
  <c r="J146" i="1"/>
  <c r="E146" i="1" s="1"/>
  <c r="E28" i="1"/>
  <c r="J130" i="1" l="1"/>
  <c r="E130" i="1" s="1"/>
  <c r="E49" i="1"/>
  <c r="I75" i="1"/>
  <c r="G75" i="1"/>
  <c r="J75" i="1"/>
  <c r="H75" i="1"/>
  <c r="F75" i="1"/>
  <c r="J144" i="1" l="1"/>
  <c r="E144" i="1" s="1"/>
  <c r="E47" i="1" l="1"/>
  <c r="I163" i="1"/>
  <c r="G149" i="1"/>
  <c r="G163" i="1"/>
  <c r="F149" i="1"/>
  <c r="F163" i="1"/>
  <c r="I149" i="1"/>
  <c r="J128" i="1" l="1"/>
  <c r="E128" i="1" s="1"/>
  <c r="J142" i="1"/>
  <c r="E142" i="1" s="1"/>
  <c r="E34" i="1"/>
  <c r="E43" i="1"/>
  <c r="E41" i="1"/>
  <c r="E44" i="1"/>
  <c r="E42" i="1"/>
  <c r="E45" i="1"/>
  <c r="J32" i="1" l="1"/>
  <c r="E32" i="1" s="1"/>
  <c r="J163" i="1"/>
  <c r="J149" i="1"/>
  <c r="F39" i="1"/>
  <c r="G39" i="1"/>
  <c r="H39" i="1"/>
  <c r="I39" i="1"/>
  <c r="J39" i="1"/>
  <c r="E39" i="1" l="1"/>
  <c r="J129" i="1"/>
  <c r="E48" i="1"/>
  <c r="I141" i="1"/>
  <c r="J127" i="1" l="1"/>
  <c r="J143" i="1"/>
  <c r="J141" i="1" l="1"/>
  <c r="H149" i="1" l="1"/>
  <c r="E163" i="1"/>
  <c r="G141" i="1" l="1"/>
  <c r="F141" i="1"/>
  <c r="H98" i="1"/>
  <c r="H105" i="1" l="1"/>
  <c r="E105" i="1" s="1"/>
  <c r="E98" i="1"/>
  <c r="H143" i="1"/>
  <c r="H129" i="1"/>
  <c r="H127" i="1" s="1"/>
  <c r="H141" i="1" l="1"/>
  <c r="E143" i="1"/>
  <c r="E141" i="1" s="1"/>
  <c r="E129" i="1"/>
  <c r="E127" i="1" s="1"/>
</calcChain>
</file>

<file path=xl/sharedStrings.xml><?xml version="1.0" encoding="utf-8"?>
<sst xmlns="http://schemas.openxmlformats.org/spreadsheetml/2006/main" count="393" uniqueCount="199">
  <si>
    <t>№ п/п</t>
  </si>
  <si>
    <t>Целевые показатели</t>
  </si>
  <si>
    <t>Ответственные исполнители              (Ф.И.О.  телефон)</t>
  </si>
  <si>
    <t>Источники финансирования</t>
  </si>
  <si>
    <t>% исполнения к плану</t>
  </si>
  <si>
    <t>план</t>
  </si>
  <si>
    <t>всего:</t>
  </si>
  <si>
    <t>Федеральный бюджет</t>
  </si>
  <si>
    <t>бюджет автономного округа</t>
  </si>
  <si>
    <t>бюджет муниципального образования</t>
  </si>
  <si>
    <t>Привлеченные средства</t>
  </si>
  <si>
    <t>в т.ч.     КАПы</t>
  </si>
  <si>
    <t xml:space="preserve">Наименование  муниципальной  программы </t>
  </si>
  <si>
    <t>Наименование мероприятий программы</t>
  </si>
  <si>
    <t>план на 2014 год</t>
  </si>
  <si>
    <t>на 01.01.2014</t>
  </si>
  <si>
    <t>Кассовое исполнение</t>
  </si>
  <si>
    <t xml:space="preserve">Причины отклонения </t>
  </si>
  <si>
    <t>Остаток 2013 года</t>
  </si>
  <si>
    <t>= гр.7/гр.6*100</t>
  </si>
  <si>
    <t>% финансирования к плану</t>
  </si>
  <si>
    <t>= гр.8/гр.7*100</t>
  </si>
  <si>
    <t>= гр.8/гр.6*100</t>
  </si>
  <si>
    <t>Исполнение 
(% исполнения к плану)</t>
  </si>
  <si>
    <t>Приложение №2</t>
  </si>
  <si>
    <t>Нефтеюганского района</t>
  </si>
  <si>
    <t>от "_____"____________2014 №________</t>
  </si>
  <si>
    <t>Главный бухгалтер</t>
  </si>
  <si>
    <t>Руководитель</t>
  </si>
  <si>
    <t>Исполнитель</t>
  </si>
  <si>
    <t>№ телефона</t>
  </si>
  <si>
    <t>% исполнения к  лимиту финансированию</t>
  </si>
  <si>
    <t>Отчет о ходе реализации  муниципальных программ  и ведомственных  целевых программ   Нефтеюганского района.</t>
  </si>
  <si>
    <t>Результаты реализации,  причины отклонения, проблемные вопросы (по каждому мероприятию)</t>
  </si>
  <si>
    <t>Лимит финансирования</t>
  </si>
  <si>
    <t xml:space="preserve">к письму  администрации </t>
  </si>
  <si>
    <t>всего</t>
  </si>
  <si>
    <t>федеральный бюджет</t>
  </si>
  <si>
    <t>местный бюджет</t>
  </si>
  <si>
    <t>в том числе:</t>
  </si>
  <si>
    <t xml:space="preserve">
</t>
  </si>
  <si>
    <t xml:space="preserve">бюджет автономного округа </t>
  </si>
  <si>
    <t>иные источники</t>
  </si>
  <si>
    <t>Всего по муниципальной программе</t>
  </si>
  <si>
    <t>прочие расходы</t>
  </si>
  <si>
    <t>в том числе</t>
  </si>
  <si>
    <t>1.1.</t>
  </si>
  <si>
    <t>1.2.</t>
  </si>
  <si>
    <t>1.3.</t>
  </si>
  <si>
    <t xml:space="preserve">местный бюджет </t>
  </si>
  <si>
    <t>инвестиции в объекты муниципальной собственности</t>
  </si>
  <si>
    <t>2.1.</t>
  </si>
  <si>
    <t>Соисполнитель 3: Администрации городского и сельских поселений Нефтеюганского района</t>
  </si>
  <si>
    <t>1.4.</t>
  </si>
  <si>
    <t>1.5.</t>
  </si>
  <si>
    <t>Распределение финансовых ресурсов муниципальной программы</t>
  </si>
  <si>
    <t xml:space="preserve">Структурный элемент (основное мероприятие) муниципальной программы </t>
  </si>
  <si>
    <t>Ответственный исполнитель / соисполнитель</t>
  </si>
  <si>
    <t>Финансовые затраты на реализацию (тыс.рублей)</t>
  </si>
  <si>
    <t>Проектная часть</t>
  </si>
  <si>
    <t>Процессная часть</t>
  </si>
  <si>
    <t>* средства по Соглашениям о передаче осуществления части полномочий городского и сельских поселений по решению вопросов местного значения Администрации Нефтеюганского района (далее - средства по Соглашениям по передаче полномочий)  - отражаются межбюджетные трансферты предоставляемые из бюджета муниципального образования Нефтеюганский район в бюджеты городского и сельских поселений для исполнения полномочий городского и сельских поселений и передаваемые на уровень муниципального образования Нефтеюганский район согласно заключенных Соглашений по передаче полномочий. Данные средства суммируются по строке «Всего».</t>
  </si>
  <si>
    <t>средства по Соглашениям по передаче полномочий*</t>
  </si>
  <si>
    <t>средства поселений **</t>
  </si>
  <si>
    <t>2027-2030 годы</t>
  </si>
  <si>
    <t>2023 год</t>
  </si>
  <si>
    <t>2024 год</t>
  </si>
  <si>
    <t>2025 год</t>
  </si>
  <si>
    <t>2026 год</t>
  </si>
  <si>
    <t>Подпрограмма 3. Обеспечение защиты прав потребителей</t>
  </si>
  <si>
    <t>3.1.</t>
  </si>
  <si>
    <t xml:space="preserve">Администрации городского и сельских поселений Нефтеюганского района </t>
  </si>
  <si>
    <t>Таблица 3</t>
  </si>
  <si>
    <t>Перечень структурных элементов (основных мероприятий) муниципальной программы</t>
  </si>
  <si>
    <t>№ структурного элемента (основного мероприятия)</t>
  </si>
  <si>
    <t>Наименование структурного элемента (основного мероприятия)</t>
  </si>
  <si>
    <t>Направление расходов структурного элемента (основного мероприятия)</t>
  </si>
  <si>
    <t>Цель: Повышение уровня безопасности граждан. Снижение уровня преступности.</t>
  </si>
  <si>
    <t>Задача 1. Создание и совершенствование условий для обеспечения общественного порядка, в том числе с участием граждан</t>
  </si>
  <si>
    <t>1.1</t>
  </si>
  <si>
    <t>Материально-техническое обеспечение деятельности народных дружин, материальное стимулирование, личное страхование народных дружинников, участвующих в охране общественного порядка</t>
  </si>
  <si>
    <t>Порядок предоставления иных межбюджетных трансфертов бюджетам городского и сельских поселений, входящих в состав Нефтеюганского района утвержден решением Думы Нефтеюганского района от 03.05.2018 № 241 «Об утверждении порядка предоставления иных межбюджетных трансфертов бюджетам городского и сельских поселений, входящих в состав Нефтеюганского района, предоставляемых из бюджета Нефтеюганского района в рамках мероприятий муниципальной программы Нефтеюганского района «Обеспечение прав и законных интересов населения Нефтеюганского района в отдельных сферах жизнедеятельности в 2019-2024 годы и на период до 2030 года»</t>
  </si>
  <si>
    <t>1.2</t>
  </si>
  <si>
    <t>Производство и размещение в средствах массовой информации, социальных сетях информационных материалов антинаркотической направленности,  а также сведений о деятельности субъектов профилактики наркомании</t>
  </si>
  <si>
    <t>1.3</t>
  </si>
  <si>
    <t>1.4</t>
  </si>
  <si>
    <t xml:space="preserve">Обеспечение деятельности административной комиссии Нефтеюганского района </t>
  </si>
  <si>
    <t>1.5</t>
  </si>
  <si>
    <t>Обеспечение реализации государственных полномочий по составлению (изменению и дополнению) списков кандидатов в присяжные заседатели федеральных судов общей юрисдикции</t>
  </si>
  <si>
    <t>Задача 2. Создание условий для деятельности субъектов профилактики наркомании. Реализация профилактического комплекса мер в антинаркотической деятельности.</t>
  </si>
  <si>
    <t>Основное мероприятие "Организация и проведение мероприятий по профилактике незаконного потребления наркотических средств и психотропных веществ, наркомании"</t>
  </si>
  <si>
    <t>Повышение профессионального уровня, квалификации специалистов субъектов профилактики наркомании с выдачей им подтверждающих документов (удостоверений, свидетельств, сертификатов);  организацию и проведение семинаров, тренингов, конференций, совещаний по вопросам реализации антинаркотической политики с привлечением внешних экспертов из числа научного, профессионального сообщества, а также представителей федеральных органов исполнительной власти; реализацию муниципальных мероприятий по профилактике незаконного потребления наркотических средств и психотропных веществ, наркомании, направленных на снижение наркотизации населения, а именно:
организацию и проведение антинаркотических мероприятий;
приобретение атрибутики с антинаркотическими логотипами;
антинаркотическую пропаганду (социальная реклама в СМИ, наружная социальная реклама).</t>
  </si>
  <si>
    <t>Задача 3. Создание условий для реализации  потребителями своих прав и их защиты. Повышение уровня правовой грамотности и формирование у населения навыков рационального потребительского поведения</t>
  </si>
  <si>
    <t>3.1</t>
  </si>
  <si>
    <t>Таблица 7</t>
  </si>
  <si>
    <t>Сведения</t>
  </si>
  <si>
    <t>Наименование концессионного соглашения</t>
  </si>
  <si>
    <t>Срок реализации</t>
  </si>
  <si>
    <t>Сведения о фактически исполненных обязательствах на 01.01.2023 года</t>
  </si>
  <si>
    <t>Сведения о прогнозных условных и безусловных обязательств, возникающих при исполнении концессионного соглашения</t>
  </si>
  <si>
    <t>2027-2030 годы </t>
  </si>
  <si>
    <t>Реквизиты решения Правительства автономного округа о заключении соглашения</t>
  </si>
  <si>
    <t>Таблица 4</t>
  </si>
  <si>
    <t>Перечень</t>
  </si>
  <si>
    <t>Срок строительства, проектирования (характер работ)</t>
  </si>
  <si>
    <t>Остаток стоимости на 01.01.2023</t>
  </si>
  <si>
    <t>Источник финансирования</t>
  </si>
  <si>
    <t>Механизм реализации</t>
  </si>
  <si>
    <t>Заказчик по строительству (приобретению)</t>
  </si>
  <si>
    <t xml:space="preserve">** средства по Соглашениям о передаче осуществления части полномочий городского и сельских поселений по решению вопросов местного значения Администрации Нефтеюганского района (далее - средства по Соглашениям по передаче полномочий)  - отражаются межбюджетные трансферты предоставляемые из бюджета муниципального образования Нефтеюганский район в бюджеты городского и сельских поселений для исполнения полномочий городского и сельских поселений и передаваемые на уровень муниципального образования Нефтеюганский район согласно заключенных Соглашений по передаче полномочий. Данные средства суммируются по строке «Всего».
***средства поселений - отражаются средства бюджетов городского и сельских поселений, предусмотренные в муниципальных программах городского и сельских поселений на участие в государственных и муниципальных программах. Данные средства указаны справочно и не суммируются по строке «Всего». 
</t>
  </si>
  <si>
    <t xml:space="preserve"> </t>
  </si>
  <si>
    <t>мощность</t>
  </si>
  <si>
    <t xml:space="preserve">Наименование объекта </t>
  </si>
  <si>
    <t xml:space="preserve">№ </t>
  </si>
  <si>
    <t>Таблица 5</t>
  </si>
  <si>
    <t xml:space="preserve">Перечень объектов капитального строительства </t>
  </si>
  <si>
    <t>Наименование объекта (инвестиционного проекта)</t>
  </si>
  <si>
    <t>Показатель мощности</t>
  </si>
  <si>
    <t xml:space="preserve">Срок строительства (приобретения)  </t>
  </si>
  <si>
    <t>Механизм реализации (источник финансирования)</t>
  </si>
  <si>
    <t>Наименование целевого показателя</t>
  </si>
  <si>
    <t>Таблица 6</t>
  </si>
  <si>
    <t>Наименование инвестиционного проекта</t>
  </si>
  <si>
    <t>Объем финансирования инвестиционного проекта (тыс. руб.)</t>
  </si>
  <si>
    <t>Эффект от реализации инвестиционного проекта (налоговых поступлений, количество создаваемых мест в детских дошкольных учреждениях и т.п.)</t>
  </si>
  <si>
    <t>объектов социально-культурного и коммунально-бытового назначения, масштабных инвестиционных проектов
(далее - инвестиционные проекты)</t>
  </si>
  <si>
    <t xml:space="preserve">Таблица 8 </t>
  </si>
  <si>
    <t>№</t>
  </si>
  <si>
    <t>Наименование показателя</t>
  </si>
  <si>
    <t>Базовый показатель на начало реализации муниципальной программы</t>
  </si>
  <si>
    <t>Значения показателя по годам</t>
  </si>
  <si>
    <t>Целевое значение показателя на момент окончания действия муниципальной программы</t>
  </si>
  <si>
    <t>2023 г.</t>
  </si>
  <si>
    <t>2024 г.</t>
  </si>
  <si>
    <t>2025 г.</t>
  </si>
  <si>
    <t>2026 г.</t>
  </si>
  <si>
    <t>Увеличение доли административных правонарушений, посягающих на общественный порядок и общественную безопасность, выявленных с участием народных дружинников (гл.20 КоАП РФ), в общем количестве таких правонарушений, %.</t>
  </si>
  <si>
    <t>2.</t>
  </si>
  <si>
    <t>Уровень преступности на улицах и в общественных местах (число зарегистрированных преступлений на 100 тыс. человек населения), ед.</t>
  </si>
  <si>
    <t>3.</t>
  </si>
  <si>
    <t>4.</t>
  </si>
  <si>
    <t>5.</t>
  </si>
  <si>
    <t>Доля потребительских споров, разрешенных в досудебном и внесудебном порядке, в общем количестве споров с участием потребителей, %</t>
  </si>
  <si>
    <t>Показатели, характеризующие эффективность 
структурного элемента (основного мероприятия) 
муниципальной программы</t>
  </si>
  <si>
    <t>Снижение распространенности наркомании (на 100 тыс. населения), чел.</t>
  </si>
  <si>
    <t>Сохранение доли обучающихся, прошедших социально-психологическое тестирование с целью раннего выявления незаконного потребления наркотических средств и психотропных веществ, в общем количестве обучающихся, %</t>
  </si>
  <si>
    <t>№ 
структурного элемента (основного мероприятия)</t>
  </si>
  <si>
    <t>Итого по подпрограмме 1</t>
  </si>
  <si>
    <t>Итого по подпрограмме 2</t>
  </si>
  <si>
    <t>Итого по подпрограмме 3</t>
  </si>
  <si>
    <t>Проведение конкурсов по формированию законопослушного поведения и здорового образа жизни несовершеннолетних</t>
  </si>
  <si>
    <t>Администрация Нефтеюганского района (Комитет гражданской защиты населения Нефтеюганского района)</t>
  </si>
  <si>
    <t xml:space="preserve">Юридический комитет администрации Нефтеюганского района </t>
  </si>
  <si>
    <t>Администрация Нефтеюгансокго района (Комитет гражданской защиты населения Нефтеюганского района)</t>
  </si>
  <si>
    <t>Ответсвенный исполнитель: Администрация Нефтеюганского района (Комитет гражданской защиты населения Нефтеюганского района)</t>
  </si>
  <si>
    <t>Отдел по делам несовершеннолетних, защите их прав администрации Нефтеюганского района</t>
  </si>
  <si>
    <t>Соисполнитель 1: Отдел по делам несовершеннолетних, защите их прав администрации Нефтеюганского района</t>
  </si>
  <si>
    <t xml:space="preserve">Соисполнитель 2: Юридический комитет администрации Нефтеюганского района </t>
  </si>
  <si>
    <t>Соисполнитель 5: Комитет по экономической политике и предпринимательству администрации Нефтеюганского района</t>
  </si>
  <si>
    <t xml:space="preserve">Комитет по экономической политике и предпринимательству администрации Нефтеюганского района </t>
  </si>
  <si>
    <t>Основное мероприятие "Создание условий для деятельности народных дружин"</t>
  </si>
  <si>
    <t>Основное мероприятие "Правовое просвещение и правовое информирование населения"</t>
  </si>
  <si>
    <t>Основное мероприятие "Организация и проведение мероприятий, направленных на профилактику правонарушений несовершеннолетних"</t>
  </si>
  <si>
    <t>Основное мероприятие "Осуществление отдельных государственных полномочий по созданию административных комиссий и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пунктом 2 статьи 48 Закона Ханты-Мансийского автономного округа - Югры от 11 июня 2010 года            № 102-оз "Об административных правонарушениях"</t>
  </si>
  <si>
    <t>Основное мероприятие:"Осуществление государственных полномочий по составлению (изменению и дополнению) списков кандидатов в присяжные заседатели федеральных судов общей юрисдикции"</t>
  </si>
  <si>
    <t>Основное мероприятие Правовое просвещение и информирование  в сфере защиты прав потребителей</t>
  </si>
  <si>
    <t>о прогнозных и фактических исполненных условных и безусловных обязательствах, возникающих при исполнении концессионного соглашения</t>
  </si>
  <si>
    <t>Основное мероприятие "Создание условий для деятельности народных дружин" (показатель 1 таблицы 1, показатель 1, 2 таблицы 8)</t>
  </si>
  <si>
    <t>Основное мероприятие "Правовое просвещение и правовое информирование населения" (показатель 1 таблицы 1, показатель 3 таблицы 8)</t>
  </si>
  <si>
    <t>Основное мероприятие "Организация и проведение мероприятий, направленных на профилактику правонарушений несовершеннолетних" (показатель 1 таблицы 1)</t>
  </si>
  <si>
    <t>Основное мероприятие "Осуществление отдельных государственных полномочий по созданию административных комиссий и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пунктом 2 статьи 48 Закона Ханты-Мансийского автономного округа - Югры от 11 июня 2010 года № 102-оз «Об административных правонарушениях" (показатель 1 таблицы 1)</t>
  </si>
  <si>
    <t>Основное мероприятие "Осуществление государственных полномочий по составлению (изменению и дополнению) списков кандидатов в присяжные заседатели федеральных судов общей юрисдикции" (показатель 1 таблицы 1)</t>
  </si>
  <si>
    <t>Основное мероприятие "Организация и проведение мероприятий по профилактике незаконного потребления наркотических средств и психотропных веществ, наркомании"(показатель 3,4 таблицы 8)</t>
  </si>
  <si>
    <t>Информирование жителей Нефтеюгнского района о правах потребителей и необходимых действиях по защите этих прав через средства массовой информации, социальные сети посредством разработки и распространения информационных материалов, изготовления и показа тематической социальной рекламы в сфере защиты прав потребителей.</t>
  </si>
  <si>
    <t>реализуемых объектов на 2023 год и на плановый период 2024-2025 годов, включая приобретение объектов недвижимого имущества, объектов, создаваемых в соответствии с соглашениями о государственно-частном партнерстве, муниципально-частном партнерстве и концессионными соглашениями</t>
  </si>
  <si>
    <t>Цель: Обеспечение прав граждан в отдельных сферах жизнедеятельности.</t>
  </si>
  <si>
    <t>Итого по подпрограмме 4</t>
  </si>
  <si>
    <t>6.</t>
  </si>
  <si>
    <t>Задача 4. Координация деятельности органов и учреждений системы профилактик безнадзорности и правонарушений несовершеннолетних</t>
  </si>
  <si>
    <t>4.1</t>
  </si>
  <si>
    <t xml:space="preserve"> Основное мероприятие:                          "Популяризация семейных ценностей и защиты интересов детей"       </t>
  </si>
  <si>
    <t xml:space="preserve">Реализация переданного отдельного государственного полномочия по созданию и осуществлению деятельности муниципальной комиссии по делам несовершеннолетних и защите их прав Нефтеюганского района </t>
  </si>
  <si>
    <t>Соисполнитель 4: Департамент образования Нефтеюганского района</t>
  </si>
  <si>
    <t>Департамент образования Нефтеюганского района</t>
  </si>
  <si>
    <t>Администрация Нефтеюгансокго района (Комитет гражданской защиты населения Нефтеюганского района) / Департамент образования Нефтеюганского района</t>
  </si>
  <si>
    <t>Основное мероприятие 
"Популяризация семейных ценностей и защиты интересов детей" (показатель 6 таблицы 8)</t>
  </si>
  <si>
    <t xml:space="preserve">4.1. </t>
  </si>
  <si>
    <t>Исполнение расходных обязательств, предусмотренных на обеспечение деятельности и осуществление материально- технического и транспортного обеспечения деятельности специалистов отдела по делам несовершеннолетних, защите их прав, осуществляющих государственные полномочия, %</t>
  </si>
  <si>
    <t xml:space="preserve"> ".</t>
  </si>
  <si>
    <t xml:space="preserve"> Таблица 2</t>
  </si>
  <si>
    <t>Подпрограмма I. Профилактика правонарушений</t>
  </si>
  <si>
    <t>Подпрограмма II. Профилактика незаконного оборота и потребления наркотических средств и психотропных веществ</t>
  </si>
  <si>
    <t>Подпрограмма III. Обеспечение защиты прав потребителей</t>
  </si>
  <si>
    <t>Подпрограмма IV. Профилактика безнадзорности и правонарушений несовершеннолетних</t>
  </si>
  <si>
    <t xml:space="preserve">** средства поселений - отражаются средства бюджетов городского и сельских поселений, предусмотренные в муниципальных программах городского и сельских поселений на участие в государственных и муниципальных программах. Данные средства указаны справочно и не суммируются по строке «Всего». </t>
  </si>
  <si>
    <t>Наименование порядка, номер приложения (при наличии) либо реквизиты нормативного правового акта утвержденного Порядка</t>
  </si>
  <si>
    <t>Стоимость объекта в ценах соответствующих лет с учетом периода реализации проекта (планируемый объем инвестиций)</t>
  </si>
  <si>
    <t>Инвестиции</t>
  </si>
  <si>
    <t>20___г.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</si>
</sst>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_-* #,##0.00\ _₽_-;\-* #,##0.00\ _₽_-;_-* &quot;-&quot;??\ _₽_-;_-@_-"/>
    <numFmt numFmtId="165" formatCode="_-* #,##0.00_р_._-;\-* #,##0.00_р_._-;_-* &quot;-&quot;??_р_._-;_-@_-"/>
    <numFmt numFmtId="166" formatCode="_(* #,##0.00_);_(* \(#,##0.00\);_(* &quot;-&quot;??_);_(@_)"/>
    <numFmt numFmtId="167" formatCode="#,##0.0_ ;\-#,##0.0\ "/>
    <numFmt numFmtId="168" formatCode="0.0"/>
    <numFmt numFmtId="169" formatCode="0.00000"/>
    <numFmt numFmtId="170" formatCode="_-* #,##0.00000\ _₽_-;\-* #,##0.00000\ _₽_-;_-* &quot;-&quot;?????\ _₽_-;_-@_-"/>
    <numFmt numFmtId="171" formatCode="#,##0.00_ ;\-#,##0.00\ "/>
  </numFmts>
  <fonts count="3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3"/>
      <name val="Times New Roman"/>
      <family val="1"/>
      <charset val="204"/>
    </font>
    <font>
      <sz val="12"/>
      <color indexed="10"/>
      <name val="Calibri"/>
      <family val="2"/>
      <charset val="204"/>
    </font>
    <font>
      <sz val="12"/>
      <name val="Calibri"/>
      <family val="2"/>
      <charset val="204"/>
    </font>
    <font>
      <sz val="10"/>
      <name val="Arial"/>
      <family val="2"/>
      <charset val="204"/>
    </font>
    <font>
      <sz val="16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sz val="10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9.5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7">
    <xf numFmtId="0" fontId="0" fillId="0" borderId="0"/>
    <xf numFmtId="0" fontId="10" fillId="0" borderId="0"/>
    <xf numFmtId="0" fontId="14" fillId="0" borderId="0"/>
    <xf numFmtId="0" fontId="10" fillId="0" borderId="0"/>
    <xf numFmtId="0" fontId="14" fillId="0" borderId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166" fontId="10" fillId="0" borderId="0" applyFont="0" applyFill="0" applyBorder="0" applyAlignment="0" applyProtection="0"/>
    <xf numFmtId="165" fontId="6" fillId="0" borderId="0" applyFont="0" applyFill="0" applyBorder="0" applyAlignment="0" applyProtection="0"/>
    <xf numFmtId="166" fontId="10" fillId="0" borderId="0" applyFont="0" applyFill="0" applyBorder="0" applyAlignment="0" applyProtection="0"/>
    <xf numFmtId="166" fontId="10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0" fontId="2" fillId="0" borderId="0"/>
    <xf numFmtId="0" fontId="1" fillId="0" borderId="0"/>
  </cellStyleXfs>
  <cellXfs count="255">
    <xf numFmtId="0" fontId="0" fillId="0" borderId="0" xfId="0"/>
    <xf numFmtId="0" fontId="14" fillId="0" borderId="0" xfId="2"/>
    <xf numFmtId="0" fontId="3" fillId="2" borderId="1" xfId="2" applyFont="1" applyFill="1" applyBorder="1" applyAlignment="1">
      <alignment horizontal="center" vertical="center" wrapText="1"/>
    </xf>
    <xf numFmtId="0" fontId="5" fillId="3" borderId="2" xfId="2" applyFont="1" applyFill="1" applyBorder="1" applyAlignment="1">
      <alignment horizontal="center" vertical="center" textRotation="90" wrapText="1"/>
    </xf>
    <xf numFmtId="167" fontId="5" fillId="4" borderId="2" xfId="10" applyNumberFormat="1" applyFont="1" applyFill="1" applyBorder="1" applyAlignment="1">
      <alignment horizontal="center" vertical="center"/>
    </xf>
    <xf numFmtId="168" fontId="5" fillId="4" borderId="2" xfId="10" applyNumberFormat="1" applyFont="1" applyFill="1" applyBorder="1" applyAlignment="1">
      <alignment horizontal="center" vertical="center" wrapText="1"/>
    </xf>
    <xf numFmtId="2" fontId="5" fillId="4" borderId="2" xfId="10" applyNumberFormat="1" applyFont="1" applyFill="1" applyBorder="1" applyAlignment="1">
      <alignment horizontal="center" vertical="center"/>
    </xf>
    <xf numFmtId="16" fontId="4" fillId="3" borderId="2" xfId="2" applyNumberFormat="1" applyFont="1" applyFill="1" applyBorder="1" applyAlignment="1">
      <alignment horizontal="center" vertical="center" textRotation="90" wrapText="1"/>
    </xf>
    <xf numFmtId="167" fontId="4" fillId="3" borderId="2" xfId="10" applyNumberFormat="1" applyFont="1" applyFill="1" applyBorder="1" applyAlignment="1">
      <alignment horizontal="center" vertical="center" wrapText="1"/>
    </xf>
    <xf numFmtId="167" fontId="4" fillId="0" borderId="2" xfId="10" applyNumberFormat="1" applyFont="1" applyBorder="1" applyAlignment="1">
      <alignment horizontal="center" vertical="center" wrapText="1"/>
    </xf>
    <xf numFmtId="168" fontId="5" fillId="3" borderId="2" xfId="10" applyNumberFormat="1" applyFont="1" applyFill="1" applyBorder="1" applyAlignment="1">
      <alignment horizontal="center" vertical="center" wrapText="1"/>
    </xf>
    <xf numFmtId="2" fontId="5" fillId="3" borderId="2" xfId="10" applyNumberFormat="1" applyFont="1" applyFill="1" applyBorder="1" applyAlignment="1">
      <alignment horizontal="center" vertical="center"/>
    </xf>
    <xf numFmtId="167" fontId="4" fillId="0" borderId="2" xfId="10" applyNumberFormat="1" applyFont="1" applyBorder="1" applyAlignment="1">
      <alignment horizontal="center" vertical="center"/>
    </xf>
    <xf numFmtId="2" fontId="4" fillId="3" borderId="2" xfId="10" applyNumberFormat="1" applyFont="1" applyFill="1" applyBorder="1" applyAlignment="1">
      <alignment horizontal="center" vertical="center"/>
    </xf>
    <xf numFmtId="0" fontId="4" fillId="3" borderId="2" xfId="2" applyFont="1" applyFill="1" applyBorder="1" applyAlignment="1">
      <alignment horizontal="center" vertical="center" textRotation="90" wrapText="1"/>
    </xf>
    <xf numFmtId="0" fontId="3" fillId="0" borderId="3" xfId="2" applyFont="1" applyBorder="1" applyAlignment="1">
      <alignment horizontal="center" vertical="center" wrapText="1"/>
    </xf>
    <xf numFmtId="2" fontId="5" fillId="3" borderId="3" xfId="10" applyNumberFormat="1" applyFont="1" applyFill="1" applyBorder="1" applyAlignment="1">
      <alignment horizontal="center" vertical="center"/>
    </xf>
    <xf numFmtId="2" fontId="5" fillId="3" borderId="4" xfId="10" applyNumberFormat="1" applyFont="1" applyFill="1" applyBorder="1" applyAlignment="1">
      <alignment horizontal="center" vertical="center"/>
    </xf>
    <xf numFmtId="49" fontId="3" fillId="2" borderId="1" xfId="2" applyNumberFormat="1" applyFont="1" applyFill="1" applyBorder="1" applyAlignment="1">
      <alignment horizontal="center" vertical="center" wrapText="1"/>
    </xf>
    <xf numFmtId="0" fontId="12" fillId="0" borderId="0" xfId="0" applyFont="1" applyAlignment="1">
      <alignment vertical="top"/>
    </xf>
    <xf numFmtId="0" fontId="12" fillId="0" borderId="0" xfId="0" applyFont="1" applyAlignment="1">
      <alignment vertical="center"/>
    </xf>
    <xf numFmtId="2" fontId="5" fillId="3" borderId="1" xfId="10" applyNumberFormat="1" applyFont="1" applyFill="1" applyBorder="1" applyAlignment="1">
      <alignment horizontal="center" vertical="center"/>
    </xf>
    <xf numFmtId="0" fontId="4" fillId="3" borderId="3" xfId="2" applyFont="1" applyFill="1" applyBorder="1" applyAlignment="1">
      <alignment horizontal="center" vertical="center"/>
    </xf>
    <xf numFmtId="0" fontId="13" fillId="0" borderId="0" xfId="0" applyFont="1"/>
    <xf numFmtId="0" fontId="3" fillId="0" borderId="1" xfId="2" applyFont="1" applyBorder="1" applyAlignment="1">
      <alignment horizontal="center" vertical="center" wrapText="1"/>
    </xf>
    <xf numFmtId="0" fontId="3" fillId="0" borderId="4" xfId="2" applyFont="1" applyBorder="1" applyAlignment="1">
      <alignment horizontal="center" vertical="center" wrapText="1"/>
    </xf>
    <xf numFmtId="0" fontId="21" fillId="0" borderId="0" xfId="15" applyFont="1" applyFill="1" applyAlignment="1">
      <alignment horizontal="center"/>
    </xf>
    <xf numFmtId="0" fontId="21" fillId="0" borderId="0" xfId="15" applyFont="1" applyFill="1"/>
    <xf numFmtId="0" fontId="21" fillId="0" borderId="0" xfId="15" applyFont="1" applyFill="1" applyAlignment="1">
      <alignment horizontal="center" vertical="center" wrapText="1"/>
    </xf>
    <xf numFmtId="0" fontId="15" fillId="0" borderId="0" xfId="0" applyFont="1" applyAlignment="1">
      <alignment vertical="center"/>
    </xf>
    <xf numFmtId="0" fontId="24" fillId="0" borderId="0" xfId="0" applyFont="1" applyAlignment="1">
      <alignment vertical="center"/>
    </xf>
    <xf numFmtId="0" fontId="0" fillId="0" borderId="0" xfId="0" applyFont="1"/>
    <xf numFmtId="0" fontId="16" fillId="0" borderId="0" xfId="0" applyFont="1" applyAlignment="1">
      <alignment vertical="center"/>
    </xf>
    <xf numFmtId="0" fontId="21" fillId="0" borderId="2" xfId="0" applyFont="1" applyBorder="1" applyAlignment="1">
      <alignment horizontal="center" vertical="center" wrapText="1"/>
    </xf>
    <xf numFmtId="0" fontId="21" fillId="0" borderId="2" xfId="0" applyFont="1" applyBorder="1" applyAlignment="1">
      <alignment vertical="center" wrapText="1"/>
    </xf>
    <xf numFmtId="0" fontId="0" fillId="0" borderId="0" xfId="0" applyBorder="1" applyAlignment="1"/>
    <xf numFmtId="170" fontId="27" fillId="0" borderId="0" xfId="0" applyNumberFormat="1" applyFont="1" applyBorder="1" applyAlignment="1">
      <alignment horizontal="center" vertical="center" wrapText="1"/>
    </xf>
    <xf numFmtId="0" fontId="22" fillId="0" borderId="0" xfId="0" applyFont="1" applyFill="1" applyBorder="1" applyAlignment="1">
      <alignment horizontal="left" vertical="center" wrapText="1"/>
    </xf>
    <xf numFmtId="170" fontId="27" fillId="0" borderId="2" xfId="0" applyNumberFormat="1" applyFont="1" applyBorder="1" applyAlignment="1">
      <alignment horizontal="center" vertical="center" wrapText="1"/>
    </xf>
    <xf numFmtId="171" fontId="27" fillId="0" borderId="2" xfId="0" applyNumberFormat="1" applyFont="1" applyBorder="1" applyAlignment="1">
      <alignment horizontal="center" vertical="center" wrapText="1"/>
    </xf>
    <xf numFmtId="170" fontId="22" fillId="0" borderId="2" xfId="0" applyNumberFormat="1" applyFont="1" applyFill="1" applyBorder="1" applyAlignment="1">
      <alignment horizontal="center" vertical="center" wrapText="1"/>
    </xf>
    <xf numFmtId="0" fontId="27" fillId="0" borderId="2" xfId="0" applyFont="1" applyBorder="1" applyAlignment="1">
      <alignment horizontal="left" vertical="center" wrapText="1"/>
    </xf>
    <xf numFmtId="0" fontId="27" fillId="0" borderId="2" xfId="0" applyFont="1" applyBorder="1" applyAlignment="1">
      <alignment horizontal="center" vertical="center" wrapText="1"/>
    </xf>
    <xf numFmtId="0" fontId="15" fillId="0" borderId="0" xfId="0" applyFont="1" applyAlignment="1">
      <alignment horizontal="justify" vertical="center"/>
    </xf>
    <xf numFmtId="0" fontId="25" fillId="0" borderId="0" xfId="0" applyFont="1" applyAlignment="1">
      <alignment horizontal="right" vertical="center"/>
    </xf>
    <xf numFmtId="0" fontId="20" fillId="0" borderId="0" xfId="0" applyFont="1"/>
    <xf numFmtId="169" fontId="27" fillId="0" borderId="2" xfId="0" applyNumberFormat="1" applyFont="1" applyBorder="1" applyAlignment="1">
      <alignment horizontal="center" vertical="center" wrapText="1"/>
    </xf>
    <xf numFmtId="0" fontId="27" fillId="0" borderId="2" xfId="0" applyNumberFormat="1" applyFont="1" applyBorder="1" applyAlignment="1">
      <alignment horizontal="center" vertical="center" wrapText="1"/>
    </xf>
    <xf numFmtId="0" fontId="28" fillId="0" borderId="2" xfId="0" applyFont="1" applyBorder="1" applyAlignment="1">
      <alignment horizontal="center" vertical="center" wrapText="1"/>
    </xf>
    <xf numFmtId="0" fontId="23" fillId="0" borderId="0" xfId="15" applyFont="1" applyFill="1" applyAlignment="1">
      <alignment horizontal="center"/>
    </xf>
    <xf numFmtId="0" fontId="23" fillId="0" borderId="0" xfId="15" applyFont="1" applyFill="1"/>
    <xf numFmtId="0" fontId="23" fillId="0" borderId="0" xfId="15" applyFont="1" applyFill="1" applyAlignment="1">
      <alignment horizontal="right"/>
    </xf>
    <xf numFmtId="0" fontId="29" fillId="0" borderId="0" xfId="0" applyFont="1"/>
    <xf numFmtId="0" fontId="23" fillId="0" borderId="0" xfId="0" applyFont="1" applyAlignment="1">
      <alignment horizontal="right" vertical="center"/>
    </xf>
    <xf numFmtId="0" fontId="1" fillId="0" borderId="0" xfId="16"/>
    <xf numFmtId="0" fontId="21" fillId="0" borderId="0" xfId="16" applyFont="1" applyAlignment="1">
      <alignment vertical="center"/>
    </xf>
    <xf numFmtId="0" fontId="21" fillId="0" borderId="0" xfId="16" applyFont="1"/>
    <xf numFmtId="0" fontId="23" fillId="0" borderId="0" xfId="16" applyFont="1" applyAlignment="1">
      <alignment horizontal="right" vertical="center"/>
    </xf>
    <xf numFmtId="0" fontId="32" fillId="0" borderId="0" xfId="0" applyFont="1" applyAlignment="1">
      <alignment vertical="center"/>
    </xf>
    <xf numFmtId="0" fontId="27" fillId="0" borderId="2" xfId="16" applyFont="1" applyBorder="1" applyAlignment="1">
      <alignment horizontal="center" vertical="center" wrapText="1"/>
    </xf>
    <xf numFmtId="0" fontId="21" fillId="0" borderId="0" xfId="16" applyFont="1" applyAlignment="1">
      <alignment horizontal="right"/>
    </xf>
    <xf numFmtId="0" fontId="0" fillId="0" borderId="0" xfId="0" applyAlignment="1"/>
    <xf numFmtId="170" fontId="22" fillId="5" borderId="2" xfId="0" applyNumberFormat="1" applyFont="1" applyFill="1" applyBorder="1" applyAlignment="1">
      <alignment horizontal="center" vertical="center" wrapText="1"/>
    </xf>
    <xf numFmtId="0" fontId="33" fillId="5" borderId="2" xfId="0" applyFont="1" applyFill="1" applyBorder="1" applyAlignment="1">
      <alignment horizontal="left" vertical="center" wrapText="1"/>
    </xf>
    <xf numFmtId="170" fontId="33" fillId="5" borderId="2" xfId="0" applyNumberFormat="1" applyFont="1" applyFill="1" applyBorder="1" applyAlignment="1">
      <alignment horizontal="center" vertical="center" wrapText="1"/>
    </xf>
    <xf numFmtId="0" fontId="22" fillId="5" borderId="2" xfId="0" applyFont="1" applyFill="1" applyBorder="1" applyAlignment="1">
      <alignment vertical="center" wrapText="1"/>
    </xf>
    <xf numFmtId="2" fontId="22" fillId="5" borderId="2" xfId="0" applyNumberFormat="1" applyFont="1" applyFill="1" applyBorder="1" applyAlignment="1">
      <alignment horizontal="left" vertical="center" wrapText="1"/>
    </xf>
    <xf numFmtId="170" fontId="30" fillId="5" borderId="2" xfId="0" applyNumberFormat="1" applyFont="1" applyFill="1" applyBorder="1" applyAlignment="1">
      <alignment horizontal="center" vertical="center" wrapText="1"/>
    </xf>
    <xf numFmtId="0" fontId="15" fillId="0" borderId="2" xfId="15" applyFont="1" applyFill="1" applyBorder="1" applyAlignment="1">
      <alignment horizontal="center" vertical="center" wrapText="1"/>
    </xf>
    <xf numFmtId="0" fontId="15" fillId="0" borderId="2" xfId="15" applyFont="1" applyFill="1" applyBorder="1" applyAlignment="1">
      <alignment horizontal="center"/>
    </xf>
    <xf numFmtId="49" fontId="15" fillId="0" borderId="2" xfId="15" applyNumberFormat="1" applyFont="1" applyFill="1" applyBorder="1" applyAlignment="1">
      <alignment horizontal="center" vertical="top"/>
    </xf>
    <xf numFmtId="0" fontId="21" fillId="0" borderId="0" xfId="15" applyFont="1" applyFill="1" applyAlignment="1">
      <alignment vertical="center" wrapText="1"/>
    </xf>
    <xf numFmtId="0" fontId="15" fillId="0" borderId="2" xfId="15" applyFont="1" applyFill="1" applyBorder="1" applyAlignment="1">
      <alignment horizontal="center" vertical="top" wrapText="1"/>
    </xf>
    <xf numFmtId="49" fontId="15" fillId="0" borderId="1" xfId="15" applyNumberFormat="1" applyFont="1" applyFill="1" applyBorder="1" applyAlignment="1">
      <alignment horizontal="center" vertical="top"/>
    </xf>
    <xf numFmtId="0" fontId="15" fillId="0" borderId="1" xfId="15" applyFont="1" applyFill="1" applyBorder="1" applyAlignment="1">
      <alignment horizontal="center" vertical="top" wrapText="1"/>
    </xf>
    <xf numFmtId="49" fontId="15" fillId="0" borderId="1" xfId="15" applyNumberFormat="1" applyFont="1" applyFill="1" applyBorder="1" applyAlignment="1">
      <alignment horizontal="center" vertical="top"/>
    </xf>
    <xf numFmtId="0" fontId="15" fillId="0" borderId="1" xfId="15" applyFont="1" applyFill="1" applyBorder="1" applyAlignment="1">
      <alignment horizontal="center" vertical="top" wrapText="1"/>
    </xf>
    <xf numFmtId="0" fontId="15" fillId="0" borderId="1" xfId="15" applyFont="1" applyFill="1" applyBorder="1" applyAlignment="1">
      <alignment horizontal="center" vertical="top" wrapText="1"/>
    </xf>
    <xf numFmtId="0" fontId="15" fillId="0" borderId="1" xfId="15" applyFont="1" applyFill="1" applyBorder="1" applyAlignment="1">
      <alignment vertical="center" wrapText="1"/>
    </xf>
    <xf numFmtId="0" fontId="15" fillId="0" borderId="2" xfId="15" applyFont="1" applyBorder="1" applyAlignment="1">
      <alignment horizontal="center" vertical="top" wrapText="1"/>
    </xf>
    <xf numFmtId="0" fontId="15" fillId="0" borderId="1" xfId="15" applyFont="1" applyFill="1" applyBorder="1" applyAlignment="1">
      <alignment horizontal="center" vertical="center" wrapText="1"/>
    </xf>
    <xf numFmtId="0" fontId="15" fillId="0" borderId="3" xfId="15" applyFont="1" applyFill="1" applyBorder="1" applyAlignment="1">
      <alignment horizontal="center" vertical="top" wrapText="1"/>
    </xf>
    <xf numFmtId="0" fontId="21" fillId="0" borderId="2" xfId="0" applyFont="1" applyBorder="1" applyAlignment="1">
      <alignment horizontal="center" vertical="center" wrapText="1"/>
    </xf>
    <xf numFmtId="0" fontId="15" fillId="5" borderId="0" xfId="0" applyFont="1" applyFill="1" applyAlignment="1">
      <alignment vertical="center" wrapText="1"/>
    </xf>
    <xf numFmtId="0" fontId="16" fillId="5" borderId="0" xfId="0" applyFont="1" applyFill="1" applyAlignment="1">
      <alignment vertical="center" wrapText="1"/>
    </xf>
    <xf numFmtId="0" fontId="21" fillId="0" borderId="2" xfId="0" applyFont="1" applyBorder="1" applyAlignment="1">
      <alignment horizontal="center" vertical="center" wrapText="1"/>
    </xf>
    <xf numFmtId="0" fontId="21" fillId="0" borderId="2" xfId="0" applyFont="1" applyFill="1" applyBorder="1" applyAlignment="1">
      <alignment horizontal="center" vertical="center" wrapText="1"/>
    </xf>
    <xf numFmtId="49" fontId="16" fillId="0" borderId="2" xfId="15" applyNumberFormat="1" applyFont="1" applyFill="1" applyBorder="1" applyAlignment="1">
      <alignment horizontal="center" vertical="center" wrapText="1"/>
    </xf>
    <xf numFmtId="0" fontId="35" fillId="0" borderId="2" xfId="15" applyFont="1" applyFill="1" applyBorder="1" applyAlignment="1">
      <alignment vertical="center" wrapText="1"/>
    </xf>
    <xf numFmtId="0" fontId="21" fillId="0" borderId="2" xfId="15" applyFont="1" applyFill="1" applyBorder="1" applyAlignment="1">
      <alignment horizontal="center" vertical="top" wrapText="1"/>
    </xf>
    <xf numFmtId="0" fontId="21" fillId="0" borderId="2" xfId="0" applyFont="1" applyFill="1" applyBorder="1" applyAlignment="1">
      <alignment vertical="top" wrapText="1"/>
    </xf>
    <xf numFmtId="0" fontId="22" fillId="5" borderId="2" xfId="0" applyFont="1" applyFill="1" applyBorder="1" applyAlignment="1">
      <alignment horizontal="left" vertical="center" wrapText="1"/>
    </xf>
    <xf numFmtId="0" fontId="22" fillId="5" borderId="2" xfId="0" applyFont="1" applyFill="1" applyBorder="1" applyAlignment="1">
      <alignment horizontal="center" vertical="center" wrapText="1"/>
    </xf>
    <xf numFmtId="0" fontId="5" fillId="5" borderId="0" xfId="0" applyFont="1" applyFill="1" applyAlignment="1">
      <alignment horizontal="right" vertical="center" wrapText="1"/>
    </xf>
    <xf numFmtId="0" fontId="19" fillId="5" borderId="0" xfId="0" applyFont="1" applyFill="1" applyAlignment="1">
      <alignment horizontal="right" vertical="center" wrapText="1"/>
    </xf>
    <xf numFmtId="0" fontId="5" fillId="5" borderId="0" xfId="0" applyFont="1" applyFill="1" applyBorder="1" applyAlignment="1">
      <alignment horizontal="center" vertical="center" wrapText="1"/>
    </xf>
    <xf numFmtId="0" fontId="20" fillId="5" borderId="0" xfId="0" applyFont="1" applyFill="1" applyBorder="1" applyAlignment="1">
      <alignment horizontal="center" vertical="center" wrapText="1"/>
    </xf>
    <xf numFmtId="0" fontId="33" fillId="5" borderId="2" xfId="0" applyFont="1" applyFill="1" applyBorder="1" applyAlignment="1">
      <alignment vertical="center" wrapText="1"/>
    </xf>
    <xf numFmtId="0" fontId="15" fillId="5" borderId="0" xfId="0" applyFont="1" applyFill="1" applyBorder="1" applyAlignment="1">
      <alignment vertical="center" wrapText="1"/>
    </xf>
    <xf numFmtId="170" fontId="21" fillId="5" borderId="2" xfId="0" applyNumberFormat="1" applyFont="1" applyFill="1" applyBorder="1" applyAlignment="1">
      <alignment horizontal="center" vertical="center" wrapText="1"/>
    </xf>
    <xf numFmtId="164" fontId="16" fillId="5" borderId="0" xfId="0" applyNumberFormat="1" applyFont="1" applyFill="1" applyAlignment="1">
      <alignment vertical="center" wrapText="1"/>
    </xf>
    <xf numFmtId="164" fontId="15" fillId="5" borderId="0" xfId="0" applyNumberFormat="1" applyFont="1" applyFill="1" applyAlignment="1">
      <alignment vertical="center" wrapText="1"/>
    </xf>
    <xf numFmtId="0" fontId="18" fillId="5" borderId="0" xfId="0" applyFont="1" applyFill="1" applyAlignment="1">
      <alignment vertical="center" wrapText="1"/>
    </xf>
    <xf numFmtId="170" fontId="15" fillId="5" borderId="0" xfId="0" applyNumberFormat="1" applyFont="1" applyFill="1" applyAlignment="1">
      <alignment vertical="center" wrapText="1"/>
    </xf>
    <xf numFmtId="0" fontId="3" fillId="0" borderId="1" xfId="2" applyFont="1" applyBorder="1" applyAlignment="1">
      <alignment horizontal="center" vertical="center" wrapText="1"/>
    </xf>
    <xf numFmtId="0" fontId="3" fillId="0" borderId="4" xfId="2" applyFont="1" applyBorder="1" applyAlignment="1">
      <alignment horizontal="center" vertical="center" wrapText="1"/>
    </xf>
    <xf numFmtId="0" fontId="3" fillId="3" borderId="1" xfId="2" applyFont="1" applyFill="1" applyBorder="1" applyAlignment="1">
      <alignment horizontal="center" vertical="center"/>
    </xf>
    <xf numFmtId="0" fontId="3" fillId="3" borderId="3" xfId="2" applyFont="1" applyFill="1" applyBorder="1" applyAlignment="1">
      <alignment horizontal="center" vertical="center"/>
    </xf>
    <xf numFmtId="0" fontId="3" fillId="3" borderId="4" xfId="2" applyFont="1" applyFill="1" applyBorder="1" applyAlignment="1">
      <alignment horizontal="center" vertical="center"/>
    </xf>
    <xf numFmtId="0" fontId="4" fillId="3" borderId="1" xfId="2" applyFont="1" applyFill="1" applyBorder="1" applyAlignment="1">
      <alignment horizontal="center" vertical="center" wrapText="1"/>
    </xf>
    <xf numFmtId="0" fontId="4" fillId="3" borderId="3" xfId="2" applyFont="1" applyFill="1" applyBorder="1" applyAlignment="1">
      <alignment horizontal="center" vertical="center" wrapText="1"/>
    </xf>
    <xf numFmtId="0" fontId="4" fillId="3" borderId="4" xfId="2" applyFont="1" applyFill="1" applyBorder="1" applyAlignment="1">
      <alignment horizontal="center" vertical="center" wrapText="1"/>
    </xf>
    <xf numFmtId="167" fontId="4" fillId="0" borderId="1" xfId="10" applyNumberFormat="1" applyFont="1" applyFill="1" applyBorder="1" applyAlignment="1">
      <alignment horizontal="center" vertical="center" wrapText="1"/>
    </xf>
    <xf numFmtId="167" fontId="4" fillId="0" borderId="3" xfId="10" applyNumberFormat="1" applyFont="1" applyFill="1" applyBorder="1" applyAlignment="1">
      <alignment horizontal="center" vertical="center" wrapText="1"/>
    </xf>
    <xf numFmtId="167" fontId="4" fillId="0" borderId="4" xfId="10" applyNumberFormat="1" applyFont="1" applyFill="1" applyBorder="1" applyAlignment="1">
      <alignment horizontal="center" vertical="center" wrapText="1"/>
    </xf>
    <xf numFmtId="0" fontId="8" fillId="0" borderId="3" xfId="2" applyFont="1" applyBorder="1" applyAlignment="1">
      <alignment horizontal="center" vertical="center" wrapText="1"/>
    </xf>
    <xf numFmtId="0" fontId="8" fillId="0" borderId="4" xfId="2" applyFont="1" applyBorder="1" applyAlignment="1">
      <alignment horizontal="center" vertical="center" wrapText="1"/>
    </xf>
    <xf numFmtId="168" fontId="7" fillId="0" borderId="1" xfId="2" applyNumberFormat="1" applyFont="1" applyFill="1" applyBorder="1" applyAlignment="1">
      <alignment horizontal="left" vertical="top" wrapText="1"/>
    </xf>
    <xf numFmtId="168" fontId="7" fillId="0" borderId="3" xfId="2" applyNumberFormat="1" applyFont="1" applyFill="1" applyBorder="1" applyAlignment="1">
      <alignment horizontal="left" vertical="top" wrapText="1"/>
    </xf>
    <xf numFmtId="168" fontId="7" fillId="0" borderId="4" xfId="2" applyNumberFormat="1" applyFont="1" applyFill="1" applyBorder="1" applyAlignment="1">
      <alignment horizontal="left" vertical="top" wrapText="1"/>
    </xf>
    <xf numFmtId="0" fontId="4" fillId="0" borderId="1" xfId="2" applyFont="1" applyFill="1" applyBorder="1" applyAlignment="1">
      <alignment horizontal="center" vertical="center" wrapText="1"/>
    </xf>
    <xf numFmtId="0" fontId="9" fillId="0" borderId="3" xfId="2" applyFont="1" applyBorder="1" applyAlignment="1">
      <alignment horizontal="center" vertical="center" wrapText="1"/>
    </xf>
    <xf numFmtId="0" fontId="9" fillId="0" borderId="4" xfId="2" applyFont="1" applyBorder="1" applyAlignment="1">
      <alignment horizontal="center" vertical="center" wrapText="1"/>
    </xf>
    <xf numFmtId="0" fontId="11" fillId="0" borderId="0" xfId="0" applyFont="1" applyAlignment="1">
      <alignment horizontal="center"/>
    </xf>
    <xf numFmtId="0" fontId="3" fillId="0" borderId="2" xfId="2" applyFont="1" applyBorder="1" applyAlignment="1">
      <alignment horizontal="center" vertical="center" wrapText="1"/>
    </xf>
    <xf numFmtId="0" fontId="4" fillId="2" borderId="5" xfId="2" applyFont="1" applyFill="1" applyBorder="1" applyAlignment="1">
      <alignment horizontal="center" vertical="center"/>
    </xf>
    <xf numFmtId="0" fontId="4" fillId="2" borderId="6" xfId="2" applyFont="1" applyFill="1" applyBorder="1" applyAlignment="1">
      <alignment horizontal="center" vertical="center"/>
    </xf>
    <xf numFmtId="0" fontId="4" fillId="2" borderId="7" xfId="2" applyFont="1" applyFill="1" applyBorder="1" applyAlignment="1">
      <alignment horizontal="center" vertical="center"/>
    </xf>
    <xf numFmtId="0" fontId="4" fillId="3" borderId="1" xfId="2" applyFont="1" applyFill="1" applyBorder="1" applyAlignment="1">
      <alignment horizontal="center" vertical="center"/>
    </xf>
    <xf numFmtId="0" fontId="4" fillId="3" borderId="4" xfId="2" applyFont="1" applyFill="1" applyBorder="1" applyAlignment="1">
      <alignment horizontal="center" vertical="center"/>
    </xf>
    <xf numFmtId="0" fontId="3" fillId="0" borderId="5" xfId="2" applyFont="1" applyBorder="1" applyAlignment="1">
      <alignment horizontal="center" vertical="center"/>
    </xf>
    <xf numFmtId="0" fontId="3" fillId="0" borderId="7" xfId="2" applyFont="1" applyBorder="1" applyAlignment="1">
      <alignment horizontal="center" vertical="center"/>
    </xf>
    <xf numFmtId="0" fontId="5" fillId="5" borderId="0" xfId="0" applyFont="1" applyFill="1" applyAlignment="1">
      <alignment horizontal="right" vertical="center" wrapText="1"/>
    </xf>
    <xf numFmtId="0" fontId="19" fillId="5" borderId="0" xfId="0" applyFont="1" applyFill="1" applyAlignment="1">
      <alignment horizontal="right" vertical="center" wrapText="1"/>
    </xf>
    <xf numFmtId="0" fontId="5" fillId="5" borderId="0" xfId="0" applyFont="1" applyFill="1" applyBorder="1" applyAlignment="1">
      <alignment horizontal="center" vertical="center" wrapText="1"/>
    </xf>
    <xf numFmtId="0" fontId="20" fillId="5" borderId="0" xfId="0" applyFont="1" applyFill="1" applyBorder="1" applyAlignment="1">
      <alignment horizontal="center" vertical="center" wrapText="1"/>
    </xf>
    <xf numFmtId="0" fontId="22" fillId="5" borderId="2" xfId="0" applyFont="1" applyFill="1" applyBorder="1" applyAlignment="1">
      <alignment horizontal="center" vertical="center" wrapText="1"/>
    </xf>
    <xf numFmtId="0" fontId="26" fillId="5" borderId="2" xfId="0" applyFont="1" applyFill="1" applyBorder="1" applyAlignment="1">
      <alignment horizontal="center" vertical="center" wrapText="1"/>
    </xf>
    <xf numFmtId="0" fontId="22" fillId="5" borderId="2" xfId="0" applyFont="1" applyFill="1" applyBorder="1" applyAlignment="1">
      <alignment horizontal="left" vertical="center" wrapText="1"/>
    </xf>
    <xf numFmtId="0" fontId="33" fillId="5" borderId="1" xfId="0" applyFont="1" applyFill="1" applyBorder="1" applyAlignment="1">
      <alignment horizontal="center" vertical="center" wrapText="1"/>
    </xf>
    <xf numFmtId="0" fontId="33" fillId="5" borderId="3" xfId="0" applyFont="1" applyFill="1" applyBorder="1" applyAlignment="1">
      <alignment horizontal="center" vertical="center" wrapText="1"/>
    </xf>
    <xf numFmtId="0" fontId="33" fillId="5" borderId="4" xfId="0" applyFont="1" applyFill="1" applyBorder="1" applyAlignment="1">
      <alignment horizontal="center" vertical="center" wrapText="1"/>
    </xf>
    <xf numFmtId="0" fontId="33" fillId="5" borderId="2" xfId="0" applyFont="1" applyFill="1" applyBorder="1" applyAlignment="1">
      <alignment horizontal="center" vertical="center" wrapText="1"/>
    </xf>
    <xf numFmtId="0" fontId="22" fillId="5" borderId="2" xfId="0" applyFont="1" applyFill="1" applyBorder="1" applyAlignment="1">
      <alignment horizontal="center" vertical="top" wrapText="1"/>
    </xf>
    <xf numFmtId="0" fontId="22" fillId="5" borderId="2" xfId="0" applyFont="1" applyFill="1" applyBorder="1" applyAlignment="1">
      <alignment horizontal="justify" vertical="top" wrapText="1"/>
    </xf>
    <xf numFmtId="0" fontId="21" fillId="5" borderId="2" xfId="0" applyFont="1" applyFill="1" applyBorder="1" applyAlignment="1">
      <alignment horizontal="center" vertical="top" wrapText="1"/>
    </xf>
    <xf numFmtId="0" fontId="21" fillId="5" borderId="2" xfId="0" applyFont="1" applyFill="1" applyBorder="1" applyAlignment="1">
      <alignment horizontal="center" vertical="center" wrapText="1"/>
    </xf>
    <xf numFmtId="0" fontId="0" fillId="5" borderId="2" xfId="0" applyFill="1" applyBorder="1" applyAlignment="1">
      <alignment vertical="center" wrapText="1"/>
    </xf>
    <xf numFmtId="0" fontId="0" fillId="5" borderId="2" xfId="0" applyFill="1" applyBorder="1" applyAlignment="1">
      <alignment horizontal="left" vertical="center" wrapText="1"/>
    </xf>
    <xf numFmtId="0" fontId="30" fillId="5" borderId="5" xfId="0" applyFont="1" applyFill="1" applyBorder="1" applyAlignment="1">
      <alignment horizontal="center" vertical="center" wrapText="1"/>
    </xf>
    <xf numFmtId="0" fontId="21" fillId="5" borderId="6" xfId="0" applyFont="1" applyFill="1" applyBorder="1" applyAlignment="1">
      <alignment horizontal="center" vertical="center" wrapText="1"/>
    </xf>
    <xf numFmtId="0" fontId="21" fillId="5" borderId="7" xfId="0" applyFont="1" applyFill="1" applyBorder="1" applyAlignment="1">
      <alignment horizontal="center" vertical="center" wrapText="1"/>
    </xf>
    <xf numFmtId="0" fontId="21" fillId="5" borderId="1" xfId="0" applyFont="1" applyFill="1" applyBorder="1" applyAlignment="1">
      <alignment horizontal="center" vertical="top" wrapText="1"/>
    </xf>
    <xf numFmtId="0" fontId="21" fillId="5" borderId="3" xfId="0" applyFont="1" applyFill="1" applyBorder="1" applyAlignment="1">
      <alignment horizontal="center" vertical="top" wrapText="1"/>
    </xf>
    <xf numFmtId="0" fontId="21" fillId="5" borderId="4" xfId="0" applyFont="1" applyFill="1" applyBorder="1" applyAlignment="1">
      <alignment horizontal="center" vertical="top" wrapText="1"/>
    </xf>
    <xf numFmtId="0" fontId="21" fillId="5" borderId="1" xfId="0" applyFont="1" applyFill="1" applyBorder="1" applyAlignment="1">
      <alignment horizontal="left" vertical="top" wrapText="1"/>
    </xf>
    <xf numFmtId="0" fontId="21" fillId="5" borderId="3" xfId="0" applyFont="1" applyFill="1" applyBorder="1" applyAlignment="1">
      <alignment horizontal="left" vertical="top" wrapText="1"/>
    </xf>
    <xf numFmtId="0" fontId="21" fillId="5" borderId="4" xfId="0" applyFont="1" applyFill="1" applyBorder="1" applyAlignment="1">
      <alignment horizontal="left" vertical="top" wrapText="1"/>
    </xf>
    <xf numFmtId="0" fontId="30" fillId="5" borderId="1" xfId="0" applyFont="1" applyFill="1" applyBorder="1" applyAlignment="1">
      <alignment horizontal="left" vertical="center" wrapText="1"/>
    </xf>
    <xf numFmtId="0" fontId="30" fillId="5" borderId="3" xfId="0" applyFont="1" applyFill="1" applyBorder="1" applyAlignment="1">
      <alignment horizontal="left" vertical="center" wrapText="1"/>
    </xf>
    <xf numFmtId="0" fontId="30" fillId="5" borderId="4" xfId="0" applyFont="1" applyFill="1" applyBorder="1" applyAlignment="1">
      <alignment horizontal="left" vertical="center" wrapText="1"/>
    </xf>
    <xf numFmtId="0" fontId="30" fillId="5" borderId="1" xfId="0" applyFont="1" applyFill="1" applyBorder="1" applyAlignment="1">
      <alignment horizontal="center" vertical="center" wrapText="1"/>
    </xf>
    <xf numFmtId="0" fontId="30" fillId="5" borderId="3" xfId="0" applyFont="1" applyFill="1" applyBorder="1" applyAlignment="1">
      <alignment horizontal="center" vertical="center" wrapText="1"/>
    </xf>
    <xf numFmtId="0" fontId="30" fillId="5" borderId="4" xfId="0" applyFont="1" applyFill="1" applyBorder="1" applyAlignment="1">
      <alignment horizontal="center" vertical="center" wrapText="1"/>
    </xf>
    <xf numFmtId="0" fontId="21" fillId="5" borderId="1" xfId="0" applyFont="1" applyFill="1" applyBorder="1" applyAlignment="1">
      <alignment horizontal="center" vertical="center" wrapText="1"/>
    </xf>
    <xf numFmtId="0" fontId="21" fillId="5" borderId="3" xfId="0" applyFont="1" applyFill="1" applyBorder="1" applyAlignment="1">
      <alignment horizontal="center" vertical="center" wrapText="1"/>
    </xf>
    <xf numFmtId="0" fontId="21" fillId="5" borderId="4" xfId="0" applyFont="1" applyFill="1" applyBorder="1" applyAlignment="1">
      <alignment horizontal="center" vertical="center" wrapText="1"/>
    </xf>
    <xf numFmtId="0" fontId="21" fillId="5" borderId="2" xfId="0" applyFont="1" applyFill="1" applyBorder="1" applyAlignment="1">
      <alignment horizontal="justify" vertical="top" wrapText="1"/>
    </xf>
    <xf numFmtId="0" fontId="26" fillId="5" borderId="2" xfId="0" applyFont="1" applyFill="1" applyBorder="1" applyAlignment="1">
      <alignment horizontal="justify" vertical="top" wrapText="1"/>
    </xf>
    <xf numFmtId="0" fontId="22" fillId="5" borderId="2" xfId="0" applyFont="1" applyFill="1" applyBorder="1" applyAlignment="1">
      <alignment horizontal="center" vertical="top"/>
    </xf>
    <xf numFmtId="0" fontId="21" fillId="5" borderId="2" xfId="0" applyFont="1" applyFill="1" applyBorder="1" applyAlignment="1">
      <alignment horizontal="center" vertical="top"/>
    </xf>
    <xf numFmtId="0" fontId="26" fillId="5" borderId="2" xfId="0" applyFont="1" applyFill="1" applyBorder="1" applyAlignment="1">
      <alignment horizontal="center" vertical="top"/>
    </xf>
    <xf numFmtId="0" fontId="34" fillId="5" borderId="2" xfId="0" applyFont="1" applyFill="1" applyBorder="1" applyAlignment="1">
      <alignment horizontal="justify" vertical="top" wrapText="1"/>
    </xf>
    <xf numFmtId="0" fontId="34" fillId="5" borderId="2" xfId="0" applyFont="1" applyFill="1" applyBorder="1" applyAlignment="1">
      <alignment horizontal="left" vertical="center"/>
    </xf>
    <xf numFmtId="0" fontId="26" fillId="5" borderId="2" xfId="0" applyFont="1" applyFill="1" applyBorder="1" applyAlignment="1">
      <alignment horizontal="left" vertical="center"/>
    </xf>
    <xf numFmtId="0" fontId="34" fillId="5" borderId="2" xfId="0" applyFont="1" applyFill="1" applyBorder="1" applyAlignment="1">
      <alignment horizontal="center" vertical="center"/>
    </xf>
    <xf numFmtId="0" fontId="26" fillId="5" borderId="2" xfId="0" applyFont="1" applyFill="1" applyBorder="1" applyAlignment="1">
      <alignment horizontal="center" vertical="center"/>
    </xf>
    <xf numFmtId="0" fontId="26" fillId="5" borderId="2" xfId="0" applyFont="1" applyFill="1" applyBorder="1" applyAlignment="1">
      <alignment horizontal="center" vertical="top" wrapText="1"/>
    </xf>
    <xf numFmtId="0" fontId="34" fillId="5" borderId="2" xfId="0" applyFont="1" applyFill="1" applyBorder="1" applyAlignment="1">
      <alignment horizontal="center" vertical="top" wrapText="1"/>
    </xf>
    <xf numFmtId="0" fontId="34" fillId="5" borderId="2" xfId="0" applyFont="1" applyFill="1" applyBorder="1" applyAlignment="1">
      <alignment vertical="center" wrapText="1"/>
    </xf>
    <xf numFmtId="0" fontId="33" fillId="5" borderId="10" xfId="0" applyFont="1" applyFill="1" applyBorder="1" applyAlignment="1">
      <alignment horizontal="left" vertical="center" wrapText="1"/>
    </xf>
    <xf numFmtId="0" fontId="33" fillId="5" borderId="11" xfId="0" applyFont="1" applyFill="1" applyBorder="1" applyAlignment="1">
      <alignment horizontal="left" vertical="center" wrapText="1"/>
    </xf>
    <xf numFmtId="0" fontId="33" fillId="5" borderId="8" xfId="0" applyFont="1" applyFill="1" applyBorder="1" applyAlignment="1">
      <alignment horizontal="left" vertical="center" wrapText="1"/>
    </xf>
    <xf numFmtId="0" fontId="33" fillId="5" borderId="12" xfId="0" applyFont="1" applyFill="1" applyBorder="1" applyAlignment="1">
      <alignment horizontal="left" vertical="center" wrapText="1"/>
    </xf>
    <xf numFmtId="0" fontId="33" fillId="5" borderId="13" xfId="0" applyFont="1" applyFill="1" applyBorder="1" applyAlignment="1">
      <alignment horizontal="left" vertical="center" wrapText="1"/>
    </xf>
    <xf numFmtId="0" fontId="33" fillId="5" borderId="14" xfId="0" applyFont="1" applyFill="1" applyBorder="1" applyAlignment="1">
      <alignment horizontal="left" vertical="center" wrapText="1"/>
    </xf>
    <xf numFmtId="0" fontId="22" fillId="5" borderId="5" xfId="0" applyFont="1" applyFill="1" applyBorder="1" applyAlignment="1">
      <alignment horizontal="left" vertical="center" wrapText="1"/>
    </xf>
    <xf numFmtId="0" fontId="22" fillId="5" borderId="6" xfId="0" applyFont="1" applyFill="1" applyBorder="1" applyAlignment="1">
      <alignment horizontal="left" vertical="center" wrapText="1"/>
    </xf>
    <xf numFmtId="0" fontId="22" fillId="5" borderId="7" xfId="0" applyFont="1" applyFill="1" applyBorder="1" applyAlignment="1">
      <alignment horizontal="left" vertical="center" wrapText="1"/>
    </xf>
    <xf numFmtId="0" fontId="33" fillId="5" borderId="2" xfId="0" applyFont="1" applyFill="1" applyBorder="1" applyAlignment="1">
      <alignment horizontal="justify" vertical="center" wrapText="1"/>
    </xf>
    <xf numFmtId="0" fontId="21" fillId="5" borderId="2" xfId="0" applyFont="1" applyFill="1" applyBorder="1" applyAlignment="1">
      <alignment horizontal="justify" vertical="center" wrapText="1"/>
    </xf>
    <xf numFmtId="0" fontId="21" fillId="5" borderId="2" xfId="0" applyFont="1" applyFill="1" applyBorder="1" applyAlignment="1">
      <alignment vertical="center" wrapText="1"/>
    </xf>
    <xf numFmtId="0" fontId="26" fillId="5" borderId="2" xfId="0" applyFont="1" applyFill="1" applyBorder="1" applyAlignment="1">
      <alignment horizontal="left" vertical="center" wrapText="1"/>
    </xf>
    <xf numFmtId="0" fontId="33" fillId="5" borderId="2" xfId="0" applyFont="1" applyFill="1" applyBorder="1" applyAlignment="1">
      <alignment horizontal="center" vertical="top" wrapText="1"/>
    </xf>
    <xf numFmtId="0" fontId="15" fillId="5" borderId="9" xfId="0" applyFont="1" applyFill="1" applyBorder="1" applyAlignment="1">
      <alignment vertical="center" wrapText="1"/>
    </xf>
    <xf numFmtId="0" fontId="0" fillId="5" borderId="9" xfId="0" applyFill="1" applyBorder="1" applyAlignment="1">
      <alignment vertical="center" wrapText="1"/>
    </xf>
    <xf numFmtId="0" fontId="15" fillId="5" borderId="0" xfId="0" applyFont="1" applyFill="1" applyAlignment="1">
      <alignment vertical="center" wrapText="1"/>
    </xf>
    <xf numFmtId="0" fontId="0" fillId="5" borderId="0" xfId="0" applyFill="1" applyAlignment="1">
      <alignment vertical="center" wrapText="1"/>
    </xf>
    <xf numFmtId="0" fontId="22" fillId="5" borderId="2" xfId="0" applyFont="1" applyFill="1" applyBorder="1" applyAlignment="1">
      <alignment vertical="center" wrapText="1"/>
    </xf>
    <xf numFmtId="0" fontId="34" fillId="5" borderId="2" xfId="0" applyFont="1" applyFill="1" applyBorder="1" applyAlignment="1">
      <alignment horizontal="center" vertical="center" wrapText="1"/>
    </xf>
    <xf numFmtId="0" fontId="22" fillId="5" borderId="2" xfId="0" applyFont="1" applyFill="1" applyBorder="1" applyAlignment="1">
      <alignment horizontal="left" vertical="top" wrapText="1"/>
    </xf>
    <xf numFmtId="0" fontId="0" fillId="5" borderId="2" xfId="0" applyFill="1" applyBorder="1" applyAlignment="1">
      <alignment horizontal="center" vertical="center" wrapText="1"/>
    </xf>
    <xf numFmtId="0" fontId="26" fillId="5" borderId="2" xfId="0" applyFont="1" applyFill="1" applyBorder="1" applyAlignment="1">
      <alignment vertical="center" wrapText="1"/>
    </xf>
    <xf numFmtId="49" fontId="16" fillId="0" borderId="5" xfId="15" applyNumberFormat="1" applyFont="1" applyFill="1" applyBorder="1" applyAlignment="1">
      <alignment horizontal="center" vertical="center" wrapText="1"/>
    </xf>
    <xf numFmtId="49" fontId="16" fillId="0" borderId="6" xfId="15" applyNumberFormat="1" applyFont="1" applyFill="1" applyBorder="1" applyAlignment="1">
      <alignment horizontal="center" vertical="center" wrapText="1"/>
    </xf>
    <xf numFmtId="49" fontId="16" fillId="0" borderId="7" xfId="15" applyNumberFormat="1" applyFont="1" applyFill="1" applyBorder="1" applyAlignment="1">
      <alignment horizontal="center" vertical="center" wrapText="1"/>
    </xf>
    <xf numFmtId="0" fontId="21" fillId="0" borderId="8" xfId="15" applyFont="1" applyFill="1" applyBorder="1" applyAlignment="1">
      <alignment horizontal="left"/>
    </xf>
    <xf numFmtId="0" fontId="16" fillId="0" borderId="5" xfId="15" applyFont="1" applyFill="1" applyBorder="1" applyAlignment="1">
      <alignment horizontal="center" vertical="center" wrapText="1"/>
    </xf>
    <xf numFmtId="0" fontId="16" fillId="0" borderId="6" xfId="15" applyFont="1" applyFill="1" applyBorder="1" applyAlignment="1">
      <alignment horizontal="center" vertical="center" wrapText="1"/>
    </xf>
    <xf numFmtId="0" fontId="16" fillId="0" borderId="7" xfId="15" applyFont="1" applyFill="1" applyBorder="1" applyAlignment="1">
      <alignment horizontal="center" vertical="center" wrapText="1"/>
    </xf>
    <xf numFmtId="0" fontId="35" fillId="0" borderId="6" xfId="15" applyFont="1" applyBorder="1" applyAlignment="1">
      <alignment vertical="center" wrapText="1"/>
    </xf>
    <xf numFmtId="0" fontId="35" fillId="0" borderId="7" xfId="15" applyFont="1" applyBorder="1" applyAlignment="1">
      <alignment vertical="center" wrapText="1"/>
    </xf>
    <xf numFmtId="49" fontId="16" fillId="0" borderId="2" xfId="15" applyNumberFormat="1" applyFont="1" applyFill="1" applyBorder="1" applyAlignment="1">
      <alignment horizontal="center" vertical="center" wrapText="1"/>
    </xf>
    <xf numFmtId="0" fontId="35" fillId="0" borderId="2" xfId="15" applyFont="1" applyBorder="1" applyAlignment="1">
      <alignment vertical="center" wrapText="1"/>
    </xf>
    <xf numFmtId="49" fontId="16" fillId="0" borderId="5" xfId="15" applyNumberFormat="1" applyFont="1" applyFill="1" applyBorder="1" applyAlignment="1">
      <alignment horizontal="center" vertical="top"/>
    </xf>
    <xf numFmtId="49" fontId="15" fillId="0" borderId="6" xfId="15" applyNumberFormat="1" applyFont="1" applyFill="1" applyBorder="1" applyAlignment="1">
      <alignment horizontal="center" vertical="top"/>
    </xf>
    <xf numFmtId="49" fontId="15" fillId="0" borderId="7" xfId="15" applyNumberFormat="1" applyFont="1" applyFill="1" applyBorder="1" applyAlignment="1">
      <alignment horizontal="center" vertical="top"/>
    </xf>
    <xf numFmtId="0" fontId="23" fillId="0" borderId="0" xfId="15" applyFont="1" applyFill="1" applyAlignment="1">
      <alignment horizontal="center"/>
    </xf>
    <xf numFmtId="0" fontId="17" fillId="0" borderId="2" xfId="15" applyFont="1" applyFill="1" applyBorder="1" applyAlignment="1">
      <alignment horizontal="center" vertical="center" wrapText="1"/>
    </xf>
    <xf numFmtId="0" fontId="16" fillId="0" borderId="2" xfId="15" applyFont="1" applyFill="1" applyBorder="1" applyAlignment="1">
      <alignment horizontal="center" vertical="center" wrapText="1"/>
    </xf>
    <xf numFmtId="49" fontId="15" fillId="0" borderId="1" xfId="15" applyNumberFormat="1" applyFont="1" applyFill="1" applyBorder="1" applyAlignment="1">
      <alignment horizontal="center" vertical="top"/>
    </xf>
    <xf numFmtId="49" fontId="15" fillId="0" borderId="4" xfId="15" applyNumberFormat="1" applyFont="1" applyFill="1" applyBorder="1" applyAlignment="1">
      <alignment horizontal="center" vertical="top"/>
    </xf>
    <xf numFmtId="0" fontId="15" fillId="0" borderId="1" xfId="15" applyFont="1" applyFill="1" applyBorder="1" applyAlignment="1">
      <alignment horizontal="center" vertical="top" wrapText="1"/>
    </xf>
    <xf numFmtId="0" fontId="15" fillId="0" borderId="4" xfId="15" applyFont="1" applyFill="1" applyBorder="1" applyAlignment="1">
      <alignment horizontal="center" vertical="top" wrapText="1"/>
    </xf>
    <xf numFmtId="0" fontId="1" fillId="0" borderId="4" xfId="15" applyFont="1" applyBorder="1" applyAlignment="1">
      <alignment horizontal="center" vertical="top" wrapText="1"/>
    </xf>
    <xf numFmtId="0" fontId="15" fillId="5" borderId="1" xfId="15" applyFont="1" applyFill="1" applyBorder="1" applyAlignment="1">
      <alignment horizontal="center" vertical="center" wrapText="1"/>
    </xf>
    <xf numFmtId="0" fontId="1" fillId="5" borderId="4" xfId="15" applyFont="1" applyFill="1" applyBorder="1" applyAlignment="1">
      <alignment horizontal="center" vertical="center" wrapText="1"/>
    </xf>
    <xf numFmtId="0" fontId="15" fillId="0" borderId="0" xfId="0" applyFont="1" applyBorder="1" applyAlignment="1">
      <alignment horizontal="left" vertical="top" wrapText="1"/>
    </xf>
    <xf numFmtId="0" fontId="27" fillId="0" borderId="2" xfId="0" applyFont="1" applyBorder="1" applyAlignment="1">
      <alignment horizontal="center" vertical="center" wrapText="1"/>
    </xf>
    <xf numFmtId="0" fontId="23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27" fillId="0" borderId="5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23" fillId="0" borderId="0" xfId="16" applyFont="1" applyAlignment="1">
      <alignment horizontal="center" vertical="center"/>
    </xf>
    <xf numFmtId="0" fontId="31" fillId="0" borderId="0" xfId="16" applyFont="1" applyAlignment="1"/>
    <xf numFmtId="0" fontId="20" fillId="0" borderId="0" xfId="0" applyFont="1" applyAlignment="1">
      <alignment wrapText="1"/>
    </xf>
    <xf numFmtId="0" fontId="21" fillId="0" borderId="2" xfId="0" applyFont="1" applyBorder="1" applyAlignment="1">
      <alignment horizontal="center" vertical="center" wrapText="1"/>
    </xf>
    <xf numFmtId="0" fontId="21" fillId="0" borderId="2" xfId="0" applyFont="1" applyBorder="1" applyAlignment="1">
      <alignment horizontal="left" vertical="center" wrapText="1" indent="3"/>
    </xf>
    <xf numFmtId="0" fontId="21" fillId="0" borderId="2" xfId="0" applyFont="1" applyBorder="1" applyAlignment="1">
      <alignment horizontal="center" vertical="top" wrapText="1"/>
    </xf>
    <xf numFmtId="0" fontId="26" fillId="0" borderId="2" xfId="0" applyFont="1" applyBorder="1" applyAlignment="1">
      <alignment horizontal="center" vertical="top" wrapText="1"/>
    </xf>
    <xf numFmtId="0" fontId="21" fillId="0" borderId="1" xfId="0" applyFont="1" applyBorder="1" applyAlignment="1">
      <alignment horizontal="center" vertical="top" wrapText="1"/>
    </xf>
    <xf numFmtId="0" fontId="26" fillId="0" borderId="3" xfId="0" applyFont="1" applyBorder="1" applyAlignment="1">
      <alignment horizontal="center" vertical="top" wrapText="1"/>
    </xf>
    <xf numFmtId="0" fontId="26" fillId="0" borderId="4" xfId="0" applyFont="1" applyBorder="1" applyAlignment="1">
      <alignment horizontal="center" vertical="top" wrapText="1"/>
    </xf>
    <xf numFmtId="0" fontId="26" fillId="0" borderId="3" xfId="0" applyFont="1" applyBorder="1" applyAlignment="1">
      <alignment vertical="top" wrapText="1"/>
    </xf>
    <xf numFmtId="0" fontId="26" fillId="0" borderId="4" xfId="0" applyFont="1" applyBorder="1" applyAlignment="1">
      <alignment vertical="top" wrapText="1"/>
    </xf>
    <xf numFmtId="0" fontId="21" fillId="0" borderId="1" xfId="0" applyFont="1" applyBorder="1" applyAlignment="1">
      <alignment horizontal="center" vertical="center" wrapText="1"/>
    </xf>
    <xf numFmtId="0" fontId="26" fillId="0" borderId="4" xfId="0" applyFont="1" applyBorder="1" applyAlignment="1">
      <alignment horizontal="center" vertical="center" wrapText="1"/>
    </xf>
    <xf numFmtId="0" fontId="21" fillId="0" borderId="5" xfId="0" applyFont="1" applyFill="1" applyBorder="1" applyAlignment="1">
      <alignment horizontal="right" vertical="center" wrapText="1"/>
    </xf>
    <xf numFmtId="0" fontId="21" fillId="0" borderId="6" xfId="0" applyFont="1" applyFill="1" applyBorder="1" applyAlignment="1">
      <alignment horizontal="right" vertical="center" wrapText="1"/>
    </xf>
    <xf numFmtId="0" fontId="21" fillId="0" borderId="7" xfId="0" applyFont="1" applyFill="1" applyBorder="1" applyAlignment="1">
      <alignment horizontal="right" vertical="center" wrapText="1"/>
    </xf>
    <xf numFmtId="0" fontId="0" fillId="0" borderId="4" xfId="0" applyBorder="1" applyAlignment="1">
      <alignment wrapText="1"/>
    </xf>
    <xf numFmtId="0" fontId="23" fillId="0" borderId="0" xfId="0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4" xfId="0" applyBorder="1" applyAlignment="1">
      <alignment horizontal="center" vertical="center" wrapText="1"/>
    </xf>
  </cellXfs>
  <cellStyles count="17">
    <cellStyle name="Обычный" xfId="0" builtinId="0"/>
    <cellStyle name="Обычный 2" xfId="1" xr:uid="{00000000-0005-0000-0000-000001000000}"/>
    <cellStyle name="Обычный 2 2" xfId="2" xr:uid="{00000000-0005-0000-0000-000002000000}"/>
    <cellStyle name="Обычный 3" xfId="3" xr:uid="{00000000-0005-0000-0000-000003000000}"/>
    <cellStyle name="Обычный 4" xfId="4" xr:uid="{00000000-0005-0000-0000-000004000000}"/>
    <cellStyle name="Обычный 5" xfId="15" xr:uid="{00000000-0005-0000-0000-000005000000}"/>
    <cellStyle name="Обычный 6" xfId="16" xr:uid="{00000000-0005-0000-0000-000006000000}"/>
    <cellStyle name="Процентный 2" xfId="5" xr:uid="{00000000-0005-0000-0000-000007000000}"/>
    <cellStyle name="Процентный 2 2" xfId="6" xr:uid="{00000000-0005-0000-0000-000008000000}"/>
    <cellStyle name="Процентный 3" xfId="7" xr:uid="{00000000-0005-0000-0000-000009000000}"/>
    <cellStyle name="Процентный 4" xfId="8" xr:uid="{00000000-0005-0000-0000-00000A000000}"/>
    <cellStyle name="Финансовый 2" xfId="9" xr:uid="{00000000-0005-0000-0000-00000B000000}"/>
    <cellStyle name="Финансовый 2 2" xfId="10" xr:uid="{00000000-0005-0000-0000-00000C000000}"/>
    <cellStyle name="Финансовый 3" xfId="11" xr:uid="{00000000-0005-0000-0000-00000D000000}"/>
    <cellStyle name="Финансовый 3 2" xfId="12" xr:uid="{00000000-0005-0000-0000-00000E000000}"/>
    <cellStyle name="Финансовый 4" xfId="13" xr:uid="{00000000-0005-0000-0000-00000F000000}"/>
    <cellStyle name="Финансовый 5" xfId="14" xr:uid="{00000000-0005-0000-0000-000010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9" tint="-0.249977111117893"/>
  </sheetPr>
  <dimension ref="A1:P42"/>
  <sheetViews>
    <sheetView zoomScale="54" zoomScaleNormal="54" workbookViewId="0">
      <selection activeCell="H20" sqref="H20"/>
    </sheetView>
  </sheetViews>
  <sheetFormatPr defaultRowHeight="15" x14ac:dyDescent="0.25"/>
  <cols>
    <col min="1" max="1" width="4" customWidth="1"/>
    <col min="2" max="2" width="20.42578125" customWidth="1"/>
    <col min="3" max="3" width="20.28515625" customWidth="1"/>
    <col min="4" max="4" width="14" customWidth="1"/>
    <col min="5" max="5" width="13.28515625" customWidth="1"/>
    <col min="6" max="7" width="19.42578125" customWidth="1"/>
    <col min="8" max="8" width="18.140625" customWidth="1"/>
    <col min="9" max="9" width="19.42578125" customWidth="1"/>
    <col min="10" max="10" width="20.140625" customWidth="1"/>
    <col min="11" max="11" width="18.28515625" customWidth="1"/>
    <col min="12" max="12" width="23.5703125" customWidth="1"/>
    <col min="13" max="13" width="17.7109375" customWidth="1"/>
    <col min="14" max="14" width="20.85546875" customWidth="1"/>
    <col min="15" max="15" width="46.42578125" customWidth="1"/>
    <col min="16" max="16" width="16.5703125" customWidth="1"/>
  </cols>
  <sheetData>
    <row r="1" spans="1:16" ht="21.6" customHeight="1" x14ac:dyDescent="0.25">
      <c r="M1" s="19"/>
      <c r="N1" s="19"/>
      <c r="O1" s="19" t="s">
        <v>24</v>
      </c>
      <c r="P1" s="19"/>
    </row>
    <row r="2" spans="1:16" ht="21" customHeight="1" x14ac:dyDescent="0.25">
      <c r="M2" s="20"/>
      <c r="N2" s="20"/>
      <c r="O2" s="20" t="s">
        <v>35</v>
      </c>
      <c r="P2" s="20"/>
    </row>
    <row r="3" spans="1:16" ht="19.899999999999999" customHeight="1" x14ac:dyDescent="0.25">
      <c r="M3" s="20"/>
      <c r="N3" s="20"/>
      <c r="O3" s="20" t="s">
        <v>25</v>
      </c>
      <c r="P3" s="20"/>
    </row>
    <row r="4" spans="1:16" ht="23.45" customHeight="1" x14ac:dyDescent="0.25">
      <c r="M4" s="20"/>
      <c r="N4" s="20"/>
      <c r="O4" s="20" t="s">
        <v>26</v>
      </c>
      <c r="P4" s="20"/>
    </row>
    <row r="5" spans="1:16" ht="26.45" customHeight="1" x14ac:dyDescent="0.3">
      <c r="A5" s="123" t="s">
        <v>32</v>
      </c>
      <c r="B5" s="123"/>
      <c r="C5" s="123"/>
      <c r="D5" s="123"/>
      <c r="E5" s="123"/>
      <c r="F5" s="123"/>
      <c r="G5" s="123"/>
      <c r="H5" s="123"/>
      <c r="I5" s="123"/>
      <c r="J5" s="123"/>
      <c r="K5" s="123"/>
      <c r="L5" s="123"/>
      <c r="M5" s="123"/>
      <c r="N5" s="123"/>
      <c r="O5" s="123"/>
    </row>
    <row r="6" spans="1:16" ht="23.45" customHeight="1" x14ac:dyDescent="0.25"/>
    <row r="7" spans="1:16" s="1" customFormat="1" ht="45.6" customHeight="1" x14ac:dyDescent="0.25">
      <c r="A7" s="124" t="s">
        <v>0</v>
      </c>
      <c r="B7" s="124" t="s">
        <v>12</v>
      </c>
      <c r="C7" s="104" t="s">
        <v>13</v>
      </c>
      <c r="D7" s="104" t="s">
        <v>3</v>
      </c>
      <c r="E7" s="104" t="s">
        <v>18</v>
      </c>
      <c r="F7" s="125" t="s">
        <v>15</v>
      </c>
      <c r="G7" s="126"/>
      <c r="H7" s="126"/>
      <c r="I7" s="126"/>
      <c r="J7" s="126"/>
      <c r="K7" s="127"/>
      <c r="L7" s="128" t="s">
        <v>17</v>
      </c>
      <c r="M7" s="130" t="s">
        <v>1</v>
      </c>
      <c r="N7" s="131"/>
      <c r="O7" s="104" t="s">
        <v>33</v>
      </c>
      <c r="P7" s="104" t="s">
        <v>2</v>
      </c>
    </row>
    <row r="8" spans="1:16" s="1" customFormat="1" ht="77.45" customHeight="1" x14ac:dyDescent="0.25">
      <c r="A8" s="104"/>
      <c r="B8" s="104"/>
      <c r="C8" s="105"/>
      <c r="D8" s="105"/>
      <c r="E8" s="105"/>
      <c r="F8" s="2" t="s">
        <v>14</v>
      </c>
      <c r="G8" s="2" t="s">
        <v>34</v>
      </c>
      <c r="H8" s="2" t="s">
        <v>20</v>
      </c>
      <c r="I8" s="2" t="s">
        <v>16</v>
      </c>
      <c r="J8" s="2" t="s">
        <v>31</v>
      </c>
      <c r="K8" s="2" t="s">
        <v>4</v>
      </c>
      <c r="L8" s="129"/>
      <c r="M8" s="24" t="s">
        <v>5</v>
      </c>
      <c r="N8" s="24" t="s">
        <v>23</v>
      </c>
      <c r="O8" s="105"/>
      <c r="P8" s="105"/>
    </row>
    <row r="9" spans="1:16" s="1" customFormat="1" ht="30.6" customHeight="1" x14ac:dyDescent="0.25">
      <c r="A9" s="24">
        <v>1</v>
      </c>
      <c r="B9" s="24">
        <v>2</v>
      </c>
      <c r="C9" s="25">
        <v>3</v>
      </c>
      <c r="D9" s="25">
        <v>4</v>
      </c>
      <c r="E9" s="25">
        <v>5</v>
      </c>
      <c r="F9" s="2">
        <v>6</v>
      </c>
      <c r="G9" s="2">
        <v>7</v>
      </c>
      <c r="H9" s="2" t="s">
        <v>19</v>
      </c>
      <c r="I9" s="2">
        <v>8</v>
      </c>
      <c r="J9" s="18" t="s">
        <v>21</v>
      </c>
      <c r="K9" s="18" t="s">
        <v>22</v>
      </c>
      <c r="L9" s="22">
        <v>9</v>
      </c>
      <c r="M9" s="24">
        <v>10</v>
      </c>
      <c r="N9" s="24">
        <v>11</v>
      </c>
      <c r="O9" s="15">
        <v>12</v>
      </c>
      <c r="P9" s="15">
        <v>13</v>
      </c>
    </row>
    <row r="10" spans="1:16" ht="54.6" customHeight="1" x14ac:dyDescent="0.25">
      <c r="A10" s="106">
        <v>1</v>
      </c>
      <c r="B10" s="109"/>
      <c r="C10" s="109"/>
      <c r="D10" s="3" t="s">
        <v>6</v>
      </c>
      <c r="E10" s="3"/>
      <c r="F10" s="4"/>
      <c r="G10" s="4"/>
      <c r="H10" s="5"/>
      <c r="I10" s="4"/>
      <c r="J10" s="4"/>
      <c r="K10" s="6"/>
      <c r="L10" s="21"/>
      <c r="M10" s="112"/>
      <c r="N10" s="112"/>
      <c r="O10" s="117"/>
      <c r="P10" s="120"/>
    </row>
    <row r="11" spans="1:16" ht="87" customHeight="1" x14ac:dyDescent="0.25">
      <c r="A11" s="107"/>
      <c r="B11" s="110"/>
      <c r="C11" s="110"/>
      <c r="D11" s="7" t="s">
        <v>7</v>
      </c>
      <c r="E11" s="7"/>
      <c r="F11" s="8"/>
      <c r="G11" s="9"/>
      <c r="H11" s="10"/>
      <c r="I11" s="8"/>
      <c r="J11" s="10"/>
      <c r="K11" s="11"/>
      <c r="L11" s="16"/>
      <c r="M11" s="113"/>
      <c r="N11" s="115"/>
      <c r="O11" s="118"/>
      <c r="P11" s="121"/>
    </row>
    <row r="12" spans="1:16" ht="64.900000000000006" customHeight="1" x14ac:dyDescent="0.25">
      <c r="A12" s="107"/>
      <c r="B12" s="110"/>
      <c r="C12" s="110"/>
      <c r="D12" s="7" t="s">
        <v>8</v>
      </c>
      <c r="E12" s="7"/>
      <c r="F12" s="12"/>
      <c r="G12" s="12"/>
      <c r="H12" s="10"/>
      <c r="I12" s="13"/>
      <c r="J12" s="10"/>
      <c r="K12" s="11"/>
      <c r="L12" s="16"/>
      <c r="M12" s="113"/>
      <c r="N12" s="115"/>
      <c r="O12" s="118"/>
      <c r="P12" s="121"/>
    </row>
    <row r="13" spans="1:16" ht="93.6" customHeight="1" x14ac:dyDescent="0.25">
      <c r="A13" s="107"/>
      <c r="B13" s="110"/>
      <c r="C13" s="110"/>
      <c r="D13" s="7" t="s">
        <v>9</v>
      </c>
      <c r="E13" s="7"/>
      <c r="F13" s="12"/>
      <c r="G13" s="12"/>
      <c r="H13" s="10"/>
      <c r="I13" s="13"/>
      <c r="J13" s="10"/>
      <c r="K13" s="11"/>
      <c r="L13" s="16"/>
      <c r="M13" s="113"/>
      <c r="N13" s="115"/>
      <c r="O13" s="118"/>
      <c r="P13" s="121"/>
    </row>
    <row r="14" spans="1:16" ht="73.150000000000006" customHeight="1" x14ac:dyDescent="0.25">
      <c r="A14" s="107"/>
      <c r="B14" s="110"/>
      <c r="C14" s="110"/>
      <c r="D14" s="14" t="s">
        <v>10</v>
      </c>
      <c r="E14" s="14"/>
      <c r="F14" s="9"/>
      <c r="G14" s="9"/>
      <c r="H14" s="10"/>
      <c r="I14" s="8"/>
      <c r="J14" s="10"/>
      <c r="K14" s="11"/>
      <c r="L14" s="16"/>
      <c r="M14" s="113"/>
      <c r="N14" s="115"/>
      <c r="O14" s="118"/>
      <c r="P14" s="121"/>
    </row>
    <row r="15" spans="1:16" ht="51" customHeight="1" x14ac:dyDescent="0.25">
      <c r="A15" s="108"/>
      <c r="B15" s="111"/>
      <c r="C15" s="111"/>
      <c r="D15" s="14" t="s">
        <v>11</v>
      </c>
      <c r="E15" s="14"/>
      <c r="F15" s="9"/>
      <c r="G15" s="9"/>
      <c r="H15" s="10"/>
      <c r="I15" s="8"/>
      <c r="J15" s="10"/>
      <c r="K15" s="11"/>
      <c r="L15" s="17"/>
      <c r="M15" s="114"/>
      <c r="N15" s="116"/>
      <c r="O15" s="119"/>
      <c r="P15" s="122"/>
    </row>
    <row r="18" spans="2:2" ht="18.75" x14ac:dyDescent="0.3">
      <c r="B18" s="23" t="s">
        <v>28</v>
      </c>
    </row>
    <row r="19" spans="2:2" ht="18.75" x14ac:dyDescent="0.3">
      <c r="B19" s="23"/>
    </row>
    <row r="20" spans="2:2" ht="18.75" x14ac:dyDescent="0.3">
      <c r="B20" s="23" t="s">
        <v>27</v>
      </c>
    </row>
    <row r="21" spans="2:2" ht="18.75" x14ac:dyDescent="0.3">
      <c r="B21" s="23"/>
    </row>
    <row r="22" spans="2:2" ht="18.75" x14ac:dyDescent="0.3">
      <c r="B22" s="23"/>
    </row>
    <row r="23" spans="2:2" ht="18.75" x14ac:dyDescent="0.3">
      <c r="B23" s="23"/>
    </row>
    <row r="24" spans="2:2" ht="18.75" x14ac:dyDescent="0.3">
      <c r="B24" s="23"/>
    </row>
    <row r="25" spans="2:2" ht="18.75" x14ac:dyDescent="0.3">
      <c r="B25" s="23"/>
    </row>
    <row r="26" spans="2:2" ht="18.75" x14ac:dyDescent="0.3">
      <c r="B26" s="23"/>
    </row>
    <row r="27" spans="2:2" ht="18.75" x14ac:dyDescent="0.3">
      <c r="B27" s="23"/>
    </row>
    <row r="28" spans="2:2" ht="18.75" x14ac:dyDescent="0.3">
      <c r="B28" s="23"/>
    </row>
    <row r="29" spans="2:2" ht="18.75" x14ac:dyDescent="0.3">
      <c r="B29" s="23"/>
    </row>
    <row r="30" spans="2:2" ht="18.75" x14ac:dyDescent="0.3">
      <c r="B30" s="23"/>
    </row>
    <row r="31" spans="2:2" ht="18.75" x14ac:dyDescent="0.3">
      <c r="B31" s="23"/>
    </row>
    <row r="32" spans="2:2" ht="18.75" x14ac:dyDescent="0.3">
      <c r="B32" s="23"/>
    </row>
    <row r="33" spans="2:2" ht="18.75" x14ac:dyDescent="0.3">
      <c r="B33" s="23"/>
    </row>
    <row r="34" spans="2:2" ht="18.75" x14ac:dyDescent="0.3">
      <c r="B34" s="23"/>
    </row>
    <row r="35" spans="2:2" ht="18.75" x14ac:dyDescent="0.3">
      <c r="B35" s="23"/>
    </row>
    <row r="36" spans="2:2" ht="18.75" x14ac:dyDescent="0.3">
      <c r="B36" s="23"/>
    </row>
    <row r="37" spans="2:2" ht="18.75" x14ac:dyDescent="0.3">
      <c r="B37" s="23"/>
    </row>
    <row r="38" spans="2:2" ht="18.75" x14ac:dyDescent="0.3">
      <c r="B38" s="23"/>
    </row>
    <row r="39" spans="2:2" ht="18.75" x14ac:dyDescent="0.3">
      <c r="B39" s="23"/>
    </row>
    <row r="40" spans="2:2" ht="18.75" x14ac:dyDescent="0.3">
      <c r="B40" s="23"/>
    </row>
    <row r="41" spans="2:2" ht="18.75" x14ac:dyDescent="0.3">
      <c r="B41" s="23" t="s">
        <v>29</v>
      </c>
    </row>
    <row r="42" spans="2:2" ht="18.75" x14ac:dyDescent="0.3">
      <c r="B42" s="23" t="s">
        <v>30</v>
      </c>
    </row>
  </sheetData>
  <mergeCells count="18">
    <mergeCell ref="A5:O5"/>
    <mergeCell ref="A7:A8"/>
    <mergeCell ref="B7:B8"/>
    <mergeCell ref="C7:C8"/>
    <mergeCell ref="D7:D8"/>
    <mergeCell ref="E7:E8"/>
    <mergeCell ref="F7:K7"/>
    <mergeCell ref="L7:L8"/>
    <mergeCell ref="M7:N7"/>
    <mergeCell ref="O7:O8"/>
    <mergeCell ref="P7:P8"/>
    <mergeCell ref="A10:A15"/>
    <mergeCell ref="B10:B15"/>
    <mergeCell ref="C10:C15"/>
    <mergeCell ref="M10:M15"/>
    <mergeCell ref="N10:N15"/>
    <mergeCell ref="O10:O15"/>
    <mergeCell ref="P10:P15"/>
  </mergeCells>
  <phoneticPr fontId="0" type="noConversion"/>
  <pageMargins left="0.11811023622047245" right="0.11811023622047245" top="0.19685039370078741" bottom="0.19685039370078741" header="0.31496062992125984" footer="0.31496062992125984"/>
  <pageSetup paperSize="9" scale="45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K192"/>
  <sheetViews>
    <sheetView tabSelected="1" view="pageBreakPreview" zoomScaleNormal="100" zoomScaleSheetLayoutView="100" workbookViewId="0">
      <pane ySplit="8" topLeftCell="A108" activePane="bottomLeft" state="frozen"/>
      <selection pane="bottomLeft" activeCell="K159" sqref="K159"/>
    </sheetView>
  </sheetViews>
  <sheetFormatPr defaultColWidth="9.140625" defaultRowHeight="15" x14ac:dyDescent="0.25"/>
  <cols>
    <col min="1" max="1" width="12.42578125" style="83" customWidth="1"/>
    <col min="2" max="2" width="45" style="83" customWidth="1"/>
    <col min="3" max="3" width="40.5703125" style="83" customWidth="1"/>
    <col min="4" max="4" width="28.42578125" style="83" customWidth="1"/>
    <col min="5" max="5" width="15.5703125" style="83" customWidth="1"/>
    <col min="6" max="6" width="15.5703125" style="102" customWidth="1"/>
    <col min="7" max="10" width="15.5703125" style="83" customWidth="1"/>
    <col min="11" max="11" width="38.7109375" style="83" customWidth="1"/>
    <col min="12" max="12" width="11.140625" style="83" customWidth="1"/>
    <col min="13" max="13" width="11.42578125" style="83" customWidth="1"/>
    <col min="14" max="16384" width="9.140625" style="83"/>
  </cols>
  <sheetData>
    <row r="1" spans="1:11" ht="15.75" x14ac:dyDescent="0.25">
      <c r="A1" s="132" t="s">
        <v>189</v>
      </c>
      <c r="B1" s="133"/>
      <c r="C1" s="133"/>
      <c r="D1" s="133"/>
      <c r="E1" s="133"/>
      <c r="F1" s="133"/>
      <c r="G1" s="133"/>
      <c r="H1" s="133"/>
      <c r="I1" s="133"/>
      <c r="J1" s="133"/>
    </row>
    <row r="2" spans="1:11" ht="15.75" x14ac:dyDescent="0.25">
      <c r="A2" s="93"/>
      <c r="B2" s="94"/>
      <c r="C2" s="94"/>
      <c r="D2" s="94"/>
      <c r="E2" s="94"/>
      <c r="F2" s="94"/>
      <c r="G2" s="94"/>
      <c r="H2" s="94"/>
      <c r="I2" s="94"/>
      <c r="J2" s="94"/>
    </row>
    <row r="3" spans="1:11" ht="18.600000000000001" customHeight="1" x14ac:dyDescent="0.25">
      <c r="A3" s="134" t="s">
        <v>55</v>
      </c>
      <c r="B3" s="135"/>
      <c r="C3" s="135"/>
      <c r="D3" s="135"/>
      <c r="E3" s="135"/>
      <c r="F3" s="135"/>
      <c r="G3" s="135"/>
      <c r="H3" s="135"/>
      <c r="I3" s="135"/>
      <c r="J3" s="135"/>
    </row>
    <row r="4" spans="1:11" ht="8.25" customHeight="1" x14ac:dyDescent="0.25">
      <c r="A4" s="95"/>
      <c r="B4" s="96"/>
      <c r="C4" s="96"/>
      <c r="D4" s="96"/>
      <c r="E4" s="96"/>
      <c r="F4" s="96"/>
      <c r="G4" s="96"/>
      <c r="H4" s="96"/>
      <c r="I4" s="96"/>
      <c r="J4" s="96"/>
    </row>
    <row r="5" spans="1:11" ht="16.5" customHeight="1" x14ac:dyDescent="0.25">
      <c r="A5" s="136" t="s">
        <v>146</v>
      </c>
      <c r="B5" s="136" t="s">
        <v>56</v>
      </c>
      <c r="C5" s="136" t="s">
        <v>57</v>
      </c>
      <c r="D5" s="136" t="s">
        <v>3</v>
      </c>
      <c r="E5" s="136" t="s">
        <v>58</v>
      </c>
      <c r="F5" s="137"/>
      <c r="G5" s="137"/>
      <c r="H5" s="137"/>
      <c r="I5" s="137"/>
      <c r="J5" s="137"/>
    </row>
    <row r="6" spans="1:11" ht="16.5" customHeight="1" x14ac:dyDescent="0.25">
      <c r="A6" s="136"/>
      <c r="B6" s="136"/>
      <c r="C6" s="136"/>
      <c r="D6" s="136"/>
      <c r="E6" s="136" t="s">
        <v>45</v>
      </c>
      <c r="F6" s="137"/>
      <c r="G6" s="137"/>
      <c r="H6" s="137"/>
      <c r="I6" s="137"/>
      <c r="J6" s="137"/>
    </row>
    <row r="7" spans="1:11" ht="16.5" customHeight="1" x14ac:dyDescent="0.25">
      <c r="A7" s="136"/>
      <c r="B7" s="136"/>
      <c r="C7" s="136"/>
      <c r="D7" s="136"/>
      <c r="E7" s="136" t="s">
        <v>36</v>
      </c>
      <c r="F7" s="136" t="s">
        <v>45</v>
      </c>
      <c r="G7" s="137"/>
      <c r="H7" s="137"/>
      <c r="I7" s="137"/>
      <c r="J7" s="137"/>
    </row>
    <row r="8" spans="1:11" ht="16.5" customHeight="1" x14ac:dyDescent="0.25">
      <c r="A8" s="136"/>
      <c r="B8" s="136"/>
      <c r="C8" s="136"/>
      <c r="D8" s="136"/>
      <c r="E8" s="136"/>
      <c r="F8" s="92" t="s">
        <v>65</v>
      </c>
      <c r="G8" s="92" t="s">
        <v>66</v>
      </c>
      <c r="H8" s="92" t="s">
        <v>67</v>
      </c>
      <c r="I8" s="92" t="s">
        <v>68</v>
      </c>
      <c r="J8" s="92" t="s">
        <v>64</v>
      </c>
    </row>
    <row r="9" spans="1:11" ht="14.25" customHeight="1" x14ac:dyDescent="0.25">
      <c r="A9" s="92">
        <v>1</v>
      </c>
      <c r="B9" s="92">
        <v>2</v>
      </c>
      <c r="C9" s="92">
        <v>3</v>
      </c>
      <c r="D9" s="92">
        <v>4</v>
      </c>
      <c r="E9" s="92">
        <v>5</v>
      </c>
      <c r="F9" s="92">
        <v>6</v>
      </c>
      <c r="G9" s="92">
        <v>7</v>
      </c>
      <c r="H9" s="92">
        <v>8</v>
      </c>
      <c r="I9" s="92">
        <v>9</v>
      </c>
      <c r="J9" s="92">
        <v>10</v>
      </c>
    </row>
    <row r="10" spans="1:11" ht="21.75" customHeight="1" x14ac:dyDescent="0.25">
      <c r="A10" s="142" t="s">
        <v>190</v>
      </c>
      <c r="B10" s="137"/>
      <c r="C10" s="137"/>
      <c r="D10" s="137"/>
      <c r="E10" s="137"/>
      <c r="F10" s="137"/>
      <c r="G10" s="137"/>
      <c r="H10" s="137"/>
      <c r="I10" s="137"/>
      <c r="J10" s="137"/>
    </row>
    <row r="11" spans="1:11" ht="14.25" customHeight="1" x14ac:dyDescent="0.25">
      <c r="A11" s="143" t="s">
        <v>46</v>
      </c>
      <c r="B11" s="144" t="s">
        <v>167</v>
      </c>
      <c r="C11" s="143" t="s">
        <v>71</v>
      </c>
      <c r="D11" s="63" t="s">
        <v>36</v>
      </c>
      <c r="E11" s="64">
        <f>SUM(F11:J11)</f>
        <v>1211.7</v>
      </c>
      <c r="F11" s="64">
        <f t="shared" ref="F11:I11" si="0">SUM(F12:F17)-F16</f>
        <v>151.4</v>
      </c>
      <c r="G11" s="64">
        <f t="shared" si="0"/>
        <v>151.30000000000001</v>
      </c>
      <c r="H11" s="64">
        <f t="shared" si="0"/>
        <v>151.5</v>
      </c>
      <c r="I11" s="64">
        <f t="shared" si="0"/>
        <v>151.5</v>
      </c>
      <c r="J11" s="64">
        <f>SUM(J12:J17)-J16</f>
        <v>606</v>
      </c>
    </row>
    <row r="12" spans="1:11" ht="14.25" customHeight="1" x14ac:dyDescent="0.25">
      <c r="A12" s="143"/>
      <c r="B12" s="144"/>
      <c r="C12" s="143"/>
      <c r="D12" s="91" t="s">
        <v>37</v>
      </c>
      <c r="E12" s="62">
        <f t="shared" ref="E12:E31" si="1">SUM(F12:J12)</f>
        <v>0</v>
      </c>
      <c r="F12" s="62">
        <v>0</v>
      </c>
      <c r="G12" s="62">
        <v>0</v>
      </c>
      <c r="H12" s="62">
        <v>0</v>
      </c>
      <c r="I12" s="62">
        <v>0</v>
      </c>
      <c r="J12" s="62">
        <f>I12*4</f>
        <v>0</v>
      </c>
    </row>
    <row r="13" spans="1:11" ht="39" customHeight="1" x14ac:dyDescent="0.25">
      <c r="A13" s="143"/>
      <c r="B13" s="144"/>
      <c r="C13" s="143"/>
      <c r="D13" s="91" t="s">
        <v>41</v>
      </c>
      <c r="E13" s="62">
        <f t="shared" si="1"/>
        <v>1211.7</v>
      </c>
      <c r="F13" s="62">
        <v>151.4</v>
      </c>
      <c r="G13" s="62">
        <v>151.30000000000001</v>
      </c>
      <c r="H13" s="62">
        <v>151.5</v>
      </c>
      <c r="I13" s="62">
        <v>151.5</v>
      </c>
      <c r="J13" s="62">
        <f>I13*4</f>
        <v>606</v>
      </c>
    </row>
    <row r="14" spans="1:11" ht="14.25" customHeight="1" x14ac:dyDescent="0.25">
      <c r="A14" s="143"/>
      <c r="B14" s="144"/>
      <c r="C14" s="143"/>
      <c r="D14" s="91" t="s">
        <v>49</v>
      </c>
      <c r="E14" s="62">
        <f t="shared" si="1"/>
        <v>0</v>
      </c>
      <c r="F14" s="62">
        <v>0</v>
      </c>
      <c r="G14" s="62">
        <v>0</v>
      </c>
      <c r="H14" s="62">
        <v>0</v>
      </c>
      <c r="I14" s="62">
        <v>0</v>
      </c>
      <c r="J14" s="62">
        <f t="shared" ref="J14:J16" si="2">I14*4</f>
        <v>0</v>
      </c>
      <c r="K14" s="84"/>
    </row>
    <row r="15" spans="1:11" ht="29.25" customHeight="1" x14ac:dyDescent="0.25">
      <c r="A15" s="143"/>
      <c r="B15" s="144"/>
      <c r="C15" s="143"/>
      <c r="D15" s="91" t="s">
        <v>62</v>
      </c>
      <c r="E15" s="62">
        <f t="shared" si="1"/>
        <v>0</v>
      </c>
      <c r="F15" s="62">
        <v>0</v>
      </c>
      <c r="G15" s="62">
        <v>0</v>
      </c>
      <c r="H15" s="62">
        <v>0</v>
      </c>
      <c r="I15" s="62">
        <v>0</v>
      </c>
      <c r="J15" s="62">
        <f t="shared" si="2"/>
        <v>0</v>
      </c>
    </row>
    <row r="16" spans="1:11" ht="14.25" customHeight="1" x14ac:dyDescent="0.25">
      <c r="A16" s="143"/>
      <c r="B16" s="144"/>
      <c r="C16" s="143"/>
      <c r="D16" s="91" t="s">
        <v>63</v>
      </c>
      <c r="E16" s="62">
        <f t="shared" si="1"/>
        <v>1211.7</v>
      </c>
      <c r="F16" s="62">
        <v>151.4</v>
      </c>
      <c r="G16" s="62">
        <v>151.30000000000001</v>
      </c>
      <c r="H16" s="62">
        <v>151.5</v>
      </c>
      <c r="I16" s="62">
        <v>151.5</v>
      </c>
      <c r="J16" s="62">
        <f t="shared" si="2"/>
        <v>606</v>
      </c>
    </row>
    <row r="17" spans="1:10" ht="14.25" customHeight="1" x14ac:dyDescent="0.25">
      <c r="A17" s="143"/>
      <c r="B17" s="144"/>
      <c r="C17" s="143"/>
      <c r="D17" s="91" t="s">
        <v>42</v>
      </c>
      <c r="E17" s="62">
        <f t="shared" si="1"/>
        <v>0</v>
      </c>
      <c r="F17" s="62">
        <v>0</v>
      </c>
      <c r="G17" s="62">
        <v>0</v>
      </c>
      <c r="H17" s="62">
        <v>0</v>
      </c>
      <c r="I17" s="62">
        <v>0</v>
      </c>
      <c r="J17" s="62">
        <v>0</v>
      </c>
    </row>
    <row r="18" spans="1:10" ht="14.25" customHeight="1" x14ac:dyDescent="0.25">
      <c r="A18" s="143" t="s">
        <v>47</v>
      </c>
      <c r="B18" s="144" t="s">
        <v>168</v>
      </c>
      <c r="C18" s="143" t="s">
        <v>151</v>
      </c>
      <c r="D18" s="63" t="s">
        <v>36</v>
      </c>
      <c r="E18" s="64">
        <f>SUM(F18:J18)</f>
        <v>480</v>
      </c>
      <c r="F18" s="64">
        <f t="shared" ref="F18:I18" si="3">SUM(F19:F24)-F23</f>
        <v>240</v>
      </c>
      <c r="G18" s="64">
        <f t="shared" si="3"/>
        <v>240</v>
      </c>
      <c r="H18" s="64">
        <f t="shared" si="3"/>
        <v>0</v>
      </c>
      <c r="I18" s="64">
        <f t="shared" si="3"/>
        <v>0</v>
      </c>
      <c r="J18" s="64">
        <f>SUM(J19:J24)-J23</f>
        <v>0</v>
      </c>
    </row>
    <row r="19" spans="1:10" ht="14.25" customHeight="1" x14ac:dyDescent="0.25">
      <c r="A19" s="177"/>
      <c r="B19" s="172"/>
      <c r="C19" s="145"/>
      <c r="D19" s="91" t="s">
        <v>37</v>
      </c>
      <c r="E19" s="62">
        <f t="shared" si="1"/>
        <v>0</v>
      </c>
      <c r="F19" s="62">
        <v>0</v>
      </c>
      <c r="G19" s="62">
        <v>0</v>
      </c>
      <c r="H19" s="62">
        <v>0</v>
      </c>
      <c r="I19" s="62">
        <v>0</v>
      </c>
      <c r="J19" s="62">
        <v>0</v>
      </c>
    </row>
    <row r="20" spans="1:10" ht="14.25" customHeight="1" x14ac:dyDescent="0.25">
      <c r="A20" s="177"/>
      <c r="B20" s="172"/>
      <c r="C20" s="145"/>
      <c r="D20" s="91" t="s">
        <v>41</v>
      </c>
      <c r="E20" s="62">
        <f t="shared" si="1"/>
        <v>0</v>
      </c>
      <c r="F20" s="62">
        <v>0</v>
      </c>
      <c r="G20" s="62">
        <v>0</v>
      </c>
      <c r="H20" s="62">
        <v>0</v>
      </c>
      <c r="I20" s="62">
        <v>0</v>
      </c>
      <c r="J20" s="62">
        <v>0</v>
      </c>
    </row>
    <row r="21" spans="1:10" ht="14.25" customHeight="1" x14ac:dyDescent="0.25">
      <c r="A21" s="177"/>
      <c r="B21" s="172"/>
      <c r="C21" s="145"/>
      <c r="D21" s="91" t="s">
        <v>49</v>
      </c>
      <c r="E21" s="62">
        <f t="shared" si="1"/>
        <v>480</v>
      </c>
      <c r="F21" s="62">
        <v>240</v>
      </c>
      <c r="G21" s="62">
        <v>240</v>
      </c>
      <c r="H21" s="62">
        <v>0</v>
      </c>
      <c r="I21" s="62">
        <v>0</v>
      </c>
      <c r="J21" s="62">
        <v>0</v>
      </c>
    </row>
    <row r="22" spans="1:10" ht="29.25" customHeight="1" x14ac:dyDescent="0.25">
      <c r="A22" s="177"/>
      <c r="B22" s="172"/>
      <c r="C22" s="145"/>
      <c r="D22" s="91" t="s">
        <v>62</v>
      </c>
      <c r="E22" s="62">
        <f t="shared" si="1"/>
        <v>0</v>
      </c>
      <c r="F22" s="62">
        <v>0</v>
      </c>
      <c r="G22" s="62">
        <v>0</v>
      </c>
      <c r="H22" s="62">
        <v>0</v>
      </c>
      <c r="I22" s="62">
        <v>0</v>
      </c>
      <c r="J22" s="62">
        <v>0</v>
      </c>
    </row>
    <row r="23" spans="1:10" ht="14.25" customHeight="1" x14ac:dyDescent="0.25">
      <c r="A23" s="177"/>
      <c r="B23" s="172"/>
      <c r="C23" s="145"/>
      <c r="D23" s="91" t="s">
        <v>63</v>
      </c>
      <c r="E23" s="62">
        <f t="shared" si="1"/>
        <v>0</v>
      </c>
      <c r="F23" s="62">
        <v>0</v>
      </c>
      <c r="G23" s="62">
        <v>0</v>
      </c>
      <c r="H23" s="62">
        <v>0</v>
      </c>
      <c r="I23" s="62">
        <v>0</v>
      </c>
      <c r="J23" s="62">
        <v>0</v>
      </c>
    </row>
    <row r="24" spans="1:10" ht="14.25" customHeight="1" x14ac:dyDescent="0.25">
      <c r="A24" s="177"/>
      <c r="B24" s="172"/>
      <c r="C24" s="145"/>
      <c r="D24" s="91" t="s">
        <v>42</v>
      </c>
      <c r="E24" s="62">
        <f t="shared" si="1"/>
        <v>0</v>
      </c>
      <c r="F24" s="62">
        <v>0</v>
      </c>
      <c r="G24" s="62">
        <v>0</v>
      </c>
      <c r="H24" s="62">
        <v>0</v>
      </c>
      <c r="I24" s="62">
        <v>0</v>
      </c>
      <c r="J24" s="62">
        <v>0</v>
      </c>
    </row>
    <row r="25" spans="1:10" ht="14.25" customHeight="1" x14ac:dyDescent="0.25">
      <c r="A25" s="143" t="s">
        <v>48</v>
      </c>
      <c r="B25" s="144" t="s">
        <v>169</v>
      </c>
      <c r="C25" s="143" t="s">
        <v>155</v>
      </c>
      <c r="D25" s="63" t="s">
        <v>36</v>
      </c>
      <c r="E25" s="64">
        <f>SUM(F25:J25)</f>
        <v>90.5</v>
      </c>
      <c r="F25" s="64">
        <f t="shared" ref="F25:I25" si="4">SUM(F26:F31)-F30</f>
        <v>50</v>
      </c>
      <c r="G25" s="64">
        <f t="shared" si="4"/>
        <v>40.5</v>
      </c>
      <c r="H25" s="64">
        <f>SUM(H26:H31)-H30</f>
        <v>0</v>
      </c>
      <c r="I25" s="64">
        <f t="shared" si="4"/>
        <v>0</v>
      </c>
      <c r="J25" s="64">
        <f>SUM(J26:J31)-J30</f>
        <v>0</v>
      </c>
    </row>
    <row r="26" spans="1:10" ht="14.25" customHeight="1" x14ac:dyDescent="0.25">
      <c r="A26" s="177"/>
      <c r="B26" s="168"/>
      <c r="C26" s="177"/>
      <c r="D26" s="91" t="s">
        <v>37</v>
      </c>
      <c r="E26" s="62">
        <f t="shared" si="1"/>
        <v>0</v>
      </c>
      <c r="F26" s="62">
        <v>0</v>
      </c>
      <c r="G26" s="62">
        <v>0</v>
      </c>
      <c r="H26" s="62">
        <v>0</v>
      </c>
      <c r="I26" s="62">
        <v>0</v>
      </c>
      <c r="J26" s="62">
        <v>0</v>
      </c>
    </row>
    <row r="27" spans="1:10" ht="14.25" customHeight="1" x14ac:dyDescent="0.25">
      <c r="A27" s="177"/>
      <c r="B27" s="168"/>
      <c r="C27" s="177"/>
      <c r="D27" s="91" t="s">
        <v>41</v>
      </c>
      <c r="E27" s="62">
        <f t="shared" si="1"/>
        <v>0</v>
      </c>
      <c r="F27" s="62">
        <v>0</v>
      </c>
      <c r="G27" s="62">
        <v>0</v>
      </c>
      <c r="H27" s="62">
        <v>0</v>
      </c>
      <c r="I27" s="62">
        <v>0</v>
      </c>
      <c r="J27" s="62">
        <v>0</v>
      </c>
    </row>
    <row r="28" spans="1:10" ht="14.25" customHeight="1" x14ac:dyDescent="0.25">
      <c r="A28" s="177"/>
      <c r="B28" s="168"/>
      <c r="C28" s="177"/>
      <c r="D28" s="91" t="s">
        <v>49</v>
      </c>
      <c r="E28" s="62">
        <f t="shared" si="1"/>
        <v>90.5</v>
      </c>
      <c r="F28" s="62">
        <v>50</v>
      </c>
      <c r="G28" s="62">
        <v>40.5</v>
      </c>
      <c r="H28" s="62">
        <v>0</v>
      </c>
      <c r="I28" s="62">
        <v>0</v>
      </c>
      <c r="J28" s="62">
        <v>0</v>
      </c>
    </row>
    <row r="29" spans="1:10" ht="29.25" customHeight="1" x14ac:dyDescent="0.25">
      <c r="A29" s="177"/>
      <c r="B29" s="168"/>
      <c r="C29" s="177"/>
      <c r="D29" s="91" t="s">
        <v>62</v>
      </c>
      <c r="E29" s="62">
        <f t="shared" si="1"/>
        <v>0</v>
      </c>
      <c r="F29" s="62">
        <v>0</v>
      </c>
      <c r="G29" s="62">
        <v>0</v>
      </c>
      <c r="H29" s="62">
        <v>0</v>
      </c>
      <c r="I29" s="62">
        <v>0</v>
      </c>
      <c r="J29" s="62">
        <v>0</v>
      </c>
    </row>
    <row r="30" spans="1:10" ht="14.25" customHeight="1" x14ac:dyDescent="0.25">
      <c r="A30" s="177"/>
      <c r="B30" s="168"/>
      <c r="C30" s="177"/>
      <c r="D30" s="91" t="s">
        <v>63</v>
      </c>
      <c r="E30" s="62">
        <f t="shared" si="1"/>
        <v>0</v>
      </c>
      <c r="F30" s="62">
        <v>0</v>
      </c>
      <c r="G30" s="62">
        <v>0</v>
      </c>
      <c r="H30" s="62">
        <v>0</v>
      </c>
      <c r="I30" s="62">
        <v>0</v>
      </c>
      <c r="J30" s="62">
        <v>0</v>
      </c>
    </row>
    <row r="31" spans="1:10" ht="14.25" customHeight="1" x14ac:dyDescent="0.25">
      <c r="A31" s="177"/>
      <c r="B31" s="168"/>
      <c r="C31" s="177"/>
      <c r="D31" s="91" t="s">
        <v>42</v>
      </c>
      <c r="E31" s="62">
        <f t="shared" si="1"/>
        <v>0</v>
      </c>
      <c r="F31" s="62">
        <v>0</v>
      </c>
      <c r="G31" s="62">
        <v>0</v>
      </c>
      <c r="H31" s="62">
        <v>0</v>
      </c>
      <c r="I31" s="62">
        <v>0</v>
      </c>
      <c r="J31" s="62">
        <v>0</v>
      </c>
    </row>
    <row r="32" spans="1:10" ht="14.25" customHeight="1" x14ac:dyDescent="0.25">
      <c r="A32" s="143" t="s">
        <v>53</v>
      </c>
      <c r="B32" s="144" t="s">
        <v>170</v>
      </c>
      <c r="C32" s="143" t="s">
        <v>151</v>
      </c>
      <c r="D32" s="63" t="s">
        <v>36</v>
      </c>
      <c r="E32" s="64">
        <f>F32+G32+H32+I32+J32</f>
        <v>17509.909200000002</v>
      </c>
      <c r="F32" s="64">
        <f>F34+F35+F36+F37+F38+F33</f>
        <v>2130.2092000000002</v>
      </c>
      <c r="G32" s="64">
        <f t="shared" ref="G32:J32" si="5">G34+G35+G36+G37+G38+G33</f>
        <v>2197.1</v>
      </c>
      <c r="H32" s="64">
        <f t="shared" si="5"/>
        <v>2197.1</v>
      </c>
      <c r="I32" s="64">
        <f>I34+I35+I36+I37+I38+I33</f>
        <v>2197.1</v>
      </c>
      <c r="J32" s="64">
        <f t="shared" si="5"/>
        <v>8788.4</v>
      </c>
    </row>
    <row r="33" spans="1:10" ht="14.25" customHeight="1" x14ac:dyDescent="0.25">
      <c r="A33" s="143"/>
      <c r="B33" s="144"/>
      <c r="C33" s="193"/>
      <c r="D33" s="91" t="s">
        <v>37</v>
      </c>
      <c r="E33" s="62">
        <f t="shared" ref="E33:E38" si="6">SUM(F33:J33)</f>
        <v>0</v>
      </c>
      <c r="F33" s="62">
        <v>0</v>
      </c>
      <c r="G33" s="62">
        <v>0</v>
      </c>
      <c r="H33" s="62">
        <v>0</v>
      </c>
      <c r="I33" s="62">
        <v>0</v>
      </c>
      <c r="J33" s="62">
        <f>I33*4</f>
        <v>0</v>
      </c>
    </row>
    <row r="34" spans="1:10" ht="14.25" customHeight="1" x14ac:dyDescent="0.25">
      <c r="A34" s="143"/>
      <c r="B34" s="144"/>
      <c r="C34" s="193"/>
      <c r="D34" s="91" t="s">
        <v>8</v>
      </c>
      <c r="E34" s="62">
        <f t="shared" si="6"/>
        <v>17490.900000000001</v>
      </c>
      <c r="F34" s="62">
        <f>2106.46696+4.73304</f>
        <v>2111.2000000000003</v>
      </c>
      <c r="G34" s="62">
        <f>2080.01818+117.08182</f>
        <v>2197.1</v>
      </c>
      <c r="H34" s="62">
        <f>2192.51404+4.58596</f>
        <v>2197.1</v>
      </c>
      <c r="I34" s="62">
        <f>2192.51404+4.58596</f>
        <v>2197.1</v>
      </c>
      <c r="J34" s="62">
        <f>I34*4</f>
        <v>8788.4</v>
      </c>
    </row>
    <row r="35" spans="1:10" ht="14.25" customHeight="1" x14ac:dyDescent="0.25">
      <c r="A35" s="143"/>
      <c r="B35" s="144"/>
      <c r="C35" s="193"/>
      <c r="D35" s="91" t="s">
        <v>38</v>
      </c>
      <c r="E35" s="62">
        <f t="shared" si="6"/>
        <v>19.0092</v>
      </c>
      <c r="F35" s="62">
        <v>19.0092</v>
      </c>
      <c r="G35" s="62">
        <v>0</v>
      </c>
      <c r="H35" s="62">
        <v>0</v>
      </c>
      <c r="I35" s="62">
        <v>0</v>
      </c>
      <c r="J35" s="62">
        <f t="shared" ref="J35:J38" si="7">I35*4</f>
        <v>0</v>
      </c>
    </row>
    <row r="36" spans="1:10" ht="29.25" customHeight="1" x14ac:dyDescent="0.25">
      <c r="A36" s="143"/>
      <c r="B36" s="144"/>
      <c r="C36" s="193"/>
      <c r="D36" s="66" t="s">
        <v>62</v>
      </c>
      <c r="E36" s="62">
        <f t="shared" si="6"/>
        <v>0</v>
      </c>
      <c r="F36" s="62">
        <v>0</v>
      </c>
      <c r="G36" s="62">
        <v>0</v>
      </c>
      <c r="H36" s="62">
        <v>0</v>
      </c>
      <c r="I36" s="62">
        <v>0</v>
      </c>
      <c r="J36" s="62">
        <f t="shared" si="7"/>
        <v>0</v>
      </c>
    </row>
    <row r="37" spans="1:10" ht="14.25" customHeight="1" x14ac:dyDescent="0.25">
      <c r="A37" s="143"/>
      <c r="B37" s="144"/>
      <c r="C37" s="193"/>
      <c r="D37" s="91" t="s">
        <v>63</v>
      </c>
      <c r="E37" s="62">
        <f t="shared" si="6"/>
        <v>0</v>
      </c>
      <c r="F37" s="62">
        <v>0</v>
      </c>
      <c r="G37" s="62">
        <v>0</v>
      </c>
      <c r="H37" s="62">
        <v>0</v>
      </c>
      <c r="I37" s="62">
        <v>0</v>
      </c>
      <c r="J37" s="62">
        <f t="shared" si="7"/>
        <v>0</v>
      </c>
    </row>
    <row r="38" spans="1:10" ht="42" customHeight="1" x14ac:dyDescent="0.25">
      <c r="A38" s="143"/>
      <c r="B38" s="144"/>
      <c r="C38" s="193"/>
      <c r="D38" s="91" t="s">
        <v>42</v>
      </c>
      <c r="E38" s="62">
        <f t="shared" si="6"/>
        <v>0</v>
      </c>
      <c r="F38" s="62">
        <v>0</v>
      </c>
      <c r="G38" s="62">
        <v>0</v>
      </c>
      <c r="H38" s="62">
        <v>0</v>
      </c>
      <c r="I38" s="62">
        <v>0</v>
      </c>
      <c r="J38" s="62">
        <f t="shared" si="7"/>
        <v>0</v>
      </c>
    </row>
    <row r="39" spans="1:10" s="98" customFormat="1" ht="14.25" customHeight="1" x14ac:dyDescent="0.25">
      <c r="A39" s="143" t="s">
        <v>54</v>
      </c>
      <c r="B39" s="144" t="s">
        <v>171</v>
      </c>
      <c r="C39" s="143" t="s">
        <v>152</v>
      </c>
      <c r="D39" s="97" t="s">
        <v>36</v>
      </c>
      <c r="E39" s="64">
        <f>F39+G39+H39+I39+J39</f>
        <v>39.900000000000006</v>
      </c>
      <c r="F39" s="64">
        <f t="shared" ref="F39:J39" si="8">SUM(F40:F45)-F44</f>
        <v>0</v>
      </c>
      <c r="G39" s="64">
        <f t="shared" si="8"/>
        <v>1.4</v>
      </c>
      <c r="H39" s="64">
        <f>SUM(H40:H45)-H44</f>
        <v>2.2000000000000002</v>
      </c>
      <c r="I39" s="64">
        <f t="shared" si="8"/>
        <v>27.5</v>
      </c>
      <c r="J39" s="64">
        <f t="shared" si="8"/>
        <v>8.8000000000000007</v>
      </c>
    </row>
    <row r="40" spans="1:10" s="98" customFormat="1" ht="14.25" customHeight="1" x14ac:dyDescent="0.25">
      <c r="A40" s="178"/>
      <c r="B40" s="172"/>
      <c r="C40" s="178"/>
      <c r="D40" s="65" t="s">
        <v>37</v>
      </c>
      <c r="E40" s="62">
        <f>SUM(F40:J40)</f>
        <v>39.900000000000006</v>
      </c>
      <c r="F40" s="62">
        <v>0</v>
      </c>
      <c r="G40" s="62">
        <v>1.4</v>
      </c>
      <c r="H40" s="62">
        <v>2.2000000000000002</v>
      </c>
      <c r="I40" s="62">
        <v>27.5</v>
      </c>
      <c r="J40" s="62">
        <f>2.2*4</f>
        <v>8.8000000000000007</v>
      </c>
    </row>
    <row r="41" spans="1:10" s="98" customFormat="1" ht="14.25" customHeight="1" x14ac:dyDescent="0.25">
      <c r="A41" s="178"/>
      <c r="B41" s="172"/>
      <c r="C41" s="178"/>
      <c r="D41" s="65" t="s">
        <v>8</v>
      </c>
      <c r="E41" s="62">
        <f t="shared" ref="E41:E52" si="9">SUM(F41:J41)</f>
        <v>0</v>
      </c>
      <c r="F41" s="62">
        <v>0</v>
      </c>
      <c r="G41" s="62">
        <v>0</v>
      </c>
      <c r="H41" s="62">
        <v>0</v>
      </c>
      <c r="I41" s="62">
        <v>0</v>
      </c>
      <c r="J41" s="62">
        <v>0</v>
      </c>
    </row>
    <row r="42" spans="1:10" s="98" customFormat="1" ht="14.25" customHeight="1" x14ac:dyDescent="0.25">
      <c r="A42" s="178"/>
      <c r="B42" s="172"/>
      <c r="C42" s="178"/>
      <c r="D42" s="65" t="s">
        <v>38</v>
      </c>
      <c r="E42" s="62">
        <f t="shared" si="9"/>
        <v>0</v>
      </c>
      <c r="F42" s="62">
        <v>0</v>
      </c>
      <c r="G42" s="62">
        <v>0</v>
      </c>
      <c r="H42" s="62">
        <v>0</v>
      </c>
      <c r="I42" s="62">
        <v>0</v>
      </c>
      <c r="J42" s="62">
        <v>0</v>
      </c>
    </row>
    <row r="43" spans="1:10" s="98" customFormat="1" ht="29.25" customHeight="1" x14ac:dyDescent="0.25">
      <c r="A43" s="178"/>
      <c r="B43" s="172"/>
      <c r="C43" s="178"/>
      <c r="D43" s="65" t="s">
        <v>62</v>
      </c>
      <c r="E43" s="62">
        <f t="shared" si="9"/>
        <v>0</v>
      </c>
      <c r="F43" s="62">
        <v>0</v>
      </c>
      <c r="G43" s="62">
        <v>0</v>
      </c>
      <c r="H43" s="62">
        <v>0</v>
      </c>
      <c r="I43" s="62">
        <v>0</v>
      </c>
      <c r="J43" s="62">
        <v>0</v>
      </c>
    </row>
    <row r="44" spans="1:10" s="98" customFormat="1" ht="14.25" customHeight="1" x14ac:dyDescent="0.25">
      <c r="A44" s="178"/>
      <c r="B44" s="172"/>
      <c r="C44" s="178"/>
      <c r="D44" s="91" t="s">
        <v>63</v>
      </c>
      <c r="E44" s="62">
        <f t="shared" si="9"/>
        <v>0</v>
      </c>
      <c r="F44" s="62">
        <v>0</v>
      </c>
      <c r="G44" s="62">
        <v>0</v>
      </c>
      <c r="H44" s="62">
        <v>0</v>
      </c>
      <c r="I44" s="62">
        <v>0</v>
      </c>
      <c r="J44" s="62">
        <v>0</v>
      </c>
    </row>
    <row r="45" spans="1:10" s="98" customFormat="1" ht="14.25" customHeight="1" x14ac:dyDescent="0.25">
      <c r="A45" s="178"/>
      <c r="B45" s="172"/>
      <c r="C45" s="178"/>
      <c r="D45" s="65" t="s">
        <v>42</v>
      </c>
      <c r="E45" s="62">
        <f t="shared" si="9"/>
        <v>0</v>
      </c>
      <c r="F45" s="62">
        <v>0</v>
      </c>
      <c r="G45" s="62">
        <v>0</v>
      </c>
      <c r="H45" s="62">
        <v>0</v>
      </c>
      <c r="I45" s="62">
        <v>0</v>
      </c>
      <c r="J45" s="62">
        <v>0</v>
      </c>
    </row>
    <row r="46" spans="1:10" s="98" customFormat="1" ht="14.25" customHeight="1" x14ac:dyDescent="0.25">
      <c r="A46" s="175"/>
      <c r="B46" s="189" t="s">
        <v>147</v>
      </c>
      <c r="C46" s="173"/>
      <c r="D46" s="97" t="s">
        <v>36</v>
      </c>
      <c r="E46" s="64">
        <f>F46+G46+H46+I46+J46</f>
        <v>19332.0092</v>
      </c>
      <c r="F46" s="67">
        <f>SUM(F47:F52)-F51</f>
        <v>2571.6092000000003</v>
      </c>
      <c r="G46" s="67">
        <f>SUM(G47:G52)-G51</f>
        <v>2630.3</v>
      </c>
      <c r="H46" s="67">
        <f>SUM(H47:H52)-H51</f>
        <v>2350.7999999999997</v>
      </c>
      <c r="I46" s="67">
        <f>SUM(I47:I52)-I51</f>
        <v>2376.1</v>
      </c>
      <c r="J46" s="67">
        <f>SUM(J47:J52)-J51</f>
        <v>9403.1999999999989</v>
      </c>
    </row>
    <row r="47" spans="1:10" s="98" customFormat="1" ht="14.25" customHeight="1" x14ac:dyDescent="0.25">
      <c r="A47" s="176"/>
      <c r="B47" s="190"/>
      <c r="C47" s="174"/>
      <c r="D47" s="65" t="s">
        <v>37</v>
      </c>
      <c r="E47" s="62">
        <f t="shared" si="9"/>
        <v>39.900000000000006</v>
      </c>
      <c r="F47" s="62">
        <f>F12+F19+F26+F33+F40</f>
        <v>0</v>
      </c>
      <c r="G47" s="62">
        <f>G12+G19+G26+G33+G40</f>
        <v>1.4</v>
      </c>
      <c r="H47" s="62">
        <f>H12+H19+H26+H33+H40</f>
        <v>2.2000000000000002</v>
      </c>
      <c r="I47" s="62">
        <f>I12+I19+I26+I33+I40</f>
        <v>27.5</v>
      </c>
      <c r="J47" s="62">
        <f t="shared" ref="J47" si="10">J12+J19+J26+J33+J40</f>
        <v>8.8000000000000007</v>
      </c>
    </row>
    <row r="48" spans="1:10" s="98" customFormat="1" ht="14.25" customHeight="1" x14ac:dyDescent="0.25">
      <c r="A48" s="176"/>
      <c r="B48" s="190"/>
      <c r="C48" s="174"/>
      <c r="D48" s="65" t="s">
        <v>8</v>
      </c>
      <c r="E48" s="62">
        <f t="shared" si="9"/>
        <v>18702.599999999999</v>
      </c>
      <c r="F48" s="62">
        <f>F13+F20+F27+F34+F41</f>
        <v>2262.6000000000004</v>
      </c>
      <c r="G48" s="62">
        <f>G13+G20+G27+G34+G41</f>
        <v>2348.4</v>
      </c>
      <c r="H48" s="62">
        <f>H13+H20+H27+H34+H41</f>
        <v>2348.6</v>
      </c>
      <c r="I48" s="62">
        <f t="shared" ref="F48:J52" si="11">I13+I20+I27+I34+I41</f>
        <v>2348.6</v>
      </c>
      <c r="J48" s="62">
        <f>J13+J20+J27+J34+J41</f>
        <v>9394.4</v>
      </c>
    </row>
    <row r="49" spans="1:10" s="98" customFormat="1" ht="14.25" customHeight="1" x14ac:dyDescent="0.25">
      <c r="A49" s="176"/>
      <c r="B49" s="190"/>
      <c r="C49" s="174"/>
      <c r="D49" s="65" t="s">
        <v>38</v>
      </c>
      <c r="E49" s="62">
        <f t="shared" si="9"/>
        <v>589.50919999999996</v>
      </c>
      <c r="F49" s="62">
        <f>F14+F21+F28+F35+F42</f>
        <v>309.00920000000002</v>
      </c>
      <c r="G49" s="62">
        <f t="shared" si="11"/>
        <v>280.5</v>
      </c>
      <c r="H49" s="62">
        <f t="shared" si="11"/>
        <v>0</v>
      </c>
      <c r="I49" s="62">
        <f t="shared" si="11"/>
        <v>0</v>
      </c>
      <c r="J49" s="62">
        <f t="shared" si="11"/>
        <v>0</v>
      </c>
    </row>
    <row r="50" spans="1:10" s="98" customFormat="1" ht="29.25" customHeight="1" x14ac:dyDescent="0.25">
      <c r="A50" s="176"/>
      <c r="B50" s="190"/>
      <c r="C50" s="174"/>
      <c r="D50" s="65" t="s">
        <v>62</v>
      </c>
      <c r="E50" s="62">
        <f t="shared" si="9"/>
        <v>0</v>
      </c>
      <c r="F50" s="62">
        <f t="shared" si="11"/>
        <v>0</v>
      </c>
      <c r="G50" s="62">
        <f t="shared" si="11"/>
        <v>0</v>
      </c>
      <c r="H50" s="62">
        <f t="shared" si="11"/>
        <v>0</v>
      </c>
      <c r="I50" s="62">
        <f t="shared" si="11"/>
        <v>0</v>
      </c>
      <c r="J50" s="62">
        <f t="shared" si="11"/>
        <v>0</v>
      </c>
    </row>
    <row r="51" spans="1:10" s="98" customFormat="1" ht="14.25" customHeight="1" x14ac:dyDescent="0.25">
      <c r="A51" s="176"/>
      <c r="B51" s="190"/>
      <c r="C51" s="174"/>
      <c r="D51" s="91" t="s">
        <v>63</v>
      </c>
      <c r="E51" s="62">
        <f t="shared" si="9"/>
        <v>1211.7</v>
      </c>
      <c r="F51" s="62">
        <f t="shared" si="11"/>
        <v>151.4</v>
      </c>
      <c r="G51" s="62">
        <f t="shared" si="11"/>
        <v>151.30000000000001</v>
      </c>
      <c r="H51" s="62">
        <f t="shared" si="11"/>
        <v>151.5</v>
      </c>
      <c r="I51" s="62">
        <f t="shared" si="11"/>
        <v>151.5</v>
      </c>
      <c r="J51" s="62">
        <f t="shared" si="11"/>
        <v>606</v>
      </c>
    </row>
    <row r="52" spans="1:10" s="98" customFormat="1" ht="14.25" customHeight="1" x14ac:dyDescent="0.25">
      <c r="A52" s="176"/>
      <c r="B52" s="190"/>
      <c r="C52" s="174"/>
      <c r="D52" s="65" t="s">
        <v>42</v>
      </c>
      <c r="E52" s="62">
        <f t="shared" si="9"/>
        <v>0</v>
      </c>
      <c r="F52" s="62">
        <f t="shared" si="11"/>
        <v>0</v>
      </c>
      <c r="G52" s="62">
        <f t="shared" si="11"/>
        <v>0</v>
      </c>
      <c r="H52" s="62">
        <f t="shared" si="11"/>
        <v>0</v>
      </c>
      <c r="I52" s="62">
        <f t="shared" si="11"/>
        <v>0</v>
      </c>
      <c r="J52" s="62">
        <f t="shared" si="11"/>
        <v>0</v>
      </c>
    </row>
    <row r="53" spans="1:10" s="98" customFormat="1" ht="21.75" customHeight="1" x14ac:dyDescent="0.25">
      <c r="A53" s="142" t="s">
        <v>191</v>
      </c>
      <c r="B53" s="191"/>
      <c r="C53" s="191"/>
      <c r="D53" s="191"/>
      <c r="E53" s="191"/>
      <c r="F53" s="191"/>
      <c r="G53" s="191"/>
      <c r="H53" s="191"/>
      <c r="I53" s="191"/>
      <c r="J53" s="191"/>
    </row>
    <row r="54" spans="1:10" s="98" customFormat="1" ht="14.25" customHeight="1" x14ac:dyDescent="0.25">
      <c r="A54" s="169" t="s">
        <v>51</v>
      </c>
      <c r="B54" s="167" t="s">
        <v>172</v>
      </c>
      <c r="C54" s="145" t="s">
        <v>184</v>
      </c>
      <c r="D54" s="97" t="s">
        <v>36</v>
      </c>
      <c r="E54" s="67">
        <f>SUM(E55:E60)-E59</f>
        <v>0</v>
      </c>
      <c r="F54" s="67">
        <f t="shared" ref="F54:J54" si="12">SUM(F55:F60)-F59</f>
        <v>0</v>
      </c>
      <c r="G54" s="67">
        <f t="shared" si="12"/>
        <v>0</v>
      </c>
      <c r="H54" s="67">
        <f t="shared" si="12"/>
        <v>0</v>
      </c>
      <c r="I54" s="67">
        <f t="shared" si="12"/>
        <v>0</v>
      </c>
      <c r="J54" s="67">
        <f t="shared" si="12"/>
        <v>0</v>
      </c>
    </row>
    <row r="55" spans="1:10" s="98" customFormat="1" ht="14.25" customHeight="1" x14ac:dyDescent="0.25">
      <c r="A55" s="170"/>
      <c r="B55" s="167"/>
      <c r="C55" s="145"/>
      <c r="D55" s="65" t="s">
        <v>37</v>
      </c>
      <c r="E55" s="99">
        <f t="shared" ref="E55:E60" si="13">SUM(F55:J55)</f>
        <v>0</v>
      </c>
      <c r="F55" s="99">
        <f>F62+F69</f>
        <v>0</v>
      </c>
      <c r="G55" s="99">
        <f t="shared" ref="G55:J55" si="14">G62+G69</f>
        <v>0</v>
      </c>
      <c r="H55" s="99">
        <f t="shared" si="14"/>
        <v>0</v>
      </c>
      <c r="I55" s="99">
        <f t="shared" si="14"/>
        <v>0</v>
      </c>
      <c r="J55" s="99">
        <f t="shared" si="14"/>
        <v>0</v>
      </c>
    </row>
    <row r="56" spans="1:10" s="98" customFormat="1" ht="14.25" customHeight="1" x14ac:dyDescent="0.25">
      <c r="A56" s="170"/>
      <c r="B56" s="167"/>
      <c r="C56" s="145"/>
      <c r="D56" s="65" t="s">
        <v>8</v>
      </c>
      <c r="E56" s="99">
        <f t="shared" si="13"/>
        <v>0</v>
      </c>
      <c r="F56" s="99">
        <f t="shared" ref="F56:J60" si="15">F63+F70</f>
        <v>0</v>
      </c>
      <c r="G56" s="99">
        <f t="shared" si="15"/>
        <v>0</v>
      </c>
      <c r="H56" s="99">
        <f t="shared" si="15"/>
        <v>0</v>
      </c>
      <c r="I56" s="99">
        <f t="shared" si="15"/>
        <v>0</v>
      </c>
      <c r="J56" s="99">
        <f t="shared" si="15"/>
        <v>0</v>
      </c>
    </row>
    <row r="57" spans="1:10" s="98" customFormat="1" ht="14.25" customHeight="1" x14ac:dyDescent="0.25">
      <c r="A57" s="170"/>
      <c r="B57" s="167"/>
      <c r="C57" s="145"/>
      <c r="D57" s="65" t="s">
        <v>38</v>
      </c>
      <c r="E57" s="99">
        <f t="shared" si="13"/>
        <v>0</v>
      </c>
      <c r="F57" s="99">
        <f t="shared" si="15"/>
        <v>0</v>
      </c>
      <c r="G57" s="99">
        <f t="shared" si="15"/>
        <v>0</v>
      </c>
      <c r="H57" s="99">
        <f t="shared" si="15"/>
        <v>0</v>
      </c>
      <c r="I57" s="99">
        <f t="shared" si="15"/>
        <v>0</v>
      </c>
      <c r="J57" s="99">
        <f t="shared" si="15"/>
        <v>0</v>
      </c>
    </row>
    <row r="58" spans="1:10" s="98" customFormat="1" ht="29.25" customHeight="1" x14ac:dyDescent="0.25">
      <c r="A58" s="170"/>
      <c r="B58" s="167"/>
      <c r="C58" s="145"/>
      <c r="D58" s="65" t="s">
        <v>62</v>
      </c>
      <c r="E58" s="99">
        <f t="shared" si="13"/>
        <v>0</v>
      </c>
      <c r="F58" s="99">
        <f t="shared" si="15"/>
        <v>0</v>
      </c>
      <c r="G58" s="99">
        <f t="shared" si="15"/>
        <v>0</v>
      </c>
      <c r="H58" s="99">
        <f t="shared" si="15"/>
        <v>0</v>
      </c>
      <c r="I58" s="99">
        <f t="shared" si="15"/>
        <v>0</v>
      </c>
      <c r="J58" s="99">
        <f t="shared" si="15"/>
        <v>0</v>
      </c>
    </row>
    <row r="59" spans="1:10" s="98" customFormat="1" ht="14.25" customHeight="1" x14ac:dyDescent="0.25">
      <c r="A59" s="170"/>
      <c r="B59" s="167"/>
      <c r="C59" s="145"/>
      <c r="D59" s="91" t="s">
        <v>63</v>
      </c>
      <c r="E59" s="99">
        <f t="shared" si="13"/>
        <v>0</v>
      </c>
      <c r="F59" s="99">
        <f t="shared" si="15"/>
        <v>0</v>
      </c>
      <c r="G59" s="99">
        <f t="shared" si="15"/>
        <v>0</v>
      </c>
      <c r="H59" s="99">
        <f t="shared" si="15"/>
        <v>0</v>
      </c>
      <c r="I59" s="99">
        <f t="shared" si="15"/>
        <v>0</v>
      </c>
      <c r="J59" s="99">
        <f t="shared" si="15"/>
        <v>0</v>
      </c>
    </row>
    <row r="60" spans="1:10" s="98" customFormat="1" ht="14.25" customHeight="1" x14ac:dyDescent="0.25">
      <c r="A60" s="170"/>
      <c r="B60" s="167"/>
      <c r="C60" s="145"/>
      <c r="D60" s="65" t="s">
        <v>42</v>
      </c>
      <c r="E60" s="99">
        <f t="shared" si="13"/>
        <v>0</v>
      </c>
      <c r="F60" s="99">
        <f t="shared" si="15"/>
        <v>0</v>
      </c>
      <c r="G60" s="99">
        <f t="shared" si="15"/>
        <v>0</v>
      </c>
      <c r="H60" s="99">
        <f t="shared" si="15"/>
        <v>0</v>
      </c>
      <c r="I60" s="99">
        <f t="shared" si="15"/>
        <v>0</v>
      </c>
      <c r="J60" s="99">
        <f t="shared" si="15"/>
        <v>0</v>
      </c>
    </row>
    <row r="61" spans="1:10" s="98" customFormat="1" ht="14.25" customHeight="1" x14ac:dyDescent="0.25">
      <c r="A61" s="170"/>
      <c r="B61" s="167"/>
      <c r="C61" s="145" t="s">
        <v>153</v>
      </c>
      <c r="D61" s="97" t="s">
        <v>36</v>
      </c>
      <c r="E61" s="67">
        <f>SUM(E62:E67)-E66</f>
        <v>0</v>
      </c>
      <c r="F61" s="67">
        <f t="shared" ref="F61:G61" si="16">SUM(F62:F67)-F66</f>
        <v>0</v>
      </c>
      <c r="G61" s="67">
        <f t="shared" si="16"/>
        <v>0</v>
      </c>
      <c r="H61" s="67">
        <f>SUM(H62:H67)-H66</f>
        <v>0</v>
      </c>
      <c r="I61" s="67">
        <f t="shared" ref="I61:J61" si="17">SUM(I62:I67)-I66</f>
        <v>0</v>
      </c>
      <c r="J61" s="67">
        <f t="shared" si="17"/>
        <v>0</v>
      </c>
    </row>
    <row r="62" spans="1:10" s="98" customFormat="1" ht="14.25" customHeight="1" x14ac:dyDescent="0.25">
      <c r="A62" s="170"/>
      <c r="B62" s="167"/>
      <c r="C62" s="145"/>
      <c r="D62" s="65" t="s">
        <v>37</v>
      </c>
      <c r="E62" s="99">
        <f t="shared" ref="E62:E67" si="18">SUM(F62:J62)</f>
        <v>0</v>
      </c>
      <c r="F62" s="99">
        <v>0</v>
      </c>
      <c r="G62" s="99">
        <v>0</v>
      </c>
      <c r="H62" s="99">
        <v>0</v>
      </c>
      <c r="I62" s="99">
        <v>0</v>
      </c>
      <c r="J62" s="99">
        <v>0</v>
      </c>
    </row>
    <row r="63" spans="1:10" s="98" customFormat="1" ht="14.25" customHeight="1" x14ac:dyDescent="0.25">
      <c r="A63" s="170"/>
      <c r="B63" s="167"/>
      <c r="C63" s="145"/>
      <c r="D63" s="65" t="s">
        <v>8</v>
      </c>
      <c r="E63" s="99">
        <f t="shared" si="18"/>
        <v>0</v>
      </c>
      <c r="F63" s="99">
        <v>0</v>
      </c>
      <c r="G63" s="99">
        <v>0</v>
      </c>
      <c r="H63" s="99">
        <v>0</v>
      </c>
      <c r="I63" s="99">
        <v>0</v>
      </c>
      <c r="J63" s="99">
        <v>0</v>
      </c>
    </row>
    <row r="64" spans="1:10" s="98" customFormat="1" ht="14.25" customHeight="1" x14ac:dyDescent="0.25">
      <c r="A64" s="170"/>
      <c r="B64" s="167"/>
      <c r="C64" s="145"/>
      <c r="D64" s="65" t="s">
        <v>38</v>
      </c>
      <c r="E64" s="99">
        <f t="shared" si="18"/>
        <v>0</v>
      </c>
      <c r="F64" s="99">
        <v>0</v>
      </c>
      <c r="G64" s="99">
        <v>0</v>
      </c>
      <c r="H64" s="99">
        <v>0</v>
      </c>
      <c r="I64" s="99">
        <v>0</v>
      </c>
      <c r="J64" s="99">
        <v>0</v>
      </c>
    </row>
    <row r="65" spans="1:10" s="98" customFormat="1" ht="29.25" customHeight="1" x14ac:dyDescent="0.25">
      <c r="A65" s="170"/>
      <c r="B65" s="167"/>
      <c r="C65" s="145"/>
      <c r="D65" s="65" t="s">
        <v>62</v>
      </c>
      <c r="E65" s="99">
        <f t="shared" si="18"/>
        <v>0</v>
      </c>
      <c r="F65" s="99">
        <v>0</v>
      </c>
      <c r="G65" s="99">
        <v>0</v>
      </c>
      <c r="H65" s="99">
        <v>0</v>
      </c>
      <c r="I65" s="99">
        <v>0</v>
      </c>
      <c r="J65" s="99">
        <v>0</v>
      </c>
    </row>
    <row r="66" spans="1:10" s="98" customFormat="1" ht="14.25" customHeight="1" x14ac:dyDescent="0.25">
      <c r="A66" s="170"/>
      <c r="B66" s="167"/>
      <c r="C66" s="145"/>
      <c r="D66" s="91" t="s">
        <v>63</v>
      </c>
      <c r="E66" s="99">
        <f t="shared" si="18"/>
        <v>0</v>
      </c>
      <c r="F66" s="99">
        <v>0</v>
      </c>
      <c r="G66" s="99">
        <v>0</v>
      </c>
      <c r="H66" s="99">
        <v>0</v>
      </c>
      <c r="I66" s="99">
        <v>0</v>
      </c>
      <c r="J66" s="99">
        <v>0</v>
      </c>
    </row>
    <row r="67" spans="1:10" s="98" customFormat="1" ht="14.25" customHeight="1" x14ac:dyDescent="0.25">
      <c r="A67" s="170"/>
      <c r="B67" s="167"/>
      <c r="C67" s="145"/>
      <c r="D67" s="65" t="s">
        <v>42</v>
      </c>
      <c r="E67" s="99">
        <f t="shared" si="18"/>
        <v>0</v>
      </c>
      <c r="F67" s="99">
        <v>0</v>
      </c>
      <c r="G67" s="99">
        <v>0</v>
      </c>
      <c r="H67" s="99">
        <v>0</v>
      </c>
      <c r="I67" s="99">
        <v>0</v>
      </c>
      <c r="J67" s="99">
        <v>0</v>
      </c>
    </row>
    <row r="68" spans="1:10" s="98" customFormat="1" ht="14.25" customHeight="1" x14ac:dyDescent="0.25">
      <c r="A68" s="171"/>
      <c r="B68" s="168"/>
      <c r="C68" s="145" t="s">
        <v>183</v>
      </c>
      <c r="D68" s="97" t="s">
        <v>36</v>
      </c>
      <c r="E68" s="64">
        <f>SUM(E69:E74)-E73</f>
        <v>0</v>
      </c>
      <c r="F68" s="67">
        <f t="shared" ref="F68:G68" si="19">SUM(F69:F74)-F73</f>
        <v>0</v>
      </c>
      <c r="G68" s="67">
        <f t="shared" si="19"/>
        <v>0</v>
      </c>
      <c r="H68" s="67">
        <f>SUM(H69:H74)-H73</f>
        <v>0</v>
      </c>
      <c r="I68" s="67">
        <f t="shared" ref="I68:J68" si="20">SUM(I69:I74)-I73</f>
        <v>0</v>
      </c>
      <c r="J68" s="67">
        <f t="shared" si="20"/>
        <v>0</v>
      </c>
    </row>
    <row r="69" spans="1:10" s="98" customFormat="1" ht="14.25" customHeight="1" x14ac:dyDescent="0.25">
      <c r="A69" s="171"/>
      <c r="B69" s="168"/>
      <c r="C69" s="145"/>
      <c r="D69" s="65" t="s">
        <v>37</v>
      </c>
      <c r="E69" s="62">
        <f t="shared" ref="E69:E81" si="21">SUM(F69:J69)</f>
        <v>0</v>
      </c>
      <c r="F69" s="99">
        <v>0</v>
      </c>
      <c r="G69" s="99">
        <v>0</v>
      </c>
      <c r="H69" s="99">
        <v>0</v>
      </c>
      <c r="I69" s="99">
        <v>0</v>
      </c>
      <c r="J69" s="99">
        <v>0</v>
      </c>
    </row>
    <row r="70" spans="1:10" s="98" customFormat="1" ht="14.25" customHeight="1" x14ac:dyDescent="0.25">
      <c r="A70" s="171"/>
      <c r="B70" s="168"/>
      <c r="C70" s="145"/>
      <c r="D70" s="65" t="s">
        <v>8</v>
      </c>
      <c r="E70" s="62">
        <f t="shared" si="21"/>
        <v>0</v>
      </c>
      <c r="F70" s="99">
        <v>0</v>
      </c>
      <c r="G70" s="99">
        <v>0</v>
      </c>
      <c r="H70" s="99">
        <v>0</v>
      </c>
      <c r="I70" s="99">
        <v>0</v>
      </c>
      <c r="J70" s="99">
        <v>0</v>
      </c>
    </row>
    <row r="71" spans="1:10" s="98" customFormat="1" ht="14.25" customHeight="1" x14ac:dyDescent="0.25">
      <c r="A71" s="171"/>
      <c r="B71" s="168"/>
      <c r="C71" s="145"/>
      <c r="D71" s="65" t="s">
        <v>38</v>
      </c>
      <c r="E71" s="62">
        <f t="shared" si="21"/>
        <v>0</v>
      </c>
      <c r="F71" s="99">
        <v>0</v>
      </c>
      <c r="G71" s="99">
        <v>0</v>
      </c>
      <c r="H71" s="99">
        <v>0</v>
      </c>
      <c r="I71" s="99">
        <v>0</v>
      </c>
      <c r="J71" s="99">
        <v>0</v>
      </c>
    </row>
    <row r="72" spans="1:10" s="98" customFormat="1" ht="29.25" customHeight="1" x14ac:dyDescent="0.25">
      <c r="A72" s="171"/>
      <c r="B72" s="168"/>
      <c r="C72" s="145"/>
      <c r="D72" s="65" t="s">
        <v>62</v>
      </c>
      <c r="E72" s="62">
        <f t="shared" si="21"/>
        <v>0</v>
      </c>
      <c r="F72" s="99">
        <v>0</v>
      </c>
      <c r="G72" s="99">
        <v>0</v>
      </c>
      <c r="H72" s="99">
        <v>0</v>
      </c>
      <c r="I72" s="99">
        <v>0</v>
      </c>
      <c r="J72" s="99">
        <v>0</v>
      </c>
    </row>
    <row r="73" spans="1:10" s="98" customFormat="1" ht="14.25" customHeight="1" x14ac:dyDescent="0.25">
      <c r="A73" s="171"/>
      <c r="B73" s="168"/>
      <c r="C73" s="145"/>
      <c r="D73" s="91" t="s">
        <v>63</v>
      </c>
      <c r="E73" s="62">
        <f t="shared" si="21"/>
        <v>0</v>
      </c>
      <c r="F73" s="99">
        <v>0</v>
      </c>
      <c r="G73" s="99">
        <v>0</v>
      </c>
      <c r="H73" s="99">
        <v>0</v>
      </c>
      <c r="I73" s="99">
        <v>0</v>
      </c>
      <c r="J73" s="99">
        <v>0</v>
      </c>
    </row>
    <row r="74" spans="1:10" s="98" customFormat="1" ht="14.25" customHeight="1" x14ac:dyDescent="0.25">
      <c r="A74" s="171"/>
      <c r="B74" s="168"/>
      <c r="C74" s="145"/>
      <c r="D74" s="65" t="s">
        <v>42</v>
      </c>
      <c r="E74" s="62">
        <f t="shared" si="21"/>
        <v>0</v>
      </c>
      <c r="F74" s="99">
        <v>0</v>
      </c>
      <c r="G74" s="99">
        <v>0</v>
      </c>
      <c r="H74" s="99">
        <v>0</v>
      </c>
      <c r="I74" s="99">
        <v>0</v>
      </c>
      <c r="J74" s="99">
        <v>0</v>
      </c>
    </row>
    <row r="75" spans="1:10" s="98" customFormat="1" ht="14.25" customHeight="1" x14ac:dyDescent="0.25">
      <c r="A75" s="142"/>
      <c r="B75" s="189" t="s">
        <v>148</v>
      </c>
      <c r="C75" s="191"/>
      <c r="D75" s="97" t="s">
        <v>36</v>
      </c>
      <c r="E75" s="64">
        <f>SUM(E76:E81)-E80</f>
        <v>0</v>
      </c>
      <c r="F75" s="67">
        <f t="shared" ref="F75:J75" si="22">SUM(F76:F81)-F80</f>
        <v>0</v>
      </c>
      <c r="G75" s="67">
        <f t="shared" si="22"/>
        <v>0</v>
      </c>
      <c r="H75" s="67">
        <f t="shared" si="22"/>
        <v>0</v>
      </c>
      <c r="I75" s="67">
        <f t="shared" si="22"/>
        <v>0</v>
      </c>
      <c r="J75" s="67">
        <f t="shared" si="22"/>
        <v>0</v>
      </c>
    </row>
    <row r="76" spans="1:10" s="98" customFormat="1" ht="14.25" customHeight="1" x14ac:dyDescent="0.25">
      <c r="A76" s="201"/>
      <c r="B76" s="190"/>
      <c r="C76" s="202"/>
      <c r="D76" s="65" t="s">
        <v>37</v>
      </c>
      <c r="E76" s="62">
        <f t="shared" si="21"/>
        <v>0</v>
      </c>
      <c r="F76" s="99">
        <f>F55</f>
        <v>0</v>
      </c>
      <c r="G76" s="99">
        <f t="shared" ref="G76:J76" si="23">G55</f>
        <v>0</v>
      </c>
      <c r="H76" s="99">
        <f t="shared" si="23"/>
        <v>0</v>
      </c>
      <c r="I76" s="99">
        <f t="shared" si="23"/>
        <v>0</v>
      </c>
      <c r="J76" s="99">
        <f t="shared" si="23"/>
        <v>0</v>
      </c>
    </row>
    <row r="77" spans="1:10" s="98" customFormat="1" ht="14.25" customHeight="1" x14ac:dyDescent="0.25">
      <c r="A77" s="201"/>
      <c r="B77" s="190"/>
      <c r="C77" s="202"/>
      <c r="D77" s="65" t="s">
        <v>8</v>
      </c>
      <c r="E77" s="62">
        <f t="shared" si="21"/>
        <v>0</v>
      </c>
      <c r="F77" s="99">
        <f t="shared" ref="F77:J81" si="24">F56</f>
        <v>0</v>
      </c>
      <c r="G77" s="99">
        <f t="shared" si="24"/>
        <v>0</v>
      </c>
      <c r="H77" s="99">
        <f t="shared" si="24"/>
        <v>0</v>
      </c>
      <c r="I77" s="99">
        <f t="shared" si="24"/>
        <v>0</v>
      </c>
      <c r="J77" s="99">
        <f t="shared" si="24"/>
        <v>0</v>
      </c>
    </row>
    <row r="78" spans="1:10" s="98" customFormat="1" ht="14.25" customHeight="1" x14ac:dyDescent="0.25">
      <c r="A78" s="201"/>
      <c r="B78" s="190"/>
      <c r="C78" s="202"/>
      <c r="D78" s="65" t="s">
        <v>38</v>
      </c>
      <c r="E78" s="62">
        <f t="shared" si="21"/>
        <v>0</v>
      </c>
      <c r="F78" s="99">
        <f t="shared" si="24"/>
        <v>0</v>
      </c>
      <c r="G78" s="99">
        <f t="shared" si="24"/>
        <v>0</v>
      </c>
      <c r="H78" s="99">
        <f t="shared" si="24"/>
        <v>0</v>
      </c>
      <c r="I78" s="99">
        <f t="shared" si="24"/>
        <v>0</v>
      </c>
      <c r="J78" s="99">
        <f t="shared" si="24"/>
        <v>0</v>
      </c>
    </row>
    <row r="79" spans="1:10" s="98" customFormat="1" ht="29.25" customHeight="1" x14ac:dyDescent="0.25">
      <c r="A79" s="201"/>
      <c r="B79" s="190"/>
      <c r="C79" s="202"/>
      <c r="D79" s="65" t="s">
        <v>62</v>
      </c>
      <c r="E79" s="62">
        <f t="shared" si="21"/>
        <v>0</v>
      </c>
      <c r="F79" s="99">
        <f t="shared" si="24"/>
        <v>0</v>
      </c>
      <c r="G79" s="99">
        <f t="shared" si="24"/>
        <v>0</v>
      </c>
      <c r="H79" s="99">
        <f t="shared" si="24"/>
        <v>0</v>
      </c>
      <c r="I79" s="99">
        <f t="shared" si="24"/>
        <v>0</v>
      </c>
      <c r="J79" s="99">
        <f t="shared" si="24"/>
        <v>0</v>
      </c>
    </row>
    <row r="80" spans="1:10" s="98" customFormat="1" ht="14.25" customHeight="1" x14ac:dyDescent="0.25">
      <c r="A80" s="201"/>
      <c r="B80" s="190"/>
      <c r="C80" s="202"/>
      <c r="D80" s="91" t="s">
        <v>63</v>
      </c>
      <c r="E80" s="62">
        <f t="shared" si="21"/>
        <v>0</v>
      </c>
      <c r="F80" s="99">
        <f t="shared" si="24"/>
        <v>0</v>
      </c>
      <c r="G80" s="99">
        <f t="shared" si="24"/>
        <v>0</v>
      </c>
      <c r="H80" s="99">
        <f t="shared" si="24"/>
        <v>0</v>
      </c>
      <c r="I80" s="99">
        <f t="shared" si="24"/>
        <v>0</v>
      </c>
      <c r="J80" s="99">
        <f t="shared" si="24"/>
        <v>0</v>
      </c>
    </row>
    <row r="81" spans="1:10" s="98" customFormat="1" ht="14.25" customHeight="1" x14ac:dyDescent="0.25">
      <c r="A81" s="201"/>
      <c r="B81" s="190"/>
      <c r="C81" s="202"/>
      <c r="D81" s="65" t="s">
        <v>42</v>
      </c>
      <c r="E81" s="62">
        <f t="shared" si="21"/>
        <v>0</v>
      </c>
      <c r="F81" s="99">
        <f t="shared" si="24"/>
        <v>0</v>
      </c>
      <c r="G81" s="99">
        <f t="shared" si="24"/>
        <v>0</v>
      </c>
      <c r="H81" s="99">
        <f t="shared" si="24"/>
        <v>0</v>
      </c>
      <c r="I81" s="99">
        <f t="shared" si="24"/>
        <v>0</v>
      </c>
      <c r="J81" s="99">
        <f t="shared" si="24"/>
        <v>0</v>
      </c>
    </row>
    <row r="82" spans="1:10" s="98" customFormat="1" ht="21.75" customHeight="1" x14ac:dyDescent="0.25">
      <c r="A82" s="142" t="s">
        <v>192</v>
      </c>
      <c r="B82" s="142"/>
      <c r="C82" s="142"/>
      <c r="D82" s="142"/>
      <c r="E82" s="142"/>
      <c r="F82" s="142"/>
      <c r="G82" s="142"/>
      <c r="H82" s="142"/>
      <c r="I82" s="142"/>
      <c r="J82" s="142"/>
    </row>
    <row r="83" spans="1:10" s="98" customFormat="1" ht="14.25" customHeight="1" x14ac:dyDescent="0.25">
      <c r="A83" s="143" t="s">
        <v>70</v>
      </c>
      <c r="B83" s="144" t="s">
        <v>165</v>
      </c>
      <c r="C83" s="145" t="s">
        <v>159</v>
      </c>
      <c r="D83" s="97" t="s">
        <v>36</v>
      </c>
      <c r="E83" s="64">
        <f>SUM(E84:E89)-E88</f>
        <v>0</v>
      </c>
      <c r="F83" s="67">
        <f t="shared" ref="F83:G83" si="25">SUM(F84:F89)-F88</f>
        <v>0</v>
      </c>
      <c r="G83" s="67">
        <f t="shared" si="25"/>
        <v>0</v>
      </c>
      <c r="H83" s="67">
        <f>SUM(H84:H89)-H88</f>
        <v>0</v>
      </c>
      <c r="I83" s="67">
        <f t="shared" ref="I83:J83" si="26">SUM(I84:I89)-I88</f>
        <v>0</v>
      </c>
      <c r="J83" s="67">
        <f t="shared" si="26"/>
        <v>0</v>
      </c>
    </row>
    <row r="84" spans="1:10" s="98" customFormat="1" ht="14.25" customHeight="1" x14ac:dyDescent="0.25">
      <c r="A84" s="143"/>
      <c r="B84" s="144"/>
      <c r="C84" s="145"/>
      <c r="D84" s="65" t="s">
        <v>37</v>
      </c>
      <c r="E84" s="62">
        <f t="shared" ref="E84:E147" si="27">SUM(F84:J84)</f>
        <v>0</v>
      </c>
      <c r="F84" s="99">
        <v>0</v>
      </c>
      <c r="G84" s="99">
        <v>0</v>
      </c>
      <c r="H84" s="99">
        <v>0</v>
      </c>
      <c r="I84" s="99">
        <v>0</v>
      </c>
      <c r="J84" s="99">
        <v>0</v>
      </c>
    </row>
    <row r="85" spans="1:10" s="98" customFormat="1" ht="14.25" customHeight="1" x14ac:dyDescent="0.25">
      <c r="A85" s="143"/>
      <c r="B85" s="144"/>
      <c r="C85" s="145"/>
      <c r="D85" s="65" t="s">
        <v>8</v>
      </c>
      <c r="E85" s="62">
        <f t="shared" si="27"/>
        <v>0</v>
      </c>
      <c r="F85" s="99">
        <v>0</v>
      </c>
      <c r="G85" s="99">
        <v>0</v>
      </c>
      <c r="H85" s="99">
        <v>0</v>
      </c>
      <c r="I85" s="99">
        <v>0</v>
      </c>
      <c r="J85" s="99">
        <v>0</v>
      </c>
    </row>
    <row r="86" spans="1:10" s="98" customFormat="1" ht="14.25" customHeight="1" x14ac:dyDescent="0.25">
      <c r="A86" s="143"/>
      <c r="B86" s="144"/>
      <c r="C86" s="145"/>
      <c r="D86" s="65" t="s">
        <v>38</v>
      </c>
      <c r="E86" s="62">
        <f t="shared" si="27"/>
        <v>0</v>
      </c>
      <c r="F86" s="99">
        <v>0</v>
      </c>
      <c r="G86" s="99">
        <v>0</v>
      </c>
      <c r="H86" s="99">
        <v>0</v>
      </c>
      <c r="I86" s="99">
        <v>0</v>
      </c>
      <c r="J86" s="99">
        <v>0</v>
      </c>
    </row>
    <row r="87" spans="1:10" s="98" customFormat="1" ht="29.25" customHeight="1" x14ac:dyDescent="0.25">
      <c r="A87" s="143"/>
      <c r="B87" s="144"/>
      <c r="C87" s="145"/>
      <c r="D87" s="65" t="s">
        <v>62</v>
      </c>
      <c r="E87" s="62">
        <f t="shared" si="27"/>
        <v>0</v>
      </c>
      <c r="F87" s="99">
        <v>0</v>
      </c>
      <c r="G87" s="99">
        <v>0</v>
      </c>
      <c r="H87" s="99">
        <v>0</v>
      </c>
      <c r="I87" s="99">
        <v>0</v>
      </c>
      <c r="J87" s="99">
        <v>0</v>
      </c>
    </row>
    <row r="88" spans="1:10" s="98" customFormat="1" ht="14.25" customHeight="1" x14ac:dyDescent="0.25">
      <c r="A88" s="143"/>
      <c r="B88" s="144"/>
      <c r="C88" s="145"/>
      <c r="D88" s="65" t="s">
        <v>63</v>
      </c>
      <c r="E88" s="62">
        <f t="shared" si="27"/>
        <v>0</v>
      </c>
      <c r="F88" s="99">
        <v>0</v>
      </c>
      <c r="G88" s="99">
        <v>0</v>
      </c>
      <c r="H88" s="99">
        <v>0</v>
      </c>
      <c r="I88" s="99">
        <v>0</v>
      </c>
      <c r="J88" s="99">
        <v>0</v>
      </c>
    </row>
    <row r="89" spans="1:10" s="98" customFormat="1" ht="14.25" customHeight="1" x14ac:dyDescent="0.25">
      <c r="A89" s="143"/>
      <c r="B89" s="144"/>
      <c r="C89" s="145"/>
      <c r="D89" s="65" t="s">
        <v>42</v>
      </c>
      <c r="E89" s="62">
        <f t="shared" si="27"/>
        <v>0</v>
      </c>
      <c r="F89" s="99">
        <v>0</v>
      </c>
      <c r="G89" s="99">
        <v>0</v>
      </c>
      <c r="H89" s="99">
        <v>0</v>
      </c>
      <c r="I89" s="99">
        <v>0</v>
      </c>
      <c r="J89" s="99">
        <v>0</v>
      </c>
    </row>
    <row r="90" spans="1:10" s="98" customFormat="1" ht="14.25" customHeight="1" x14ac:dyDescent="0.25">
      <c r="A90" s="142"/>
      <c r="B90" s="189" t="s">
        <v>149</v>
      </c>
      <c r="C90" s="146"/>
      <c r="D90" s="97" t="s">
        <v>36</v>
      </c>
      <c r="E90" s="64">
        <f>SUM(E91:E96)-E95</f>
        <v>0</v>
      </c>
      <c r="F90" s="67">
        <f t="shared" ref="F90:G90" si="28">SUM(F91:F96)-F95</f>
        <v>0</v>
      </c>
      <c r="G90" s="67">
        <f t="shared" si="28"/>
        <v>0</v>
      </c>
      <c r="H90" s="67">
        <f>SUM(H91:H96)-H95</f>
        <v>0</v>
      </c>
      <c r="I90" s="67">
        <f t="shared" ref="I90:J90" si="29">SUM(I91:I96)-I95</f>
        <v>0</v>
      </c>
      <c r="J90" s="67">
        <f t="shared" si="29"/>
        <v>0</v>
      </c>
    </row>
    <row r="91" spans="1:10" s="98" customFormat="1" ht="14.25" customHeight="1" x14ac:dyDescent="0.25">
      <c r="A91" s="201"/>
      <c r="B91" s="190"/>
      <c r="C91" s="146"/>
      <c r="D91" s="65" t="s">
        <v>37</v>
      </c>
      <c r="E91" s="62">
        <f t="shared" si="27"/>
        <v>0</v>
      </c>
      <c r="F91" s="99">
        <f>F84</f>
        <v>0</v>
      </c>
      <c r="G91" s="99">
        <f t="shared" ref="G91:J91" si="30">G84</f>
        <v>0</v>
      </c>
      <c r="H91" s="99">
        <f t="shared" si="30"/>
        <v>0</v>
      </c>
      <c r="I91" s="99">
        <f t="shared" si="30"/>
        <v>0</v>
      </c>
      <c r="J91" s="99">
        <f t="shared" si="30"/>
        <v>0</v>
      </c>
    </row>
    <row r="92" spans="1:10" s="98" customFormat="1" ht="14.25" customHeight="1" x14ac:dyDescent="0.25">
      <c r="A92" s="201"/>
      <c r="B92" s="190"/>
      <c r="C92" s="146"/>
      <c r="D92" s="65" t="s">
        <v>8</v>
      </c>
      <c r="E92" s="62">
        <f t="shared" si="27"/>
        <v>0</v>
      </c>
      <c r="F92" s="99">
        <f t="shared" ref="F92:J96" si="31">F85</f>
        <v>0</v>
      </c>
      <c r="G92" s="99">
        <f t="shared" si="31"/>
        <v>0</v>
      </c>
      <c r="H92" s="99">
        <f t="shared" si="31"/>
        <v>0</v>
      </c>
      <c r="I92" s="99">
        <f t="shared" si="31"/>
        <v>0</v>
      </c>
      <c r="J92" s="99">
        <f t="shared" si="31"/>
        <v>0</v>
      </c>
    </row>
    <row r="93" spans="1:10" s="98" customFormat="1" ht="14.25" customHeight="1" x14ac:dyDescent="0.25">
      <c r="A93" s="201"/>
      <c r="B93" s="190"/>
      <c r="C93" s="146"/>
      <c r="D93" s="65" t="s">
        <v>38</v>
      </c>
      <c r="E93" s="62">
        <f t="shared" si="27"/>
        <v>0</v>
      </c>
      <c r="F93" s="99">
        <f t="shared" si="31"/>
        <v>0</v>
      </c>
      <c r="G93" s="99">
        <f t="shared" si="31"/>
        <v>0</v>
      </c>
      <c r="H93" s="99">
        <f t="shared" si="31"/>
        <v>0</v>
      </c>
      <c r="I93" s="99">
        <f t="shared" si="31"/>
        <v>0</v>
      </c>
      <c r="J93" s="99">
        <f t="shared" si="31"/>
        <v>0</v>
      </c>
    </row>
    <row r="94" spans="1:10" s="98" customFormat="1" ht="29.25" customHeight="1" x14ac:dyDescent="0.25">
      <c r="A94" s="201"/>
      <c r="B94" s="190"/>
      <c r="C94" s="146"/>
      <c r="D94" s="65" t="s">
        <v>62</v>
      </c>
      <c r="E94" s="62">
        <f t="shared" si="27"/>
        <v>0</v>
      </c>
      <c r="F94" s="99">
        <f t="shared" si="31"/>
        <v>0</v>
      </c>
      <c r="G94" s="99">
        <f t="shared" si="31"/>
        <v>0</v>
      </c>
      <c r="H94" s="99">
        <f t="shared" si="31"/>
        <v>0</v>
      </c>
      <c r="I94" s="99">
        <f t="shared" si="31"/>
        <v>0</v>
      </c>
      <c r="J94" s="99">
        <f t="shared" si="31"/>
        <v>0</v>
      </c>
    </row>
    <row r="95" spans="1:10" s="98" customFormat="1" ht="14.25" customHeight="1" x14ac:dyDescent="0.25">
      <c r="A95" s="201"/>
      <c r="B95" s="190"/>
      <c r="C95" s="146"/>
      <c r="D95" s="65" t="s">
        <v>63</v>
      </c>
      <c r="E95" s="62">
        <f t="shared" si="27"/>
        <v>0</v>
      </c>
      <c r="F95" s="99">
        <f t="shared" si="31"/>
        <v>0</v>
      </c>
      <c r="G95" s="99">
        <f t="shared" si="31"/>
        <v>0</v>
      </c>
      <c r="H95" s="99">
        <f t="shared" si="31"/>
        <v>0</v>
      </c>
      <c r="I95" s="99">
        <f t="shared" si="31"/>
        <v>0</v>
      </c>
      <c r="J95" s="99">
        <f t="shared" si="31"/>
        <v>0</v>
      </c>
    </row>
    <row r="96" spans="1:10" s="98" customFormat="1" ht="14.25" customHeight="1" x14ac:dyDescent="0.25">
      <c r="A96" s="201"/>
      <c r="B96" s="190"/>
      <c r="C96" s="146"/>
      <c r="D96" s="65" t="s">
        <v>42</v>
      </c>
      <c r="E96" s="62">
        <f t="shared" si="27"/>
        <v>0</v>
      </c>
      <c r="F96" s="99">
        <f t="shared" si="31"/>
        <v>0</v>
      </c>
      <c r="G96" s="99">
        <f t="shared" si="31"/>
        <v>0</v>
      </c>
      <c r="H96" s="99">
        <f t="shared" si="31"/>
        <v>0</v>
      </c>
      <c r="I96" s="99">
        <f t="shared" si="31"/>
        <v>0</v>
      </c>
      <c r="J96" s="99">
        <f t="shared" si="31"/>
        <v>0</v>
      </c>
    </row>
    <row r="97" spans="1:11" s="98" customFormat="1" ht="14.25" customHeight="1" x14ac:dyDescent="0.25">
      <c r="A97" s="149" t="s">
        <v>193</v>
      </c>
      <c r="B97" s="150"/>
      <c r="C97" s="150"/>
      <c r="D97" s="150"/>
      <c r="E97" s="150"/>
      <c r="F97" s="150"/>
      <c r="G97" s="150"/>
      <c r="H97" s="150"/>
      <c r="I97" s="150"/>
      <c r="J97" s="151"/>
    </row>
    <row r="98" spans="1:11" s="98" customFormat="1" ht="14.25" customHeight="1" x14ac:dyDescent="0.25">
      <c r="A98" s="152" t="s">
        <v>186</v>
      </c>
      <c r="B98" s="155" t="s">
        <v>185</v>
      </c>
      <c r="C98" s="152" t="s">
        <v>155</v>
      </c>
      <c r="D98" s="97" t="s">
        <v>36</v>
      </c>
      <c r="E98" s="64">
        <f>F98+G98+H98+I98+J98</f>
        <v>94327.245999999999</v>
      </c>
      <c r="F98" s="67">
        <f>F99+F100+F101+F102+F104</f>
        <v>10774.546</v>
      </c>
      <c r="G98" s="67">
        <f>G99+G100+G101+G102+G104</f>
        <v>11936.1</v>
      </c>
      <c r="H98" s="67">
        <f>H99+H100+H101+H102+H104</f>
        <v>11936.1</v>
      </c>
      <c r="I98" s="67">
        <f>I99+I100+I101+I102+I104</f>
        <v>11936.1</v>
      </c>
      <c r="J98" s="67">
        <f>J99+J100+J101+J102+J104</f>
        <v>47744.4</v>
      </c>
    </row>
    <row r="99" spans="1:11" s="98" customFormat="1" ht="14.25" customHeight="1" x14ac:dyDescent="0.25">
      <c r="A99" s="153"/>
      <c r="B99" s="156"/>
      <c r="C99" s="153"/>
      <c r="D99" s="65" t="s">
        <v>37</v>
      </c>
      <c r="E99" s="62"/>
      <c r="F99" s="99"/>
      <c r="G99" s="99"/>
      <c r="H99" s="99"/>
      <c r="I99" s="99"/>
      <c r="J99" s="99"/>
    </row>
    <row r="100" spans="1:11" s="98" customFormat="1" ht="14.25" customHeight="1" x14ac:dyDescent="0.25">
      <c r="A100" s="153"/>
      <c r="B100" s="156"/>
      <c r="C100" s="153"/>
      <c r="D100" s="65" t="s">
        <v>8</v>
      </c>
      <c r="E100" s="62">
        <f>F100+G100+H100+I100+J100</f>
        <v>94232.2</v>
      </c>
      <c r="F100" s="99">
        <f>9508.42283+1171.07717</f>
        <v>10679.5</v>
      </c>
      <c r="G100" s="99">
        <f>10852.9223+1083.1777</f>
        <v>11936.1</v>
      </c>
      <c r="H100" s="99">
        <f>10763.5223+1172.5777</f>
        <v>11936.1</v>
      </c>
      <c r="I100" s="99">
        <f>10553.5223+1382.5777</f>
        <v>11936.1</v>
      </c>
      <c r="J100" s="99">
        <f>I100*4</f>
        <v>47744.4</v>
      </c>
    </row>
    <row r="101" spans="1:11" s="98" customFormat="1" ht="14.25" customHeight="1" x14ac:dyDescent="0.25">
      <c r="A101" s="153"/>
      <c r="B101" s="156"/>
      <c r="C101" s="153"/>
      <c r="D101" s="65" t="s">
        <v>38</v>
      </c>
      <c r="E101" s="62">
        <f>F101+G101+H101+I101+J101</f>
        <v>95.046000000000006</v>
      </c>
      <c r="F101" s="99">
        <v>95.046000000000006</v>
      </c>
      <c r="G101" s="99"/>
      <c r="H101" s="99">
        <v>0</v>
      </c>
      <c r="I101" s="99"/>
      <c r="J101" s="99"/>
    </row>
    <row r="102" spans="1:11" s="98" customFormat="1" ht="27.75" customHeight="1" x14ac:dyDescent="0.25">
      <c r="A102" s="153"/>
      <c r="B102" s="156"/>
      <c r="C102" s="153"/>
      <c r="D102" s="65" t="s">
        <v>62</v>
      </c>
      <c r="E102" s="62"/>
      <c r="F102" s="99"/>
      <c r="G102" s="99"/>
      <c r="H102" s="99">
        <v>0</v>
      </c>
      <c r="I102" s="99"/>
      <c r="J102" s="99"/>
    </row>
    <row r="103" spans="1:11" s="98" customFormat="1" ht="14.25" customHeight="1" x14ac:dyDescent="0.25">
      <c r="A103" s="153"/>
      <c r="B103" s="156"/>
      <c r="C103" s="153"/>
      <c r="D103" s="65" t="s">
        <v>63</v>
      </c>
      <c r="E103" s="62"/>
      <c r="F103" s="99"/>
      <c r="G103" s="99"/>
      <c r="H103" s="99">
        <v>0</v>
      </c>
      <c r="I103" s="99"/>
      <c r="J103" s="99"/>
    </row>
    <row r="104" spans="1:11" s="98" customFormat="1" ht="14.25" customHeight="1" x14ac:dyDescent="0.25">
      <c r="A104" s="154"/>
      <c r="B104" s="157"/>
      <c r="C104" s="154"/>
      <c r="D104" s="65" t="s">
        <v>42</v>
      </c>
      <c r="E104" s="62"/>
      <c r="F104" s="99"/>
      <c r="G104" s="99"/>
      <c r="H104" s="99">
        <v>0</v>
      </c>
      <c r="I104" s="99"/>
      <c r="J104" s="99"/>
    </row>
    <row r="105" spans="1:11" s="98" customFormat="1" ht="14.25" customHeight="1" x14ac:dyDescent="0.25">
      <c r="A105" s="161"/>
      <c r="B105" s="158" t="s">
        <v>176</v>
      </c>
      <c r="C105" s="164"/>
      <c r="D105" s="97" t="s">
        <v>36</v>
      </c>
      <c r="E105" s="64">
        <f>F105+G105+H105+I105+J105</f>
        <v>94327.245999999999</v>
      </c>
      <c r="F105" s="67">
        <f>F106+F107+F108+F109+F111</f>
        <v>10774.546</v>
      </c>
      <c r="G105" s="67">
        <f>G107</f>
        <v>11936.1</v>
      </c>
      <c r="H105" s="67">
        <f>H98</f>
        <v>11936.1</v>
      </c>
      <c r="I105" s="67">
        <f>I106+I107+I108+I109+I111</f>
        <v>11936.1</v>
      </c>
      <c r="J105" s="67">
        <f t="shared" ref="J105" si="32">J107</f>
        <v>47744.4</v>
      </c>
    </row>
    <row r="106" spans="1:11" s="98" customFormat="1" ht="14.25" customHeight="1" x14ac:dyDescent="0.25">
      <c r="A106" s="162"/>
      <c r="B106" s="159"/>
      <c r="C106" s="165"/>
      <c r="D106" s="65" t="s">
        <v>37</v>
      </c>
      <c r="E106" s="62"/>
      <c r="F106" s="99">
        <v>0</v>
      </c>
      <c r="G106" s="99">
        <v>0</v>
      </c>
      <c r="H106" s="99">
        <v>0</v>
      </c>
      <c r="I106" s="99">
        <v>0</v>
      </c>
      <c r="J106" s="99"/>
    </row>
    <row r="107" spans="1:11" s="98" customFormat="1" ht="14.25" customHeight="1" x14ac:dyDescent="0.25">
      <c r="A107" s="162"/>
      <c r="B107" s="159"/>
      <c r="C107" s="165"/>
      <c r="D107" s="65" t="s">
        <v>8</v>
      </c>
      <c r="E107" s="62">
        <f>F107+G107+H107+I107+J107</f>
        <v>94232.2</v>
      </c>
      <c r="F107" s="99">
        <f>F100</f>
        <v>10679.5</v>
      </c>
      <c r="G107" s="99">
        <f>G100</f>
        <v>11936.1</v>
      </c>
      <c r="H107" s="99">
        <f>H100</f>
        <v>11936.1</v>
      </c>
      <c r="I107" s="99">
        <f>I100</f>
        <v>11936.1</v>
      </c>
      <c r="J107" s="99">
        <f>J98</f>
        <v>47744.4</v>
      </c>
    </row>
    <row r="108" spans="1:11" s="98" customFormat="1" ht="14.25" customHeight="1" x14ac:dyDescent="0.25">
      <c r="A108" s="162"/>
      <c r="B108" s="159"/>
      <c r="C108" s="165"/>
      <c r="D108" s="65" t="s">
        <v>38</v>
      </c>
      <c r="E108" s="62">
        <f>F108+G108+H108+I108+J108</f>
        <v>95.046000000000006</v>
      </c>
      <c r="F108" s="99">
        <f>F101</f>
        <v>95.046000000000006</v>
      </c>
      <c r="G108" s="62">
        <v>0</v>
      </c>
      <c r="H108" s="99">
        <v>0</v>
      </c>
      <c r="I108" s="62">
        <v>0</v>
      </c>
      <c r="J108" s="99">
        <v>0</v>
      </c>
    </row>
    <row r="109" spans="1:11" s="98" customFormat="1" ht="25.5" customHeight="1" x14ac:dyDescent="0.25">
      <c r="A109" s="162"/>
      <c r="B109" s="159"/>
      <c r="C109" s="165"/>
      <c r="D109" s="65" t="s">
        <v>62</v>
      </c>
      <c r="E109" s="62"/>
      <c r="F109" s="99">
        <v>0</v>
      </c>
      <c r="G109" s="99">
        <v>0</v>
      </c>
      <c r="H109" s="99">
        <v>0</v>
      </c>
      <c r="I109" s="99">
        <v>0</v>
      </c>
      <c r="J109" s="99"/>
    </row>
    <row r="110" spans="1:11" s="98" customFormat="1" ht="14.25" customHeight="1" x14ac:dyDescent="0.25">
      <c r="A110" s="162"/>
      <c r="B110" s="159"/>
      <c r="C110" s="165"/>
      <c r="D110" s="65" t="s">
        <v>63</v>
      </c>
      <c r="E110" s="62"/>
      <c r="F110" s="99"/>
      <c r="G110" s="99">
        <v>0</v>
      </c>
      <c r="H110" s="99">
        <v>0</v>
      </c>
      <c r="I110" s="99">
        <v>0</v>
      </c>
      <c r="J110" s="99"/>
    </row>
    <row r="111" spans="1:11" s="98" customFormat="1" ht="14.25" customHeight="1" x14ac:dyDescent="0.25">
      <c r="A111" s="163"/>
      <c r="B111" s="160"/>
      <c r="C111" s="166"/>
      <c r="D111" s="65" t="s">
        <v>42</v>
      </c>
      <c r="E111" s="62"/>
      <c r="F111" s="99">
        <v>0</v>
      </c>
      <c r="G111" s="99">
        <v>0</v>
      </c>
      <c r="H111" s="99">
        <v>0</v>
      </c>
      <c r="I111" s="99">
        <v>0</v>
      </c>
      <c r="J111" s="99"/>
    </row>
    <row r="112" spans="1:11" s="84" customFormat="1" ht="14.25" customHeight="1" x14ac:dyDescent="0.25">
      <c r="A112" s="180" t="s">
        <v>43</v>
      </c>
      <c r="B112" s="181"/>
      <c r="C112" s="139"/>
      <c r="D112" s="97" t="s">
        <v>36</v>
      </c>
      <c r="E112" s="64">
        <f>F112+G112+H112+I112+J112</f>
        <v>113659.25520000001</v>
      </c>
      <c r="F112" s="64">
        <f>SUM(F113:F118)-F117</f>
        <v>13346.155200000001</v>
      </c>
      <c r="G112" s="64">
        <f>SUM(G113:G118)-G117</f>
        <v>14566.4</v>
      </c>
      <c r="H112" s="64">
        <f>SUM(H113:H118)-H117</f>
        <v>14286.900000000001</v>
      </c>
      <c r="I112" s="64">
        <f t="shared" ref="I112" si="33">SUM(I113:I118)-I117</f>
        <v>14312.2</v>
      </c>
      <c r="J112" s="64">
        <f>SUM(J113:J118)-J117</f>
        <v>57147.600000000006</v>
      </c>
      <c r="K112" s="100"/>
    </row>
    <row r="113" spans="1:10" s="84" customFormat="1" ht="14.25" customHeight="1" x14ac:dyDescent="0.25">
      <c r="A113" s="182"/>
      <c r="B113" s="183"/>
      <c r="C113" s="140"/>
      <c r="D113" s="65" t="s">
        <v>37</v>
      </c>
      <c r="E113" s="62">
        <f>SUM(F113:J113)</f>
        <v>39.900000000000006</v>
      </c>
      <c r="F113" s="62">
        <f>F47+F76+F91</f>
        <v>0</v>
      </c>
      <c r="G113" s="62">
        <f>G47+G76+G91+G106</f>
        <v>1.4</v>
      </c>
      <c r="H113" s="62">
        <f>H47+H76+H91+H106</f>
        <v>2.2000000000000002</v>
      </c>
      <c r="I113" s="62">
        <f t="shared" ref="I113" si="34">I47+I76+I91</f>
        <v>27.5</v>
      </c>
      <c r="J113" s="62">
        <f>J47+J76+J91+J106</f>
        <v>8.8000000000000007</v>
      </c>
    </row>
    <row r="114" spans="1:10" s="84" customFormat="1" ht="14.25" customHeight="1" x14ac:dyDescent="0.25">
      <c r="A114" s="182"/>
      <c r="B114" s="183"/>
      <c r="C114" s="140"/>
      <c r="D114" s="65" t="s">
        <v>8</v>
      </c>
      <c r="E114" s="62">
        <f>SUM(F114:J114)</f>
        <v>112934.8</v>
      </c>
      <c r="F114" s="62">
        <f>F48+F77+F92+F107</f>
        <v>12942.1</v>
      </c>
      <c r="G114" s="62">
        <f>G48+G77+G92+G107</f>
        <v>14284.5</v>
      </c>
      <c r="H114" s="62">
        <f>H48+H77+H92+H107</f>
        <v>14284.7</v>
      </c>
      <c r="I114" s="62">
        <f>I48+I77+I92+I107</f>
        <v>14284.7</v>
      </c>
      <c r="J114" s="62">
        <f>J48+J77+J92+J107</f>
        <v>57138.8</v>
      </c>
    </row>
    <row r="115" spans="1:10" s="84" customFormat="1" ht="19.5" customHeight="1" x14ac:dyDescent="0.25">
      <c r="A115" s="182"/>
      <c r="B115" s="183"/>
      <c r="C115" s="140"/>
      <c r="D115" s="65" t="s">
        <v>38</v>
      </c>
      <c r="E115" s="62">
        <f>SUM(F115:J115)</f>
        <v>684.55520000000001</v>
      </c>
      <c r="F115" s="62">
        <f>F49+F78+F93+F108</f>
        <v>404.05520000000001</v>
      </c>
      <c r="G115" s="62">
        <f>G49+G78+G93+G108</f>
        <v>280.5</v>
      </c>
      <c r="H115" s="62">
        <f t="shared" ref="F115:J118" si="35">H49+H78+H93</f>
        <v>0</v>
      </c>
      <c r="I115" s="62">
        <f t="shared" si="35"/>
        <v>0</v>
      </c>
      <c r="J115" s="62">
        <f t="shared" si="35"/>
        <v>0</v>
      </c>
    </row>
    <row r="116" spans="1:10" s="84" customFormat="1" ht="27" customHeight="1" x14ac:dyDescent="0.25">
      <c r="A116" s="182"/>
      <c r="B116" s="183"/>
      <c r="C116" s="140"/>
      <c r="D116" s="65" t="s">
        <v>62</v>
      </c>
      <c r="E116" s="62">
        <f t="shared" si="27"/>
        <v>0</v>
      </c>
      <c r="F116" s="62">
        <f t="shared" si="35"/>
        <v>0</v>
      </c>
      <c r="G116" s="62">
        <f t="shared" si="35"/>
        <v>0</v>
      </c>
      <c r="H116" s="62">
        <f t="shared" si="35"/>
        <v>0</v>
      </c>
      <c r="I116" s="62">
        <f t="shared" si="35"/>
        <v>0</v>
      </c>
      <c r="J116" s="62">
        <f t="shared" si="35"/>
        <v>0</v>
      </c>
    </row>
    <row r="117" spans="1:10" s="84" customFormat="1" ht="14.25" customHeight="1" x14ac:dyDescent="0.25">
      <c r="A117" s="182"/>
      <c r="B117" s="183"/>
      <c r="C117" s="140"/>
      <c r="D117" s="91" t="s">
        <v>63</v>
      </c>
      <c r="E117" s="62">
        <f>SUM(F117:J117)</f>
        <v>1211.7</v>
      </c>
      <c r="F117" s="62">
        <f t="shared" si="35"/>
        <v>151.4</v>
      </c>
      <c r="G117" s="62">
        <f t="shared" si="35"/>
        <v>151.30000000000001</v>
      </c>
      <c r="H117" s="62">
        <f t="shared" si="35"/>
        <v>151.5</v>
      </c>
      <c r="I117" s="62">
        <f t="shared" si="35"/>
        <v>151.5</v>
      </c>
      <c r="J117" s="62">
        <f t="shared" si="35"/>
        <v>606</v>
      </c>
    </row>
    <row r="118" spans="1:10" s="84" customFormat="1" ht="14.25" customHeight="1" x14ac:dyDescent="0.25">
      <c r="A118" s="184"/>
      <c r="B118" s="185"/>
      <c r="C118" s="141"/>
      <c r="D118" s="65" t="s">
        <v>42</v>
      </c>
      <c r="E118" s="62">
        <f t="shared" si="27"/>
        <v>0</v>
      </c>
      <c r="F118" s="62">
        <f t="shared" si="35"/>
        <v>0</v>
      </c>
      <c r="G118" s="62">
        <f t="shared" si="35"/>
        <v>0</v>
      </c>
      <c r="H118" s="62">
        <f t="shared" si="35"/>
        <v>0</v>
      </c>
      <c r="I118" s="62">
        <f t="shared" si="35"/>
        <v>0</v>
      </c>
      <c r="J118" s="62">
        <f t="shared" si="35"/>
        <v>0</v>
      </c>
    </row>
    <row r="119" spans="1:10" ht="14.25" customHeight="1" x14ac:dyDescent="0.25">
      <c r="A119" s="186" t="s">
        <v>39</v>
      </c>
      <c r="B119" s="187"/>
      <c r="C119" s="188"/>
      <c r="D119" s="65"/>
      <c r="E119" s="64">
        <f>SUM(E121:E126)-E125</f>
        <v>0</v>
      </c>
      <c r="F119" s="64">
        <f t="shared" ref="F119:I119" si="36">SUM(F121:F126)-F125</f>
        <v>0</v>
      </c>
      <c r="G119" s="64">
        <f t="shared" si="36"/>
        <v>0</v>
      </c>
      <c r="H119" s="64">
        <f>SUM(H121:H126)-H125</f>
        <v>0</v>
      </c>
      <c r="I119" s="64">
        <f t="shared" si="36"/>
        <v>0</v>
      </c>
      <c r="J119" s="64">
        <f>SUM(J121:J126)-J125</f>
        <v>0</v>
      </c>
    </row>
    <row r="120" spans="1:10" ht="14.25" customHeight="1" x14ac:dyDescent="0.25">
      <c r="A120" s="138" t="s">
        <v>59</v>
      </c>
      <c r="B120" s="148"/>
      <c r="C120" s="138"/>
      <c r="D120" s="97" t="s">
        <v>36</v>
      </c>
      <c r="E120" s="64">
        <f>SUM(E121:E126)-E125</f>
        <v>0</v>
      </c>
      <c r="F120" s="64">
        <f t="shared" ref="F120:J120" si="37">SUM(F121:F126)-F125</f>
        <v>0</v>
      </c>
      <c r="G120" s="64">
        <f t="shared" si="37"/>
        <v>0</v>
      </c>
      <c r="H120" s="64">
        <f t="shared" si="37"/>
        <v>0</v>
      </c>
      <c r="I120" s="64">
        <f t="shared" si="37"/>
        <v>0</v>
      </c>
      <c r="J120" s="64">
        <f t="shared" si="37"/>
        <v>0</v>
      </c>
    </row>
    <row r="121" spans="1:10" ht="14.25" customHeight="1" x14ac:dyDescent="0.25">
      <c r="A121" s="148"/>
      <c r="B121" s="148"/>
      <c r="C121" s="147"/>
      <c r="D121" s="65" t="s">
        <v>37</v>
      </c>
      <c r="E121" s="62">
        <f t="shared" si="27"/>
        <v>0</v>
      </c>
      <c r="F121" s="62">
        <v>0</v>
      </c>
      <c r="G121" s="62">
        <v>0</v>
      </c>
      <c r="H121" s="62">
        <v>0</v>
      </c>
      <c r="I121" s="62">
        <v>0</v>
      </c>
      <c r="J121" s="62">
        <v>0</v>
      </c>
    </row>
    <row r="122" spans="1:10" ht="24" customHeight="1" x14ac:dyDescent="0.25">
      <c r="A122" s="148"/>
      <c r="B122" s="148"/>
      <c r="C122" s="147"/>
      <c r="D122" s="65" t="s">
        <v>8</v>
      </c>
      <c r="E122" s="62">
        <f t="shared" si="27"/>
        <v>0</v>
      </c>
      <c r="F122" s="62">
        <v>0</v>
      </c>
      <c r="G122" s="62">
        <v>0</v>
      </c>
      <c r="H122" s="62">
        <v>0</v>
      </c>
      <c r="I122" s="62">
        <v>0</v>
      </c>
      <c r="J122" s="62">
        <v>0</v>
      </c>
    </row>
    <row r="123" spans="1:10" ht="14.25" customHeight="1" x14ac:dyDescent="0.25">
      <c r="A123" s="148"/>
      <c r="B123" s="148"/>
      <c r="C123" s="147"/>
      <c r="D123" s="65" t="s">
        <v>38</v>
      </c>
      <c r="E123" s="62">
        <f t="shared" si="27"/>
        <v>0</v>
      </c>
      <c r="F123" s="62">
        <v>0</v>
      </c>
      <c r="G123" s="62">
        <v>0</v>
      </c>
      <c r="H123" s="62">
        <v>0</v>
      </c>
      <c r="I123" s="62">
        <v>0</v>
      </c>
      <c r="J123" s="62">
        <v>0</v>
      </c>
    </row>
    <row r="124" spans="1:10" ht="14.25" customHeight="1" x14ac:dyDescent="0.25">
      <c r="A124" s="148"/>
      <c r="B124" s="148"/>
      <c r="C124" s="147"/>
      <c r="D124" s="65" t="s">
        <v>62</v>
      </c>
      <c r="E124" s="62">
        <f t="shared" si="27"/>
        <v>0</v>
      </c>
      <c r="F124" s="62">
        <v>0</v>
      </c>
      <c r="G124" s="62">
        <v>0</v>
      </c>
      <c r="H124" s="62">
        <v>0</v>
      </c>
      <c r="I124" s="62">
        <v>0</v>
      </c>
      <c r="J124" s="62">
        <v>0</v>
      </c>
    </row>
    <row r="125" spans="1:10" ht="14.25" customHeight="1" x14ac:dyDescent="0.25">
      <c r="A125" s="148"/>
      <c r="B125" s="148"/>
      <c r="C125" s="147"/>
      <c r="D125" s="65" t="s">
        <v>63</v>
      </c>
      <c r="E125" s="62">
        <f t="shared" si="27"/>
        <v>0</v>
      </c>
      <c r="F125" s="62">
        <v>0</v>
      </c>
      <c r="G125" s="62">
        <v>0</v>
      </c>
      <c r="H125" s="62">
        <v>0</v>
      </c>
      <c r="I125" s="62">
        <v>0</v>
      </c>
      <c r="J125" s="62">
        <v>0</v>
      </c>
    </row>
    <row r="126" spans="1:10" ht="14.25" customHeight="1" x14ac:dyDescent="0.25">
      <c r="A126" s="148"/>
      <c r="B126" s="148"/>
      <c r="C126" s="147"/>
      <c r="D126" s="65" t="s">
        <v>42</v>
      </c>
      <c r="E126" s="62">
        <f t="shared" si="27"/>
        <v>0</v>
      </c>
      <c r="F126" s="62">
        <v>0</v>
      </c>
      <c r="G126" s="62">
        <v>0</v>
      </c>
      <c r="H126" s="62">
        <v>0</v>
      </c>
      <c r="I126" s="62">
        <v>0</v>
      </c>
      <c r="J126" s="62">
        <v>0</v>
      </c>
    </row>
    <row r="127" spans="1:10" ht="14.25" customHeight="1" x14ac:dyDescent="0.25">
      <c r="A127" s="138" t="s">
        <v>60</v>
      </c>
      <c r="B127" s="138"/>
      <c r="C127" s="136"/>
      <c r="D127" s="65" t="s">
        <v>36</v>
      </c>
      <c r="E127" s="64">
        <f>SUM(E128:E133)-E132</f>
        <v>113659.2552</v>
      </c>
      <c r="F127" s="64">
        <f t="shared" ref="F127:I127" si="38">SUM(F128:F133)-F132</f>
        <v>13346.155200000001</v>
      </c>
      <c r="G127" s="64">
        <f t="shared" si="38"/>
        <v>14566.4</v>
      </c>
      <c r="H127" s="64">
        <f>SUM(H128:H133)-H132</f>
        <v>14286.900000000001</v>
      </c>
      <c r="I127" s="64">
        <f t="shared" si="38"/>
        <v>14312.2</v>
      </c>
      <c r="J127" s="64">
        <f>SUM(J128:J133)-J132</f>
        <v>57147.600000000006</v>
      </c>
    </row>
    <row r="128" spans="1:10" ht="14.25" customHeight="1" x14ac:dyDescent="0.25">
      <c r="A128" s="138"/>
      <c r="B128" s="138"/>
      <c r="C128" s="136"/>
      <c r="D128" s="65" t="s">
        <v>37</v>
      </c>
      <c r="E128" s="62">
        <f>SUM(F128:J128)</f>
        <v>39.900000000000006</v>
      </c>
      <c r="F128" s="62">
        <f t="shared" ref="F128:F133" si="39">F113-F121</f>
        <v>0</v>
      </c>
      <c r="G128" s="62">
        <f t="shared" ref="G128:J128" si="40">G113-G121</f>
        <v>1.4</v>
      </c>
      <c r="H128" s="62">
        <f t="shared" si="40"/>
        <v>2.2000000000000002</v>
      </c>
      <c r="I128" s="62">
        <f t="shared" si="40"/>
        <v>27.5</v>
      </c>
      <c r="J128" s="62">
        <f t="shared" si="40"/>
        <v>8.8000000000000007</v>
      </c>
    </row>
    <row r="129" spans="1:10" ht="14.25" customHeight="1" x14ac:dyDescent="0.25">
      <c r="A129" s="138"/>
      <c r="B129" s="138"/>
      <c r="C129" s="136"/>
      <c r="D129" s="65" t="s">
        <v>8</v>
      </c>
      <c r="E129" s="62">
        <f>SUM(F129:J129)</f>
        <v>112934.8</v>
      </c>
      <c r="F129" s="62">
        <f t="shared" si="39"/>
        <v>12942.1</v>
      </c>
      <c r="G129" s="62">
        <f t="shared" ref="G129:J133" si="41">G114-G122</f>
        <v>14284.5</v>
      </c>
      <c r="H129" s="62">
        <f t="shared" si="41"/>
        <v>14284.7</v>
      </c>
      <c r="I129" s="62">
        <f t="shared" si="41"/>
        <v>14284.7</v>
      </c>
      <c r="J129" s="62">
        <f t="shared" si="41"/>
        <v>57138.8</v>
      </c>
    </row>
    <row r="130" spans="1:10" ht="14.25" customHeight="1" x14ac:dyDescent="0.25">
      <c r="A130" s="138"/>
      <c r="B130" s="138"/>
      <c r="C130" s="136"/>
      <c r="D130" s="65" t="s">
        <v>38</v>
      </c>
      <c r="E130" s="62">
        <f t="shared" si="27"/>
        <v>684.55520000000001</v>
      </c>
      <c r="F130" s="62">
        <f t="shared" si="39"/>
        <v>404.05520000000001</v>
      </c>
      <c r="G130" s="62">
        <f t="shared" si="41"/>
        <v>280.5</v>
      </c>
      <c r="H130" s="62">
        <f t="shared" si="41"/>
        <v>0</v>
      </c>
      <c r="I130" s="62">
        <f t="shared" si="41"/>
        <v>0</v>
      </c>
      <c r="J130" s="62">
        <f t="shared" si="41"/>
        <v>0</v>
      </c>
    </row>
    <row r="131" spans="1:10" ht="29.25" customHeight="1" x14ac:dyDescent="0.25">
      <c r="A131" s="138"/>
      <c r="B131" s="138"/>
      <c r="C131" s="136"/>
      <c r="D131" s="65" t="s">
        <v>62</v>
      </c>
      <c r="E131" s="62">
        <f t="shared" si="27"/>
        <v>0</v>
      </c>
      <c r="F131" s="62">
        <f t="shared" si="39"/>
        <v>0</v>
      </c>
      <c r="G131" s="62">
        <f t="shared" si="41"/>
        <v>0</v>
      </c>
      <c r="H131" s="62">
        <f t="shared" si="41"/>
        <v>0</v>
      </c>
      <c r="I131" s="62">
        <f t="shared" si="41"/>
        <v>0</v>
      </c>
      <c r="J131" s="62">
        <f t="shared" si="41"/>
        <v>0</v>
      </c>
    </row>
    <row r="132" spans="1:10" ht="14.25" customHeight="1" x14ac:dyDescent="0.25">
      <c r="A132" s="138"/>
      <c r="B132" s="138"/>
      <c r="C132" s="136"/>
      <c r="D132" s="65" t="s">
        <v>63</v>
      </c>
      <c r="E132" s="62">
        <f t="shared" si="27"/>
        <v>1211.7</v>
      </c>
      <c r="F132" s="62">
        <f t="shared" si="39"/>
        <v>151.4</v>
      </c>
      <c r="G132" s="62">
        <f t="shared" si="41"/>
        <v>151.30000000000001</v>
      </c>
      <c r="H132" s="62">
        <f t="shared" si="41"/>
        <v>151.5</v>
      </c>
      <c r="I132" s="62">
        <f t="shared" si="41"/>
        <v>151.5</v>
      </c>
      <c r="J132" s="62">
        <f t="shared" si="41"/>
        <v>606</v>
      </c>
    </row>
    <row r="133" spans="1:10" ht="14.25" customHeight="1" x14ac:dyDescent="0.25">
      <c r="A133" s="138"/>
      <c r="B133" s="138"/>
      <c r="C133" s="136"/>
      <c r="D133" s="65" t="s">
        <v>42</v>
      </c>
      <c r="E133" s="62">
        <f t="shared" si="27"/>
        <v>0</v>
      </c>
      <c r="F133" s="62">
        <f t="shared" si="39"/>
        <v>0</v>
      </c>
      <c r="G133" s="62">
        <f t="shared" si="41"/>
        <v>0</v>
      </c>
      <c r="H133" s="62">
        <f t="shared" si="41"/>
        <v>0</v>
      </c>
      <c r="I133" s="62">
        <f t="shared" si="41"/>
        <v>0</v>
      </c>
      <c r="J133" s="62">
        <f t="shared" si="41"/>
        <v>0</v>
      </c>
    </row>
    <row r="134" spans="1:10" ht="14.25" customHeight="1" x14ac:dyDescent="0.25">
      <c r="A134" s="138" t="s">
        <v>50</v>
      </c>
      <c r="B134" s="192"/>
      <c r="C134" s="138"/>
      <c r="D134" s="97" t="s">
        <v>36</v>
      </c>
      <c r="E134" s="64">
        <f>SUM(E135:E140)-E139</f>
        <v>0</v>
      </c>
      <c r="F134" s="64">
        <f t="shared" ref="F134:I134" si="42">SUM(F135:F140)-F139</f>
        <v>0</v>
      </c>
      <c r="G134" s="64">
        <f t="shared" si="42"/>
        <v>0</v>
      </c>
      <c r="H134" s="64">
        <f>SUM(H135:H140)-H139</f>
        <v>0</v>
      </c>
      <c r="I134" s="64">
        <f t="shared" si="42"/>
        <v>0</v>
      </c>
      <c r="J134" s="64">
        <f>SUM(J135:J140)-J139</f>
        <v>0</v>
      </c>
    </row>
    <row r="135" spans="1:10" ht="14.25" customHeight="1" x14ac:dyDescent="0.25">
      <c r="A135" s="192"/>
      <c r="B135" s="192"/>
      <c r="C135" s="192"/>
      <c r="D135" s="65" t="s">
        <v>37</v>
      </c>
      <c r="E135" s="62">
        <f t="shared" si="27"/>
        <v>0</v>
      </c>
      <c r="F135" s="62">
        <v>0</v>
      </c>
      <c r="G135" s="62">
        <v>0</v>
      </c>
      <c r="H135" s="62">
        <v>0</v>
      </c>
      <c r="I135" s="62">
        <v>0</v>
      </c>
      <c r="J135" s="62">
        <v>0</v>
      </c>
    </row>
    <row r="136" spans="1:10" ht="14.25" customHeight="1" x14ac:dyDescent="0.25">
      <c r="A136" s="192"/>
      <c r="B136" s="192"/>
      <c r="C136" s="192"/>
      <c r="D136" s="65" t="s">
        <v>8</v>
      </c>
      <c r="E136" s="62">
        <f t="shared" si="27"/>
        <v>0</v>
      </c>
      <c r="F136" s="62">
        <v>0</v>
      </c>
      <c r="G136" s="62">
        <v>0</v>
      </c>
      <c r="H136" s="62">
        <v>0</v>
      </c>
      <c r="I136" s="62">
        <v>0</v>
      </c>
      <c r="J136" s="62">
        <v>0</v>
      </c>
    </row>
    <row r="137" spans="1:10" ht="14.25" customHeight="1" x14ac:dyDescent="0.25">
      <c r="A137" s="192"/>
      <c r="B137" s="192"/>
      <c r="C137" s="192"/>
      <c r="D137" s="65" t="s">
        <v>38</v>
      </c>
      <c r="E137" s="62">
        <f t="shared" si="27"/>
        <v>0</v>
      </c>
      <c r="F137" s="62">
        <v>0</v>
      </c>
      <c r="G137" s="62">
        <v>0</v>
      </c>
      <c r="H137" s="62">
        <v>0</v>
      </c>
      <c r="I137" s="62">
        <v>0</v>
      </c>
      <c r="J137" s="62">
        <v>0</v>
      </c>
    </row>
    <row r="138" spans="1:10" ht="30" customHeight="1" x14ac:dyDescent="0.25">
      <c r="A138" s="192"/>
      <c r="B138" s="192"/>
      <c r="C138" s="192"/>
      <c r="D138" s="65" t="s">
        <v>62</v>
      </c>
      <c r="E138" s="62">
        <f t="shared" si="27"/>
        <v>0</v>
      </c>
      <c r="F138" s="62">
        <v>0</v>
      </c>
      <c r="G138" s="62">
        <v>0</v>
      </c>
      <c r="H138" s="62">
        <v>0</v>
      </c>
      <c r="I138" s="62">
        <v>0</v>
      </c>
      <c r="J138" s="62">
        <v>0</v>
      </c>
    </row>
    <row r="139" spans="1:10" ht="14.25" customHeight="1" x14ac:dyDescent="0.25">
      <c r="A139" s="192"/>
      <c r="B139" s="192"/>
      <c r="C139" s="192"/>
      <c r="D139" s="91" t="s">
        <v>63</v>
      </c>
      <c r="E139" s="62">
        <f t="shared" si="27"/>
        <v>0</v>
      </c>
      <c r="F139" s="62">
        <v>0</v>
      </c>
      <c r="G139" s="62">
        <v>0</v>
      </c>
      <c r="H139" s="62">
        <v>0</v>
      </c>
      <c r="I139" s="62">
        <v>0</v>
      </c>
      <c r="J139" s="62">
        <v>0</v>
      </c>
    </row>
    <row r="140" spans="1:10" ht="14.25" customHeight="1" x14ac:dyDescent="0.25">
      <c r="A140" s="192"/>
      <c r="B140" s="192"/>
      <c r="C140" s="192"/>
      <c r="D140" s="65" t="s">
        <v>42</v>
      </c>
      <c r="E140" s="62">
        <f t="shared" si="27"/>
        <v>0</v>
      </c>
      <c r="F140" s="62">
        <v>0</v>
      </c>
      <c r="G140" s="62">
        <v>0</v>
      </c>
      <c r="H140" s="62">
        <v>0</v>
      </c>
      <c r="I140" s="62">
        <v>0</v>
      </c>
      <c r="J140" s="62">
        <v>0</v>
      </c>
    </row>
    <row r="141" spans="1:10" ht="14.25" customHeight="1" x14ac:dyDescent="0.25">
      <c r="A141" s="138" t="s">
        <v>44</v>
      </c>
      <c r="B141" s="138"/>
      <c r="C141" s="138"/>
      <c r="D141" s="63" t="s">
        <v>36</v>
      </c>
      <c r="E141" s="64">
        <f>SUM(E142:E147)-E146</f>
        <v>113659.2552</v>
      </c>
      <c r="F141" s="64">
        <f>SUM(F142:F147)-F146</f>
        <v>13346.155200000001</v>
      </c>
      <c r="G141" s="64">
        <f t="shared" ref="G141:I141" si="43">SUM(G142:G147)-G146</f>
        <v>14566.4</v>
      </c>
      <c r="H141" s="64">
        <f t="shared" si="43"/>
        <v>14286.900000000001</v>
      </c>
      <c r="I141" s="64">
        <f t="shared" si="43"/>
        <v>14312.2</v>
      </c>
      <c r="J141" s="64">
        <f>SUM(J142:J147)-J146</f>
        <v>57147.600000000006</v>
      </c>
    </row>
    <row r="142" spans="1:10" ht="14.25" customHeight="1" x14ac:dyDescent="0.25">
      <c r="A142" s="138"/>
      <c r="B142" s="138"/>
      <c r="C142" s="138"/>
      <c r="D142" s="91" t="s">
        <v>37</v>
      </c>
      <c r="E142" s="62">
        <f t="shared" si="27"/>
        <v>39.900000000000006</v>
      </c>
      <c r="F142" s="62">
        <f t="shared" ref="F142:F147" si="44">F113-F135</f>
        <v>0</v>
      </c>
      <c r="G142" s="62">
        <f t="shared" ref="G142:J142" si="45">G113-G135</f>
        <v>1.4</v>
      </c>
      <c r="H142" s="62">
        <f t="shared" si="45"/>
        <v>2.2000000000000002</v>
      </c>
      <c r="I142" s="62">
        <f t="shared" si="45"/>
        <v>27.5</v>
      </c>
      <c r="J142" s="62">
        <f t="shared" si="45"/>
        <v>8.8000000000000007</v>
      </c>
    </row>
    <row r="143" spans="1:10" ht="14.25" customHeight="1" x14ac:dyDescent="0.25">
      <c r="A143" s="138"/>
      <c r="B143" s="138"/>
      <c r="C143" s="138"/>
      <c r="D143" s="91" t="s">
        <v>8</v>
      </c>
      <c r="E143" s="62">
        <f t="shared" si="27"/>
        <v>112934.8</v>
      </c>
      <c r="F143" s="62">
        <f>F114-F136</f>
        <v>12942.1</v>
      </c>
      <c r="G143" s="62">
        <f t="shared" ref="G143:J147" si="46">G114-G136</f>
        <v>14284.5</v>
      </c>
      <c r="H143" s="62">
        <f t="shared" si="46"/>
        <v>14284.7</v>
      </c>
      <c r="I143" s="62">
        <f t="shared" si="46"/>
        <v>14284.7</v>
      </c>
      <c r="J143" s="62">
        <f t="shared" si="46"/>
        <v>57138.8</v>
      </c>
    </row>
    <row r="144" spans="1:10" ht="14.25" customHeight="1" x14ac:dyDescent="0.25">
      <c r="A144" s="138"/>
      <c r="B144" s="138"/>
      <c r="C144" s="138"/>
      <c r="D144" s="91" t="s">
        <v>38</v>
      </c>
      <c r="E144" s="62">
        <f t="shared" si="27"/>
        <v>684.55520000000001</v>
      </c>
      <c r="F144" s="62">
        <f t="shared" si="44"/>
        <v>404.05520000000001</v>
      </c>
      <c r="G144" s="62">
        <f t="shared" si="46"/>
        <v>280.5</v>
      </c>
      <c r="H144" s="62">
        <f t="shared" si="46"/>
        <v>0</v>
      </c>
      <c r="I144" s="62">
        <f t="shared" si="46"/>
        <v>0</v>
      </c>
      <c r="J144" s="62">
        <f t="shared" si="46"/>
        <v>0</v>
      </c>
    </row>
    <row r="145" spans="1:11" ht="29.25" customHeight="1" x14ac:dyDescent="0.25">
      <c r="A145" s="138"/>
      <c r="B145" s="138"/>
      <c r="C145" s="138"/>
      <c r="D145" s="91" t="s">
        <v>62</v>
      </c>
      <c r="E145" s="62">
        <f t="shared" si="27"/>
        <v>0</v>
      </c>
      <c r="F145" s="62">
        <f t="shared" si="44"/>
        <v>0</v>
      </c>
      <c r="G145" s="62">
        <f t="shared" si="46"/>
        <v>0</v>
      </c>
      <c r="H145" s="62">
        <f t="shared" si="46"/>
        <v>0</v>
      </c>
      <c r="I145" s="62">
        <f t="shared" si="46"/>
        <v>0</v>
      </c>
      <c r="J145" s="62">
        <f t="shared" si="46"/>
        <v>0</v>
      </c>
    </row>
    <row r="146" spans="1:11" ht="14.25" customHeight="1" x14ac:dyDescent="0.25">
      <c r="A146" s="138"/>
      <c r="B146" s="138"/>
      <c r="C146" s="138"/>
      <c r="D146" s="91" t="s">
        <v>63</v>
      </c>
      <c r="E146" s="62">
        <f t="shared" si="27"/>
        <v>1211.7</v>
      </c>
      <c r="F146" s="62">
        <f t="shared" si="44"/>
        <v>151.4</v>
      </c>
      <c r="G146" s="62">
        <f t="shared" si="46"/>
        <v>151.30000000000001</v>
      </c>
      <c r="H146" s="62">
        <f t="shared" si="46"/>
        <v>151.5</v>
      </c>
      <c r="I146" s="62">
        <f t="shared" si="46"/>
        <v>151.5</v>
      </c>
      <c r="J146" s="62">
        <f t="shared" si="46"/>
        <v>606</v>
      </c>
      <c r="K146" s="103"/>
    </row>
    <row r="147" spans="1:11" ht="14.25" customHeight="1" x14ac:dyDescent="0.25">
      <c r="A147" s="138"/>
      <c r="B147" s="138"/>
      <c r="C147" s="138"/>
      <c r="D147" s="91" t="s">
        <v>42</v>
      </c>
      <c r="E147" s="62">
        <f t="shared" si="27"/>
        <v>0</v>
      </c>
      <c r="F147" s="62">
        <f t="shared" si="44"/>
        <v>0</v>
      </c>
      <c r="G147" s="62">
        <f t="shared" si="46"/>
        <v>0</v>
      </c>
      <c r="H147" s="62">
        <f t="shared" si="46"/>
        <v>0</v>
      </c>
      <c r="I147" s="62">
        <f t="shared" si="46"/>
        <v>0</v>
      </c>
      <c r="J147" s="62">
        <f t="shared" si="46"/>
        <v>0</v>
      </c>
    </row>
    <row r="148" spans="1:11" ht="14.25" customHeight="1" x14ac:dyDescent="0.25">
      <c r="A148" s="138" t="s">
        <v>39</v>
      </c>
      <c r="B148" s="179"/>
      <c r="C148" s="91"/>
      <c r="D148" s="91"/>
      <c r="E148" s="64"/>
      <c r="F148" s="62"/>
      <c r="G148" s="62"/>
      <c r="H148" s="62"/>
      <c r="I148" s="62"/>
      <c r="J148" s="62"/>
    </row>
    <row r="149" spans="1:11" ht="14.25" customHeight="1" x14ac:dyDescent="0.25">
      <c r="A149" s="198" t="s">
        <v>154</v>
      </c>
      <c r="B149" s="198"/>
      <c r="C149" s="136"/>
      <c r="D149" s="63" t="s">
        <v>36</v>
      </c>
      <c r="E149" s="64">
        <f>SUM(E150:E155)-E154</f>
        <v>17989.909200000002</v>
      </c>
      <c r="F149" s="64">
        <f>SUM(F150:F155)-F154</f>
        <v>2370.2092000000002</v>
      </c>
      <c r="G149" s="64">
        <f t="shared" ref="G149:J149" si="47">SUM(G150:G155)-G154</f>
        <v>2437.1</v>
      </c>
      <c r="H149" s="64">
        <f t="shared" si="47"/>
        <v>2197.1</v>
      </c>
      <c r="I149" s="64">
        <f t="shared" si="47"/>
        <v>2197.1</v>
      </c>
      <c r="J149" s="64">
        <f t="shared" si="47"/>
        <v>8788.4</v>
      </c>
      <c r="K149" s="103"/>
    </row>
    <row r="150" spans="1:11" ht="14.25" customHeight="1" x14ac:dyDescent="0.25">
      <c r="A150" s="198"/>
      <c r="B150" s="198"/>
      <c r="C150" s="199"/>
      <c r="D150" s="91" t="s">
        <v>37</v>
      </c>
      <c r="E150" s="62">
        <f t="shared" ref="E150:E155" si="48">SUM(F150:J150)</f>
        <v>0</v>
      </c>
      <c r="F150" s="62">
        <f t="shared" ref="F150:J155" si="49">F19+F33+F62</f>
        <v>0</v>
      </c>
      <c r="G150" s="62">
        <v>0</v>
      </c>
      <c r="H150" s="62">
        <f t="shared" si="49"/>
        <v>0</v>
      </c>
      <c r="I150" s="62">
        <f t="shared" si="49"/>
        <v>0</v>
      </c>
      <c r="J150" s="62">
        <f t="shared" si="49"/>
        <v>0</v>
      </c>
    </row>
    <row r="151" spans="1:11" ht="14.25" customHeight="1" x14ac:dyDescent="0.25">
      <c r="A151" s="198"/>
      <c r="B151" s="198"/>
      <c r="C151" s="199"/>
      <c r="D151" s="91" t="s">
        <v>8</v>
      </c>
      <c r="E151" s="62">
        <f>SUM(F151:J151)</f>
        <v>17490.900000000001</v>
      </c>
      <c r="F151" s="62">
        <f>F13+F20+F27+F34-151.4</f>
        <v>2111.2000000000003</v>
      </c>
      <c r="G151" s="62">
        <v>2197.1</v>
      </c>
      <c r="H151" s="62">
        <f t="shared" si="49"/>
        <v>2197.1</v>
      </c>
      <c r="I151" s="62">
        <f t="shared" si="49"/>
        <v>2197.1</v>
      </c>
      <c r="J151" s="62">
        <f t="shared" si="49"/>
        <v>8788.4</v>
      </c>
    </row>
    <row r="152" spans="1:11" ht="14.25" customHeight="1" x14ac:dyDescent="0.25">
      <c r="A152" s="198"/>
      <c r="B152" s="198"/>
      <c r="C152" s="199"/>
      <c r="D152" s="91" t="s">
        <v>38</v>
      </c>
      <c r="E152" s="62">
        <f t="shared" si="48"/>
        <v>499.00920000000002</v>
      </c>
      <c r="F152" s="62">
        <f>F21+F35+F64</f>
        <v>259.00920000000002</v>
      </c>
      <c r="G152" s="62">
        <v>240</v>
      </c>
      <c r="H152" s="62">
        <f t="shared" si="49"/>
        <v>0</v>
      </c>
      <c r="I152" s="62">
        <f t="shared" si="49"/>
        <v>0</v>
      </c>
      <c r="J152" s="62">
        <f t="shared" si="49"/>
        <v>0</v>
      </c>
    </row>
    <row r="153" spans="1:11" ht="29.25" customHeight="1" x14ac:dyDescent="0.25">
      <c r="A153" s="198"/>
      <c r="B153" s="198"/>
      <c r="C153" s="199"/>
      <c r="D153" s="91" t="s">
        <v>62</v>
      </c>
      <c r="E153" s="62">
        <f t="shared" si="48"/>
        <v>0</v>
      </c>
      <c r="F153" s="62">
        <f t="shared" si="49"/>
        <v>0</v>
      </c>
      <c r="G153" s="62">
        <f t="shared" si="49"/>
        <v>0</v>
      </c>
      <c r="H153" s="62">
        <f t="shared" si="49"/>
        <v>0</v>
      </c>
      <c r="I153" s="62">
        <f t="shared" si="49"/>
        <v>0</v>
      </c>
      <c r="J153" s="62">
        <f t="shared" si="49"/>
        <v>0</v>
      </c>
    </row>
    <row r="154" spans="1:11" ht="14.25" customHeight="1" x14ac:dyDescent="0.25">
      <c r="A154" s="198"/>
      <c r="B154" s="198"/>
      <c r="C154" s="199"/>
      <c r="D154" s="91" t="s">
        <v>63</v>
      </c>
      <c r="E154" s="62">
        <f t="shared" si="48"/>
        <v>0</v>
      </c>
      <c r="F154" s="62">
        <f t="shared" si="49"/>
        <v>0</v>
      </c>
      <c r="G154" s="62">
        <f t="shared" si="49"/>
        <v>0</v>
      </c>
      <c r="H154" s="62">
        <f t="shared" si="49"/>
        <v>0</v>
      </c>
      <c r="I154" s="62">
        <f t="shared" si="49"/>
        <v>0</v>
      </c>
      <c r="J154" s="62">
        <f t="shared" si="49"/>
        <v>0</v>
      </c>
    </row>
    <row r="155" spans="1:11" ht="14.25" customHeight="1" x14ac:dyDescent="0.25">
      <c r="A155" s="198"/>
      <c r="B155" s="198"/>
      <c r="C155" s="199"/>
      <c r="D155" s="91" t="s">
        <v>42</v>
      </c>
      <c r="E155" s="62">
        <f t="shared" si="48"/>
        <v>0</v>
      </c>
      <c r="F155" s="62">
        <f t="shared" si="49"/>
        <v>0</v>
      </c>
      <c r="G155" s="62">
        <f t="shared" si="49"/>
        <v>0</v>
      </c>
      <c r="H155" s="62">
        <f t="shared" si="49"/>
        <v>0</v>
      </c>
      <c r="I155" s="62">
        <f t="shared" si="49"/>
        <v>0</v>
      </c>
      <c r="J155" s="62">
        <f t="shared" si="49"/>
        <v>0</v>
      </c>
    </row>
    <row r="156" spans="1:11" ht="14.25" customHeight="1" x14ac:dyDescent="0.25">
      <c r="A156" s="198" t="s">
        <v>156</v>
      </c>
      <c r="B156" s="147"/>
      <c r="C156" s="199"/>
      <c r="D156" s="63" t="s">
        <v>36</v>
      </c>
      <c r="E156" s="64">
        <f>SUM(E157:E162)-E161</f>
        <v>94417.745999999999</v>
      </c>
      <c r="F156" s="64">
        <f>SUM(F157:F162)-F161</f>
        <v>10824.546</v>
      </c>
      <c r="G156" s="64">
        <f>SUM(G157:G162)-G161</f>
        <v>11976.6</v>
      </c>
      <c r="H156" s="64">
        <f>SUM(H157:H162)-H161</f>
        <v>11936.1</v>
      </c>
      <c r="I156" s="64">
        <f t="shared" ref="I156:J156" si="50">SUM(I157:I162)-I161</f>
        <v>11936.1</v>
      </c>
      <c r="J156" s="64">
        <f t="shared" si="50"/>
        <v>47744.4</v>
      </c>
      <c r="K156" s="103"/>
    </row>
    <row r="157" spans="1:11" ht="14.25" customHeight="1" x14ac:dyDescent="0.25">
      <c r="A157" s="147"/>
      <c r="B157" s="147"/>
      <c r="C157" s="201"/>
      <c r="D157" s="91" t="s">
        <v>37</v>
      </c>
      <c r="E157" s="64">
        <f t="shared" ref="E157:E162" si="51">SUM(F157:J157)</f>
        <v>0</v>
      </c>
      <c r="F157" s="62">
        <f>F26</f>
        <v>0</v>
      </c>
      <c r="G157" s="62">
        <f>G26</f>
        <v>0</v>
      </c>
      <c r="H157" s="62">
        <f>H26</f>
        <v>0</v>
      </c>
      <c r="I157" s="62">
        <f>I26</f>
        <v>0</v>
      </c>
      <c r="J157" s="62">
        <f>J26</f>
        <v>0</v>
      </c>
    </row>
    <row r="158" spans="1:11" ht="14.25" customHeight="1" x14ac:dyDescent="0.25">
      <c r="A158" s="147"/>
      <c r="B158" s="147"/>
      <c r="C158" s="201"/>
      <c r="D158" s="91" t="s">
        <v>8</v>
      </c>
      <c r="E158" s="62">
        <f>F158+G158+H158+I158+J158</f>
        <v>94232.2</v>
      </c>
      <c r="F158" s="62">
        <f>F107</f>
        <v>10679.5</v>
      </c>
      <c r="G158" s="62">
        <f>G107</f>
        <v>11936.1</v>
      </c>
      <c r="H158" s="62">
        <f>H107</f>
        <v>11936.1</v>
      </c>
      <c r="I158" s="62">
        <f>I107</f>
        <v>11936.1</v>
      </c>
      <c r="J158" s="62">
        <v>47744.4</v>
      </c>
      <c r="K158" s="103"/>
    </row>
    <row r="159" spans="1:11" ht="14.25" customHeight="1" x14ac:dyDescent="0.25">
      <c r="A159" s="147"/>
      <c r="B159" s="147"/>
      <c r="C159" s="201"/>
      <c r="D159" s="91" t="s">
        <v>38</v>
      </c>
      <c r="E159" s="62">
        <f t="shared" si="51"/>
        <v>185.54599999999999</v>
      </c>
      <c r="F159" s="62">
        <f>F28+F101</f>
        <v>145.04599999999999</v>
      </c>
      <c r="G159" s="62">
        <f t="shared" ref="F159:J162" si="52">G28</f>
        <v>40.5</v>
      </c>
      <c r="H159" s="62">
        <f t="shared" si="52"/>
        <v>0</v>
      </c>
      <c r="I159" s="62">
        <f t="shared" si="52"/>
        <v>0</v>
      </c>
      <c r="J159" s="62">
        <f t="shared" si="52"/>
        <v>0</v>
      </c>
      <c r="K159" s="103"/>
    </row>
    <row r="160" spans="1:11" ht="29.25" customHeight="1" x14ac:dyDescent="0.25">
      <c r="A160" s="147"/>
      <c r="B160" s="147"/>
      <c r="C160" s="201"/>
      <c r="D160" s="91" t="s">
        <v>62</v>
      </c>
      <c r="E160" s="64">
        <f t="shared" si="51"/>
        <v>0</v>
      </c>
      <c r="F160" s="62">
        <f t="shared" si="52"/>
        <v>0</v>
      </c>
      <c r="G160" s="62">
        <f t="shared" si="52"/>
        <v>0</v>
      </c>
      <c r="H160" s="62">
        <f t="shared" si="52"/>
        <v>0</v>
      </c>
      <c r="I160" s="62">
        <f t="shared" si="52"/>
        <v>0</v>
      </c>
      <c r="J160" s="62">
        <f t="shared" si="52"/>
        <v>0</v>
      </c>
    </row>
    <row r="161" spans="1:11" ht="14.25" customHeight="1" x14ac:dyDescent="0.25">
      <c r="A161" s="147"/>
      <c r="B161" s="147"/>
      <c r="C161" s="201"/>
      <c r="D161" s="91" t="s">
        <v>63</v>
      </c>
      <c r="E161" s="64">
        <f t="shared" si="51"/>
        <v>0</v>
      </c>
      <c r="F161" s="62">
        <f t="shared" si="52"/>
        <v>0</v>
      </c>
      <c r="G161" s="62">
        <f t="shared" si="52"/>
        <v>0</v>
      </c>
      <c r="H161" s="62">
        <f t="shared" si="52"/>
        <v>0</v>
      </c>
      <c r="I161" s="62">
        <f t="shared" si="52"/>
        <v>0</v>
      </c>
      <c r="J161" s="62">
        <f t="shared" si="52"/>
        <v>0</v>
      </c>
    </row>
    <row r="162" spans="1:11" ht="14.25" customHeight="1" x14ac:dyDescent="0.25">
      <c r="A162" s="147"/>
      <c r="B162" s="147"/>
      <c r="C162" s="201"/>
      <c r="D162" s="91" t="s">
        <v>42</v>
      </c>
      <c r="E162" s="64">
        <f t="shared" si="51"/>
        <v>0</v>
      </c>
      <c r="F162" s="62">
        <f t="shared" si="52"/>
        <v>0</v>
      </c>
      <c r="G162" s="62">
        <f t="shared" si="52"/>
        <v>0</v>
      </c>
      <c r="H162" s="62">
        <f t="shared" si="52"/>
        <v>0</v>
      </c>
      <c r="I162" s="62">
        <f t="shared" si="52"/>
        <v>0</v>
      </c>
      <c r="J162" s="62">
        <f t="shared" si="52"/>
        <v>0</v>
      </c>
    </row>
    <row r="163" spans="1:11" ht="14.25" customHeight="1" x14ac:dyDescent="0.25">
      <c r="A163" s="138" t="s">
        <v>157</v>
      </c>
      <c r="B163" s="179"/>
      <c r="C163" s="136"/>
      <c r="D163" s="63" t="s">
        <v>36</v>
      </c>
      <c r="E163" s="64">
        <f>SUM(E164:E169)-E168</f>
        <v>39.900000000000006</v>
      </c>
      <c r="F163" s="64">
        <f>SUM(F164:F169)-F168</f>
        <v>0</v>
      </c>
      <c r="G163" s="64">
        <f t="shared" ref="G163" si="53">SUM(G164:G169)-G168</f>
        <v>1.4</v>
      </c>
      <c r="H163" s="64">
        <f>SUM(H164:H169)-H168</f>
        <v>2.2000000000000002</v>
      </c>
      <c r="I163" s="64">
        <f t="shared" ref="I163" si="54">SUM(I164:I169)-I168</f>
        <v>27.5</v>
      </c>
      <c r="J163" s="64">
        <f t="shared" ref="J163" si="55">SUM(J164:J169)-J168</f>
        <v>8.8000000000000007</v>
      </c>
    </row>
    <row r="164" spans="1:11" ht="14.25" customHeight="1" x14ac:dyDescent="0.25">
      <c r="A164" s="179"/>
      <c r="B164" s="179"/>
      <c r="C164" s="136"/>
      <c r="D164" s="91" t="s">
        <v>37</v>
      </c>
      <c r="E164" s="62">
        <f t="shared" ref="E164:E169" si="56">SUM(F164:J164)</f>
        <v>39.900000000000006</v>
      </c>
      <c r="F164" s="62">
        <f t="shared" ref="F164:F169" si="57">F40</f>
        <v>0</v>
      </c>
      <c r="G164" s="62">
        <f t="shared" ref="G164:J164" si="58">G40</f>
        <v>1.4</v>
      </c>
      <c r="H164" s="62">
        <f t="shared" si="58"/>
        <v>2.2000000000000002</v>
      </c>
      <c r="I164" s="62">
        <f t="shared" si="58"/>
        <v>27.5</v>
      </c>
      <c r="J164" s="62">
        <f t="shared" si="58"/>
        <v>8.8000000000000007</v>
      </c>
    </row>
    <row r="165" spans="1:11" ht="14.25" customHeight="1" x14ac:dyDescent="0.25">
      <c r="A165" s="179"/>
      <c r="B165" s="179"/>
      <c r="C165" s="136"/>
      <c r="D165" s="91" t="s">
        <v>8</v>
      </c>
      <c r="E165" s="64">
        <f t="shared" si="56"/>
        <v>0</v>
      </c>
      <c r="F165" s="62">
        <f t="shared" si="57"/>
        <v>0</v>
      </c>
      <c r="G165" s="62">
        <f t="shared" ref="G165:J169" si="59">G41</f>
        <v>0</v>
      </c>
      <c r="H165" s="62">
        <f t="shared" si="59"/>
        <v>0</v>
      </c>
      <c r="I165" s="62">
        <f t="shared" si="59"/>
        <v>0</v>
      </c>
      <c r="J165" s="62">
        <f t="shared" si="59"/>
        <v>0</v>
      </c>
    </row>
    <row r="166" spans="1:11" ht="14.25" customHeight="1" x14ac:dyDescent="0.25">
      <c r="A166" s="179"/>
      <c r="B166" s="179"/>
      <c r="C166" s="136"/>
      <c r="D166" s="91" t="s">
        <v>38</v>
      </c>
      <c r="E166" s="64">
        <f t="shared" si="56"/>
        <v>0</v>
      </c>
      <c r="F166" s="62">
        <f t="shared" si="57"/>
        <v>0</v>
      </c>
      <c r="G166" s="62">
        <f t="shared" si="59"/>
        <v>0</v>
      </c>
      <c r="H166" s="62">
        <f t="shared" si="59"/>
        <v>0</v>
      </c>
      <c r="I166" s="62">
        <f t="shared" si="59"/>
        <v>0</v>
      </c>
      <c r="J166" s="62">
        <f t="shared" si="59"/>
        <v>0</v>
      </c>
    </row>
    <row r="167" spans="1:11" ht="29.25" customHeight="1" x14ac:dyDescent="0.25">
      <c r="A167" s="179"/>
      <c r="B167" s="179"/>
      <c r="C167" s="136"/>
      <c r="D167" s="91" t="s">
        <v>62</v>
      </c>
      <c r="E167" s="64">
        <f t="shared" si="56"/>
        <v>0</v>
      </c>
      <c r="F167" s="62">
        <f t="shared" si="57"/>
        <v>0</v>
      </c>
      <c r="G167" s="62">
        <f t="shared" si="59"/>
        <v>0</v>
      </c>
      <c r="H167" s="62">
        <f t="shared" si="59"/>
        <v>0</v>
      </c>
      <c r="I167" s="62">
        <f t="shared" si="59"/>
        <v>0</v>
      </c>
      <c r="J167" s="62">
        <f t="shared" si="59"/>
        <v>0</v>
      </c>
    </row>
    <row r="168" spans="1:11" ht="14.25" customHeight="1" x14ac:dyDescent="0.25">
      <c r="A168" s="179"/>
      <c r="B168" s="179"/>
      <c r="C168" s="136"/>
      <c r="D168" s="91" t="s">
        <v>63</v>
      </c>
      <c r="E168" s="64">
        <f t="shared" si="56"/>
        <v>0</v>
      </c>
      <c r="F168" s="62">
        <f t="shared" si="57"/>
        <v>0</v>
      </c>
      <c r="G168" s="62">
        <f t="shared" si="59"/>
        <v>0</v>
      </c>
      <c r="H168" s="62">
        <f t="shared" si="59"/>
        <v>0</v>
      </c>
      <c r="I168" s="62">
        <f t="shared" si="59"/>
        <v>0</v>
      </c>
      <c r="J168" s="62">
        <f t="shared" si="59"/>
        <v>0</v>
      </c>
    </row>
    <row r="169" spans="1:11" ht="14.25" customHeight="1" x14ac:dyDescent="0.25">
      <c r="A169" s="179"/>
      <c r="B169" s="179"/>
      <c r="C169" s="136"/>
      <c r="D169" s="91" t="s">
        <v>42</v>
      </c>
      <c r="E169" s="64">
        <f t="shared" si="56"/>
        <v>0</v>
      </c>
      <c r="F169" s="62">
        <f t="shared" si="57"/>
        <v>0</v>
      </c>
      <c r="G169" s="62">
        <f t="shared" si="59"/>
        <v>0</v>
      </c>
      <c r="H169" s="62">
        <f t="shared" si="59"/>
        <v>0</v>
      </c>
      <c r="I169" s="62">
        <f t="shared" si="59"/>
        <v>0</v>
      </c>
      <c r="J169" s="62">
        <f t="shared" si="59"/>
        <v>0</v>
      </c>
    </row>
    <row r="170" spans="1:11" ht="14.25" customHeight="1" x14ac:dyDescent="0.25">
      <c r="A170" s="138" t="s">
        <v>52</v>
      </c>
      <c r="B170" s="179"/>
      <c r="C170" s="138" t="s">
        <v>40</v>
      </c>
      <c r="D170" s="63" t="s">
        <v>36</v>
      </c>
      <c r="E170" s="64">
        <f>SUM(E171:E176)-E175</f>
        <v>1211.7</v>
      </c>
      <c r="F170" s="64">
        <f t="shared" ref="F170:J170" si="60">F172+F173+F174+F171</f>
        <v>151.4</v>
      </c>
      <c r="G170" s="64">
        <f t="shared" si="60"/>
        <v>151.30000000000001</v>
      </c>
      <c r="H170" s="64">
        <f t="shared" si="60"/>
        <v>151.5</v>
      </c>
      <c r="I170" s="64">
        <f t="shared" si="60"/>
        <v>151.5</v>
      </c>
      <c r="J170" s="64">
        <f t="shared" si="60"/>
        <v>606</v>
      </c>
      <c r="K170" s="101"/>
    </row>
    <row r="171" spans="1:11" ht="14.25" customHeight="1" x14ac:dyDescent="0.25">
      <c r="A171" s="179"/>
      <c r="B171" s="179"/>
      <c r="C171" s="138"/>
      <c r="D171" s="91" t="s">
        <v>37</v>
      </c>
      <c r="E171" s="64">
        <f t="shared" ref="E171:E176" si="61">SUM(F171:J171)</f>
        <v>0</v>
      </c>
      <c r="F171" s="62">
        <f t="shared" ref="F171:J176" si="62">F12</f>
        <v>0</v>
      </c>
      <c r="G171" s="62">
        <f t="shared" si="62"/>
        <v>0</v>
      </c>
      <c r="H171" s="62">
        <f t="shared" si="62"/>
        <v>0</v>
      </c>
      <c r="I171" s="62">
        <f t="shared" si="62"/>
        <v>0</v>
      </c>
      <c r="J171" s="62">
        <f t="shared" si="62"/>
        <v>0</v>
      </c>
    </row>
    <row r="172" spans="1:11" ht="14.25" customHeight="1" x14ac:dyDescent="0.25">
      <c r="A172" s="179"/>
      <c r="B172" s="179"/>
      <c r="C172" s="138"/>
      <c r="D172" s="91" t="s">
        <v>8</v>
      </c>
      <c r="E172" s="62">
        <f t="shared" si="61"/>
        <v>1211.7</v>
      </c>
      <c r="F172" s="62">
        <f t="shared" si="62"/>
        <v>151.4</v>
      </c>
      <c r="G172" s="62">
        <f t="shared" si="62"/>
        <v>151.30000000000001</v>
      </c>
      <c r="H172" s="62">
        <f t="shared" si="62"/>
        <v>151.5</v>
      </c>
      <c r="I172" s="62">
        <f t="shared" si="62"/>
        <v>151.5</v>
      </c>
      <c r="J172" s="62">
        <f t="shared" si="62"/>
        <v>606</v>
      </c>
    </row>
    <row r="173" spans="1:11" ht="14.25" customHeight="1" x14ac:dyDescent="0.25">
      <c r="A173" s="179"/>
      <c r="B173" s="179"/>
      <c r="C173" s="138"/>
      <c r="D173" s="91" t="s">
        <v>38</v>
      </c>
      <c r="E173" s="64">
        <f t="shared" si="61"/>
        <v>0</v>
      </c>
      <c r="F173" s="62">
        <f t="shared" si="62"/>
        <v>0</v>
      </c>
      <c r="G173" s="62">
        <f t="shared" si="62"/>
        <v>0</v>
      </c>
      <c r="H173" s="62">
        <f t="shared" si="62"/>
        <v>0</v>
      </c>
      <c r="I173" s="62">
        <f t="shared" si="62"/>
        <v>0</v>
      </c>
      <c r="J173" s="62">
        <f t="shared" si="62"/>
        <v>0</v>
      </c>
    </row>
    <row r="174" spans="1:11" ht="29.25" customHeight="1" x14ac:dyDescent="0.25">
      <c r="A174" s="179"/>
      <c r="B174" s="179"/>
      <c r="C174" s="138"/>
      <c r="D174" s="91" t="s">
        <v>62</v>
      </c>
      <c r="E174" s="64">
        <f t="shared" si="61"/>
        <v>0</v>
      </c>
      <c r="F174" s="62">
        <f t="shared" si="62"/>
        <v>0</v>
      </c>
      <c r="G174" s="62">
        <f t="shared" si="62"/>
        <v>0</v>
      </c>
      <c r="H174" s="62">
        <f t="shared" si="62"/>
        <v>0</v>
      </c>
      <c r="I174" s="62">
        <f t="shared" si="62"/>
        <v>0</v>
      </c>
      <c r="J174" s="62">
        <f t="shared" si="62"/>
        <v>0</v>
      </c>
    </row>
    <row r="175" spans="1:11" ht="14.25" customHeight="1" x14ac:dyDescent="0.25">
      <c r="A175" s="179"/>
      <c r="B175" s="179"/>
      <c r="C175" s="138"/>
      <c r="D175" s="91" t="s">
        <v>63</v>
      </c>
      <c r="E175" s="62">
        <f t="shared" si="61"/>
        <v>1211.7</v>
      </c>
      <c r="F175" s="62">
        <f t="shared" si="62"/>
        <v>151.4</v>
      </c>
      <c r="G175" s="62">
        <f t="shared" si="62"/>
        <v>151.30000000000001</v>
      </c>
      <c r="H175" s="62">
        <f t="shared" si="62"/>
        <v>151.5</v>
      </c>
      <c r="I175" s="62">
        <f t="shared" si="62"/>
        <v>151.5</v>
      </c>
      <c r="J175" s="62">
        <f t="shared" si="62"/>
        <v>606</v>
      </c>
    </row>
    <row r="176" spans="1:11" ht="14.25" customHeight="1" x14ac:dyDescent="0.25">
      <c r="A176" s="179"/>
      <c r="B176" s="179"/>
      <c r="C176" s="138"/>
      <c r="D176" s="91" t="s">
        <v>42</v>
      </c>
      <c r="E176" s="64">
        <f t="shared" si="61"/>
        <v>0</v>
      </c>
      <c r="F176" s="62">
        <f t="shared" si="62"/>
        <v>0</v>
      </c>
      <c r="G176" s="62">
        <f t="shared" si="62"/>
        <v>0</v>
      </c>
      <c r="H176" s="62">
        <f t="shared" si="62"/>
        <v>0</v>
      </c>
      <c r="I176" s="62">
        <f t="shared" si="62"/>
        <v>0</v>
      </c>
      <c r="J176" s="62">
        <f t="shared" si="62"/>
        <v>0</v>
      </c>
    </row>
    <row r="177" spans="1:10" ht="14.25" customHeight="1" x14ac:dyDescent="0.25">
      <c r="A177" s="138" t="s">
        <v>182</v>
      </c>
      <c r="B177" s="179"/>
      <c r="C177" s="138"/>
      <c r="D177" s="63" t="s">
        <v>36</v>
      </c>
      <c r="E177" s="64">
        <f>SUM(E178:E183)-E182</f>
        <v>0</v>
      </c>
      <c r="F177" s="64">
        <f t="shared" ref="F177:J177" si="63">F179+F180+F181+F178</f>
        <v>0</v>
      </c>
      <c r="G177" s="64">
        <f t="shared" si="63"/>
        <v>0</v>
      </c>
      <c r="H177" s="64">
        <f t="shared" si="63"/>
        <v>0</v>
      </c>
      <c r="I177" s="64">
        <f t="shared" si="63"/>
        <v>0</v>
      </c>
      <c r="J177" s="64">
        <f t="shared" si="63"/>
        <v>0</v>
      </c>
    </row>
    <row r="178" spans="1:10" ht="14.25" customHeight="1" x14ac:dyDescent="0.25">
      <c r="A178" s="179"/>
      <c r="B178" s="179"/>
      <c r="C178" s="192"/>
      <c r="D178" s="91" t="s">
        <v>37</v>
      </c>
      <c r="E178" s="64">
        <f t="shared" ref="E178:E183" si="64">SUM(F178:J178)</f>
        <v>0</v>
      </c>
      <c r="F178" s="62">
        <f t="shared" ref="F178:F183" si="65">F69</f>
        <v>0</v>
      </c>
      <c r="G178" s="62">
        <f t="shared" ref="G178:J178" si="66">G69</f>
        <v>0</v>
      </c>
      <c r="H178" s="62">
        <f t="shared" si="66"/>
        <v>0</v>
      </c>
      <c r="I178" s="62">
        <f t="shared" si="66"/>
        <v>0</v>
      </c>
      <c r="J178" s="62">
        <f t="shared" si="66"/>
        <v>0</v>
      </c>
    </row>
    <row r="179" spans="1:10" ht="14.25" customHeight="1" x14ac:dyDescent="0.25">
      <c r="A179" s="179"/>
      <c r="B179" s="179"/>
      <c r="C179" s="192"/>
      <c r="D179" s="91" t="s">
        <v>8</v>
      </c>
      <c r="E179" s="64">
        <f t="shared" si="64"/>
        <v>0</v>
      </c>
      <c r="F179" s="62">
        <f t="shared" si="65"/>
        <v>0</v>
      </c>
      <c r="G179" s="62">
        <f t="shared" ref="G179:J183" si="67">G70</f>
        <v>0</v>
      </c>
      <c r="H179" s="62">
        <f t="shared" si="67"/>
        <v>0</v>
      </c>
      <c r="I179" s="62">
        <f t="shared" si="67"/>
        <v>0</v>
      </c>
      <c r="J179" s="62">
        <f t="shared" si="67"/>
        <v>0</v>
      </c>
    </row>
    <row r="180" spans="1:10" ht="14.25" customHeight="1" x14ac:dyDescent="0.25">
      <c r="A180" s="179"/>
      <c r="B180" s="179"/>
      <c r="C180" s="192"/>
      <c r="D180" s="91" t="s">
        <v>38</v>
      </c>
      <c r="E180" s="64">
        <f t="shared" si="64"/>
        <v>0</v>
      </c>
      <c r="F180" s="62">
        <f t="shared" si="65"/>
        <v>0</v>
      </c>
      <c r="G180" s="62">
        <f t="shared" si="67"/>
        <v>0</v>
      </c>
      <c r="H180" s="62">
        <f t="shared" si="67"/>
        <v>0</v>
      </c>
      <c r="I180" s="62">
        <f t="shared" si="67"/>
        <v>0</v>
      </c>
      <c r="J180" s="62">
        <f t="shared" si="67"/>
        <v>0</v>
      </c>
    </row>
    <row r="181" spans="1:10" ht="29.25" customHeight="1" x14ac:dyDescent="0.25">
      <c r="A181" s="179"/>
      <c r="B181" s="179"/>
      <c r="C181" s="192"/>
      <c r="D181" s="91" t="s">
        <v>62</v>
      </c>
      <c r="E181" s="64">
        <f t="shared" si="64"/>
        <v>0</v>
      </c>
      <c r="F181" s="62">
        <f t="shared" si="65"/>
        <v>0</v>
      </c>
      <c r="G181" s="62">
        <f t="shared" si="67"/>
        <v>0</v>
      </c>
      <c r="H181" s="62">
        <f t="shared" si="67"/>
        <v>0</v>
      </c>
      <c r="I181" s="62">
        <f t="shared" si="67"/>
        <v>0</v>
      </c>
      <c r="J181" s="62">
        <f t="shared" si="67"/>
        <v>0</v>
      </c>
    </row>
    <row r="182" spans="1:10" ht="14.25" customHeight="1" x14ac:dyDescent="0.25">
      <c r="A182" s="179"/>
      <c r="B182" s="179"/>
      <c r="C182" s="192"/>
      <c r="D182" s="91" t="s">
        <v>63</v>
      </c>
      <c r="E182" s="64">
        <f t="shared" si="64"/>
        <v>0</v>
      </c>
      <c r="F182" s="62">
        <f t="shared" si="65"/>
        <v>0</v>
      </c>
      <c r="G182" s="62">
        <f t="shared" si="67"/>
        <v>0</v>
      </c>
      <c r="H182" s="62">
        <f t="shared" si="67"/>
        <v>0</v>
      </c>
      <c r="I182" s="62">
        <f t="shared" si="67"/>
        <v>0</v>
      </c>
      <c r="J182" s="62">
        <f t="shared" si="67"/>
        <v>0</v>
      </c>
    </row>
    <row r="183" spans="1:10" ht="14.25" customHeight="1" x14ac:dyDescent="0.25">
      <c r="A183" s="179"/>
      <c r="B183" s="179"/>
      <c r="C183" s="192"/>
      <c r="D183" s="91" t="s">
        <v>42</v>
      </c>
      <c r="E183" s="64">
        <f t="shared" si="64"/>
        <v>0</v>
      </c>
      <c r="F183" s="62">
        <f t="shared" si="65"/>
        <v>0</v>
      </c>
      <c r="G183" s="62">
        <f t="shared" si="67"/>
        <v>0</v>
      </c>
      <c r="H183" s="62">
        <f t="shared" si="67"/>
        <v>0</v>
      </c>
      <c r="I183" s="62">
        <f t="shared" si="67"/>
        <v>0</v>
      </c>
      <c r="J183" s="62">
        <f t="shared" si="67"/>
        <v>0</v>
      </c>
    </row>
    <row r="184" spans="1:10" ht="14.25" customHeight="1" x14ac:dyDescent="0.25">
      <c r="A184" s="200" t="s">
        <v>158</v>
      </c>
      <c r="B184" s="200"/>
      <c r="C184" s="137"/>
      <c r="D184" s="63" t="s">
        <v>36</v>
      </c>
      <c r="E184" s="64">
        <f>SUM(E185:E190)-E189</f>
        <v>0</v>
      </c>
      <c r="F184" s="64">
        <f t="shared" ref="F184:J184" si="68">F186+F187+F188+F185</f>
        <v>0</v>
      </c>
      <c r="G184" s="64">
        <f t="shared" si="68"/>
        <v>0</v>
      </c>
      <c r="H184" s="64">
        <f t="shared" si="68"/>
        <v>0</v>
      </c>
      <c r="I184" s="64">
        <f t="shared" si="68"/>
        <v>0</v>
      </c>
      <c r="J184" s="64">
        <f t="shared" si="68"/>
        <v>0</v>
      </c>
    </row>
    <row r="185" spans="1:10" ht="14.25" customHeight="1" x14ac:dyDescent="0.25">
      <c r="A185" s="200"/>
      <c r="B185" s="200"/>
      <c r="C185" s="137"/>
      <c r="D185" s="91" t="s">
        <v>37</v>
      </c>
      <c r="E185" s="64">
        <f t="shared" ref="E185:E190" si="69">SUM(F185:J185)</f>
        <v>0</v>
      </c>
      <c r="F185" s="62">
        <f>F84</f>
        <v>0</v>
      </c>
      <c r="G185" s="62">
        <f t="shared" ref="G185:J185" si="70">G84</f>
        <v>0</v>
      </c>
      <c r="H185" s="62">
        <f t="shared" si="70"/>
        <v>0</v>
      </c>
      <c r="I185" s="62">
        <f t="shared" si="70"/>
        <v>0</v>
      </c>
      <c r="J185" s="62">
        <f t="shared" si="70"/>
        <v>0</v>
      </c>
    </row>
    <row r="186" spans="1:10" ht="14.25" customHeight="1" x14ac:dyDescent="0.25">
      <c r="A186" s="200"/>
      <c r="B186" s="200"/>
      <c r="C186" s="137"/>
      <c r="D186" s="91" t="s">
        <v>8</v>
      </c>
      <c r="E186" s="64">
        <f t="shared" si="69"/>
        <v>0</v>
      </c>
      <c r="F186" s="62">
        <f t="shared" ref="F186:J190" si="71">F85</f>
        <v>0</v>
      </c>
      <c r="G186" s="62">
        <f t="shared" si="71"/>
        <v>0</v>
      </c>
      <c r="H186" s="62">
        <f t="shared" si="71"/>
        <v>0</v>
      </c>
      <c r="I186" s="62">
        <f t="shared" si="71"/>
        <v>0</v>
      </c>
      <c r="J186" s="62">
        <f t="shared" si="71"/>
        <v>0</v>
      </c>
    </row>
    <row r="187" spans="1:10" ht="14.25" customHeight="1" x14ac:dyDescent="0.25">
      <c r="A187" s="200"/>
      <c r="B187" s="200"/>
      <c r="C187" s="137"/>
      <c r="D187" s="91" t="s">
        <v>38</v>
      </c>
      <c r="E187" s="64">
        <f t="shared" si="69"/>
        <v>0</v>
      </c>
      <c r="F187" s="62">
        <f t="shared" si="71"/>
        <v>0</v>
      </c>
      <c r="G187" s="62">
        <f t="shared" si="71"/>
        <v>0</v>
      </c>
      <c r="H187" s="62">
        <f t="shared" si="71"/>
        <v>0</v>
      </c>
      <c r="I187" s="62">
        <f t="shared" si="71"/>
        <v>0</v>
      </c>
      <c r="J187" s="62">
        <f t="shared" si="71"/>
        <v>0</v>
      </c>
    </row>
    <row r="188" spans="1:10" ht="29.25" customHeight="1" x14ac:dyDescent="0.25">
      <c r="A188" s="200"/>
      <c r="B188" s="200"/>
      <c r="C188" s="137"/>
      <c r="D188" s="91" t="s">
        <v>62</v>
      </c>
      <c r="E188" s="64">
        <f t="shared" si="69"/>
        <v>0</v>
      </c>
      <c r="F188" s="62">
        <f t="shared" si="71"/>
        <v>0</v>
      </c>
      <c r="G188" s="62">
        <f t="shared" si="71"/>
        <v>0</v>
      </c>
      <c r="H188" s="62">
        <f t="shared" si="71"/>
        <v>0</v>
      </c>
      <c r="I188" s="62">
        <f t="shared" si="71"/>
        <v>0</v>
      </c>
      <c r="J188" s="62">
        <f t="shared" si="71"/>
        <v>0</v>
      </c>
    </row>
    <row r="189" spans="1:10" ht="14.25" customHeight="1" x14ac:dyDescent="0.25">
      <c r="A189" s="200"/>
      <c r="B189" s="200"/>
      <c r="C189" s="137"/>
      <c r="D189" s="91" t="s">
        <v>63</v>
      </c>
      <c r="E189" s="64">
        <f t="shared" si="69"/>
        <v>0</v>
      </c>
      <c r="F189" s="62">
        <f t="shared" si="71"/>
        <v>0</v>
      </c>
      <c r="G189" s="62">
        <f t="shared" si="71"/>
        <v>0</v>
      </c>
      <c r="H189" s="62">
        <f t="shared" si="71"/>
        <v>0</v>
      </c>
      <c r="I189" s="62">
        <f t="shared" si="71"/>
        <v>0</v>
      </c>
      <c r="J189" s="62">
        <f t="shared" si="71"/>
        <v>0</v>
      </c>
    </row>
    <row r="190" spans="1:10" ht="14.25" customHeight="1" x14ac:dyDescent="0.25">
      <c r="A190" s="200"/>
      <c r="B190" s="200"/>
      <c r="C190" s="137"/>
      <c r="D190" s="91" t="s">
        <v>42</v>
      </c>
      <c r="E190" s="64">
        <f t="shared" si="69"/>
        <v>0</v>
      </c>
      <c r="F190" s="62">
        <f t="shared" si="71"/>
        <v>0</v>
      </c>
      <c r="G190" s="62">
        <f t="shared" si="71"/>
        <v>0</v>
      </c>
      <c r="H190" s="62">
        <f t="shared" si="71"/>
        <v>0</v>
      </c>
      <c r="I190" s="62">
        <f t="shared" si="71"/>
        <v>0</v>
      </c>
      <c r="J190" s="62">
        <f t="shared" si="71"/>
        <v>0</v>
      </c>
    </row>
    <row r="191" spans="1:10" ht="49.5" customHeight="1" x14ac:dyDescent="0.25">
      <c r="A191" s="194" t="s">
        <v>61</v>
      </c>
      <c r="B191" s="195"/>
      <c r="C191" s="195"/>
      <c r="D191" s="195"/>
      <c r="E191" s="195"/>
      <c r="F191" s="195"/>
      <c r="G191" s="195"/>
      <c r="H191" s="195"/>
      <c r="I191" s="195"/>
      <c r="J191" s="195"/>
    </row>
    <row r="192" spans="1:10" ht="36" customHeight="1" x14ac:dyDescent="0.25">
      <c r="A192" s="196" t="s">
        <v>194</v>
      </c>
      <c r="B192" s="197"/>
      <c r="C192" s="197"/>
      <c r="D192" s="197"/>
      <c r="E192" s="197"/>
      <c r="F192" s="197"/>
      <c r="G192" s="197"/>
      <c r="H192" s="197"/>
      <c r="I192" s="197"/>
      <c r="J192" s="197"/>
    </row>
  </sheetData>
  <mergeCells count="78">
    <mergeCell ref="C61:C67"/>
    <mergeCell ref="A75:A81"/>
    <mergeCell ref="B75:B81"/>
    <mergeCell ref="A90:A96"/>
    <mergeCell ref="B90:B96"/>
    <mergeCell ref="C75:C81"/>
    <mergeCell ref="A191:J191"/>
    <mergeCell ref="A192:J192"/>
    <mergeCell ref="C177:C183"/>
    <mergeCell ref="A149:B155"/>
    <mergeCell ref="C149:C155"/>
    <mergeCell ref="A170:B176"/>
    <mergeCell ref="C170:C176"/>
    <mergeCell ref="A177:B183"/>
    <mergeCell ref="A184:B190"/>
    <mergeCell ref="C184:C190"/>
    <mergeCell ref="A156:B162"/>
    <mergeCell ref="C156:C162"/>
    <mergeCell ref="C163:C169"/>
    <mergeCell ref="A163:B169"/>
    <mergeCell ref="C25:C31"/>
    <mergeCell ref="B25:B31"/>
    <mergeCell ref="A25:A31"/>
    <mergeCell ref="A148:B148"/>
    <mergeCell ref="C141:C147"/>
    <mergeCell ref="A112:B118"/>
    <mergeCell ref="A119:C119"/>
    <mergeCell ref="A141:B147"/>
    <mergeCell ref="A39:A45"/>
    <mergeCell ref="B46:B52"/>
    <mergeCell ref="A53:J53"/>
    <mergeCell ref="C127:C133"/>
    <mergeCell ref="A134:B140"/>
    <mergeCell ref="C134:C140"/>
    <mergeCell ref="B32:B38"/>
    <mergeCell ref="C32:C38"/>
    <mergeCell ref="C18:C24"/>
    <mergeCell ref="A10:J10"/>
    <mergeCell ref="B54:B74"/>
    <mergeCell ref="A54:A74"/>
    <mergeCell ref="B39:B45"/>
    <mergeCell ref="C54:C60"/>
    <mergeCell ref="C46:C52"/>
    <mergeCell ref="C68:C74"/>
    <mergeCell ref="A46:A52"/>
    <mergeCell ref="A11:A17"/>
    <mergeCell ref="B11:B17"/>
    <mergeCell ref="C11:C17"/>
    <mergeCell ref="B18:B24"/>
    <mergeCell ref="A18:A24"/>
    <mergeCell ref="C39:C45"/>
    <mergeCell ref="A32:A38"/>
    <mergeCell ref="A127:B133"/>
    <mergeCell ref="C112:C118"/>
    <mergeCell ref="A82:J82"/>
    <mergeCell ref="A83:A89"/>
    <mergeCell ref="B83:B89"/>
    <mergeCell ref="C83:C89"/>
    <mergeCell ref="C90:C96"/>
    <mergeCell ref="C120:C126"/>
    <mergeCell ref="A120:B126"/>
    <mergeCell ref="A97:J97"/>
    <mergeCell ref="A98:A104"/>
    <mergeCell ref="B98:B104"/>
    <mergeCell ref="C98:C104"/>
    <mergeCell ref="B105:B111"/>
    <mergeCell ref="A105:A111"/>
    <mergeCell ref="C105:C111"/>
    <mergeCell ref="A1:J1"/>
    <mergeCell ref="A3:J3"/>
    <mergeCell ref="E7:E8"/>
    <mergeCell ref="D5:D8"/>
    <mergeCell ref="C5:C8"/>
    <mergeCell ref="B5:B8"/>
    <mergeCell ref="A5:A8"/>
    <mergeCell ref="F7:J7"/>
    <mergeCell ref="E5:J5"/>
    <mergeCell ref="E6:J6"/>
  </mergeCells>
  <phoneticPr fontId="0" type="noConversion"/>
  <pageMargins left="0.31496062992125984" right="0.31496062992125984" top="0.55118110236220474" bottom="0.35433070866141736" header="0.31496062992125984" footer="0.31496062992125984"/>
  <pageSetup paperSize="9" scale="54" fitToHeight="0" orientation="landscape" r:id="rId1"/>
  <rowBreaks count="3" manualBreakCount="3">
    <brk id="52" max="10" man="1"/>
    <brk id="109" max="10" man="1"/>
    <brk id="155" max="10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28"/>
  <sheetViews>
    <sheetView view="pageBreakPreview" topLeftCell="A16" zoomScale="80" zoomScaleNormal="100" zoomScaleSheetLayoutView="80" workbookViewId="0">
      <selection activeCell="D5" sqref="D5"/>
    </sheetView>
  </sheetViews>
  <sheetFormatPr defaultColWidth="9.140625" defaultRowHeight="12.75" x14ac:dyDescent="0.2"/>
  <cols>
    <col min="1" max="1" width="15.7109375" style="26" customWidth="1"/>
    <col min="2" max="2" width="53.7109375" style="27" customWidth="1"/>
    <col min="3" max="3" width="86.28515625" style="27" customWidth="1"/>
    <col min="4" max="4" width="57.42578125" style="27" customWidth="1"/>
    <col min="5" max="5" width="48" style="27" customWidth="1"/>
    <col min="6" max="16384" width="9.140625" style="27"/>
  </cols>
  <sheetData>
    <row r="1" spans="1:5" ht="15.75" x14ac:dyDescent="0.25">
      <c r="A1" s="49"/>
      <c r="B1" s="50"/>
      <c r="C1" s="50"/>
      <c r="D1" s="51" t="s">
        <v>72</v>
      </c>
    </row>
    <row r="2" spans="1:5" ht="15.75" x14ac:dyDescent="0.25">
      <c r="A2" s="217" t="s">
        <v>73</v>
      </c>
      <c r="B2" s="217"/>
      <c r="C2" s="217"/>
      <c r="D2" s="217"/>
    </row>
    <row r="4" spans="1:5" s="28" customFormat="1" ht="78" customHeight="1" x14ac:dyDescent="0.25">
      <c r="A4" s="68" t="s">
        <v>74</v>
      </c>
      <c r="B4" s="68" t="s">
        <v>75</v>
      </c>
      <c r="C4" s="68" t="s">
        <v>76</v>
      </c>
      <c r="D4" s="68" t="s">
        <v>195</v>
      </c>
    </row>
    <row r="5" spans="1:5" ht="15" x14ac:dyDescent="0.25">
      <c r="A5" s="69">
        <v>1</v>
      </c>
      <c r="B5" s="69">
        <v>2</v>
      </c>
      <c r="C5" s="69">
        <v>3</v>
      </c>
      <c r="D5" s="69">
        <v>4</v>
      </c>
    </row>
    <row r="6" spans="1:5" ht="17.25" customHeight="1" x14ac:dyDescent="0.2">
      <c r="A6" s="218" t="s">
        <v>77</v>
      </c>
      <c r="B6" s="218"/>
      <c r="C6" s="218"/>
      <c r="D6" s="218"/>
    </row>
    <row r="7" spans="1:5" s="71" customFormat="1" ht="17.25" customHeight="1" x14ac:dyDescent="0.25">
      <c r="A7" s="219" t="s">
        <v>78</v>
      </c>
      <c r="B7" s="219"/>
      <c r="C7" s="219"/>
      <c r="D7" s="219"/>
    </row>
    <row r="8" spans="1:5" s="71" customFormat="1" ht="17.25" customHeight="1" x14ac:dyDescent="0.25">
      <c r="A8" s="207" t="s">
        <v>190</v>
      </c>
      <c r="B8" s="208"/>
      <c r="C8" s="208"/>
      <c r="D8" s="209"/>
    </row>
    <row r="9" spans="1:5" ht="195" x14ac:dyDescent="0.2">
      <c r="A9" s="70" t="s">
        <v>79</v>
      </c>
      <c r="B9" s="72" t="s">
        <v>160</v>
      </c>
      <c r="C9" s="79" t="s">
        <v>80</v>
      </c>
      <c r="D9" s="79" t="s">
        <v>81</v>
      </c>
    </row>
    <row r="10" spans="1:5" ht="45" x14ac:dyDescent="0.2">
      <c r="A10" s="73" t="s">
        <v>82</v>
      </c>
      <c r="B10" s="74" t="s">
        <v>161</v>
      </c>
      <c r="C10" s="77" t="s">
        <v>83</v>
      </c>
      <c r="D10" s="80"/>
    </row>
    <row r="11" spans="1:5" ht="45" x14ac:dyDescent="0.2">
      <c r="A11" s="73" t="s">
        <v>84</v>
      </c>
      <c r="B11" s="74" t="s">
        <v>162</v>
      </c>
      <c r="C11" s="77" t="s">
        <v>150</v>
      </c>
      <c r="D11" s="80"/>
    </row>
    <row r="12" spans="1:5" ht="51" customHeight="1" x14ac:dyDescent="0.2">
      <c r="A12" s="220" t="s">
        <v>85</v>
      </c>
      <c r="B12" s="222" t="s">
        <v>163</v>
      </c>
      <c r="C12" s="222" t="s">
        <v>86</v>
      </c>
      <c r="D12" s="225"/>
      <c r="E12" s="206"/>
    </row>
    <row r="13" spans="1:5" ht="87" customHeight="1" x14ac:dyDescent="0.2">
      <c r="A13" s="221"/>
      <c r="B13" s="223"/>
      <c r="C13" s="224"/>
      <c r="D13" s="226"/>
      <c r="E13" s="206"/>
    </row>
    <row r="14" spans="1:5" ht="104.25" customHeight="1" x14ac:dyDescent="0.2">
      <c r="A14" s="70" t="s">
        <v>87</v>
      </c>
      <c r="B14" s="72" t="s">
        <v>164</v>
      </c>
      <c r="C14" s="79" t="s">
        <v>88</v>
      </c>
      <c r="D14" s="81"/>
    </row>
    <row r="15" spans="1:5" ht="16.5" customHeight="1" x14ac:dyDescent="0.2">
      <c r="A15" s="207" t="s">
        <v>89</v>
      </c>
      <c r="B15" s="208"/>
      <c r="C15" s="208"/>
      <c r="D15" s="209"/>
    </row>
    <row r="16" spans="1:5" ht="17.45" customHeight="1" x14ac:dyDescent="0.2">
      <c r="A16" s="207" t="s">
        <v>191</v>
      </c>
      <c r="B16" s="208"/>
      <c r="C16" s="208"/>
      <c r="D16" s="209"/>
    </row>
    <row r="17" spans="1:4" ht="207.75" customHeight="1" x14ac:dyDescent="0.2">
      <c r="A17" s="75" t="s">
        <v>51</v>
      </c>
      <c r="B17" s="76" t="s">
        <v>90</v>
      </c>
      <c r="C17" s="77" t="s">
        <v>91</v>
      </c>
      <c r="D17" s="78"/>
    </row>
    <row r="18" spans="1:4" ht="20.25" customHeight="1" x14ac:dyDescent="0.2">
      <c r="A18" s="214" t="s">
        <v>175</v>
      </c>
      <c r="B18" s="215"/>
      <c r="C18" s="215"/>
      <c r="D18" s="216"/>
    </row>
    <row r="19" spans="1:4" ht="17.25" customHeight="1" x14ac:dyDescent="0.2">
      <c r="A19" s="203" t="s">
        <v>92</v>
      </c>
      <c r="B19" s="210"/>
      <c r="C19" s="210"/>
      <c r="D19" s="211"/>
    </row>
    <row r="20" spans="1:4" ht="16.5" customHeight="1" x14ac:dyDescent="0.2">
      <c r="A20" s="212" t="s">
        <v>69</v>
      </c>
      <c r="B20" s="213"/>
      <c r="C20" s="213"/>
      <c r="D20" s="213"/>
    </row>
    <row r="21" spans="1:4" ht="65.25" customHeight="1" x14ac:dyDescent="0.2">
      <c r="A21" s="87" t="s">
        <v>93</v>
      </c>
      <c r="B21" s="72" t="s">
        <v>165</v>
      </c>
      <c r="C21" s="68" t="s">
        <v>173</v>
      </c>
      <c r="D21" s="88"/>
    </row>
    <row r="22" spans="1:4" ht="16.5" customHeight="1" x14ac:dyDescent="0.2">
      <c r="A22" s="203" t="s">
        <v>178</v>
      </c>
      <c r="B22" s="204"/>
      <c r="C22" s="204"/>
      <c r="D22" s="205"/>
    </row>
    <row r="23" spans="1:4" ht="16.5" customHeight="1" x14ac:dyDescent="0.2">
      <c r="A23" s="203" t="s">
        <v>193</v>
      </c>
      <c r="B23" s="204"/>
      <c r="C23" s="204"/>
      <c r="D23" s="205"/>
    </row>
    <row r="24" spans="1:4" ht="148.5" customHeight="1" x14ac:dyDescent="0.2">
      <c r="A24" s="70" t="s">
        <v>179</v>
      </c>
      <c r="B24" s="72" t="s">
        <v>180</v>
      </c>
      <c r="C24" s="72" t="s">
        <v>181</v>
      </c>
      <c r="D24" s="89" t="s">
        <v>110</v>
      </c>
    </row>
    <row r="28" spans="1:4" ht="16.5" customHeight="1" x14ac:dyDescent="0.2"/>
  </sheetData>
  <mergeCells count="16">
    <mergeCell ref="A2:D2"/>
    <mergeCell ref="A6:D6"/>
    <mergeCell ref="A7:D7"/>
    <mergeCell ref="A8:D8"/>
    <mergeCell ref="A12:A13"/>
    <mergeCell ref="B12:B13"/>
    <mergeCell ref="C12:C13"/>
    <mergeCell ref="D12:D13"/>
    <mergeCell ref="A23:D23"/>
    <mergeCell ref="A22:D22"/>
    <mergeCell ref="E12:E13"/>
    <mergeCell ref="A15:D15"/>
    <mergeCell ref="A16:D16"/>
    <mergeCell ref="A19:D19"/>
    <mergeCell ref="A20:D20"/>
    <mergeCell ref="A18:D18"/>
  </mergeCells>
  <pageMargins left="0.59055118110236227" right="0.59055118110236227" top="0.39370078740157483" bottom="0.39370078740157483" header="0" footer="0"/>
  <pageSetup paperSize="9" scale="58" orientation="landscape" r:id="rId1"/>
  <rowBreaks count="1" manualBreakCount="1">
    <brk id="14" max="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L14"/>
  <sheetViews>
    <sheetView view="pageBreakPreview" zoomScaleNormal="100" zoomScaleSheetLayoutView="100" workbookViewId="0">
      <selection activeCell="L10" sqref="L10"/>
    </sheetView>
  </sheetViews>
  <sheetFormatPr defaultRowHeight="15" x14ac:dyDescent="0.25"/>
  <cols>
    <col min="1" max="1" width="4" customWidth="1"/>
    <col min="2" max="2" width="21" customWidth="1"/>
    <col min="3" max="3" width="10.140625" customWidth="1"/>
    <col min="4" max="4" width="18" customWidth="1"/>
    <col min="5" max="5" width="19.5703125" customWidth="1"/>
    <col min="6" max="6" width="13.85546875" customWidth="1"/>
    <col min="7" max="7" width="20.140625" customWidth="1"/>
    <col min="8" max="10" width="10.7109375" customWidth="1"/>
    <col min="11" max="11" width="16.85546875" customWidth="1"/>
    <col min="12" max="12" width="19" customWidth="1"/>
  </cols>
  <sheetData>
    <row r="1" spans="1:12" ht="15.75" x14ac:dyDescent="0.25">
      <c r="A1" s="52"/>
      <c r="B1" s="52"/>
      <c r="C1" s="52"/>
      <c r="D1" s="52"/>
      <c r="E1" s="52"/>
      <c r="F1" s="52"/>
      <c r="G1" s="52"/>
      <c r="H1" s="52"/>
      <c r="I1" s="52"/>
      <c r="J1" s="52"/>
      <c r="K1" s="52"/>
      <c r="L1" s="53" t="s">
        <v>102</v>
      </c>
    </row>
    <row r="2" spans="1:12" x14ac:dyDescent="0.25">
      <c r="A2" s="52"/>
      <c r="B2" s="52"/>
      <c r="C2" s="52"/>
      <c r="D2" s="52"/>
      <c r="E2" s="52"/>
      <c r="F2" s="52"/>
      <c r="G2" s="52"/>
      <c r="H2" s="52"/>
      <c r="I2" s="52"/>
      <c r="J2" s="52"/>
      <c r="K2" s="52"/>
      <c r="L2" s="52"/>
    </row>
    <row r="3" spans="1:12" ht="15.75" x14ac:dyDescent="0.25">
      <c r="A3" s="229" t="s">
        <v>103</v>
      </c>
      <c r="B3" s="230"/>
      <c r="C3" s="230"/>
      <c r="D3" s="230"/>
      <c r="E3" s="230"/>
      <c r="F3" s="230"/>
      <c r="G3" s="230"/>
      <c r="H3" s="230"/>
      <c r="I3" s="230"/>
      <c r="J3" s="230"/>
      <c r="K3" s="230"/>
      <c r="L3" s="230"/>
    </row>
    <row r="4" spans="1:12" ht="32.25" customHeight="1" x14ac:dyDescent="0.25">
      <c r="A4" s="229" t="s">
        <v>174</v>
      </c>
      <c r="B4" s="230"/>
      <c r="C4" s="230"/>
      <c r="D4" s="230"/>
      <c r="E4" s="230"/>
      <c r="F4" s="230"/>
      <c r="G4" s="230"/>
      <c r="H4" s="230"/>
      <c r="I4" s="230"/>
      <c r="J4" s="230"/>
      <c r="K4" s="230"/>
      <c r="L4" s="230"/>
    </row>
    <row r="5" spans="1:12" x14ac:dyDescent="0.25">
      <c r="A5" s="43"/>
    </row>
    <row r="6" spans="1:12" ht="91.5" customHeight="1" x14ac:dyDescent="0.25">
      <c r="A6" s="228" t="s">
        <v>113</v>
      </c>
      <c r="B6" s="228" t="s">
        <v>112</v>
      </c>
      <c r="C6" s="228" t="s">
        <v>111</v>
      </c>
      <c r="D6" s="228" t="s">
        <v>104</v>
      </c>
      <c r="E6" s="228" t="s">
        <v>196</v>
      </c>
      <c r="F6" s="228" t="s">
        <v>105</v>
      </c>
      <c r="G6" s="228" t="s">
        <v>106</v>
      </c>
      <c r="H6" s="231" t="s">
        <v>197</v>
      </c>
      <c r="I6" s="232"/>
      <c r="J6" s="233"/>
      <c r="K6" s="228" t="s">
        <v>107</v>
      </c>
      <c r="L6" s="228" t="s">
        <v>108</v>
      </c>
    </row>
    <row r="7" spans="1:12" x14ac:dyDescent="0.25">
      <c r="A7" s="228"/>
      <c r="B7" s="228"/>
      <c r="C7" s="228"/>
      <c r="D7" s="228"/>
      <c r="E7" s="228"/>
      <c r="F7" s="228"/>
      <c r="G7" s="228"/>
      <c r="H7" s="228" t="s">
        <v>45</v>
      </c>
      <c r="I7" s="228"/>
      <c r="J7" s="228"/>
      <c r="K7" s="228"/>
      <c r="L7" s="228"/>
    </row>
    <row r="8" spans="1:12" x14ac:dyDescent="0.25">
      <c r="A8" s="228"/>
      <c r="B8" s="228"/>
      <c r="C8" s="228"/>
      <c r="D8" s="228"/>
      <c r="E8" s="228"/>
      <c r="F8" s="228"/>
      <c r="G8" s="228"/>
      <c r="H8" s="42" t="s">
        <v>198</v>
      </c>
      <c r="I8" s="42" t="s">
        <v>198</v>
      </c>
      <c r="J8" s="42" t="s">
        <v>198</v>
      </c>
      <c r="K8" s="228"/>
      <c r="L8" s="228"/>
    </row>
    <row r="9" spans="1:12" x14ac:dyDescent="0.25">
      <c r="A9" s="42">
        <v>1</v>
      </c>
      <c r="B9" s="42">
        <v>2</v>
      </c>
      <c r="C9" s="42">
        <v>3</v>
      </c>
      <c r="D9" s="42">
        <v>4</v>
      </c>
      <c r="E9" s="42">
        <v>5</v>
      </c>
      <c r="F9" s="42">
        <v>6</v>
      </c>
      <c r="G9" s="42">
        <v>7</v>
      </c>
      <c r="H9" s="42">
        <v>8</v>
      </c>
      <c r="I9" s="42">
        <v>9</v>
      </c>
      <c r="J9" s="42">
        <v>10</v>
      </c>
      <c r="K9" s="42">
        <v>11</v>
      </c>
      <c r="L9" s="42">
        <v>12</v>
      </c>
    </row>
    <row r="10" spans="1:12" x14ac:dyDescent="0.25">
      <c r="A10" s="42"/>
      <c r="B10" s="42"/>
      <c r="C10" s="42"/>
      <c r="D10" s="42"/>
      <c r="E10" s="42"/>
      <c r="F10" s="42" t="s">
        <v>110</v>
      </c>
      <c r="G10" s="41"/>
      <c r="H10" s="38"/>
      <c r="I10" s="38"/>
      <c r="J10" s="38"/>
      <c r="K10" s="42"/>
      <c r="L10" s="42"/>
    </row>
    <row r="11" spans="1:12" ht="16.5" customHeight="1" x14ac:dyDescent="0.25">
      <c r="A11" s="42"/>
      <c r="B11" s="42"/>
      <c r="C11" s="42"/>
      <c r="D11" s="42"/>
      <c r="E11" s="38"/>
      <c r="F11" s="46"/>
      <c r="G11" s="41"/>
      <c r="H11" s="38"/>
      <c r="I11" s="38"/>
      <c r="J11" s="38"/>
      <c r="K11" s="42"/>
      <c r="L11" s="42"/>
    </row>
    <row r="12" spans="1:12" ht="15" customHeight="1" x14ac:dyDescent="0.25">
      <c r="A12" s="33"/>
      <c r="B12" s="47"/>
      <c r="C12" s="48"/>
      <c r="D12" s="42"/>
      <c r="E12" s="40"/>
      <c r="F12" s="40"/>
      <c r="G12" s="41"/>
      <c r="H12" s="39"/>
      <c r="I12" s="39"/>
      <c r="J12" s="39"/>
      <c r="K12" s="42"/>
      <c r="L12" s="42"/>
    </row>
    <row r="13" spans="1:12" x14ac:dyDescent="0.25">
      <c r="A13" s="35"/>
      <c r="B13" s="35"/>
      <c r="C13" s="35"/>
      <c r="D13" s="35"/>
      <c r="E13" s="35"/>
      <c r="F13" s="35"/>
      <c r="G13" s="37"/>
      <c r="H13" s="36"/>
      <c r="I13" s="36"/>
      <c r="J13" s="36"/>
      <c r="K13" s="35"/>
      <c r="L13" s="35"/>
    </row>
    <row r="14" spans="1:12" ht="99" customHeight="1" x14ac:dyDescent="0.25">
      <c r="A14" s="227" t="s">
        <v>109</v>
      </c>
      <c r="B14" s="227"/>
      <c r="C14" s="227"/>
      <c r="D14" s="227"/>
      <c r="E14" s="227"/>
      <c r="F14" s="227"/>
      <c r="G14" s="227"/>
      <c r="H14" s="227"/>
      <c r="I14" s="227"/>
      <c r="J14" s="227"/>
      <c r="K14" s="227"/>
      <c r="L14" s="227"/>
    </row>
  </sheetData>
  <mergeCells count="14">
    <mergeCell ref="A14:L14"/>
    <mergeCell ref="D6:D8"/>
    <mergeCell ref="E6:E8"/>
    <mergeCell ref="F6:F8"/>
    <mergeCell ref="A3:L3"/>
    <mergeCell ref="A4:L4"/>
    <mergeCell ref="G6:G8"/>
    <mergeCell ref="K6:K8"/>
    <mergeCell ref="L6:L8"/>
    <mergeCell ref="H7:J7"/>
    <mergeCell ref="A6:A8"/>
    <mergeCell ref="B6:B8"/>
    <mergeCell ref="C6:C8"/>
    <mergeCell ref="H6:J6"/>
  </mergeCells>
  <pageMargins left="0.51181102362204722" right="0.31496062992125984" top="0.55118110236220474" bottom="0.55118110236220474" header="0.31496062992125984" footer="0.31496062992125984"/>
  <pageSetup paperSize="9" scale="7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10"/>
  <sheetViews>
    <sheetView view="pageBreakPreview" zoomScale="110" zoomScaleNormal="100" zoomScaleSheetLayoutView="110" workbookViewId="0">
      <selection activeCell="A3" sqref="A3:G3"/>
    </sheetView>
  </sheetViews>
  <sheetFormatPr defaultRowHeight="15" x14ac:dyDescent="0.25"/>
  <cols>
    <col min="1" max="1" width="4.85546875" style="54" customWidth="1"/>
    <col min="2" max="2" width="32.140625" style="54" customWidth="1"/>
    <col min="3" max="3" width="18.7109375" style="54" customWidth="1"/>
    <col min="4" max="4" width="20.42578125" style="54" customWidth="1"/>
    <col min="5" max="5" width="18.140625" style="54" customWidth="1"/>
    <col min="6" max="6" width="24.85546875" style="54" customWidth="1"/>
    <col min="7" max="7" width="31.42578125" style="54" customWidth="1"/>
    <col min="8" max="256" width="9.140625" style="54"/>
    <col min="257" max="257" width="6.28515625" style="54" customWidth="1"/>
    <col min="258" max="258" width="32.28515625" style="54" customWidth="1"/>
    <col min="259" max="259" width="15.5703125" style="54" customWidth="1"/>
    <col min="260" max="260" width="18.28515625" style="54" customWidth="1"/>
    <col min="261" max="261" width="18.140625" style="54" customWidth="1"/>
    <col min="262" max="262" width="24.85546875" style="54" customWidth="1"/>
    <col min="263" max="263" width="31.42578125" style="54" customWidth="1"/>
    <col min="264" max="512" width="9.140625" style="54"/>
    <col min="513" max="513" width="6.28515625" style="54" customWidth="1"/>
    <col min="514" max="514" width="32.28515625" style="54" customWidth="1"/>
    <col min="515" max="515" width="15.5703125" style="54" customWidth="1"/>
    <col min="516" max="516" width="18.28515625" style="54" customWidth="1"/>
    <col min="517" max="517" width="18.140625" style="54" customWidth="1"/>
    <col min="518" max="518" width="24.85546875" style="54" customWidth="1"/>
    <col min="519" max="519" width="31.42578125" style="54" customWidth="1"/>
    <col min="520" max="768" width="9.140625" style="54"/>
    <col min="769" max="769" width="6.28515625" style="54" customWidth="1"/>
    <col min="770" max="770" width="32.28515625" style="54" customWidth="1"/>
    <col min="771" max="771" width="15.5703125" style="54" customWidth="1"/>
    <col min="772" max="772" width="18.28515625" style="54" customWidth="1"/>
    <col min="773" max="773" width="18.140625" style="54" customWidth="1"/>
    <col min="774" max="774" width="24.85546875" style="54" customWidth="1"/>
    <col min="775" max="775" width="31.42578125" style="54" customWidth="1"/>
    <col min="776" max="1024" width="9.140625" style="54"/>
    <col min="1025" max="1025" width="6.28515625" style="54" customWidth="1"/>
    <col min="1026" max="1026" width="32.28515625" style="54" customWidth="1"/>
    <col min="1027" max="1027" width="15.5703125" style="54" customWidth="1"/>
    <col min="1028" max="1028" width="18.28515625" style="54" customWidth="1"/>
    <col min="1029" max="1029" width="18.140625" style="54" customWidth="1"/>
    <col min="1030" max="1030" width="24.85546875" style="54" customWidth="1"/>
    <col min="1031" max="1031" width="31.42578125" style="54" customWidth="1"/>
    <col min="1032" max="1280" width="9.140625" style="54"/>
    <col min="1281" max="1281" width="6.28515625" style="54" customWidth="1"/>
    <col min="1282" max="1282" width="32.28515625" style="54" customWidth="1"/>
    <col min="1283" max="1283" width="15.5703125" style="54" customWidth="1"/>
    <col min="1284" max="1284" width="18.28515625" style="54" customWidth="1"/>
    <col min="1285" max="1285" width="18.140625" style="54" customWidth="1"/>
    <col min="1286" max="1286" width="24.85546875" style="54" customWidth="1"/>
    <col min="1287" max="1287" width="31.42578125" style="54" customWidth="1"/>
    <col min="1288" max="1536" width="9.140625" style="54"/>
    <col min="1537" max="1537" width="6.28515625" style="54" customWidth="1"/>
    <col min="1538" max="1538" width="32.28515625" style="54" customWidth="1"/>
    <col min="1539" max="1539" width="15.5703125" style="54" customWidth="1"/>
    <col min="1540" max="1540" width="18.28515625" style="54" customWidth="1"/>
    <col min="1541" max="1541" width="18.140625" style="54" customWidth="1"/>
    <col min="1542" max="1542" width="24.85546875" style="54" customWidth="1"/>
    <col min="1543" max="1543" width="31.42578125" style="54" customWidth="1"/>
    <col min="1544" max="1792" width="9.140625" style="54"/>
    <col min="1793" max="1793" width="6.28515625" style="54" customWidth="1"/>
    <col min="1794" max="1794" width="32.28515625" style="54" customWidth="1"/>
    <col min="1795" max="1795" width="15.5703125" style="54" customWidth="1"/>
    <col min="1796" max="1796" width="18.28515625" style="54" customWidth="1"/>
    <col min="1797" max="1797" width="18.140625" style="54" customWidth="1"/>
    <col min="1798" max="1798" width="24.85546875" style="54" customWidth="1"/>
    <col min="1799" max="1799" width="31.42578125" style="54" customWidth="1"/>
    <col min="1800" max="2048" width="9.140625" style="54"/>
    <col min="2049" max="2049" width="6.28515625" style="54" customWidth="1"/>
    <col min="2050" max="2050" width="32.28515625" style="54" customWidth="1"/>
    <col min="2051" max="2051" width="15.5703125" style="54" customWidth="1"/>
    <col min="2052" max="2052" width="18.28515625" style="54" customWidth="1"/>
    <col min="2053" max="2053" width="18.140625" style="54" customWidth="1"/>
    <col min="2054" max="2054" width="24.85546875" style="54" customWidth="1"/>
    <col min="2055" max="2055" width="31.42578125" style="54" customWidth="1"/>
    <col min="2056" max="2304" width="9.140625" style="54"/>
    <col min="2305" max="2305" width="6.28515625" style="54" customWidth="1"/>
    <col min="2306" max="2306" width="32.28515625" style="54" customWidth="1"/>
    <col min="2307" max="2307" width="15.5703125" style="54" customWidth="1"/>
    <col min="2308" max="2308" width="18.28515625" style="54" customWidth="1"/>
    <col min="2309" max="2309" width="18.140625" style="54" customWidth="1"/>
    <col min="2310" max="2310" width="24.85546875" style="54" customWidth="1"/>
    <col min="2311" max="2311" width="31.42578125" style="54" customWidth="1"/>
    <col min="2312" max="2560" width="9.140625" style="54"/>
    <col min="2561" max="2561" width="6.28515625" style="54" customWidth="1"/>
    <col min="2562" max="2562" width="32.28515625" style="54" customWidth="1"/>
    <col min="2563" max="2563" width="15.5703125" style="54" customWidth="1"/>
    <col min="2564" max="2564" width="18.28515625" style="54" customWidth="1"/>
    <col min="2565" max="2565" width="18.140625" style="54" customWidth="1"/>
    <col min="2566" max="2566" width="24.85546875" style="54" customWidth="1"/>
    <col min="2567" max="2567" width="31.42578125" style="54" customWidth="1"/>
    <col min="2568" max="2816" width="9.140625" style="54"/>
    <col min="2817" max="2817" width="6.28515625" style="54" customWidth="1"/>
    <col min="2818" max="2818" width="32.28515625" style="54" customWidth="1"/>
    <col min="2819" max="2819" width="15.5703125" style="54" customWidth="1"/>
    <col min="2820" max="2820" width="18.28515625" style="54" customWidth="1"/>
    <col min="2821" max="2821" width="18.140625" style="54" customWidth="1"/>
    <col min="2822" max="2822" width="24.85546875" style="54" customWidth="1"/>
    <col min="2823" max="2823" width="31.42578125" style="54" customWidth="1"/>
    <col min="2824" max="3072" width="9.140625" style="54"/>
    <col min="3073" max="3073" width="6.28515625" style="54" customWidth="1"/>
    <col min="3074" max="3074" width="32.28515625" style="54" customWidth="1"/>
    <col min="3075" max="3075" width="15.5703125" style="54" customWidth="1"/>
    <col min="3076" max="3076" width="18.28515625" style="54" customWidth="1"/>
    <col min="3077" max="3077" width="18.140625" style="54" customWidth="1"/>
    <col min="3078" max="3078" width="24.85546875" style="54" customWidth="1"/>
    <col min="3079" max="3079" width="31.42578125" style="54" customWidth="1"/>
    <col min="3080" max="3328" width="9.140625" style="54"/>
    <col min="3329" max="3329" width="6.28515625" style="54" customWidth="1"/>
    <col min="3330" max="3330" width="32.28515625" style="54" customWidth="1"/>
    <col min="3331" max="3331" width="15.5703125" style="54" customWidth="1"/>
    <col min="3332" max="3332" width="18.28515625" style="54" customWidth="1"/>
    <col min="3333" max="3333" width="18.140625" style="54" customWidth="1"/>
    <col min="3334" max="3334" width="24.85546875" style="54" customWidth="1"/>
    <col min="3335" max="3335" width="31.42578125" style="54" customWidth="1"/>
    <col min="3336" max="3584" width="9.140625" style="54"/>
    <col min="3585" max="3585" width="6.28515625" style="54" customWidth="1"/>
    <col min="3586" max="3586" width="32.28515625" style="54" customWidth="1"/>
    <col min="3587" max="3587" width="15.5703125" style="54" customWidth="1"/>
    <col min="3588" max="3588" width="18.28515625" style="54" customWidth="1"/>
    <col min="3589" max="3589" width="18.140625" style="54" customWidth="1"/>
    <col min="3590" max="3590" width="24.85546875" style="54" customWidth="1"/>
    <col min="3591" max="3591" width="31.42578125" style="54" customWidth="1"/>
    <col min="3592" max="3840" width="9.140625" style="54"/>
    <col min="3841" max="3841" width="6.28515625" style="54" customWidth="1"/>
    <col min="3842" max="3842" width="32.28515625" style="54" customWidth="1"/>
    <col min="3843" max="3843" width="15.5703125" style="54" customWidth="1"/>
    <col min="3844" max="3844" width="18.28515625" style="54" customWidth="1"/>
    <col min="3845" max="3845" width="18.140625" style="54" customWidth="1"/>
    <col min="3846" max="3846" width="24.85546875" style="54" customWidth="1"/>
    <col min="3847" max="3847" width="31.42578125" style="54" customWidth="1"/>
    <col min="3848" max="4096" width="9.140625" style="54"/>
    <col min="4097" max="4097" width="6.28515625" style="54" customWidth="1"/>
    <col min="4098" max="4098" width="32.28515625" style="54" customWidth="1"/>
    <col min="4099" max="4099" width="15.5703125" style="54" customWidth="1"/>
    <col min="4100" max="4100" width="18.28515625" style="54" customWidth="1"/>
    <col min="4101" max="4101" width="18.140625" style="54" customWidth="1"/>
    <col min="4102" max="4102" width="24.85546875" style="54" customWidth="1"/>
    <col min="4103" max="4103" width="31.42578125" style="54" customWidth="1"/>
    <col min="4104" max="4352" width="9.140625" style="54"/>
    <col min="4353" max="4353" width="6.28515625" style="54" customWidth="1"/>
    <col min="4354" max="4354" width="32.28515625" style="54" customWidth="1"/>
    <col min="4355" max="4355" width="15.5703125" style="54" customWidth="1"/>
    <col min="4356" max="4356" width="18.28515625" style="54" customWidth="1"/>
    <col min="4357" max="4357" width="18.140625" style="54" customWidth="1"/>
    <col min="4358" max="4358" width="24.85546875" style="54" customWidth="1"/>
    <col min="4359" max="4359" width="31.42578125" style="54" customWidth="1"/>
    <col min="4360" max="4608" width="9.140625" style="54"/>
    <col min="4609" max="4609" width="6.28515625" style="54" customWidth="1"/>
    <col min="4610" max="4610" width="32.28515625" style="54" customWidth="1"/>
    <col min="4611" max="4611" width="15.5703125" style="54" customWidth="1"/>
    <col min="4612" max="4612" width="18.28515625" style="54" customWidth="1"/>
    <col min="4613" max="4613" width="18.140625" style="54" customWidth="1"/>
    <col min="4614" max="4614" width="24.85546875" style="54" customWidth="1"/>
    <col min="4615" max="4615" width="31.42578125" style="54" customWidth="1"/>
    <col min="4616" max="4864" width="9.140625" style="54"/>
    <col min="4865" max="4865" width="6.28515625" style="54" customWidth="1"/>
    <col min="4866" max="4866" width="32.28515625" style="54" customWidth="1"/>
    <col min="4867" max="4867" width="15.5703125" style="54" customWidth="1"/>
    <col min="4868" max="4868" width="18.28515625" style="54" customWidth="1"/>
    <col min="4869" max="4869" width="18.140625" style="54" customWidth="1"/>
    <col min="4870" max="4870" width="24.85546875" style="54" customWidth="1"/>
    <col min="4871" max="4871" width="31.42578125" style="54" customWidth="1"/>
    <col min="4872" max="5120" width="9.140625" style="54"/>
    <col min="5121" max="5121" width="6.28515625" style="54" customWidth="1"/>
    <col min="5122" max="5122" width="32.28515625" style="54" customWidth="1"/>
    <col min="5123" max="5123" width="15.5703125" style="54" customWidth="1"/>
    <col min="5124" max="5124" width="18.28515625" style="54" customWidth="1"/>
    <col min="5125" max="5125" width="18.140625" style="54" customWidth="1"/>
    <col min="5126" max="5126" width="24.85546875" style="54" customWidth="1"/>
    <col min="5127" max="5127" width="31.42578125" style="54" customWidth="1"/>
    <col min="5128" max="5376" width="9.140625" style="54"/>
    <col min="5377" max="5377" width="6.28515625" style="54" customWidth="1"/>
    <col min="5378" max="5378" width="32.28515625" style="54" customWidth="1"/>
    <col min="5379" max="5379" width="15.5703125" style="54" customWidth="1"/>
    <col min="5380" max="5380" width="18.28515625" style="54" customWidth="1"/>
    <col min="5381" max="5381" width="18.140625" style="54" customWidth="1"/>
    <col min="5382" max="5382" width="24.85546875" style="54" customWidth="1"/>
    <col min="5383" max="5383" width="31.42578125" style="54" customWidth="1"/>
    <col min="5384" max="5632" width="9.140625" style="54"/>
    <col min="5633" max="5633" width="6.28515625" style="54" customWidth="1"/>
    <col min="5634" max="5634" width="32.28515625" style="54" customWidth="1"/>
    <col min="5635" max="5635" width="15.5703125" style="54" customWidth="1"/>
    <col min="5636" max="5636" width="18.28515625" style="54" customWidth="1"/>
    <col min="5637" max="5637" width="18.140625" style="54" customWidth="1"/>
    <col min="5638" max="5638" width="24.85546875" style="54" customWidth="1"/>
    <col min="5639" max="5639" width="31.42578125" style="54" customWidth="1"/>
    <col min="5640" max="5888" width="9.140625" style="54"/>
    <col min="5889" max="5889" width="6.28515625" style="54" customWidth="1"/>
    <col min="5890" max="5890" width="32.28515625" style="54" customWidth="1"/>
    <col min="5891" max="5891" width="15.5703125" style="54" customWidth="1"/>
    <col min="5892" max="5892" width="18.28515625" style="54" customWidth="1"/>
    <col min="5893" max="5893" width="18.140625" style="54" customWidth="1"/>
    <col min="5894" max="5894" width="24.85546875" style="54" customWidth="1"/>
    <col min="5895" max="5895" width="31.42578125" style="54" customWidth="1"/>
    <col min="5896" max="6144" width="9.140625" style="54"/>
    <col min="6145" max="6145" width="6.28515625" style="54" customWidth="1"/>
    <col min="6146" max="6146" width="32.28515625" style="54" customWidth="1"/>
    <col min="6147" max="6147" width="15.5703125" style="54" customWidth="1"/>
    <col min="6148" max="6148" width="18.28515625" style="54" customWidth="1"/>
    <col min="6149" max="6149" width="18.140625" style="54" customWidth="1"/>
    <col min="6150" max="6150" width="24.85546875" style="54" customWidth="1"/>
    <col min="6151" max="6151" width="31.42578125" style="54" customWidth="1"/>
    <col min="6152" max="6400" width="9.140625" style="54"/>
    <col min="6401" max="6401" width="6.28515625" style="54" customWidth="1"/>
    <col min="6402" max="6402" width="32.28515625" style="54" customWidth="1"/>
    <col min="6403" max="6403" width="15.5703125" style="54" customWidth="1"/>
    <col min="6404" max="6404" width="18.28515625" style="54" customWidth="1"/>
    <col min="6405" max="6405" width="18.140625" style="54" customWidth="1"/>
    <col min="6406" max="6406" width="24.85546875" style="54" customWidth="1"/>
    <col min="6407" max="6407" width="31.42578125" style="54" customWidth="1"/>
    <col min="6408" max="6656" width="9.140625" style="54"/>
    <col min="6657" max="6657" width="6.28515625" style="54" customWidth="1"/>
    <col min="6658" max="6658" width="32.28515625" style="54" customWidth="1"/>
    <col min="6659" max="6659" width="15.5703125" style="54" customWidth="1"/>
    <col min="6660" max="6660" width="18.28515625" style="54" customWidth="1"/>
    <col min="6661" max="6661" width="18.140625" style="54" customWidth="1"/>
    <col min="6662" max="6662" width="24.85546875" style="54" customWidth="1"/>
    <col min="6663" max="6663" width="31.42578125" style="54" customWidth="1"/>
    <col min="6664" max="6912" width="9.140625" style="54"/>
    <col min="6913" max="6913" width="6.28515625" style="54" customWidth="1"/>
    <col min="6914" max="6914" width="32.28515625" style="54" customWidth="1"/>
    <col min="6915" max="6915" width="15.5703125" style="54" customWidth="1"/>
    <col min="6916" max="6916" width="18.28515625" style="54" customWidth="1"/>
    <col min="6917" max="6917" width="18.140625" style="54" customWidth="1"/>
    <col min="6918" max="6918" width="24.85546875" style="54" customWidth="1"/>
    <col min="6919" max="6919" width="31.42578125" style="54" customWidth="1"/>
    <col min="6920" max="7168" width="9.140625" style="54"/>
    <col min="7169" max="7169" width="6.28515625" style="54" customWidth="1"/>
    <col min="7170" max="7170" width="32.28515625" style="54" customWidth="1"/>
    <col min="7171" max="7171" width="15.5703125" style="54" customWidth="1"/>
    <col min="7172" max="7172" width="18.28515625" style="54" customWidth="1"/>
    <col min="7173" max="7173" width="18.140625" style="54" customWidth="1"/>
    <col min="7174" max="7174" width="24.85546875" style="54" customWidth="1"/>
    <col min="7175" max="7175" width="31.42578125" style="54" customWidth="1"/>
    <col min="7176" max="7424" width="9.140625" style="54"/>
    <col min="7425" max="7425" width="6.28515625" style="54" customWidth="1"/>
    <col min="7426" max="7426" width="32.28515625" style="54" customWidth="1"/>
    <col min="7427" max="7427" width="15.5703125" style="54" customWidth="1"/>
    <col min="7428" max="7428" width="18.28515625" style="54" customWidth="1"/>
    <col min="7429" max="7429" width="18.140625" style="54" customWidth="1"/>
    <col min="7430" max="7430" width="24.85546875" style="54" customWidth="1"/>
    <col min="7431" max="7431" width="31.42578125" style="54" customWidth="1"/>
    <col min="7432" max="7680" width="9.140625" style="54"/>
    <col min="7681" max="7681" width="6.28515625" style="54" customWidth="1"/>
    <col min="7682" max="7682" width="32.28515625" style="54" customWidth="1"/>
    <col min="7683" max="7683" width="15.5703125" style="54" customWidth="1"/>
    <col min="7684" max="7684" width="18.28515625" style="54" customWidth="1"/>
    <col min="7685" max="7685" width="18.140625" style="54" customWidth="1"/>
    <col min="7686" max="7686" width="24.85546875" style="54" customWidth="1"/>
    <col min="7687" max="7687" width="31.42578125" style="54" customWidth="1"/>
    <col min="7688" max="7936" width="9.140625" style="54"/>
    <col min="7937" max="7937" width="6.28515625" style="54" customWidth="1"/>
    <col min="7938" max="7938" width="32.28515625" style="54" customWidth="1"/>
    <col min="7939" max="7939" width="15.5703125" style="54" customWidth="1"/>
    <col min="7940" max="7940" width="18.28515625" style="54" customWidth="1"/>
    <col min="7941" max="7941" width="18.140625" style="54" customWidth="1"/>
    <col min="7942" max="7942" width="24.85546875" style="54" customWidth="1"/>
    <col min="7943" max="7943" width="31.42578125" style="54" customWidth="1"/>
    <col min="7944" max="8192" width="9.140625" style="54"/>
    <col min="8193" max="8193" width="6.28515625" style="54" customWidth="1"/>
    <col min="8194" max="8194" width="32.28515625" style="54" customWidth="1"/>
    <col min="8195" max="8195" width="15.5703125" style="54" customWidth="1"/>
    <col min="8196" max="8196" width="18.28515625" style="54" customWidth="1"/>
    <col min="8197" max="8197" width="18.140625" style="54" customWidth="1"/>
    <col min="8198" max="8198" width="24.85546875" style="54" customWidth="1"/>
    <col min="8199" max="8199" width="31.42578125" style="54" customWidth="1"/>
    <col min="8200" max="8448" width="9.140625" style="54"/>
    <col min="8449" max="8449" width="6.28515625" style="54" customWidth="1"/>
    <col min="8450" max="8450" width="32.28515625" style="54" customWidth="1"/>
    <col min="8451" max="8451" width="15.5703125" style="54" customWidth="1"/>
    <col min="8452" max="8452" width="18.28515625" style="54" customWidth="1"/>
    <col min="8453" max="8453" width="18.140625" style="54" customWidth="1"/>
    <col min="8454" max="8454" width="24.85546875" style="54" customWidth="1"/>
    <col min="8455" max="8455" width="31.42578125" style="54" customWidth="1"/>
    <col min="8456" max="8704" width="9.140625" style="54"/>
    <col min="8705" max="8705" width="6.28515625" style="54" customWidth="1"/>
    <col min="8706" max="8706" width="32.28515625" style="54" customWidth="1"/>
    <col min="8707" max="8707" width="15.5703125" style="54" customWidth="1"/>
    <col min="8708" max="8708" width="18.28515625" style="54" customWidth="1"/>
    <col min="8709" max="8709" width="18.140625" style="54" customWidth="1"/>
    <col min="8710" max="8710" width="24.85546875" style="54" customWidth="1"/>
    <col min="8711" max="8711" width="31.42578125" style="54" customWidth="1"/>
    <col min="8712" max="8960" width="9.140625" style="54"/>
    <col min="8961" max="8961" width="6.28515625" style="54" customWidth="1"/>
    <col min="8962" max="8962" width="32.28515625" style="54" customWidth="1"/>
    <col min="8963" max="8963" width="15.5703125" style="54" customWidth="1"/>
    <col min="8964" max="8964" width="18.28515625" style="54" customWidth="1"/>
    <col min="8965" max="8965" width="18.140625" style="54" customWidth="1"/>
    <col min="8966" max="8966" width="24.85546875" style="54" customWidth="1"/>
    <col min="8967" max="8967" width="31.42578125" style="54" customWidth="1"/>
    <col min="8968" max="9216" width="9.140625" style="54"/>
    <col min="9217" max="9217" width="6.28515625" style="54" customWidth="1"/>
    <col min="9218" max="9218" width="32.28515625" style="54" customWidth="1"/>
    <col min="9219" max="9219" width="15.5703125" style="54" customWidth="1"/>
    <col min="9220" max="9220" width="18.28515625" style="54" customWidth="1"/>
    <col min="9221" max="9221" width="18.140625" style="54" customWidth="1"/>
    <col min="9222" max="9222" width="24.85546875" style="54" customWidth="1"/>
    <col min="9223" max="9223" width="31.42578125" style="54" customWidth="1"/>
    <col min="9224" max="9472" width="9.140625" style="54"/>
    <col min="9473" max="9473" width="6.28515625" style="54" customWidth="1"/>
    <col min="9474" max="9474" width="32.28515625" style="54" customWidth="1"/>
    <col min="9475" max="9475" width="15.5703125" style="54" customWidth="1"/>
    <col min="9476" max="9476" width="18.28515625" style="54" customWidth="1"/>
    <col min="9477" max="9477" width="18.140625" style="54" customWidth="1"/>
    <col min="9478" max="9478" width="24.85546875" style="54" customWidth="1"/>
    <col min="9479" max="9479" width="31.42578125" style="54" customWidth="1"/>
    <col min="9480" max="9728" width="9.140625" style="54"/>
    <col min="9729" max="9729" width="6.28515625" style="54" customWidth="1"/>
    <col min="9730" max="9730" width="32.28515625" style="54" customWidth="1"/>
    <col min="9731" max="9731" width="15.5703125" style="54" customWidth="1"/>
    <col min="9732" max="9732" width="18.28515625" style="54" customWidth="1"/>
    <col min="9733" max="9733" width="18.140625" style="54" customWidth="1"/>
    <col min="9734" max="9734" width="24.85546875" style="54" customWidth="1"/>
    <col min="9735" max="9735" width="31.42578125" style="54" customWidth="1"/>
    <col min="9736" max="9984" width="9.140625" style="54"/>
    <col min="9985" max="9985" width="6.28515625" style="54" customWidth="1"/>
    <col min="9986" max="9986" width="32.28515625" style="54" customWidth="1"/>
    <col min="9987" max="9987" width="15.5703125" style="54" customWidth="1"/>
    <col min="9988" max="9988" width="18.28515625" style="54" customWidth="1"/>
    <col min="9989" max="9989" width="18.140625" style="54" customWidth="1"/>
    <col min="9990" max="9990" width="24.85546875" style="54" customWidth="1"/>
    <col min="9991" max="9991" width="31.42578125" style="54" customWidth="1"/>
    <col min="9992" max="10240" width="9.140625" style="54"/>
    <col min="10241" max="10241" width="6.28515625" style="54" customWidth="1"/>
    <col min="10242" max="10242" width="32.28515625" style="54" customWidth="1"/>
    <col min="10243" max="10243" width="15.5703125" style="54" customWidth="1"/>
    <col min="10244" max="10244" width="18.28515625" style="54" customWidth="1"/>
    <col min="10245" max="10245" width="18.140625" style="54" customWidth="1"/>
    <col min="10246" max="10246" width="24.85546875" style="54" customWidth="1"/>
    <col min="10247" max="10247" width="31.42578125" style="54" customWidth="1"/>
    <col min="10248" max="10496" width="9.140625" style="54"/>
    <col min="10497" max="10497" width="6.28515625" style="54" customWidth="1"/>
    <col min="10498" max="10498" width="32.28515625" style="54" customWidth="1"/>
    <col min="10499" max="10499" width="15.5703125" style="54" customWidth="1"/>
    <col min="10500" max="10500" width="18.28515625" style="54" customWidth="1"/>
    <col min="10501" max="10501" width="18.140625" style="54" customWidth="1"/>
    <col min="10502" max="10502" width="24.85546875" style="54" customWidth="1"/>
    <col min="10503" max="10503" width="31.42578125" style="54" customWidth="1"/>
    <col min="10504" max="10752" width="9.140625" style="54"/>
    <col min="10753" max="10753" width="6.28515625" style="54" customWidth="1"/>
    <col min="10754" max="10754" width="32.28515625" style="54" customWidth="1"/>
    <col min="10755" max="10755" width="15.5703125" style="54" customWidth="1"/>
    <col min="10756" max="10756" width="18.28515625" style="54" customWidth="1"/>
    <col min="10757" max="10757" width="18.140625" style="54" customWidth="1"/>
    <col min="10758" max="10758" width="24.85546875" style="54" customWidth="1"/>
    <col min="10759" max="10759" width="31.42578125" style="54" customWidth="1"/>
    <col min="10760" max="11008" width="9.140625" style="54"/>
    <col min="11009" max="11009" width="6.28515625" style="54" customWidth="1"/>
    <col min="11010" max="11010" width="32.28515625" style="54" customWidth="1"/>
    <col min="11011" max="11011" width="15.5703125" style="54" customWidth="1"/>
    <col min="11012" max="11012" width="18.28515625" style="54" customWidth="1"/>
    <col min="11013" max="11013" width="18.140625" style="54" customWidth="1"/>
    <col min="11014" max="11014" width="24.85546875" style="54" customWidth="1"/>
    <col min="11015" max="11015" width="31.42578125" style="54" customWidth="1"/>
    <col min="11016" max="11264" width="9.140625" style="54"/>
    <col min="11265" max="11265" width="6.28515625" style="54" customWidth="1"/>
    <col min="11266" max="11266" width="32.28515625" style="54" customWidth="1"/>
    <col min="11267" max="11267" width="15.5703125" style="54" customWidth="1"/>
    <col min="11268" max="11268" width="18.28515625" style="54" customWidth="1"/>
    <col min="11269" max="11269" width="18.140625" style="54" customWidth="1"/>
    <col min="11270" max="11270" width="24.85546875" style="54" customWidth="1"/>
    <col min="11271" max="11271" width="31.42578125" style="54" customWidth="1"/>
    <col min="11272" max="11520" width="9.140625" style="54"/>
    <col min="11521" max="11521" width="6.28515625" style="54" customWidth="1"/>
    <col min="11522" max="11522" width="32.28515625" style="54" customWidth="1"/>
    <col min="11523" max="11523" width="15.5703125" style="54" customWidth="1"/>
    <col min="11524" max="11524" width="18.28515625" style="54" customWidth="1"/>
    <col min="11525" max="11525" width="18.140625" style="54" customWidth="1"/>
    <col min="11526" max="11526" width="24.85546875" style="54" customWidth="1"/>
    <col min="11527" max="11527" width="31.42578125" style="54" customWidth="1"/>
    <col min="11528" max="11776" width="9.140625" style="54"/>
    <col min="11777" max="11777" width="6.28515625" style="54" customWidth="1"/>
    <col min="11778" max="11778" width="32.28515625" style="54" customWidth="1"/>
    <col min="11779" max="11779" width="15.5703125" style="54" customWidth="1"/>
    <col min="11780" max="11780" width="18.28515625" style="54" customWidth="1"/>
    <col min="11781" max="11781" width="18.140625" style="54" customWidth="1"/>
    <col min="11782" max="11782" width="24.85546875" style="54" customWidth="1"/>
    <col min="11783" max="11783" width="31.42578125" style="54" customWidth="1"/>
    <col min="11784" max="12032" width="9.140625" style="54"/>
    <col min="12033" max="12033" width="6.28515625" style="54" customWidth="1"/>
    <col min="12034" max="12034" width="32.28515625" style="54" customWidth="1"/>
    <col min="12035" max="12035" width="15.5703125" style="54" customWidth="1"/>
    <col min="12036" max="12036" width="18.28515625" style="54" customWidth="1"/>
    <col min="12037" max="12037" width="18.140625" style="54" customWidth="1"/>
    <col min="12038" max="12038" width="24.85546875" style="54" customWidth="1"/>
    <col min="12039" max="12039" width="31.42578125" style="54" customWidth="1"/>
    <col min="12040" max="12288" width="9.140625" style="54"/>
    <col min="12289" max="12289" width="6.28515625" style="54" customWidth="1"/>
    <col min="12290" max="12290" width="32.28515625" style="54" customWidth="1"/>
    <col min="12291" max="12291" width="15.5703125" style="54" customWidth="1"/>
    <col min="12292" max="12292" width="18.28515625" style="54" customWidth="1"/>
    <col min="12293" max="12293" width="18.140625" style="54" customWidth="1"/>
    <col min="12294" max="12294" width="24.85546875" style="54" customWidth="1"/>
    <col min="12295" max="12295" width="31.42578125" style="54" customWidth="1"/>
    <col min="12296" max="12544" width="9.140625" style="54"/>
    <col min="12545" max="12545" width="6.28515625" style="54" customWidth="1"/>
    <col min="12546" max="12546" width="32.28515625" style="54" customWidth="1"/>
    <col min="12547" max="12547" width="15.5703125" style="54" customWidth="1"/>
    <col min="12548" max="12548" width="18.28515625" style="54" customWidth="1"/>
    <col min="12549" max="12549" width="18.140625" style="54" customWidth="1"/>
    <col min="12550" max="12550" width="24.85546875" style="54" customWidth="1"/>
    <col min="12551" max="12551" width="31.42578125" style="54" customWidth="1"/>
    <col min="12552" max="12800" width="9.140625" style="54"/>
    <col min="12801" max="12801" width="6.28515625" style="54" customWidth="1"/>
    <col min="12802" max="12802" width="32.28515625" style="54" customWidth="1"/>
    <col min="12803" max="12803" width="15.5703125" style="54" customWidth="1"/>
    <col min="12804" max="12804" width="18.28515625" style="54" customWidth="1"/>
    <col min="12805" max="12805" width="18.140625" style="54" customWidth="1"/>
    <col min="12806" max="12806" width="24.85546875" style="54" customWidth="1"/>
    <col min="12807" max="12807" width="31.42578125" style="54" customWidth="1"/>
    <col min="12808" max="13056" width="9.140625" style="54"/>
    <col min="13057" max="13057" width="6.28515625" style="54" customWidth="1"/>
    <col min="13058" max="13058" width="32.28515625" style="54" customWidth="1"/>
    <col min="13059" max="13059" width="15.5703125" style="54" customWidth="1"/>
    <col min="13060" max="13060" width="18.28515625" style="54" customWidth="1"/>
    <col min="13061" max="13061" width="18.140625" style="54" customWidth="1"/>
    <col min="13062" max="13062" width="24.85546875" style="54" customWidth="1"/>
    <col min="13063" max="13063" width="31.42578125" style="54" customWidth="1"/>
    <col min="13064" max="13312" width="9.140625" style="54"/>
    <col min="13313" max="13313" width="6.28515625" style="54" customWidth="1"/>
    <col min="13314" max="13314" width="32.28515625" style="54" customWidth="1"/>
    <col min="13315" max="13315" width="15.5703125" style="54" customWidth="1"/>
    <col min="13316" max="13316" width="18.28515625" style="54" customWidth="1"/>
    <col min="13317" max="13317" width="18.140625" style="54" customWidth="1"/>
    <col min="13318" max="13318" width="24.85546875" style="54" customWidth="1"/>
    <col min="13319" max="13319" width="31.42578125" style="54" customWidth="1"/>
    <col min="13320" max="13568" width="9.140625" style="54"/>
    <col min="13569" max="13569" width="6.28515625" style="54" customWidth="1"/>
    <col min="13570" max="13570" width="32.28515625" style="54" customWidth="1"/>
    <col min="13571" max="13571" width="15.5703125" style="54" customWidth="1"/>
    <col min="13572" max="13572" width="18.28515625" style="54" customWidth="1"/>
    <col min="13573" max="13573" width="18.140625" style="54" customWidth="1"/>
    <col min="13574" max="13574" width="24.85546875" style="54" customWidth="1"/>
    <col min="13575" max="13575" width="31.42578125" style="54" customWidth="1"/>
    <col min="13576" max="13824" width="9.140625" style="54"/>
    <col min="13825" max="13825" width="6.28515625" style="54" customWidth="1"/>
    <col min="13826" max="13826" width="32.28515625" style="54" customWidth="1"/>
    <col min="13827" max="13827" width="15.5703125" style="54" customWidth="1"/>
    <col min="13828" max="13828" width="18.28515625" style="54" customWidth="1"/>
    <col min="13829" max="13829" width="18.140625" style="54" customWidth="1"/>
    <col min="13830" max="13830" width="24.85546875" style="54" customWidth="1"/>
    <col min="13831" max="13831" width="31.42578125" style="54" customWidth="1"/>
    <col min="13832" max="14080" width="9.140625" style="54"/>
    <col min="14081" max="14081" width="6.28515625" style="54" customWidth="1"/>
    <col min="14082" max="14082" width="32.28515625" style="54" customWidth="1"/>
    <col min="14083" max="14083" width="15.5703125" style="54" customWidth="1"/>
    <col min="14084" max="14084" width="18.28515625" style="54" customWidth="1"/>
    <col min="14085" max="14085" width="18.140625" style="54" customWidth="1"/>
    <col min="14086" max="14086" width="24.85546875" style="54" customWidth="1"/>
    <col min="14087" max="14087" width="31.42578125" style="54" customWidth="1"/>
    <col min="14088" max="14336" width="9.140625" style="54"/>
    <col min="14337" max="14337" width="6.28515625" style="54" customWidth="1"/>
    <col min="14338" max="14338" width="32.28515625" style="54" customWidth="1"/>
    <col min="14339" max="14339" width="15.5703125" style="54" customWidth="1"/>
    <col min="14340" max="14340" width="18.28515625" style="54" customWidth="1"/>
    <col min="14341" max="14341" width="18.140625" style="54" customWidth="1"/>
    <col min="14342" max="14342" width="24.85546875" style="54" customWidth="1"/>
    <col min="14343" max="14343" width="31.42578125" style="54" customWidth="1"/>
    <col min="14344" max="14592" width="9.140625" style="54"/>
    <col min="14593" max="14593" width="6.28515625" style="54" customWidth="1"/>
    <col min="14594" max="14594" width="32.28515625" style="54" customWidth="1"/>
    <col min="14595" max="14595" width="15.5703125" style="54" customWidth="1"/>
    <col min="14596" max="14596" width="18.28515625" style="54" customWidth="1"/>
    <col min="14597" max="14597" width="18.140625" style="54" customWidth="1"/>
    <col min="14598" max="14598" width="24.85546875" style="54" customWidth="1"/>
    <col min="14599" max="14599" width="31.42578125" style="54" customWidth="1"/>
    <col min="14600" max="14848" width="9.140625" style="54"/>
    <col min="14849" max="14849" width="6.28515625" style="54" customWidth="1"/>
    <col min="14850" max="14850" width="32.28515625" style="54" customWidth="1"/>
    <col min="14851" max="14851" width="15.5703125" style="54" customWidth="1"/>
    <col min="14852" max="14852" width="18.28515625" style="54" customWidth="1"/>
    <col min="14853" max="14853" width="18.140625" style="54" customWidth="1"/>
    <col min="14854" max="14854" width="24.85546875" style="54" customWidth="1"/>
    <col min="14855" max="14855" width="31.42578125" style="54" customWidth="1"/>
    <col min="14856" max="15104" width="9.140625" style="54"/>
    <col min="15105" max="15105" width="6.28515625" style="54" customWidth="1"/>
    <col min="15106" max="15106" width="32.28515625" style="54" customWidth="1"/>
    <col min="15107" max="15107" width="15.5703125" style="54" customWidth="1"/>
    <col min="15108" max="15108" width="18.28515625" style="54" customWidth="1"/>
    <col min="15109" max="15109" width="18.140625" style="54" customWidth="1"/>
    <col min="15110" max="15110" width="24.85546875" style="54" customWidth="1"/>
    <col min="15111" max="15111" width="31.42578125" style="54" customWidth="1"/>
    <col min="15112" max="15360" width="9.140625" style="54"/>
    <col min="15361" max="15361" width="6.28515625" style="54" customWidth="1"/>
    <col min="15362" max="15362" width="32.28515625" style="54" customWidth="1"/>
    <col min="15363" max="15363" width="15.5703125" style="54" customWidth="1"/>
    <col min="15364" max="15364" width="18.28515625" style="54" customWidth="1"/>
    <col min="15365" max="15365" width="18.140625" style="54" customWidth="1"/>
    <col min="15366" max="15366" width="24.85546875" style="54" customWidth="1"/>
    <col min="15367" max="15367" width="31.42578125" style="54" customWidth="1"/>
    <col min="15368" max="15616" width="9.140625" style="54"/>
    <col min="15617" max="15617" width="6.28515625" style="54" customWidth="1"/>
    <col min="15618" max="15618" width="32.28515625" style="54" customWidth="1"/>
    <col min="15619" max="15619" width="15.5703125" style="54" customWidth="1"/>
    <col min="15620" max="15620" width="18.28515625" style="54" customWidth="1"/>
    <col min="15621" max="15621" width="18.140625" style="54" customWidth="1"/>
    <col min="15622" max="15622" width="24.85546875" style="54" customWidth="1"/>
    <col min="15623" max="15623" width="31.42578125" style="54" customWidth="1"/>
    <col min="15624" max="15872" width="9.140625" style="54"/>
    <col min="15873" max="15873" width="6.28515625" style="54" customWidth="1"/>
    <col min="15874" max="15874" width="32.28515625" style="54" customWidth="1"/>
    <col min="15875" max="15875" width="15.5703125" style="54" customWidth="1"/>
    <col min="15876" max="15876" width="18.28515625" style="54" customWidth="1"/>
    <col min="15877" max="15877" width="18.140625" style="54" customWidth="1"/>
    <col min="15878" max="15878" width="24.85546875" style="54" customWidth="1"/>
    <col min="15879" max="15879" width="31.42578125" style="54" customWidth="1"/>
    <col min="15880" max="16128" width="9.140625" style="54"/>
    <col min="16129" max="16129" width="6.28515625" style="54" customWidth="1"/>
    <col min="16130" max="16130" width="32.28515625" style="54" customWidth="1"/>
    <col min="16131" max="16131" width="15.5703125" style="54" customWidth="1"/>
    <col min="16132" max="16132" width="18.28515625" style="54" customWidth="1"/>
    <col min="16133" max="16133" width="18.140625" style="54" customWidth="1"/>
    <col min="16134" max="16134" width="24.85546875" style="54" customWidth="1"/>
    <col min="16135" max="16135" width="31.42578125" style="54" customWidth="1"/>
    <col min="16136" max="16384" width="9.140625" style="54"/>
  </cols>
  <sheetData>
    <row r="1" spans="1:7" ht="15.75" x14ac:dyDescent="0.25">
      <c r="G1" s="57" t="s">
        <v>114</v>
      </c>
    </row>
    <row r="3" spans="1:7" ht="15.75" x14ac:dyDescent="0.25">
      <c r="A3" s="234" t="s">
        <v>115</v>
      </c>
      <c r="B3" s="235"/>
      <c r="C3" s="235"/>
      <c r="D3" s="235"/>
      <c r="E3" s="235"/>
      <c r="F3" s="235"/>
      <c r="G3" s="235"/>
    </row>
    <row r="5" spans="1:7" ht="39" customHeight="1" x14ac:dyDescent="0.25">
      <c r="A5" s="59" t="s">
        <v>0</v>
      </c>
      <c r="B5" s="59" t="s">
        <v>116</v>
      </c>
      <c r="C5" s="59" t="s">
        <v>111</v>
      </c>
      <c r="D5" s="59" t="s">
        <v>117</v>
      </c>
      <c r="E5" s="59" t="s">
        <v>118</v>
      </c>
      <c r="F5" s="59" t="s">
        <v>119</v>
      </c>
      <c r="G5" s="59" t="s">
        <v>120</v>
      </c>
    </row>
    <row r="6" spans="1:7" x14ac:dyDescent="0.25">
      <c r="A6" s="59">
        <v>1</v>
      </c>
      <c r="B6" s="59">
        <v>2</v>
      </c>
      <c r="C6" s="59">
        <v>3</v>
      </c>
      <c r="D6" s="59">
        <v>4</v>
      </c>
      <c r="E6" s="59">
        <v>5</v>
      </c>
      <c r="F6" s="59">
        <v>6</v>
      </c>
      <c r="G6" s="59">
        <v>7</v>
      </c>
    </row>
    <row r="7" spans="1:7" ht="15.75" customHeight="1" x14ac:dyDescent="0.25">
      <c r="A7" s="59"/>
      <c r="B7" s="59"/>
      <c r="C7" s="59"/>
      <c r="D7" s="59"/>
      <c r="E7" s="59"/>
      <c r="F7" s="59"/>
      <c r="G7" s="59"/>
    </row>
    <row r="8" spans="1:7" ht="15.75" customHeight="1" x14ac:dyDescent="0.25">
      <c r="A8" s="59"/>
      <c r="B8" s="59"/>
      <c r="C8" s="59"/>
      <c r="D8" s="59"/>
      <c r="E8" s="59"/>
      <c r="F8" s="59"/>
      <c r="G8" s="59"/>
    </row>
    <row r="9" spans="1:7" ht="15.75" customHeight="1" x14ac:dyDescent="0.25">
      <c r="A9" s="59"/>
      <c r="B9" s="59"/>
      <c r="C9" s="59"/>
      <c r="D9" s="59"/>
      <c r="E9" s="59"/>
      <c r="F9" s="59"/>
      <c r="G9" s="59"/>
    </row>
    <row r="10" spans="1:7" x14ac:dyDescent="0.25">
      <c r="A10" s="55"/>
      <c r="B10" s="56"/>
      <c r="C10" s="56"/>
      <c r="D10" s="56"/>
      <c r="E10" s="56"/>
      <c r="F10" s="56"/>
      <c r="G10" s="60"/>
    </row>
  </sheetData>
  <mergeCells count="1">
    <mergeCell ref="A3:G3"/>
  </mergeCells>
  <pageMargins left="0.51181102362204722" right="0.51181102362204722" top="0.74803149606299213" bottom="0.74803149606299213" header="0.31496062992125984" footer="0.31496062992125984"/>
  <pageSetup paperSize="9" scale="90" orientation="landscape" horizontalDpi="4294967293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D10"/>
  <sheetViews>
    <sheetView view="pageBreakPreview" zoomScale="110" zoomScaleNormal="100" zoomScaleSheetLayoutView="110" workbookViewId="0">
      <selection activeCell="A4" sqref="A4"/>
    </sheetView>
  </sheetViews>
  <sheetFormatPr defaultRowHeight="15" x14ac:dyDescent="0.25"/>
  <cols>
    <col min="1" max="1" width="4.140625" customWidth="1"/>
    <col min="2" max="2" width="52.140625" customWidth="1"/>
    <col min="3" max="3" width="23.5703125" customWidth="1"/>
    <col min="4" max="4" width="50.42578125" customWidth="1"/>
  </cols>
  <sheetData>
    <row r="1" spans="1:4" ht="15.75" x14ac:dyDescent="0.25">
      <c r="D1" s="44" t="s">
        <v>121</v>
      </c>
    </row>
    <row r="2" spans="1:4" ht="16.5" customHeight="1" x14ac:dyDescent="0.25">
      <c r="A2" s="229" t="s">
        <v>103</v>
      </c>
      <c r="B2" s="236"/>
      <c r="C2" s="236"/>
      <c r="D2" s="236"/>
    </row>
    <row r="3" spans="1:4" ht="33" customHeight="1" x14ac:dyDescent="0.25">
      <c r="A3" s="229" t="s">
        <v>125</v>
      </c>
      <c r="B3" s="236"/>
      <c r="C3" s="236"/>
      <c r="D3" s="236"/>
    </row>
    <row r="4" spans="1:4" x14ac:dyDescent="0.25">
      <c r="A4" s="58"/>
    </row>
    <row r="5" spans="1:4" ht="48.75" customHeight="1" x14ac:dyDescent="0.25">
      <c r="A5" s="33" t="s">
        <v>0</v>
      </c>
      <c r="B5" s="33" t="s">
        <v>122</v>
      </c>
      <c r="C5" s="33" t="s">
        <v>123</v>
      </c>
      <c r="D5" s="33" t="s">
        <v>124</v>
      </c>
    </row>
    <row r="6" spans="1:4" x14ac:dyDescent="0.25">
      <c r="A6" s="33">
        <v>1</v>
      </c>
      <c r="B6" s="33">
        <v>2</v>
      </c>
      <c r="C6" s="33">
        <v>3</v>
      </c>
      <c r="D6" s="33">
        <v>4</v>
      </c>
    </row>
    <row r="7" spans="1:4" x14ac:dyDescent="0.25">
      <c r="A7" s="34"/>
      <c r="B7" s="34"/>
      <c r="C7" s="34"/>
      <c r="D7" s="34"/>
    </row>
    <row r="8" spans="1:4" x14ac:dyDescent="0.25">
      <c r="A8" s="34"/>
      <c r="B8" s="34"/>
      <c r="C8" s="34"/>
      <c r="D8" s="34"/>
    </row>
    <row r="9" spans="1:4" x14ac:dyDescent="0.25">
      <c r="A9" s="34"/>
      <c r="B9" s="34"/>
      <c r="C9" s="34"/>
      <c r="D9" s="34"/>
    </row>
    <row r="10" spans="1:4" x14ac:dyDescent="0.25">
      <c r="A10" s="29"/>
    </row>
  </sheetData>
  <mergeCells count="2">
    <mergeCell ref="A2:D2"/>
    <mergeCell ref="A3:D3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2:K14"/>
  <sheetViews>
    <sheetView view="pageBreakPreview" zoomScale="150" zoomScaleNormal="100" zoomScaleSheetLayoutView="150" workbookViewId="0">
      <selection activeCell="K10" sqref="K10"/>
    </sheetView>
  </sheetViews>
  <sheetFormatPr defaultRowHeight="15" x14ac:dyDescent="0.25"/>
  <cols>
    <col min="1" max="1" width="4.28515625" customWidth="1"/>
    <col min="2" max="2" width="18.7109375" customWidth="1"/>
    <col min="3" max="3" width="26.140625" customWidth="1"/>
    <col min="4" max="4" width="13.140625" customWidth="1"/>
    <col min="5" max="5" width="19.42578125" customWidth="1"/>
    <col min="6" max="10" width="10.7109375" customWidth="1"/>
    <col min="11" max="11" width="16.42578125" customWidth="1"/>
  </cols>
  <sheetData>
    <row r="2" spans="1:11" ht="15.75" x14ac:dyDescent="0.25">
      <c r="A2" s="45"/>
      <c r="B2" s="45"/>
      <c r="C2" s="45"/>
      <c r="D2" s="45"/>
      <c r="E2" s="45"/>
      <c r="F2" s="45"/>
      <c r="G2" s="45"/>
      <c r="H2" s="45"/>
      <c r="I2" s="45"/>
      <c r="J2" s="45"/>
      <c r="K2" s="44" t="s">
        <v>94</v>
      </c>
    </row>
    <row r="3" spans="1:11" ht="15.75" x14ac:dyDescent="0.25">
      <c r="A3" s="229" t="s">
        <v>95</v>
      </c>
      <c r="B3" s="236"/>
      <c r="C3" s="236"/>
      <c r="D3" s="236"/>
      <c r="E3" s="236"/>
      <c r="F3" s="236"/>
      <c r="G3" s="236"/>
      <c r="H3" s="236"/>
      <c r="I3" s="236"/>
      <c r="J3" s="236"/>
      <c r="K3" s="236"/>
    </row>
    <row r="4" spans="1:11" ht="15.75" customHeight="1" x14ac:dyDescent="0.25">
      <c r="A4" s="229" t="s">
        <v>166</v>
      </c>
      <c r="B4" s="236"/>
      <c r="C4" s="236"/>
      <c r="D4" s="236"/>
      <c r="E4" s="236"/>
      <c r="F4" s="236"/>
      <c r="G4" s="236"/>
      <c r="H4" s="236"/>
      <c r="I4" s="236"/>
      <c r="J4" s="236"/>
      <c r="K4" s="236"/>
    </row>
    <row r="5" spans="1:11" x14ac:dyDescent="0.25">
      <c r="A5" s="32"/>
      <c r="B5" s="31"/>
      <c r="C5" s="31"/>
      <c r="D5" s="31"/>
      <c r="E5" s="31"/>
      <c r="F5" s="31"/>
      <c r="G5" s="31"/>
      <c r="H5" s="31"/>
      <c r="I5" s="31"/>
      <c r="J5" s="31"/>
      <c r="K5" s="31"/>
    </row>
    <row r="6" spans="1:11" ht="33" customHeight="1" x14ac:dyDescent="0.25">
      <c r="A6" s="239" t="s">
        <v>0</v>
      </c>
      <c r="B6" s="241" t="s">
        <v>96</v>
      </c>
      <c r="C6" s="241" t="s">
        <v>101</v>
      </c>
      <c r="D6" s="241" t="s">
        <v>97</v>
      </c>
      <c r="E6" s="237" t="s">
        <v>98</v>
      </c>
      <c r="F6" s="238" t="s">
        <v>99</v>
      </c>
      <c r="G6" s="238"/>
      <c r="H6" s="238"/>
      <c r="I6" s="238"/>
      <c r="J6" s="238"/>
      <c r="K6" s="238"/>
    </row>
    <row r="7" spans="1:11" x14ac:dyDescent="0.25">
      <c r="A7" s="240"/>
      <c r="B7" s="242"/>
      <c r="C7" s="244"/>
      <c r="D7" s="242"/>
      <c r="E7" s="237"/>
      <c r="F7" s="246" t="s">
        <v>36</v>
      </c>
      <c r="G7" s="237" t="s">
        <v>45</v>
      </c>
      <c r="H7" s="237"/>
      <c r="I7" s="237"/>
      <c r="J7" s="237"/>
      <c r="K7" s="237"/>
    </row>
    <row r="8" spans="1:11" x14ac:dyDescent="0.25">
      <c r="A8" s="240"/>
      <c r="B8" s="243"/>
      <c r="C8" s="245"/>
      <c r="D8" s="243"/>
      <c r="E8" s="237"/>
      <c r="F8" s="247"/>
      <c r="G8" s="33" t="s">
        <v>65</v>
      </c>
      <c r="H8" s="33" t="s">
        <v>66</v>
      </c>
      <c r="I8" s="33" t="s">
        <v>67</v>
      </c>
      <c r="J8" s="33" t="s">
        <v>68</v>
      </c>
      <c r="K8" s="33" t="s">
        <v>100</v>
      </c>
    </row>
    <row r="9" spans="1:11" x14ac:dyDescent="0.25">
      <c r="A9" s="33">
        <v>1</v>
      </c>
      <c r="B9" s="33">
        <v>2</v>
      </c>
      <c r="C9" s="33">
        <v>3</v>
      </c>
      <c r="D9" s="33">
        <v>4</v>
      </c>
      <c r="E9" s="33">
        <v>5</v>
      </c>
      <c r="F9" s="33">
        <v>6</v>
      </c>
      <c r="G9" s="33">
        <v>7</v>
      </c>
      <c r="H9" s="82">
        <v>8</v>
      </c>
      <c r="I9" s="82">
        <v>9</v>
      </c>
      <c r="J9" s="82">
        <v>10</v>
      </c>
      <c r="K9" s="33">
        <v>11</v>
      </c>
    </row>
    <row r="10" spans="1:11" x14ac:dyDescent="0.25">
      <c r="A10" s="34"/>
      <c r="B10" s="34"/>
      <c r="C10" s="34"/>
      <c r="D10" s="34"/>
      <c r="E10" s="34"/>
      <c r="F10" s="34"/>
      <c r="G10" s="34"/>
      <c r="H10" s="34"/>
      <c r="I10" s="34"/>
      <c r="J10" s="34"/>
      <c r="K10" s="34"/>
    </row>
    <row r="11" spans="1:11" x14ac:dyDescent="0.25">
      <c r="A11" s="34"/>
      <c r="B11" s="34"/>
      <c r="C11" s="34"/>
      <c r="D11" s="34"/>
      <c r="E11" s="34"/>
      <c r="F11" s="34"/>
      <c r="G11" s="34"/>
      <c r="H11" s="34"/>
      <c r="I11" s="34"/>
      <c r="J11" s="34"/>
      <c r="K11" s="34"/>
    </row>
    <row r="12" spans="1:11" x14ac:dyDescent="0.25">
      <c r="A12" s="34"/>
      <c r="B12" s="34"/>
      <c r="C12" s="34"/>
      <c r="D12" s="34"/>
      <c r="E12" s="34"/>
      <c r="F12" s="34"/>
      <c r="G12" s="34"/>
      <c r="H12" s="34"/>
      <c r="I12" s="34"/>
      <c r="J12" s="34"/>
      <c r="K12" s="34"/>
    </row>
    <row r="13" spans="1:11" x14ac:dyDescent="0.25">
      <c r="A13" s="29"/>
    </row>
    <row r="14" spans="1:11" x14ac:dyDescent="0.25">
      <c r="A14" s="30"/>
    </row>
  </sheetData>
  <mergeCells count="10">
    <mergeCell ref="E6:E8"/>
    <mergeCell ref="F6:K6"/>
    <mergeCell ref="G7:K7"/>
    <mergeCell ref="A3:K3"/>
    <mergeCell ref="A4:K4"/>
    <mergeCell ref="A6:A8"/>
    <mergeCell ref="B6:B8"/>
    <mergeCell ref="C6:C8"/>
    <mergeCell ref="D6:D8"/>
    <mergeCell ref="F7:F8"/>
  </mergeCells>
  <pageMargins left="0.51181102362204722" right="0.51181102362204722" top="0.74803149606299213" bottom="0.74803149606299213" header="0.31496062992125984" footer="0.31496062992125984"/>
  <pageSetup paperSize="9" scale="8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2:H15"/>
  <sheetViews>
    <sheetView view="pageBreakPreview" zoomScaleNormal="100" zoomScaleSheetLayoutView="100" workbookViewId="0">
      <selection activeCell="D13" sqref="D13"/>
    </sheetView>
  </sheetViews>
  <sheetFormatPr defaultRowHeight="15" x14ac:dyDescent="0.25"/>
  <cols>
    <col min="1" max="1" width="4.28515625" customWidth="1"/>
    <col min="2" max="2" width="45" customWidth="1"/>
    <col min="3" max="3" width="17.42578125" customWidth="1"/>
    <col min="8" max="8" width="19.42578125" customWidth="1"/>
  </cols>
  <sheetData>
    <row r="2" spans="1:8" ht="15.75" x14ac:dyDescent="0.25">
      <c r="G2" s="61"/>
      <c r="H2" s="53" t="s">
        <v>126</v>
      </c>
    </row>
    <row r="3" spans="1:8" ht="15.75" x14ac:dyDescent="0.25">
      <c r="G3" s="61"/>
      <c r="H3" s="53"/>
    </row>
    <row r="4" spans="1:8" ht="50.25" customHeight="1" x14ac:dyDescent="0.25">
      <c r="A4" s="252" t="s">
        <v>143</v>
      </c>
      <c r="B4" s="253"/>
      <c r="C4" s="253"/>
      <c r="D4" s="253"/>
      <c r="E4" s="253"/>
      <c r="F4" s="253"/>
      <c r="G4" s="253"/>
      <c r="H4" s="253"/>
    </row>
    <row r="5" spans="1:8" ht="15.75" customHeight="1" x14ac:dyDescent="0.25"/>
    <row r="6" spans="1:8" ht="36" customHeight="1" x14ac:dyDescent="0.25">
      <c r="A6" s="246" t="s">
        <v>127</v>
      </c>
      <c r="B6" s="246" t="s">
        <v>128</v>
      </c>
      <c r="C6" s="246" t="s">
        <v>129</v>
      </c>
      <c r="D6" s="237" t="s">
        <v>130</v>
      </c>
      <c r="E6" s="237"/>
      <c r="F6" s="237"/>
      <c r="G6" s="237"/>
      <c r="H6" s="246" t="s">
        <v>131</v>
      </c>
    </row>
    <row r="7" spans="1:8" ht="35.25" customHeight="1" x14ac:dyDescent="0.25">
      <c r="A7" s="254"/>
      <c r="B7" s="254"/>
      <c r="C7" s="251"/>
      <c r="D7" s="33" t="s">
        <v>132</v>
      </c>
      <c r="E7" s="33" t="s">
        <v>133</v>
      </c>
      <c r="F7" s="33" t="s">
        <v>134</v>
      </c>
      <c r="G7" s="33" t="s">
        <v>135</v>
      </c>
      <c r="H7" s="251"/>
    </row>
    <row r="8" spans="1:8" x14ac:dyDescent="0.25">
      <c r="A8" s="33">
        <v>1</v>
      </c>
      <c r="B8" s="33">
        <v>2</v>
      </c>
      <c r="C8" s="33">
        <v>3</v>
      </c>
      <c r="D8" s="33">
        <v>4</v>
      </c>
      <c r="E8" s="33">
        <v>5</v>
      </c>
      <c r="F8" s="33">
        <v>6</v>
      </c>
      <c r="G8" s="33">
        <v>7</v>
      </c>
      <c r="H8" s="33">
        <v>8</v>
      </c>
    </row>
    <row r="9" spans="1:8" ht="66" customHeight="1" x14ac:dyDescent="0.25">
      <c r="A9" s="33">
        <v>1</v>
      </c>
      <c r="B9" s="34" t="s">
        <v>136</v>
      </c>
      <c r="C9" s="33">
        <v>2.8</v>
      </c>
      <c r="D9" s="33">
        <v>2.9</v>
      </c>
      <c r="E9" s="33">
        <v>2.9</v>
      </c>
      <c r="F9" s="33">
        <v>3</v>
      </c>
      <c r="G9" s="33">
        <v>3</v>
      </c>
      <c r="H9" s="33">
        <v>3</v>
      </c>
    </row>
    <row r="10" spans="1:8" ht="38.25" x14ac:dyDescent="0.25">
      <c r="A10" s="33" t="s">
        <v>137</v>
      </c>
      <c r="B10" s="34" t="s">
        <v>138</v>
      </c>
      <c r="C10" s="33">
        <v>221</v>
      </c>
      <c r="D10" s="33">
        <v>210</v>
      </c>
      <c r="E10" s="33">
        <v>199</v>
      </c>
      <c r="F10" s="33">
        <v>189</v>
      </c>
      <c r="G10" s="33">
        <v>187</v>
      </c>
      <c r="H10" s="33">
        <v>182</v>
      </c>
    </row>
    <row r="11" spans="1:8" ht="25.5" x14ac:dyDescent="0.25">
      <c r="A11" s="33" t="s">
        <v>139</v>
      </c>
      <c r="B11" s="34" t="s">
        <v>144</v>
      </c>
      <c r="C11" s="33">
        <v>185</v>
      </c>
      <c r="D11" s="33">
        <v>180</v>
      </c>
      <c r="E11" s="33">
        <v>175</v>
      </c>
      <c r="F11" s="33">
        <v>150</v>
      </c>
      <c r="G11" s="33">
        <v>150</v>
      </c>
      <c r="H11" s="33">
        <v>150</v>
      </c>
    </row>
    <row r="12" spans="1:8" ht="63.75" x14ac:dyDescent="0.25">
      <c r="A12" s="33" t="s">
        <v>140</v>
      </c>
      <c r="B12" s="34" t="s">
        <v>145</v>
      </c>
      <c r="C12" s="33">
        <v>100</v>
      </c>
      <c r="D12" s="33">
        <v>100</v>
      </c>
      <c r="E12" s="33">
        <v>100</v>
      </c>
      <c r="F12" s="33">
        <v>100</v>
      </c>
      <c r="G12" s="33">
        <v>100</v>
      </c>
      <c r="H12" s="33">
        <v>100</v>
      </c>
    </row>
    <row r="13" spans="1:8" ht="38.25" x14ac:dyDescent="0.25">
      <c r="A13" s="85" t="s">
        <v>141</v>
      </c>
      <c r="B13" s="34" t="s">
        <v>142</v>
      </c>
      <c r="C13" s="85">
        <v>100</v>
      </c>
      <c r="D13" s="85">
        <v>100</v>
      </c>
      <c r="E13" s="85">
        <v>100</v>
      </c>
      <c r="F13" s="85">
        <v>100</v>
      </c>
      <c r="G13" s="85">
        <v>100</v>
      </c>
      <c r="H13" s="85">
        <v>100</v>
      </c>
    </row>
    <row r="14" spans="1:8" ht="81" customHeight="1" x14ac:dyDescent="0.25">
      <c r="A14" s="86" t="s">
        <v>177</v>
      </c>
      <c r="B14" s="90" t="s">
        <v>187</v>
      </c>
      <c r="C14" s="86">
        <v>95</v>
      </c>
      <c r="D14" s="86">
        <v>95</v>
      </c>
      <c r="E14" s="86">
        <v>95</v>
      </c>
      <c r="F14" s="86">
        <v>95</v>
      </c>
      <c r="G14" s="86">
        <v>95</v>
      </c>
      <c r="H14" s="86">
        <v>95</v>
      </c>
    </row>
    <row r="15" spans="1:8" ht="19.5" customHeight="1" x14ac:dyDescent="0.25">
      <c r="A15" s="86" t="s">
        <v>110</v>
      </c>
      <c r="B15" s="248" t="s">
        <v>188</v>
      </c>
      <c r="C15" s="249"/>
      <c r="D15" s="249"/>
      <c r="E15" s="249"/>
      <c r="F15" s="249"/>
      <c r="G15" s="249"/>
      <c r="H15" s="250"/>
    </row>
  </sheetData>
  <mergeCells count="7">
    <mergeCell ref="B15:H15"/>
    <mergeCell ref="H6:H7"/>
    <mergeCell ref="A4:H4"/>
    <mergeCell ref="D6:G6"/>
    <mergeCell ref="B6:B7"/>
    <mergeCell ref="A6:A7"/>
    <mergeCell ref="C6:C7"/>
  </mergeCells>
  <pageMargins left="0.51181102362204722" right="0.5118110236220472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5</vt:i4>
      </vt:variant>
    </vt:vector>
  </HeadingPairs>
  <TitlesOfParts>
    <vt:vector size="13" baseType="lpstr">
      <vt:lpstr>МП 6</vt:lpstr>
      <vt:lpstr>Таблица 2</vt:lpstr>
      <vt:lpstr>Таблица 3</vt:lpstr>
      <vt:lpstr>Таблица 4</vt:lpstr>
      <vt:lpstr>Таблица 5</vt:lpstr>
      <vt:lpstr>Таблица 6</vt:lpstr>
      <vt:lpstr>Таблица 7</vt:lpstr>
      <vt:lpstr>Таблица 8</vt:lpstr>
      <vt:lpstr>'Таблица 2'!Заголовки_для_печати</vt:lpstr>
      <vt:lpstr>'Таблица 2'!Область_печати</vt:lpstr>
      <vt:lpstr>'Таблица 3'!Область_печати</vt:lpstr>
      <vt:lpstr>'Таблица 4'!Область_печати</vt:lpstr>
      <vt:lpstr>'Таблица 8'!Область_печати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2023-12-26T04:49:59Z</dcterms:modified>
</cp:coreProperties>
</file>