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D4B1E2E-5205-403F-AB5F-3864666D4194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Hlk67922527" localSheetId="0">'Таблица 2'!$D$15</definedName>
    <definedName name="_Hlk67925744" localSheetId="0">'Таблица 2'!$D$16</definedName>
    <definedName name="_Hlk68618498" localSheetId="0">'Таблица 2'!#REF!</definedName>
    <definedName name="_Hlk69889099" localSheetId="0">'Таблица 2'!$A$107</definedName>
    <definedName name="_Hlk69889156" localSheetId="0">'Таблица 2'!$A$108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E29" i="1"/>
  <c r="E26" i="1"/>
  <c r="G39" i="1"/>
  <c r="F36" i="1"/>
  <c r="I26" i="1"/>
  <c r="H26" i="1"/>
  <c r="G26" i="1"/>
  <c r="F26" i="1"/>
  <c r="E32" i="1"/>
  <c r="E17" i="1"/>
  <c r="I44" i="1"/>
  <c r="H44" i="1"/>
  <c r="G44" i="1"/>
  <c r="H43" i="1"/>
  <c r="H39" i="1"/>
  <c r="E39" i="1" s="1"/>
  <c r="I39" i="1"/>
  <c r="J39" i="1"/>
  <c r="F39" i="1"/>
  <c r="G38" i="1"/>
  <c r="H38" i="1"/>
  <c r="I38" i="1"/>
  <c r="J38" i="1"/>
  <c r="F38" i="1"/>
  <c r="G37" i="1"/>
  <c r="H37" i="1"/>
  <c r="I37" i="1"/>
  <c r="J37" i="1"/>
  <c r="F37" i="1"/>
  <c r="G36" i="1"/>
  <c r="H36" i="1"/>
  <c r="I36" i="1"/>
  <c r="G35" i="1"/>
  <c r="H35" i="1"/>
  <c r="I35" i="1"/>
  <c r="F35" i="1"/>
  <c r="F33" i="1" l="1"/>
  <c r="F44" i="1"/>
  <c r="I43" i="1" l="1"/>
  <c r="G43" i="1"/>
  <c r="G41" i="1" s="1"/>
  <c r="I41" i="1" l="1"/>
  <c r="I57" i="1"/>
  <c r="H41" i="1"/>
  <c r="J29" i="1"/>
  <c r="J26" i="1" s="1"/>
  <c r="J13" i="1" l="1"/>
  <c r="J35" i="1" s="1"/>
  <c r="F58" i="1" l="1"/>
  <c r="F65" i="1"/>
  <c r="F103" i="1" l="1"/>
  <c r="F43" i="1" l="1"/>
  <c r="F41" i="1" s="1"/>
  <c r="G93" i="1" l="1"/>
  <c r="H93" i="1"/>
  <c r="I93" i="1"/>
  <c r="J93" i="1"/>
  <c r="F93" i="1"/>
  <c r="H33" i="1" l="1"/>
  <c r="I64" i="1" l="1"/>
  <c r="I33" i="1"/>
  <c r="E78" i="1"/>
  <c r="I79" i="1" l="1"/>
  <c r="E104" i="1"/>
  <c r="E105" i="1"/>
  <c r="E101" i="1"/>
  <c r="E96" i="1"/>
  <c r="E97" i="1"/>
  <c r="E63" i="1"/>
  <c r="J49" i="1"/>
  <c r="J56" i="1" s="1"/>
  <c r="J50" i="1"/>
  <c r="E50" i="1" s="1"/>
  <c r="J52" i="1"/>
  <c r="E52" i="1" s="1"/>
  <c r="J53" i="1"/>
  <c r="E53" i="1" s="1"/>
  <c r="J54" i="1"/>
  <c r="E54" i="1" s="1"/>
  <c r="J51" i="1"/>
  <c r="E51" i="1" s="1"/>
  <c r="I48" i="1"/>
  <c r="E42" i="1"/>
  <c r="J45" i="1"/>
  <c r="J46" i="1"/>
  <c r="E46" i="1" s="1"/>
  <c r="J47" i="1"/>
  <c r="J43" i="1"/>
  <c r="E37" i="1"/>
  <c r="E38" i="1"/>
  <c r="E34" i="1"/>
  <c r="I11" i="1"/>
  <c r="J36" i="1"/>
  <c r="E36" i="1" s="1"/>
  <c r="J61" i="1" l="1"/>
  <c r="J68" i="1" s="1"/>
  <c r="J83" i="1" s="1"/>
  <c r="E49" i="1"/>
  <c r="J59" i="1"/>
  <c r="J66" i="1" s="1"/>
  <c r="J81" i="1" s="1"/>
  <c r="J98" i="1"/>
  <c r="J57" i="1"/>
  <c r="J102" i="1" s="1"/>
  <c r="E45" i="1"/>
  <c r="J44" i="1"/>
  <c r="J58" i="1" s="1"/>
  <c r="J103" i="1" s="1"/>
  <c r="J60" i="1"/>
  <c r="J67" i="1" s="1"/>
  <c r="J82" i="1" s="1"/>
  <c r="J11" i="1"/>
  <c r="E13" i="1"/>
  <c r="E47" i="1"/>
  <c r="J48" i="1"/>
  <c r="J33" i="1"/>
  <c r="E14" i="1" l="1"/>
  <c r="J55" i="1"/>
  <c r="J65" i="1"/>
  <c r="J100" i="1"/>
  <c r="J64" i="1"/>
  <c r="J41" i="1"/>
  <c r="E44" i="1" l="1"/>
  <c r="J95" i="1"/>
  <c r="J80" i="1"/>
  <c r="J79" i="1"/>
  <c r="J94" i="1"/>
  <c r="J62" i="1"/>
  <c r="E15" i="1"/>
  <c r="E16" i="1"/>
  <c r="J77" i="1" l="1"/>
  <c r="J92" i="1"/>
  <c r="E93" i="1"/>
  <c r="I61" i="1" l="1"/>
  <c r="I68" i="1" s="1"/>
  <c r="H61" i="1"/>
  <c r="H68" i="1" s="1"/>
  <c r="G61" i="1"/>
  <c r="F61" i="1"/>
  <c r="F68" i="1" s="1"/>
  <c r="F83" i="1" s="1"/>
  <c r="I60" i="1"/>
  <c r="I67" i="1" s="1"/>
  <c r="H60" i="1"/>
  <c r="G60" i="1"/>
  <c r="F60" i="1"/>
  <c r="F67" i="1" s="1"/>
  <c r="F82" i="1" s="1"/>
  <c r="E82" i="1" s="1"/>
  <c r="I59" i="1"/>
  <c r="I66" i="1" s="1"/>
  <c r="H59" i="1"/>
  <c r="G59" i="1"/>
  <c r="F59" i="1"/>
  <c r="F66" i="1" s="1"/>
  <c r="F81" i="1" s="1"/>
  <c r="E81" i="1" s="1"/>
  <c r="I56" i="1"/>
  <c r="H56" i="1"/>
  <c r="G56" i="1"/>
  <c r="F56" i="1"/>
  <c r="I58" i="1"/>
  <c r="H58" i="1"/>
  <c r="G58" i="1"/>
  <c r="G68" i="1" l="1"/>
  <c r="G106" i="1"/>
  <c r="G103" i="1"/>
  <c r="G65" i="1"/>
  <c r="H103" i="1"/>
  <c r="H65" i="1"/>
  <c r="I103" i="1"/>
  <c r="I65" i="1"/>
  <c r="I55" i="1"/>
  <c r="F106" i="1"/>
  <c r="E66" i="1"/>
  <c r="E67" i="1"/>
  <c r="E43" i="1"/>
  <c r="E56" i="1"/>
  <c r="E59" i="1"/>
  <c r="E60" i="1"/>
  <c r="E61" i="1"/>
  <c r="F57" i="1"/>
  <c r="F102" i="1" s="1"/>
  <c r="F94" i="1" s="1"/>
  <c r="G57" i="1"/>
  <c r="H57" i="1"/>
  <c r="H102" i="1" s="1"/>
  <c r="G83" i="1" l="1"/>
  <c r="E83" i="1" s="1"/>
  <c r="G98" i="1"/>
  <c r="H80" i="1"/>
  <c r="G102" i="1"/>
  <c r="G64" i="1"/>
  <c r="F98" i="1"/>
  <c r="E106" i="1"/>
  <c r="E58" i="1"/>
  <c r="I102" i="1"/>
  <c r="I100" i="1" s="1"/>
  <c r="G55" i="1"/>
  <c r="E57" i="1"/>
  <c r="H55" i="1"/>
  <c r="G62" i="1" l="1"/>
  <c r="G79" i="1"/>
  <c r="E55" i="1"/>
  <c r="I94" i="1"/>
  <c r="F95" i="1"/>
  <c r="E102" i="1"/>
  <c r="F48" i="1"/>
  <c r="F11" i="1"/>
  <c r="E68" i="1" l="1"/>
  <c r="I62" i="1"/>
  <c r="E41" i="1"/>
  <c r="H11" i="1"/>
  <c r="G11" i="1"/>
  <c r="I95" i="1" l="1"/>
  <c r="I80" i="1"/>
  <c r="I77" i="1" s="1"/>
  <c r="E11" i="1"/>
  <c r="G100" i="1" l="1"/>
  <c r="F55" i="1"/>
  <c r="G48" i="1"/>
  <c r="H48" i="1"/>
  <c r="H64" i="1" l="1"/>
  <c r="H62" i="1" s="1"/>
  <c r="F100" i="1"/>
  <c r="F80" i="1"/>
  <c r="G95" i="1"/>
  <c r="G80" i="1"/>
  <c r="I98" i="1"/>
  <c r="E48" i="1"/>
  <c r="H79" i="1" l="1"/>
  <c r="H77" i="1" s="1"/>
  <c r="E98" i="1"/>
  <c r="I92" i="1"/>
  <c r="G94" i="1"/>
  <c r="G33" i="1"/>
  <c r="G77" i="1"/>
  <c r="H94" i="1"/>
  <c r="E94" i="1" l="1"/>
  <c r="F64" i="1"/>
  <c r="E35" i="1"/>
  <c r="E33" i="1" s="1"/>
  <c r="G92" i="1"/>
  <c r="F92" i="1"/>
  <c r="E64" i="1" l="1"/>
  <c r="F79" i="1"/>
  <c r="F62" i="1"/>
  <c r="E79" i="1"/>
  <c r="F77" i="1" l="1"/>
  <c r="E65" i="1"/>
  <c r="E62" i="1" s="1"/>
  <c r="E103" i="1"/>
  <c r="E100" i="1" s="1"/>
  <c r="H100" i="1" l="1"/>
  <c r="H95" i="1"/>
  <c r="E77" i="1" l="1"/>
  <c r="E80" i="1"/>
  <c r="E95" i="1"/>
  <c r="E92" i="1" s="1"/>
  <c r="H92" i="1"/>
</calcChain>
</file>

<file path=xl/sharedStrings.xml><?xml version="1.0" encoding="utf-8"?>
<sst xmlns="http://schemas.openxmlformats.org/spreadsheetml/2006/main" count="264" uniqueCount="128">
  <si>
    <t>Таблица 2</t>
  </si>
  <si>
    <t xml:space="preserve">Распределение финансовых ресурсов муниципальной программы </t>
  </si>
  <si>
    <t>Источники финансирования</t>
  </si>
  <si>
    <t>в том числе</t>
  </si>
  <si>
    <t>всего</t>
  </si>
  <si>
    <t>1.1.</t>
  </si>
  <si>
    <t xml:space="preserve"> </t>
  </si>
  <si>
    <t>федеральный бюджет</t>
  </si>
  <si>
    <t>бюджет автономного округа</t>
  </si>
  <si>
    <t>местный бюджет</t>
  </si>
  <si>
    <t>средства поселений ***</t>
  </si>
  <si>
    <t>иные источники</t>
  </si>
  <si>
    <t>средства по Соглашениям по передаче полномочий **</t>
  </si>
  <si>
    <t xml:space="preserve"> И т.д.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</si>
  <si>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</si>
  <si>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</si>
  <si>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</si>
  <si>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</si>
  <si>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</si>
  <si>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 xml:space="preserve">департамент финансов Нефтеюганского района </t>
  </si>
  <si>
    <t>2023 г.</t>
  </si>
  <si>
    <t>2024 г.</t>
  </si>
  <si>
    <t>Итого по подпрограмме II</t>
  </si>
  <si>
    <t xml:space="preserve">          Итого по подпрограмме I</t>
  </si>
  <si>
    <t>1.2.</t>
  </si>
  <si>
    <t>Ответственный исполнитель / соисполнитель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</si>
  <si>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</si>
  <si>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</si>
  <si>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(тыс. рублей)</t>
  </si>
  <si>
    <t>2025 г.</t>
  </si>
  <si>
    <t>Подпрограмма II «Обеспечение сбалансированности бюджета Нефтеюганского района»</t>
  </si>
  <si>
    <t>2.1</t>
  </si>
  <si>
    <t>2.2</t>
  </si>
  <si>
    <t xml:space="preserve">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
Данные средства указаны справочно и не суммируются по строке «Всего». </t>
  </si>
  <si>
    <t>2027 - 2030 гг.</t>
  </si>
  <si>
    <t>2026 г.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</si>
  <si>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
(таблица 1 показатель 2)</t>
  </si>
  <si>
    <t>Основное мероприятие: Повышение качества управления муниципальными финансами Нефтеюганского района 
(таблица 1 показатель 3)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</si>
  <si>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
(таблица 1 показатель 1,
таблица 8, показатель 1)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</si>
  <si>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</si>
  <si>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</si>
  <si>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</si>
  <si>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</si>
  <si>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</si>
  <si>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</si>
  <si>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</si>
  <si>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</si>
  <si>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</si>
  <si>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</si>
  <si>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</si>
  <si>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2025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</si>
  <si>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</si>
  <si>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</si>
  <si>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</si>
  <si>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</si>
  <si>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</si>
  <si>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</si>
  <si>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</si>
  <si>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</si>
  <si>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</si>
  <si>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</si>
  <si>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</si>
  <si>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</si>
  <si>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</si>
  <si>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</si>
  <si>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</si>
  <si>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</si>
  <si>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</si>
  <si>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</si>
  <si>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</si>
  <si>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</si>
  <si>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</si>
  <si>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</si>
  <si>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</si>
  <si>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</si>
  <si>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</si>
  <si>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</si>
  <si>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</si>
  <si>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</si>
  <si>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</si>
  <si>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Исполнение  обеспечения деятельности департамента финансов Нефтеюганского района, %</t>
  </si>
  <si>
    <t>≥ 95%</t>
  </si>
  <si>
    <t>≥95%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</si>
  <si>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</si>
  <si>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</si>
  <si>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</si>
  <si>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</si>
  <si>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</si>
  <si>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Цель:  Обеспечение долгосрочной сбалансированности  и устойчивости бюджетной системы, повышение качества управления муниципальными финансами Нефтеюганского района. </t>
  </si>
  <si>
    <t>Задача 1.  Обеспечение условий для устойчивого исполнения расходных обязательств Нефтеюганского района.</t>
  </si>
  <si>
    <t>1.1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</si>
  <si>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</si>
  <si>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t>Обеспечение основных функций и деятельности департамента финансов Нефтеюганского района, в том числе составление проекта бюджета Нефтеюганского района, организация исполнения бюджета Нефтеюганского района и формирование отчетности о его исполнении.</t>
  </si>
  <si>
    <t>1.2</t>
  </si>
  <si>
    <t>Задача 2 Совершенствование межбюджетных отношений  в Нефтеюганском районе.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</si>
  <si>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</t>
  </si>
  <si>
    <t xml:space="preserve">Планирование ассигнований на обеспечение равных финансовых возможностей бюджетов поселений, входящих в состав Нефтеюганского района, при осуществлении ими своих полномочий по решению вопросов местного значения, обеспечение сбалансированности местных бюджетов. </t>
  </si>
  <si>
    <t>Основное мероприятие: Повышение качества управления муниципальными финансами Нефтеюганского района</t>
  </si>
  <si>
    <t>Планирование ассигнований на поощрение по результатам проведенного мониторинга и оценки качества организации и осуществления бюджетного процесса органами местного 
самоуправления поселений, входящих в состав Нефтеюганского района</t>
  </si>
  <si>
    <t xml:space="preserve">Всего по муниципальной программе </t>
  </si>
  <si>
    <t>Департамент финансов Нефтеюганского района</t>
  </si>
  <si>
    <t>Объем безусловных обязательств</t>
  </si>
  <si>
    <t xml:space="preserve">Объем условных обязательств </t>
  </si>
  <si>
    <t>Реквизиты решения Правительства автономного округа о заключении соглашения</t>
  </si>
  <si>
    <t>2026 год</t>
  </si>
  <si>
    <t>2027-2030 год</t>
  </si>
  <si>
    <t>департамент финансов Нефтеюганского района</t>
  </si>
  <si>
    <t>Методика расчета и распределения дотаций на выравнивание бюджетной обеспеченности поселений закона Ханты-Мансийского автономного округа – Югры от 10.11.2008 № 132-оз «О межбюджетных отношениях в Ханты-Мансийском автономном округе – Югре», решение Думы Нефтеюганского района от 27.11.2019 № 434 «Об утверждении Порядка предоставления субвенций, субсидий и иных межбюджетных трансфертов из бюджета Нефтеюганского района»</t>
  </si>
  <si>
    <t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</si>
  <si>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Подпрограмма I «Обеспечение эффективности деятельности в сфере управления муниципальными финансами»</t>
  </si>
  <si>
    <t>Основное мероприятие: Обеспечение деятельности подведомственного учреждения</t>
  </si>
  <si>
    <t>Основное мероприятие: Обеспечение деятельности подведомственного учреждения (таблица 8, показатель 3)</t>
  </si>
  <si>
    <t>Соблюдение порядка составления и предоставления бюджетной (бухгалтерской) отчетности</t>
  </si>
  <si>
    <t>Соблюдение порядка составления и предоставления бюджетной (бухгалтерской) отчетности, %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</si>
  <si>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</si>
  <si>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Средняя итоговая оценка качества финансового менеджмента главных распорядителей бюджетных средств Нефтеюганского района, баллы</t>
  </si>
  <si>
    <t>≥ 73,5</t>
  </si>
  <si>
    <t xml:space="preserve"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</t>
  </si>
  <si>
    <t xml:space="preserve">Проведение мониторинга и оценки качества финансового менеджмента, осуществляемого главными администраторами  средств бюджета Нефтеюганского района
</t>
  </si>
  <si>
    <t>1.3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</si>
  <si>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
(таблица 8 показатель 2)</t>
  </si>
  <si>
    <t xml:space="preserve"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Югры"
</t>
  </si>
  <si>
    <t>».</t>
  </si>
  <si>
    <t>реализуемых объектов на 20__ год и плановый период 20__и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</si>
  <si>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</si>
  <si>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</si>
  <si>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20_
год</t>
  </si>
  <si>
    <t>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</si>
</sst>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_р_._-;\-* #,##0.0000_р_._-;_-* &quot;-&quot;?_р_._-;_-@_-"/>
    <numFmt numFmtId="166" formatCode="#,##0.00000"/>
    <numFmt numFmtId="167" formatCode="_-* #,##0.00000_р_._-;\-* #,##0.00000_р_._-;_-* &quot;-&quot;?_р_._-;_-@_-"/>
    <numFmt numFmtId="168" formatCode="_-* #,##0.00_р_._-;\-* #,##0.00_р_._-;_-* &quot;-&quot;??_р_._-;_-@_-"/>
    <numFmt numFmtId="169" formatCode="_-* #,##0.000000_р_._-;\-* #,##0.000000_р_._-;_-* &quot;-&quot;?_р_._-;_-@_-"/>
    <numFmt numFmtId="170" formatCode="0.00000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2">
    <xf numFmtId="0" fontId="0" fillId="0" borderId="0" xfId="0"/>
    <xf numFmtId="0" fontId="2" fillId="0" borderId="0" xfId="0" applyFont="1"/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3" fillId="0" borderId="1" xfId="2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/>
    <xf numFmtId="164" fontId="3" fillId="0" borderId="3" xfId="2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/>
    <xf numFmtId="164" fontId="3" fillId="0" borderId="3" xfId="2" applyFont="1" applyBorder="1" applyAlignment="1">
      <alignment horizontal="center" vertical="center"/>
    </xf>
    <xf numFmtId="166" fontId="2" fillId="0" borderId="1" xfId="0" applyNumberFormat="1" applyFont="1" applyBorder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169" fontId="6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0" xfId="0" applyFont="1" applyBorder="1"/>
    <xf numFmtId="0" fontId="17" fillId="0" borderId="0" xfId="0" applyFont="1"/>
    <xf numFmtId="169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66" fontId="2" fillId="3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6" fontId="3" fillId="3" borderId="1" xfId="0" applyNumberFormat="1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 vertical="center"/>
    </xf>
    <xf numFmtId="166" fontId="2" fillId="3" borderId="3" xfId="1" applyNumberFormat="1" applyFont="1" applyFill="1" applyBorder="1" applyAlignment="1">
      <alignment horizontal="center"/>
    </xf>
    <xf numFmtId="166" fontId="2" fillId="3" borderId="1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6" fontId="2" fillId="3" borderId="1" xfId="0" applyNumberFormat="1" applyFont="1" applyFill="1" applyBorder="1"/>
    <xf numFmtId="166" fontId="2" fillId="3" borderId="1" xfId="2" applyNumberFormat="1" applyFont="1" applyFill="1" applyBorder="1" applyAlignment="1">
      <alignment horizontal="center" vertical="center"/>
    </xf>
    <xf numFmtId="166" fontId="2" fillId="3" borderId="3" xfId="2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170" fontId="2" fillId="0" borderId="1" xfId="2" applyNumberFormat="1" applyFont="1" applyFill="1" applyBorder="1" applyAlignment="1">
      <alignment horizontal="center" vertical="center"/>
    </xf>
    <xf numFmtId="170" fontId="2" fillId="0" borderId="3" xfId="2" applyNumberFormat="1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2" fillId="0" borderId="0" xfId="0" applyNumberFormat="1" applyFont="1" applyFill="1" applyAlignment="1">
      <alignment horizontal="center"/>
    </xf>
    <xf numFmtId="170" fontId="2" fillId="0" borderId="0" xfId="0" applyNumberFormat="1" applyFont="1" applyFill="1"/>
    <xf numFmtId="170" fontId="2" fillId="0" borderId="0" xfId="0" applyNumberFormat="1" applyFont="1"/>
    <xf numFmtId="166" fontId="2" fillId="0" borderId="1" xfId="2" applyNumberFormat="1" applyFont="1" applyFill="1" applyBorder="1" applyAlignment="1">
      <alignment horizontal="center" vertical="center"/>
    </xf>
    <xf numFmtId="166" fontId="2" fillId="0" borderId="3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0" fontId="2" fillId="3" borderId="0" xfId="0" applyNumberFormat="1" applyFont="1" applyFill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9" fontId="6" fillId="0" borderId="6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/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7" fontId="2" fillId="3" borderId="6" xfId="0" applyNumberFormat="1" applyFont="1" applyFill="1" applyBorder="1" applyAlignment="1">
      <alignment horizontal="left" vertical="center" wrapText="1"/>
    </xf>
    <xf numFmtId="167" fontId="2" fillId="3" borderId="7" xfId="0" applyNumberFormat="1" applyFont="1" applyFill="1" applyBorder="1" applyAlignment="1">
      <alignment horizontal="left" vertical="center" wrapText="1"/>
    </xf>
    <xf numFmtId="167" fontId="2" fillId="3" borderId="5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8"/>
  <sheetViews>
    <sheetView zoomScale="90" zoomScaleNormal="90" zoomScaleSheetLayoutView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F13" sqref="F13"/>
    </sheetView>
  </sheetViews>
  <sheetFormatPr defaultColWidth="9.140625" defaultRowHeight="12.75" x14ac:dyDescent="0.2"/>
  <cols>
    <col min="1" max="1" width="13.5703125" style="27" customWidth="1"/>
    <col min="2" max="2" width="41.140625" style="27" customWidth="1"/>
    <col min="3" max="3" width="25.140625" style="27" customWidth="1"/>
    <col min="4" max="4" width="32.42578125" style="27" customWidth="1"/>
    <col min="5" max="5" width="28.7109375" style="27" customWidth="1"/>
    <col min="6" max="6" width="27.85546875" style="27" customWidth="1"/>
    <col min="7" max="7" width="23.7109375" style="27" customWidth="1"/>
    <col min="8" max="8" width="26.85546875" style="28" customWidth="1"/>
    <col min="9" max="9" width="26.42578125" style="29" customWidth="1"/>
    <col min="10" max="10" width="19.7109375" style="1" customWidth="1"/>
    <col min="11" max="16384" width="9.140625" style="1"/>
  </cols>
  <sheetData>
    <row r="1" spans="1:17" x14ac:dyDescent="0.2">
      <c r="J1" s="25" t="s">
        <v>0</v>
      </c>
    </row>
    <row r="2" spans="1:17" ht="27" customHeight="1" x14ac:dyDescent="0.2">
      <c r="A2" s="146" t="s">
        <v>1</v>
      </c>
      <c r="B2" s="147"/>
      <c r="C2" s="147"/>
      <c r="D2" s="147"/>
      <c r="E2" s="147"/>
      <c r="F2" s="147"/>
      <c r="G2" s="147"/>
    </row>
    <row r="3" spans="1:17" x14ac:dyDescent="0.2">
      <c r="A3" s="30"/>
      <c r="F3" s="89"/>
      <c r="G3" s="89"/>
      <c r="H3" s="89"/>
      <c r="I3" s="31"/>
    </row>
    <row r="4" spans="1:17" x14ac:dyDescent="0.2">
      <c r="A4" s="30"/>
      <c r="F4" s="89"/>
      <c r="G4" s="89"/>
      <c r="H4" s="89"/>
    </row>
    <row r="5" spans="1:17" ht="21.75" customHeight="1" x14ac:dyDescent="0.25">
      <c r="A5" s="181" t="s">
        <v>26</v>
      </c>
      <c r="B5" s="153" t="s">
        <v>27</v>
      </c>
      <c r="C5" s="153" t="s">
        <v>25</v>
      </c>
      <c r="D5" s="153" t="s">
        <v>2</v>
      </c>
      <c r="E5" s="153" t="s">
        <v>28</v>
      </c>
      <c r="F5" s="153"/>
      <c r="G5" s="153"/>
      <c r="H5" s="153"/>
      <c r="I5" s="153"/>
      <c r="J5" s="154"/>
    </row>
    <row r="6" spans="1:17" ht="69.75" customHeight="1" x14ac:dyDescent="0.25">
      <c r="A6" s="182"/>
      <c r="B6" s="153"/>
      <c r="C6" s="153"/>
      <c r="D6" s="153"/>
      <c r="E6" s="153" t="s">
        <v>3</v>
      </c>
      <c r="F6" s="153"/>
      <c r="G6" s="153"/>
      <c r="H6" s="153"/>
      <c r="I6" s="153"/>
      <c r="J6" s="154"/>
    </row>
    <row r="7" spans="1:17" ht="19.5" customHeight="1" x14ac:dyDescent="0.25">
      <c r="A7" s="182"/>
      <c r="B7" s="153"/>
      <c r="C7" s="153"/>
      <c r="D7" s="153"/>
      <c r="E7" s="183" t="s">
        <v>4</v>
      </c>
      <c r="F7" s="155" t="s">
        <v>3</v>
      </c>
      <c r="G7" s="156"/>
      <c r="H7" s="156"/>
      <c r="I7" s="156"/>
      <c r="J7" s="157"/>
      <c r="K7" s="29"/>
      <c r="L7" s="29"/>
      <c r="M7" s="29"/>
      <c r="N7" s="29"/>
      <c r="O7" s="29"/>
      <c r="P7" s="29"/>
      <c r="Q7" s="29"/>
    </row>
    <row r="8" spans="1:17" ht="22.5" customHeight="1" x14ac:dyDescent="0.2">
      <c r="A8" s="183"/>
      <c r="B8" s="153"/>
      <c r="C8" s="153"/>
      <c r="D8" s="153"/>
      <c r="E8" s="153"/>
      <c r="F8" s="2" t="s">
        <v>20</v>
      </c>
      <c r="G8" s="2" t="s">
        <v>21</v>
      </c>
      <c r="H8" s="3" t="s">
        <v>29</v>
      </c>
      <c r="I8" s="3" t="s">
        <v>35</v>
      </c>
      <c r="J8" s="3" t="s">
        <v>34</v>
      </c>
      <c r="K8" s="29"/>
      <c r="L8" s="29"/>
      <c r="M8" s="29"/>
      <c r="N8" s="29"/>
    </row>
    <row r="9" spans="1:17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24">
        <v>8</v>
      </c>
      <c r="I9" s="12">
        <v>9</v>
      </c>
      <c r="J9" s="12">
        <v>10</v>
      </c>
      <c r="K9" s="29"/>
      <c r="L9" s="29"/>
      <c r="M9" s="29"/>
      <c r="N9" s="29"/>
    </row>
    <row r="10" spans="1:17" s="32" customFormat="1" ht="30.75" customHeight="1" x14ac:dyDescent="0.25">
      <c r="A10" s="162" t="s">
        <v>109</v>
      </c>
      <c r="B10" s="163"/>
      <c r="C10" s="163"/>
      <c r="D10" s="163"/>
      <c r="E10" s="163"/>
      <c r="F10" s="163"/>
      <c r="G10" s="163"/>
      <c r="H10" s="163"/>
      <c r="I10" s="163"/>
      <c r="J10" s="157"/>
      <c r="K10" s="29"/>
      <c r="L10" s="29"/>
      <c r="M10" s="29"/>
      <c r="N10" s="29"/>
      <c r="O10" s="29"/>
      <c r="P10" s="29"/>
      <c r="Q10" s="29"/>
    </row>
    <row r="11" spans="1:17" s="33" customFormat="1" ht="18.75" customHeight="1" x14ac:dyDescent="0.2">
      <c r="A11" s="184" t="s">
        <v>5</v>
      </c>
      <c r="B11" s="149" t="s">
        <v>38</v>
      </c>
      <c r="C11" s="152" t="s">
        <v>106</v>
      </c>
      <c r="D11" s="90" t="s">
        <v>4</v>
      </c>
      <c r="E11" s="91">
        <f t="shared" ref="E11:H11" si="0">E12+E13+E14+E15+E16+E17</f>
        <v>461134.16187999997</v>
      </c>
      <c r="F11" s="91">
        <f t="shared" si="0"/>
        <v>64207.250840000001</v>
      </c>
      <c r="G11" s="91">
        <f t="shared" si="0"/>
        <v>71851.359070000006</v>
      </c>
      <c r="H11" s="91">
        <f t="shared" si="0"/>
        <v>55085.786370000002</v>
      </c>
      <c r="I11" s="92">
        <f>I12+I13+I14+I15+I16+I17</f>
        <v>53997.953119999998</v>
      </c>
      <c r="J11" s="91">
        <f>J12+J13+J14+J15+J16+J17</f>
        <v>215991.81247999999</v>
      </c>
    </row>
    <row r="12" spans="1:17" ht="15" customHeight="1" x14ac:dyDescent="0.2">
      <c r="A12" s="184"/>
      <c r="B12" s="150"/>
      <c r="C12" s="152"/>
      <c r="D12" s="8" t="s">
        <v>7</v>
      </c>
      <c r="E12" s="5">
        <v>0</v>
      </c>
      <c r="F12" s="5">
        <v>0</v>
      </c>
      <c r="G12" s="5">
        <v>0</v>
      </c>
      <c r="H12" s="5">
        <v>0</v>
      </c>
      <c r="I12" s="93">
        <v>0</v>
      </c>
      <c r="J12" s="26">
        <v>0</v>
      </c>
      <c r="K12" s="29"/>
      <c r="L12" s="29"/>
      <c r="M12" s="29"/>
      <c r="N12" s="29"/>
    </row>
    <row r="13" spans="1:17" x14ac:dyDescent="0.2">
      <c r="A13" s="184"/>
      <c r="B13" s="150"/>
      <c r="C13" s="152"/>
      <c r="D13" s="8" t="s">
        <v>8</v>
      </c>
      <c r="E13" s="5">
        <f>F13+G13+H13+I13+J13</f>
        <v>6694.3</v>
      </c>
      <c r="F13" s="5">
        <v>808</v>
      </c>
      <c r="G13" s="5">
        <v>840.9</v>
      </c>
      <c r="H13" s="5">
        <v>840.9</v>
      </c>
      <c r="I13" s="5">
        <v>840.9</v>
      </c>
      <c r="J13" s="26">
        <f>I13*4</f>
        <v>3363.6</v>
      </c>
      <c r="K13" s="29"/>
      <c r="L13" s="29"/>
      <c r="M13" s="29"/>
      <c r="N13" s="29"/>
    </row>
    <row r="14" spans="1:17" x14ac:dyDescent="0.2">
      <c r="A14" s="184"/>
      <c r="B14" s="150"/>
      <c r="C14" s="152"/>
      <c r="D14" s="8" t="s">
        <v>9</v>
      </c>
      <c r="E14" s="5">
        <f>F14+G14+H14+I14+J14</f>
        <v>442139.86187999998</v>
      </c>
      <c r="F14" s="5">
        <v>63399.250840000001</v>
      </c>
      <c r="G14" s="5">
        <v>58710.459069999997</v>
      </c>
      <c r="H14" s="5">
        <v>54244.88637</v>
      </c>
      <c r="I14" s="94">
        <v>53157.053119999997</v>
      </c>
      <c r="J14" s="26">
        <f>I14*4</f>
        <v>212628.21247999999</v>
      </c>
    </row>
    <row r="15" spans="1:17" ht="25.5" x14ac:dyDescent="0.2">
      <c r="A15" s="184"/>
      <c r="B15" s="150"/>
      <c r="C15" s="152"/>
      <c r="D15" s="8" t="s">
        <v>12</v>
      </c>
      <c r="E15" s="5">
        <f t="shared" ref="E15:E16" si="1">F15+G15+H15+I15</f>
        <v>0</v>
      </c>
      <c r="F15" s="26">
        <v>0</v>
      </c>
      <c r="G15" s="26">
        <v>0</v>
      </c>
      <c r="H15" s="26">
        <v>0</v>
      </c>
      <c r="I15" s="93">
        <v>0</v>
      </c>
      <c r="J15" s="26">
        <v>0</v>
      </c>
    </row>
    <row r="16" spans="1:17" ht="15" customHeight="1" x14ac:dyDescent="0.2">
      <c r="A16" s="184"/>
      <c r="B16" s="150"/>
      <c r="C16" s="152"/>
      <c r="D16" s="8" t="s">
        <v>10</v>
      </c>
      <c r="E16" s="5">
        <f t="shared" si="1"/>
        <v>0</v>
      </c>
      <c r="F16" s="26">
        <v>0</v>
      </c>
      <c r="G16" s="26">
        <v>0</v>
      </c>
      <c r="H16" s="26">
        <v>0</v>
      </c>
      <c r="I16" s="93">
        <v>0</v>
      </c>
      <c r="J16" s="26">
        <v>0</v>
      </c>
    </row>
    <row r="17" spans="1:10" ht="19.5" customHeight="1" x14ac:dyDescent="0.2">
      <c r="A17" s="184"/>
      <c r="B17" s="151"/>
      <c r="C17" s="152"/>
      <c r="D17" s="8" t="s">
        <v>11</v>
      </c>
      <c r="E17" s="5">
        <f>F17+G17+H17+I17</f>
        <v>12300</v>
      </c>
      <c r="F17" s="26">
        <v>0</v>
      </c>
      <c r="G17" s="26">
        <v>12300</v>
      </c>
      <c r="H17" s="26">
        <v>0</v>
      </c>
      <c r="I17" s="95">
        <v>0</v>
      </c>
      <c r="J17" s="96">
        <v>0</v>
      </c>
    </row>
    <row r="18" spans="1:10" hidden="1" x14ac:dyDescent="0.2">
      <c r="A18" s="88"/>
      <c r="B18" s="88" t="s">
        <v>13</v>
      </c>
      <c r="C18" s="88" t="s">
        <v>6</v>
      </c>
      <c r="D18" s="88" t="s">
        <v>6</v>
      </c>
      <c r="E18" s="88" t="s">
        <v>6</v>
      </c>
      <c r="F18" s="107" t="s">
        <v>6</v>
      </c>
      <c r="G18" s="88" t="s">
        <v>6</v>
      </c>
      <c r="H18" s="88" t="s">
        <v>6</v>
      </c>
      <c r="I18" s="97"/>
      <c r="J18" s="98"/>
    </row>
    <row r="19" spans="1:10" x14ac:dyDescent="0.2">
      <c r="A19" s="176" t="s">
        <v>24</v>
      </c>
      <c r="B19" s="177" t="s">
        <v>120</v>
      </c>
      <c r="C19" s="152" t="s">
        <v>106</v>
      </c>
      <c r="D19" s="8" t="s">
        <v>4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</row>
    <row r="20" spans="1:10" x14ac:dyDescent="0.2">
      <c r="A20" s="176"/>
      <c r="B20" s="178"/>
      <c r="C20" s="152"/>
      <c r="D20" s="8" t="s">
        <v>7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</row>
    <row r="21" spans="1:10" x14ac:dyDescent="0.2">
      <c r="A21" s="176"/>
      <c r="B21" s="178"/>
      <c r="C21" s="152"/>
      <c r="D21" s="8" t="s">
        <v>8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5">
        <v>0</v>
      </c>
    </row>
    <row r="22" spans="1:10" x14ac:dyDescent="0.2">
      <c r="A22" s="176"/>
      <c r="B22" s="178"/>
      <c r="C22" s="152"/>
      <c r="D22" s="8" t="s">
        <v>9</v>
      </c>
      <c r="E22" s="105">
        <v>0</v>
      </c>
      <c r="F22" s="105">
        <v>0</v>
      </c>
      <c r="G22" s="105">
        <v>0</v>
      </c>
      <c r="H22" s="105">
        <v>0</v>
      </c>
      <c r="I22" s="105">
        <v>0</v>
      </c>
      <c r="J22" s="105">
        <v>0</v>
      </c>
    </row>
    <row r="23" spans="1:10" ht="25.5" x14ac:dyDescent="0.2">
      <c r="A23" s="176"/>
      <c r="B23" s="178"/>
      <c r="C23" s="152"/>
      <c r="D23" s="8" t="s">
        <v>12</v>
      </c>
      <c r="E23" s="105">
        <v>0</v>
      </c>
      <c r="F23" s="105">
        <v>0</v>
      </c>
      <c r="G23" s="105">
        <v>0</v>
      </c>
      <c r="H23" s="105">
        <v>0</v>
      </c>
      <c r="I23" s="105">
        <v>0</v>
      </c>
      <c r="J23" s="105">
        <v>0</v>
      </c>
    </row>
    <row r="24" spans="1:10" x14ac:dyDescent="0.2">
      <c r="A24" s="176"/>
      <c r="B24" s="178"/>
      <c r="C24" s="152"/>
      <c r="D24" s="8" t="s">
        <v>10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</row>
    <row r="25" spans="1:10" x14ac:dyDescent="0.2">
      <c r="A25" s="176"/>
      <c r="B25" s="179"/>
      <c r="C25" s="152"/>
      <c r="D25" s="8" t="s">
        <v>11</v>
      </c>
      <c r="E25" s="105">
        <v>0</v>
      </c>
      <c r="F25" s="105">
        <v>0</v>
      </c>
      <c r="G25" s="105">
        <v>0</v>
      </c>
      <c r="H25" s="105">
        <v>0</v>
      </c>
      <c r="I25" s="105">
        <v>0</v>
      </c>
      <c r="J25" s="105">
        <v>0</v>
      </c>
    </row>
    <row r="26" spans="1:10" s="29" customFormat="1" ht="21" customHeight="1" x14ac:dyDescent="0.2">
      <c r="A26" s="189" t="s">
        <v>119</v>
      </c>
      <c r="B26" s="159" t="s">
        <v>111</v>
      </c>
      <c r="C26" s="158" t="s">
        <v>106</v>
      </c>
      <c r="D26" s="18" t="s">
        <v>4</v>
      </c>
      <c r="E26" s="91">
        <f>E27+E28+E29+E30+E31+E32</f>
        <v>523346.73385999998</v>
      </c>
      <c r="F26" s="91">
        <f t="shared" ref="F26:J26" si="2">F27+F28+F29+F30+F31+F32</f>
        <v>48507.999900000003</v>
      </c>
      <c r="G26" s="91">
        <f t="shared" si="2"/>
        <v>100466.08593</v>
      </c>
      <c r="H26" s="91">
        <f t="shared" si="2"/>
        <v>61488.913630000003</v>
      </c>
      <c r="I26" s="91">
        <f t="shared" si="2"/>
        <v>62576.746879999999</v>
      </c>
      <c r="J26" s="91">
        <f t="shared" si="2"/>
        <v>250306.98752</v>
      </c>
    </row>
    <row r="27" spans="1:10" s="29" customFormat="1" ht="21" customHeight="1" x14ac:dyDescent="0.2">
      <c r="A27" s="189"/>
      <c r="B27" s="160"/>
      <c r="C27" s="158"/>
      <c r="D27" s="18" t="s">
        <v>7</v>
      </c>
      <c r="E27" s="105">
        <v>0</v>
      </c>
      <c r="F27" s="105">
        <v>0</v>
      </c>
      <c r="G27" s="105">
        <v>0</v>
      </c>
      <c r="H27" s="105">
        <v>0</v>
      </c>
      <c r="I27" s="106">
        <v>0</v>
      </c>
      <c r="J27" s="105">
        <v>0</v>
      </c>
    </row>
    <row r="28" spans="1:10" s="29" customFormat="1" ht="21" customHeight="1" x14ac:dyDescent="0.2">
      <c r="A28" s="189"/>
      <c r="B28" s="160"/>
      <c r="C28" s="158"/>
      <c r="D28" s="18" t="s">
        <v>8</v>
      </c>
      <c r="E28" s="105">
        <v>0</v>
      </c>
      <c r="F28" s="105">
        <v>0</v>
      </c>
      <c r="G28" s="105">
        <v>0</v>
      </c>
      <c r="H28" s="105">
        <v>0</v>
      </c>
      <c r="I28" s="106">
        <v>0</v>
      </c>
      <c r="J28" s="105">
        <v>0</v>
      </c>
    </row>
    <row r="29" spans="1:10" s="29" customFormat="1" ht="21" customHeight="1" x14ac:dyDescent="0.2">
      <c r="A29" s="189"/>
      <c r="B29" s="160"/>
      <c r="C29" s="158"/>
      <c r="D29" s="18" t="s">
        <v>9</v>
      </c>
      <c r="E29" s="5">
        <f>F29+G29+H29+I29+J29</f>
        <v>488846.73385999998</v>
      </c>
      <c r="F29" s="112">
        <v>48507.999900000003</v>
      </c>
      <c r="G29" s="112">
        <v>65966.085930000001</v>
      </c>
      <c r="H29" s="112">
        <v>61488.913630000003</v>
      </c>
      <c r="I29" s="113">
        <v>62576.746879999999</v>
      </c>
      <c r="J29" s="5">
        <f>I29*4</f>
        <v>250306.98752</v>
      </c>
    </row>
    <row r="30" spans="1:10" s="29" customFormat="1" ht="32.25" customHeight="1" x14ac:dyDescent="0.2">
      <c r="A30" s="189"/>
      <c r="B30" s="160"/>
      <c r="C30" s="158"/>
      <c r="D30" s="18" t="s">
        <v>12</v>
      </c>
      <c r="E30" s="105">
        <v>0</v>
      </c>
      <c r="F30" s="105">
        <v>0</v>
      </c>
      <c r="G30" s="105">
        <v>0</v>
      </c>
      <c r="H30" s="105">
        <v>0</v>
      </c>
      <c r="I30" s="106">
        <v>0</v>
      </c>
      <c r="J30" s="105">
        <v>0</v>
      </c>
    </row>
    <row r="31" spans="1:10" s="29" customFormat="1" ht="21" customHeight="1" x14ac:dyDescent="0.2">
      <c r="A31" s="189"/>
      <c r="B31" s="160"/>
      <c r="C31" s="158"/>
      <c r="D31" s="18" t="s">
        <v>10</v>
      </c>
      <c r="E31" s="105">
        <v>0</v>
      </c>
      <c r="F31" s="105">
        <v>0</v>
      </c>
      <c r="G31" s="105">
        <v>0</v>
      </c>
      <c r="H31" s="105">
        <v>0</v>
      </c>
      <c r="I31" s="106">
        <v>0</v>
      </c>
      <c r="J31" s="105">
        <v>0</v>
      </c>
    </row>
    <row r="32" spans="1:10" s="29" customFormat="1" ht="21" customHeight="1" x14ac:dyDescent="0.2">
      <c r="A32" s="189"/>
      <c r="B32" s="161"/>
      <c r="C32" s="158"/>
      <c r="D32" s="18" t="s">
        <v>11</v>
      </c>
      <c r="E32" s="5">
        <f>F32+G32+H32+I32</f>
        <v>34500</v>
      </c>
      <c r="F32" s="105">
        <v>0</v>
      </c>
      <c r="G32" s="112">
        <v>34500</v>
      </c>
      <c r="H32" s="105">
        <v>0</v>
      </c>
      <c r="I32" s="106">
        <v>0</v>
      </c>
      <c r="J32" s="105">
        <v>0</v>
      </c>
    </row>
    <row r="33" spans="1:10" ht="18.75" customHeight="1" x14ac:dyDescent="0.2">
      <c r="A33" s="167" t="s">
        <v>23</v>
      </c>
      <c r="B33" s="168"/>
      <c r="C33" s="169"/>
      <c r="D33" s="8" t="s">
        <v>4</v>
      </c>
      <c r="E33" s="9">
        <f>E34+E35+E36+E37+E38+E39</f>
        <v>984480.89574000007</v>
      </c>
      <c r="F33" s="9">
        <f>F34+F35+F36+F37+F38+F39</f>
        <v>112715.25074</v>
      </c>
      <c r="G33" s="9">
        <f t="shared" ref="G33:J33" si="3">G34+G35+G36+G37+G38+G39</f>
        <v>172317.44500000001</v>
      </c>
      <c r="H33" s="9">
        <f>H34+H35+H36+H37+H38+H39</f>
        <v>116574.7</v>
      </c>
      <c r="I33" s="9">
        <f>I34+I35+I36+I37+I38+I39</f>
        <v>116574.69999999998</v>
      </c>
      <c r="J33" s="9">
        <f t="shared" si="3"/>
        <v>466298.79999999993</v>
      </c>
    </row>
    <row r="34" spans="1:10" x14ac:dyDescent="0.2">
      <c r="A34" s="170"/>
      <c r="B34" s="171"/>
      <c r="C34" s="172"/>
      <c r="D34" s="8" t="s">
        <v>7</v>
      </c>
      <c r="E34" s="5">
        <f>F34+G34+H34+I34+J34</f>
        <v>0</v>
      </c>
      <c r="F34" s="5">
        <v>0</v>
      </c>
      <c r="G34" s="5">
        <v>0</v>
      </c>
      <c r="H34" s="5">
        <v>0</v>
      </c>
      <c r="I34" s="94">
        <v>0</v>
      </c>
      <c r="J34" s="5">
        <v>0</v>
      </c>
    </row>
    <row r="35" spans="1:10" x14ac:dyDescent="0.2">
      <c r="A35" s="170"/>
      <c r="B35" s="171"/>
      <c r="C35" s="172"/>
      <c r="D35" s="8" t="s">
        <v>8</v>
      </c>
      <c r="E35" s="5">
        <f t="shared" ref="E35:E38" si="4">F35+G35+H35+I35+J35</f>
        <v>6694.3</v>
      </c>
      <c r="F35" s="5">
        <f>F13</f>
        <v>808</v>
      </c>
      <c r="G35" s="5">
        <f t="shared" ref="G35:J35" si="5">G13</f>
        <v>840.9</v>
      </c>
      <c r="H35" s="5">
        <f t="shared" si="5"/>
        <v>840.9</v>
      </c>
      <c r="I35" s="5">
        <f t="shared" si="5"/>
        <v>840.9</v>
      </c>
      <c r="J35" s="5">
        <f t="shared" si="5"/>
        <v>3363.6</v>
      </c>
    </row>
    <row r="36" spans="1:10" x14ac:dyDescent="0.2">
      <c r="A36" s="170"/>
      <c r="B36" s="171"/>
      <c r="C36" s="172"/>
      <c r="D36" s="8" t="s">
        <v>9</v>
      </c>
      <c r="E36" s="5">
        <f>F36+G36+H36+I36+J36</f>
        <v>930986.59574000002</v>
      </c>
      <c r="F36" s="5">
        <f>F14+F29</f>
        <v>111907.25074</v>
      </c>
      <c r="G36" s="5">
        <f t="shared" ref="G36:J36" si="6">G14+G29</f>
        <v>124676.545</v>
      </c>
      <c r="H36" s="5">
        <f t="shared" si="6"/>
        <v>115733.8</v>
      </c>
      <c r="I36" s="5">
        <f t="shared" si="6"/>
        <v>115733.79999999999</v>
      </c>
      <c r="J36" s="5">
        <f t="shared" si="6"/>
        <v>462935.19999999995</v>
      </c>
    </row>
    <row r="37" spans="1:10" ht="25.5" x14ac:dyDescent="0.2">
      <c r="A37" s="170"/>
      <c r="B37" s="171"/>
      <c r="C37" s="172"/>
      <c r="D37" s="8" t="s">
        <v>12</v>
      </c>
      <c r="E37" s="5">
        <f t="shared" si="4"/>
        <v>0</v>
      </c>
      <c r="F37" s="5">
        <f>F15</f>
        <v>0</v>
      </c>
      <c r="G37" s="5">
        <f t="shared" ref="G37:J37" si="7">G15</f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</row>
    <row r="38" spans="1:10" x14ac:dyDescent="0.2">
      <c r="A38" s="170"/>
      <c r="B38" s="171"/>
      <c r="C38" s="172"/>
      <c r="D38" s="8" t="s">
        <v>10</v>
      </c>
      <c r="E38" s="5">
        <f t="shared" si="4"/>
        <v>0</v>
      </c>
      <c r="F38" s="5">
        <f>F16</f>
        <v>0</v>
      </c>
      <c r="G38" s="5">
        <f t="shared" ref="G38:J38" si="8">G16</f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</row>
    <row r="39" spans="1:10" x14ac:dyDescent="0.2">
      <c r="A39" s="173"/>
      <c r="B39" s="174"/>
      <c r="C39" s="175"/>
      <c r="D39" s="8" t="s">
        <v>11</v>
      </c>
      <c r="E39" s="5">
        <f>F39+G39+H39+I39+J39</f>
        <v>46800</v>
      </c>
      <c r="F39" s="5">
        <f>F17</f>
        <v>0</v>
      </c>
      <c r="G39" s="5">
        <f t="shared" ref="G39" si="9">G17+G32</f>
        <v>46800</v>
      </c>
      <c r="H39" s="5">
        <f t="shared" ref="H39:J39" si="10">H17</f>
        <v>0</v>
      </c>
      <c r="I39" s="5">
        <f t="shared" si="10"/>
        <v>0</v>
      </c>
      <c r="J39" s="5">
        <f t="shared" si="10"/>
        <v>0</v>
      </c>
    </row>
    <row r="40" spans="1:10" ht="23.25" customHeight="1" x14ac:dyDescent="0.25">
      <c r="A40" s="164" t="s">
        <v>30</v>
      </c>
      <c r="B40" s="165"/>
      <c r="C40" s="165"/>
      <c r="D40" s="165"/>
      <c r="E40" s="165"/>
      <c r="F40" s="165"/>
      <c r="G40" s="165"/>
      <c r="H40" s="165"/>
      <c r="I40" s="165"/>
      <c r="J40" s="166"/>
    </row>
    <row r="41" spans="1:10" x14ac:dyDescent="0.2">
      <c r="A41" s="148" t="s">
        <v>31</v>
      </c>
      <c r="B41" s="149" t="s">
        <v>36</v>
      </c>
      <c r="C41" s="185" t="s">
        <v>19</v>
      </c>
      <c r="D41" s="8" t="s">
        <v>4</v>
      </c>
      <c r="E41" s="91">
        <f t="shared" ref="E41:J41" si="11">E42+E43+E44+E45+E46+E47</f>
        <v>5110794.9682999998</v>
      </c>
      <c r="F41" s="91">
        <f t="shared" si="11"/>
        <v>432892.5</v>
      </c>
      <c r="G41" s="91">
        <f t="shared" si="11"/>
        <v>715551.86829999997</v>
      </c>
      <c r="H41" s="91">
        <f t="shared" si="11"/>
        <v>663707.6</v>
      </c>
      <c r="I41" s="92">
        <f t="shared" si="11"/>
        <v>659728.6</v>
      </c>
      <c r="J41" s="91">
        <f t="shared" si="11"/>
        <v>2638914.4</v>
      </c>
    </row>
    <row r="42" spans="1:10" x14ac:dyDescent="0.2">
      <c r="A42" s="148"/>
      <c r="B42" s="150"/>
      <c r="C42" s="186"/>
      <c r="D42" s="8" t="s">
        <v>7</v>
      </c>
      <c r="E42" s="26">
        <f>F42+G42+H42+I42+J42</f>
        <v>0</v>
      </c>
      <c r="F42" s="99">
        <v>0</v>
      </c>
      <c r="G42" s="99">
        <v>0</v>
      </c>
      <c r="H42" s="99">
        <v>0</v>
      </c>
      <c r="I42" s="100">
        <v>0</v>
      </c>
      <c r="J42" s="26">
        <v>0</v>
      </c>
    </row>
    <row r="43" spans="1:10" x14ac:dyDescent="0.2">
      <c r="A43" s="148"/>
      <c r="B43" s="150"/>
      <c r="C43" s="186"/>
      <c r="D43" s="8" t="s">
        <v>8</v>
      </c>
      <c r="E43" s="26">
        <f t="shared" ref="E43:E47" si="12">F43+G43+H43+I43+J43</f>
        <v>1201034.6000000001</v>
      </c>
      <c r="F43" s="26">
        <f>99209.5+50253.8</f>
        <v>149463.29999999999</v>
      </c>
      <c r="G43" s="26">
        <f>104006.5+56357.3</f>
        <v>160363.79999999999</v>
      </c>
      <c r="H43" s="26">
        <f>104618.9+43893.1</f>
        <v>148512</v>
      </c>
      <c r="I43" s="26">
        <f>106130.1+42409</f>
        <v>148539.1</v>
      </c>
      <c r="J43" s="26">
        <f>I43*4</f>
        <v>594156.4</v>
      </c>
    </row>
    <row r="44" spans="1:10" x14ac:dyDescent="0.2">
      <c r="A44" s="148"/>
      <c r="B44" s="150"/>
      <c r="C44" s="186"/>
      <c r="D44" s="8" t="s">
        <v>9</v>
      </c>
      <c r="E44" s="26">
        <f t="shared" si="12"/>
        <v>3909760.3682999997</v>
      </c>
      <c r="F44" s="101">
        <f>168688+100000+12422+2319.2</f>
        <v>283429.2</v>
      </c>
      <c r="G44" s="101">
        <f>168688+23044+100000+263456.0683</f>
        <v>555188.06829999993</v>
      </c>
      <c r="H44" s="101">
        <f>168688+100000+246507.6</f>
        <v>515195.6</v>
      </c>
      <c r="I44" s="101">
        <f>168688+100000+242501.5</f>
        <v>511189.5</v>
      </c>
      <c r="J44" s="26">
        <f t="shared" ref="J44:J47" si="13">I44*4</f>
        <v>2044758</v>
      </c>
    </row>
    <row r="45" spans="1:10" ht="25.5" x14ac:dyDescent="0.2">
      <c r="A45" s="148"/>
      <c r="B45" s="150"/>
      <c r="C45" s="186"/>
      <c r="D45" s="8" t="s">
        <v>12</v>
      </c>
      <c r="E45" s="26">
        <f t="shared" si="12"/>
        <v>0</v>
      </c>
      <c r="F45" s="99">
        <v>0</v>
      </c>
      <c r="G45" s="99">
        <v>0</v>
      </c>
      <c r="H45" s="99">
        <v>0</v>
      </c>
      <c r="I45" s="99">
        <v>0</v>
      </c>
      <c r="J45" s="26">
        <f t="shared" si="13"/>
        <v>0</v>
      </c>
    </row>
    <row r="46" spans="1:10" x14ac:dyDescent="0.2">
      <c r="A46" s="148"/>
      <c r="B46" s="150"/>
      <c r="C46" s="186"/>
      <c r="D46" s="8" t="s">
        <v>10</v>
      </c>
      <c r="E46" s="26">
        <f t="shared" si="12"/>
        <v>0</v>
      </c>
      <c r="F46" s="99">
        <v>0</v>
      </c>
      <c r="G46" s="99">
        <v>0</v>
      </c>
      <c r="H46" s="99">
        <v>0</v>
      </c>
      <c r="I46" s="99">
        <v>0</v>
      </c>
      <c r="J46" s="26">
        <f t="shared" si="13"/>
        <v>0</v>
      </c>
    </row>
    <row r="47" spans="1:10" ht="31.5" customHeight="1" x14ac:dyDescent="0.2">
      <c r="A47" s="148"/>
      <c r="B47" s="151"/>
      <c r="C47" s="187"/>
      <c r="D47" s="8" t="s">
        <v>11</v>
      </c>
      <c r="E47" s="26">
        <f t="shared" si="12"/>
        <v>0</v>
      </c>
      <c r="F47" s="99">
        <v>0</v>
      </c>
      <c r="G47" s="99">
        <v>0</v>
      </c>
      <c r="H47" s="99">
        <v>0</v>
      </c>
      <c r="I47" s="99">
        <v>0</v>
      </c>
      <c r="J47" s="26">
        <f t="shared" si="13"/>
        <v>0</v>
      </c>
    </row>
    <row r="48" spans="1:10" ht="12.75" customHeight="1" x14ac:dyDescent="0.2">
      <c r="A48" s="188" t="s">
        <v>32</v>
      </c>
      <c r="B48" s="149" t="s">
        <v>37</v>
      </c>
      <c r="C48" s="185" t="s">
        <v>19</v>
      </c>
      <c r="D48" s="8" t="s">
        <v>4</v>
      </c>
      <c r="E48" s="9">
        <f>E49+E50+E51+E52+E53+E54</f>
        <v>16000</v>
      </c>
      <c r="F48" s="9">
        <f>F49+F50+F51+F52+F53+F54</f>
        <v>2000</v>
      </c>
      <c r="G48" s="9">
        <f t="shared" ref="G48:H48" si="14">G49+G50+G51+G52+G53+G54</f>
        <v>2000</v>
      </c>
      <c r="H48" s="9">
        <f t="shared" si="14"/>
        <v>2000</v>
      </c>
      <c r="I48" s="39">
        <f>I49+I50+I51+I52+I53+I54</f>
        <v>2000</v>
      </c>
      <c r="J48" s="9">
        <f>J49+J50+J51+J52+J53+J54</f>
        <v>8000</v>
      </c>
    </row>
    <row r="49" spans="1:10" x14ac:dyDescent="0.2">
      <c r="A49" s="188"/>
      <c r="B49" s="150"/>
      <c r="C49" s="186"/>
      <c r="D49" s="8" t="s">
        <v>7</v>
      </c>
      <c r="E49" s="5">
        <f t="shared" ref="E49:E50" si="15">F49+G49+H49+I49+J49</f>
        <v>0</v>
      </c>
      <c r="F49" s="99">
        <v>0</v>
      </c>
      <c r="G49" s="99">
        <v>0</v>
      </c>
      <c r="H49" s="99">
        <v>0</v>
      </c>
      <c r="I49" s="100">
        <v>0</v>
      </c>
      <c r="J49" s="26">
        <f t="shared" ref="J49:J50" si="16">I49*4</f>
        <v>0</v>
      </c>
    </row>
    <row r="50" spans="1:10" x14ac:dyDescent="0.2">
      <c r="A50" s="188"/>
      <c r="B50" s="150"/>
      <c r="C50" s="186"/>
      <c r="D50" s="8" t="s">
        <v>8</v>
      </c>
      <c r="E50" s="5">
        <f t="shared" si="15"/>
        <v>0</v>
      </c>
      <c r="F50" s="99">
        <v>0</v>
      </c>
      <c r="G50" s="99">
        <v>0</v>
      </c>
      <c r="H50" s="99">
        <v>0</v>
      </c>
      <c r="I50" s="100">
        <v>0</v>
      </c>
      <c r="J50" s="26">
        <f t="shared" si="16"/>
        <v>0</v>
      </c>
    </row>
    <row r="51" spans="1:10" x14ac:dyDescent="0.2">
      <c r="A51" s="188"/>
      <c r="B51" s="150"/>
      <c r="C51" s="186"/>
      <c r="D51" s="8" t="s">
        <v>9</v>
      </c>
      <c r="E51" s="5">
        <f>F51+G51+H51+I51+J51</f>
        <v>16000</v>
      </c>
      <c r="F51" s="26">
        <v>2000</v>
      </c>
      <c r="G51" s="26">
        <v>2000</v>
      </c>
      <c r="H51" s="26">
        <v>2000</v>
      </c>
      <c r="I51" s="26">
        <v>2000</v>
      </c>
      <c r="J51" s="26">
        <f>I51*4</f>
        <v>8000</v>
      </c>
    </row>
    <row r="52" spans="1:10" ht="25.5" x14ac:dyDescent="0.2">
      <c r="A52" s="188"/>
      <c r="B52" s="150"/>
      <c r="C52" s="186"/>
      <c r="D52" s="8" t="s">
        <v>12</v>
      </c>
      <c r="E52" s="5">
        <f t="shared" ref="E52:E54" si="17">F52+G52+H52+I52+J52</f>
        <v>0</v>
      </c>
      <c r="F52" s="99">
        <v>0</v>
      </c>
      <c r="G52" s="99">
        <v>0</v>
      </c>
      <c r="H52" s="99">
        <v>0</v>
      </c>
      <c r="I52" s="100">
        <v>0</v>
      </c>
      <c r="J52" s="26">
        <f t="shared" ref="J52:J54" si="18">I52*4</f>
        <v>0</v>
      </c>
    </row>
    <row r="53" spans="1:10" x14ac:dyDescent="0.2">
      <c r="A53" s="188"/>
      <c r="B53" s="150"/>
      <c r="C53" s="186"/>
      <c r="D53" s="8" t="s">
        <v>10</v>
      </c>
      <c r="E53" s="5">
        <f t="shared" si="17"/>
        <v>0</v>
      </c>
      <c r="F53" s="99">
        <v>0</v>
      </c>
      <c r="G53" s="99">
        <v>0</v>
      </c>
      <c r="H53" s="99">
        <v>0</v>
      </c>
      <c r="I53" s="100">
        <v>0</v>
      </c>
      <c r="J53" s="26">
        <f t="shared" si="18"/>
        <v>0</v>
      </c>
    </row>
    <row r="54" spans="1:10" x14ac:dyDescent="0.2">
      <c r="A54" s="188"/>
      <c r="B54" s="151"/>
      <c r="C54" s="187"/>
      <c r="D54" s="8" t="s">
        <v>11</v>
      </c>
      <c r="E54" s="5">
        <f t="shared" si="17"/>
        <v>0</v>
      </c>
      <c r="F54" s="99">
        <v>0</v>
      </c>
      <c r="G54" s="99">
        <v>0</v>
      </c>
      <c r="H54" s="99">
        <v>0</v>
      </c>
      <c r="I54" s="100">
        <v>0</v>
      </c>
      <c r="J54" s="26">
        <f t="shared" si="18"/>
        <v>0</v>
      </c>
    </row>
    <row r="55" spans="1:10" x14ac:dyDescent="0.2">
      <c r="A55" s="122" t="s">
        <v>22</v>
      </c>
      <c r="B55" s="123"/>
      <c r="C55" s="124"/>
      <c r="D55" s="23" t="s">
        <v>4</v>
      </c>
      <c r="E55" s="16">
        <f>E56+E57+E58+E59+E60+E61</f>
        <v>5126794.9682999998</v>
      </c>
      <c r="F55" s="16">
        <f t="shared" ref="F55:H55" si="19">F56+F57+F58+F59+F60+F61</f>
        <v>434892.5</v>
      </c>
      <c r="G55" s="16">
        <f t="shared" si="19"/>
        <v>717551.86829999997</v>
      </c>
      <c r="H55" s="16">
        <f t="shared" si="19"/>
        <v>665707.6</v>
      </c>
      <c r="I55" s="40">
        <f>I56+I57+I58+I59+I60+I61</f>
        <v>661728.6</v>
      </c>
      <c r="J55" s="16">
        <f>J56+J57+J58+J59+J60+J61</f>
        <v>2646914.4</v>
      </c>
    </row>
    <row r="56" spans="1:10" x14ac:dyDescent="0.2">
      <c r="A56" s="125"/>
      <c r="B56" s="126"/>
      <c r="C56" s="127"/>
      <c r="D56" s="23" t="s">
        <v>7</v>
      </c>
      <c r="E56" s="17">
        <f>F56+G56+H56+I56+J56</f>
        <v>0</v>
      </c>
      <c r="F56" s="5">
        <f>F42+F49</f>
        <v>0</v>
      </c>
      <c r="G56" s="5">
        <f t="shared" ref="G56:J56" si="20">G42+G49</f>
        <v>0</v>
      </c>
      <c r="H56" s="5">
        <f t="shared" si="20"/>
        <v>0</v>
      </c>
      <c r="I56" s="94">
        <f t="shared" si="20"/>
        <v>0</v>
      </c>
      <c r="J56" s="5">
        <f t="shared" si="20"/>
        <v>0</v>
      </c>
    </row>
    <row r="57" spans="1:10" s="29" customFormat="1" x14ac:dyDescent="0.2">
      <c r="A57" s="125"/>
      <c r="B57" s="126"/>
      <c r="C57" s="127"/>
      <c r="D57" s="18" t="s">
        <v>8</v>
      </c>
      <c r="E57" s="17">
        <f t="shared" ref="E57:E61" si="21">F57+G57+H57+I57+J57</f>
        <v>1201034.6000000001</v>
      </c>
      <c r="F57" s="5">
        <f t="shared" ref="F57:J58" si="22">F43+F50</f>
        <v>149463.29999999999</v>
      </c>
      <c r="G57" s="5">
        <f t="shared" si="22"/>
        <v>160363.79999999999</v>
      </c>
      <c r="H57" s="5">
        <f t="shared" si="22"/>
        <v>148512</v>
      </c>
      <c r="I57" s="94">
        <f>I43+I50</f>
        <v>148539.1</v>
      </c>
      <c r="J57" s="5">
        <f t="shared" si="22"/>
        <v>594156.4</v>
      </c>
    </row>
    <row r="58" spans="1:10" x14ac:dyDescent="0.2">
      <c r="A58" s="125"/>
      <c r="B58" s="126"/>
      <c r="C58" s="127"/>
      <c r="D58" s="23" t="s">
        <v>9</v>
      </c>
      <c r="E58" s="17">
        <f t="shared" si="21"/>
        <v>3925760.3682999997</v>
      </c>
      <c r="F58" s="5">
        <f>F44+F51</f>
        <v>285429.2</v>
      </c>
      <c r="G58" s="5">
        <f t="shared" si="22"/>
        <v>557188.06829999993</v>
      </c>
      <c r="H58" s="5">
        <f t="shared" si="22"/>
        <v>517195.6</v>
      </c>
      <c r="I58" s="94">
        <f t="shared" si="22"/>
        <v>513189.5</v>
      </c>
      <c r="J58" s="5">
        <f t="shared" si="22"/>
        <v>2052758</v>
      </c>
    </row>
    <row r="59" spans="1:10" ht="25.5" x14ac:dyDescent="0.2">
      <c r="A59" s="125"/>
      <c r="B59" s="126"/>
      <c r="C59" s="127"/>
      <c r="D59" s="23" t="s">
        <v>12</v>
      </c>
      <c r="E59" s="17">
        <f t="shared" si="21"/>
        <v>0</v>
      </c>
      <c r="F59" s="5">
        <f t="shared" ref="F59:J59" si="23">F45+F52</f>
        <v>0</v>
      </c>
      <c r="G59" s="5">
        <f t="shared" si="23"/>
        <v>0</v>
      </c>
      <c r="H59" s="5">
        <f t="shared" si="23"/>
        <v>0</v>
      </c>
      <c r="I59" s="94">
        <f t="shared" si="23"/>
        <v>0</v>
      </c>
      <c r="J59" s="5">
        <f t="shared" si="23"/>
        <v>0</v>
      </c>
    </row>
    <row r="60" spans="1:10" x14ac:dyDescent="0.2">
      <c r="A60" s="125"/>
      <c r="B60" s="126"/>
      <c r="C60" s="127"/>
      <c r="D60" s="23" t="s">
        <v>10</v>
      </c>
      <c r="E60" s="17">
        <f t="shared" si="21"/>
        <v>0</v>
      </c>
      <c r="F60" s="5">
        <f t="shared" ref="F60:J60" si="24">F46+F53</f>
        <v>0</v>
      </c>
      <c r="G60" s="5">
        <f t="shared" si="24"/>
        <v>0</v>
      </c>
      <c r="H60" s="5">
        <f t="shared" si="24"/>
        <v>0</v>
      </c>
      <c r="I60" s="94">
        <f t="shared" si="24"/>
        <v>0</v>
      </c>
      <c r="J60" s="5">
        <f t="shared" si="24"/>
        <v>0</v>
      </c>
    </row>
    <row r="61" spans="1:10" x14ac:dyDescent="0.2">
      <c r="A61" s="128"/>
      <c r="B61" s="129"/>
      <c r="C61" s="130"/>
      <c r="D61" s="23" t="s">
        <v>11</v>
      </c>
      <c r="E61" s="17">
        <f t="shared" si="21"/>
        <v>0</v>
      </c>
      <c r="F61" s="17">
        <f t="shared" ref="F61:J61" si="25">F47+F54</f>
        <v>0</v>
      </c>
      <c r="G61" s="17">
        <f t="shared" si="25"/>
        <v>0</v>
      </c>
      <c r="H61" s="6">
        <f t="shared" si="25"/>
        <v>0</v>
      </c>
      <c r="I61" s="38">
        <f t="shared" si="25"/>
        <v>0</v>
      </c>
      <c r="J61" s="6">
        <f t="shared" si="25"/>
        <v>0</v>
      </c>
    </row>
    <row r="62" spans="1:10" s="29" customFormat="1" ht="12.75" customHeight="1" x14ac:dyDescent="0.2">
      <c r="A62" s="131" t="s">
        <v>99</v>
      </c>
      <c r="B62" s="132"/>
      <c r="C62" s="133"/>
      <c r="D62" s="83" t="s">
        <v>4</v>
      </c>
      <c r="E62" s="10">
        <f>E63+E64+E65+E66+E68</f>
        <v>6111275.8640400004</v>
      </c>
      <c r="F62" s="10">
        <f t="shared" ref="F62" si="26">F63+F64+F65+F68+F66</f>
        <v>547607.75074000005</v>
      </c>
      <c r="G62" s="10">
        <f>G63+G64+G65+G68+G66</f>
        <v>889869.31329999992</v>
      </c>
      <c r="H62" s="10">
        <f>H63+H64+H65+H68+H66</f>
        <v>782282.3</v>
      </c>
      <c r="I62" s="36">
        <f>I63+I64+I65+I68+I66</f>
        <v>778303.3</v>
      </c>
      <c r="J62" s="4">
        <f>J63+J64+J65+J68+J66</f>
        <v>3113213.2</v>
      </c>
    </row>
    <row r="63" spans="1:10" s="29" customFormat="1" x14ac:dyDescent="0.2">
      <c r="A63" s="134"/>
      <c r="B63" s="135"/>
      <c r="C63" s="136"/>
      <c r="D63" s="83" t="s">
        <v>7</v>
      </c>
      <c r="E63" s="6">
        <f>F63+G63+H63+I63+J63</f>
        <v>0</v>
      </c>
      <c r="F63" s="6">
        <v>0</v>
      </c>
      <c r="G63" s="6">
        <v>0</v>
      </c>
      <c r="H63" s="6">
        <v>0</v>
      </c>
      <c r="I63" s="38">
        <v>0</v>
      </c>
      <c r="J63" s="6">
        <v>0</v>
      </c>
    </row>
    <row r="64" spans="1:10" s="29" customFormat="1" x14ac:dyDescent="0.2">
      <c r="A64" s="134"/>
      <c r="B64" s="135"/>
      <c r="C64" s="136"/>
      <c r="D64" s="83" t="s">
        <v>8</v>
      </c>
      <c r="E64" s="6">
        <f t="shared" ref="E64:E68" si="27">F64+G64+H64+I64+J64</f>
        <v>1207728.8999999999</v>
      </c>
      <c r="F64" s="6">
        <f t="shared" ref="F64:J65" si="28">F35+F57</f>
        <v>150271.29999999999</v>
      </c>
      <c r="G64" s="6">
        <f>G35+G57</f>
        <v>161204.69999999998</v>
      </c>
      <c r="H64" s="6">
        <f t="shared" si="28"/>
        <v>149352.9</v>
      </c>
      <c r="I64" s="38">
        <f>I35+I57</f>
        <v>149380</v>
      </c>
      <c r="J64" s="6">
        <f t="shared" si="28"/>
        <v>597520</v>
      </c>
    </row>
    <row r="65" spans="1:10" s="29" customFormat="1" x14ac:dyDescent="0.2">
      <c r="A65" s="134"/>
      <c r="B65" s="135"/>
      <c r="C65" s="136"/>
      <c r="D65" s="83" t="s">
        <v>9</v>
      </c>
      <c r="E65" s="6">
        <f t="shared" si="27"/>
        <v>4856746.96404</v>
      </c>
      <c r="F65" s="6">
        <f>F36+F58</f>
        <v>397336.45074</v>
      </c>
      <c r="G65" s="6">
        <f>G36+G58</f>
        <v>681864.61329999997</v>
      </c>
      <c r="H65" s="6">
        <f>H36+H58</f>
        <v>632929.4</v>
      </c>
      <c r="I65" s="38">
        <f>I36+I58</f>
        <v>628923.30000000005</v>
      </c>
      <c r="J65" s="6">
        <f t="shared" si="28"/>
        <v>2515693.2000000002</v>
      </c>
    </row>
    <row r="66" spans="1:10" s="29" customFormat="1" ht="25.5" x14ac:dyDescent="0.2">
      <c r="A66" s="134"/>
      <c r="B66" s="135"/>
      <c r="C66" s="136"/>
      <c r="D66" s="83" t="s">
        <v>12</v>
      </c>
      <c r="E66" s="6">
        <f t="shared" si="27"/>
        <v>0</v>
      </c>
      <c r="F66" s="6">
        <f t="shared" ref="F66" si="29">F37+F59</f>
        <v>0</v>
      </c>
      <c r="G66" s="6">
        <v>0</v>
      </c>
      <c r="H66" s="6">
        <v>0</v>
      </c>
      <c r="I66" s="38">
        <f t="shared" ref="I66:J68" si="30">I37+I59</f>
        <v>0</v>
      </c>
      <c r="J66" s="6">
        <f t="shared" si="30"/>
        <v>0</v>
      </c>
    </row>
    <row r="67" spans="1:10" s="29" customFormat="1" x14ac:dyDescent="0.2">
      <c r="A67" s="134"/>
      <c r="B67" s="135"/>
      <c r="C67" s="136"/>
      <c r="D67" s="83" t="s">
        <v>10</v>
      </c>
      <c r="E67" s="6">
        <f t="shared" si="27"/>
        <v>0</v>
      </c>
      <c r="F67" s="6">
        <f t="shared" ref="F67" si="31">F38+F60</f>
        <v>0</v>
      </c>
      <c r="G67" s="6">
        <v>0</v>
      </c>
      <c r="H67" s="6">
        <v>0</v>
      </c>
      <c r="I67" s="38">
        <f t="shared" si="30"/>
        <v>0</v>
      </c>
      <c r="J67" s="6">
        <f t="shared" si="30"/>
        <v>0</v>
      </c>
    </row>
    <row r="68" spans="1:10" s="29" customFormat="1" x14ac:dyDescent="0.2">
      <c r="A68" s="137"/>
      <c r="B68" s="138"/>
      <c r="C68" s="139"/>
      <c r="D68" s="83" t="s">
        <v>11</v>
      </c>
      <c r="E68" s="6">
        <f t="shared" si="27"/>
        <v>46800</v>
      </c>
      <c r="F68" s="6">
        <f t="shared" ref="F68:I68" si="32">F39+F61</f>
        <v>0</v>
      </c>
      <c r="G68" s="6">
        <f t="shared" si="32"/>
        <v>46800</v>
      </c>
      <c r="H68" s="6">
        <f t="shared" si="32"/>
        <v>0</v>
      </c>
      <c r="I68" s="6">
        <f t="shared" si="32"/>
        <v>0</v>
      </c>
      <c r="J68" s="6">
        <f t="shared" si="30"/>
        <v>0</v>
      </c>
    </row>
    <row r="69" spans="1:10" s="29" customFormat="1" ht="15" x14ac:dyDescent="0.2">
      <c r="A69" s="140" t="s">
        <v>14</v>
      </c>
      <c r="B69" s="141"/>
      <c r="C69" s="142"/>
      <c r="D69" s="18" t="s">
        <v>6</v>
      </c>
      <c r="E69" s="24" t="s">
        <v>6</v>
      </c>
      <c r="F69" s="6" t="s">
        <v>6</v>
      </c>
      <c r="G69" s="24" t="s">
        <v>6</v>
      </c>
      <c r="H69" s="24" t="s">
        <v>6</v>
      </c>
      <c r="I69" s="41"/>
      <c r="J69" s="7"/>
    </row>
    <row r="70" spans="1:10" s="29" customFormat="1" ht="12.75" customHeight="1" x14ac:dyDescent="0.2">
      <c r="A70" s="122" t="s">
        <v>15</v>
      </c>
      <c r="B70" s="123"/>
      <c r="C70" s="124"/>
      <c r="D70" s="18" t="s">
        <v>4</v>
      </c>
      <c r="E70" s="14">
        <v>0</v>
      </c>
      <c r="F70" s="14">
        <v>0</v>
      </c>
      <c r="G70" s="14">
        <v>0</v>
      </c>
      <c r="H70" s="15">
        <v>0</v>
      </c>
      <c r="I70" s="42">
        <v>0</v>
      </c>
      <c r="J70" s="15">
        <v>0</v>
      </c>
    </row>
    <row r="71" spans="1:10" x14ac:dyDescent="0.2">
      <c r="A71" s="125"/>
      <c r="B71" s="126"/>
      <c r="C71" s="127"/>
      <c r="D71" s="23" t="s">
        <v>7</v>
      </c>
      <c r="E71" s="14">
        <v>0</v>
      </c>
      <c r="F71" s="14">
        <v>0</v>
      </c>
      <c r="G71" s="14">
        <v>0</v>
      </c>
      <c r="H71" s="15">
        <v>0</v>
      </c>
      <c r="I71" s="42">
        <v>0</v>
      </c>
      <c r="J71" s="15">
        <v>0</v>
      </c>
    </row>
    <row r="72" spans="1:10" x14ac:dyDescent="0.2">
      <c r="A72" s="125"/>
      <c r="B72" s="126"/>
      <c r="C72" s="127"/>
      <c r="D72" s="23" t="s">
        <v>8</v>
      </c>
      <c r="E72" s="14">
        <v>0</v>
      </c>
      <c r="F72" s="14">
        <v>0</v>
      </c>
      <c r="G72" s="14">
        <v>0</v>
      </c>
      <c r="H72" s="15">
        <v>0</v>
      </c>
      <c r="I72" s="42">
        <v>0</v>
      </c>
      <c r="J72" s="15">
        <v>0</v>
      </c>
    </row>
    <row r="73" spans="1:10" x14ac:dyDescent="0.2">
      <c r="A73" s="125"/>
      <c r="B73" s="126"/>
      <c r="C73" s="127"/>
      <c r="D73" s="23" t="s">
        <v>9</v>
      </c>
      <c r="E73" s="14">
        <v>0</v>
      </c>
      <c r="F73" s="14">
        <v>0</v>
      </c>
      <c r="G73" s="14">
        <v>0</v>
      </c>
      <c r="H73" s="15">
        <v>0</v>
      </c>
      <c r="I73" s="42">
        <v>0</v>
      </c>
      <c r="J73" s="15">
        <v>0</v>
      </c>
    </row>
    <row r="74" spans="1:10" ht="25.5" x14ac:dyDescent="0.2">
      <c r="A74" s="125"/>
      <c r="B74" s="126"/>
      <c r="C74" s="127"/>
      <c r="D74" s="23" t="s">
        <v>12</v>
      </c>
      <c r="E74" s="14">
        <v>0</v>
      </c>
      <c r="F74" s="14">
        <v>0</v>
      </c>
      <c r="G74" s="14">
        <v>0</v>
      </c>
      <c r="H74" s="15">
        <v>0</v>
      </c>
      <c r="I74" s="42">
        <v>0</v>
      </c>
      <c r="J74" s="15">
        <v>0</v>
      </c>
    </row>
    <row r="75" spans="1:10" x14ac:dyDescent="0.2">
      <c r="A75" s="125"/>
      <c r="B75" s="126"/>
      <c r="C75" s="127"/>
      <c r="D75" s="23" t="s">
        <v>10</v>
      </c>
      <c r="E75" s="14">
        <v>0</v>
      </c>
      <c r="F75" s="14">
        <v>0</v>
      </c>
      <c r="G75" s="14">
        <v>0</v>
      </c>
      <c r="H75" s="15">
        <v>0</v>
      </c>
      <c r="I75" s="42">
        <v>0</v>
      </c>
      <c r="J75" s="15">
        <v>0</v>
      </c>
    </row>
    <row r="76" spans="1:10" x14ac:dyDescent="0.2">
      <c r="A76" s="128"/>
      <c r="B76" s="129"/>
      <c r="C76" s="130"/>
      <c r="D76" s="23" t="s">
        <v>11</v>
      </c>
      <c r="E76" s="14">
        <v>0</v>
      </c>
      <c r="F76" s="14">
        <v>0</v>
      </c>
      <c r="G76" s="14">
        <v>0</v>
      </c>
      <c r="H76" s="15">
        <v>0</v>
      </c>
      <c r="I76" s="42">
        <v>0</v>
      </c>
      <c r="J76" s="15">
        <v>0</v>
      </c>
    </row>
    <row r="77" spans="1:10" ht="12.75" customHeight="1" x14ac:dyDescent="0.2">
      <c r="A77" s="122" t="s">
        <v>16</v>
      </c>
      <c r="B77" s="123"/>
      <c r="C77" s="124"/>
      <c r="D77" s="23" t="s">
        <v>4</v>
      </c>
      <c r="E77" s="21">
        <f>SUM(F77:J77)</f>
        <v>6111275.8640400004</v>
      </c>
      <c r="F77" s="21">
        <f>F78+F79+F80+F81+F82+F83</f>
        <v>547607.75074000005</v>
      </c>
      <c r="G77" s="21">
        <f>G78+G79+G80+G81+G82+G83</f>
        <v>889869.31329999992</v>
      </c>
      <c r="H77" s="22">
        <f>H78+H79+H80+H81+H82+H83</f>
        <v>782282.3</v>
      </c>
      <c r="I77" s="43">
        <f>I78+I79+I80+I81+I82+I83</f>
        <v>778303.3</v>
      </c>
      <c r="J77" s="22">
        <f>J78+J79+J80+J81+J82+J83</f>
        <v>3113213.2</v>
      </c>
    </row>
    <row r="78" spans="1:10" x14ac:dyDescent="0.2">
      <c r="A78" s="125"/>
      <c r="B78" s="126"/>
      <c r="C78" s="127"/>
      <c r="D78" s="23" t="s">
        <v>7</v>
      </c>
      <c r="E78" s="19">
        <f>SUM(F78:J78)</f>
        <v>0</v>
      </c>
      <c r="F78" s="19">
        <v>0</v>
      </c>
      <c r="G78" s="19">
        <v>0</v>
      </c>
      <c r="H78" s="20">
        <v>0</v>
      </c>
      <c r="I78" s="37">
        <v>0</v>
      </c>
      <c r="J78" s="7">
        <v>0</v>
      </c>
    </row>
    <row r="79" spans="1:10" x14ac:dyDescent="0.2">
      <c r="A79" s="125"/>
      <c r="B79" s="126"/>
      <c r="C79" s="127"/>
      <c r="D79" s="23" t="s">
        <v>8</v>
      </c>
      <c r="E79" s="19">
        <f>SUM(F79:J79)</f>
        <v>1207728.8999999999</v>
      </c>
      <c r="F79" s="19">
        <f>F64</f>
        <v>150271.29999999999</v>
      </c>
      <c r="G79" s="19">
        <f>G64</f>
        <v>161204.69999999998</v>
      </c>
      <c r="H79" s="20">
        <f>H64</f>
        <v>149352.9</v>
      </c>
      <c r="I79" s="44">
        <f>I64</f>
        <v>149380</v>
      </c>
      <c r="J79" s="20">
        <f>J64</f>
        <v>597520</v>
      </c>
    </row>
    <row r="80" spans="1:10" x14ac:dyDescent="0.2">
      <c r="A80" s="125"/>
      <c r="B80" s="126"/>
      <c r="C80" s="127"/>
      <c r="D80" s="23" t="s">
        <v>9</v>
      </c>
      <c r="E80" s="19">
        <f>SUM(F80:J80)</f>
        <v>4856746.96404</v>
      </c>
      <c r="F80" s="19">
        <f>F65</f>
        <v>397336.45074</v>
      </c>
      <c r="G80" s="19">
        <f t="shared" ref="G80:J80" si="33">G65</f>
        <v>681864.61329999997</v>
      </c>
      <c r="H80" s="20">
        <f>H65</f>
        <v>632929.4</v>
      </c>
      <c r="I80" s="44">
        <f>I65</f>
        <v>628923.30000000005</v>
      </c>
      <c r="J80" s="20">
        <f t="shared" si="33"/>
        <v>2515693.2000000002</v>
      </c>
    </row>
    <row r="81" spans="1:10" ht="25.5" x14ac:dyDescent="0.2">
      <c r="A81" s="125"/>
      <c r="B81" s="126"/>
      <c r="C81" s="127"/>
      <c r="D81" s="23" t="s">
        <v>12</v>
      </c>
      <c r="E81" s="19">
        <f t="shared" ref="E81:E83" si="34">SUM(F81:J81)</f>
        <v>0</v>
      </c>
      <c r="F81" s="19">
        <f t="shared" ref="F81:G83" si="35">F66</f>
        <v>0</v>
      </c>
      <c r="G81" s="19">
        <v>0</v>
      </c>
      <c r="H81" s="20">
        <v>0</v>
      </c>
      <c r="I81" s="37">
        <v>0</v>
      </c>
      <c r="J81" s="20">
        <f t="shared" ref="J81" si="36">J66</f>
        <v>0</v>
      </c>
    </row>
    <row r="82" spans="1:10" x14ac:dyDescent="0.2">
      <c r="A82" s="125"/>
      <c r="B82" s="126"/>
      <c r="C82" s="127"/>
      <c r="D82" s="23" t="s">
        <v>10</v>
      </c>
      <c r="E82" s="19">
        <f t="shared" si="34"/>
        <v>0</v>
      </c>
      <c r="F82" s="19">
        <f t="shared" si="35"/>
        <v>0</v>
      </c>
      <c r="G82" s="19">
        <v>0</v>
      </c>
      <c r="H82" s="20">
        <v>0</v>
      </c>
      <c r="I82" s="37">
        <v>0</v>
      </c>
      <c r="J82" s="20">
        <f t="shared" ref="J82" si="37">J67</f>
        <v>0</v>
      </c>
    </row>
    <row r="83" spans="1:10" x14ac:dyDescent="0.2">
      <c r="A83" s="128"/>
      <c r="B83" s="129"/>
      <c r="C83" s="130"/>
      <c r="D83" s="23" t="s">
        <v>11</v>
      </c>
      <c r="E83" s="19">
        <f t="shared" si="34"/>
        <v>46800</v>
      </c>
      <c r="F83" s="19">
        <f t="shared" si="35"/>
        <v>0</v>
      </c>
      <c r="G83" s="19">
        <f t="shared" si="35"/>
        <v>46800</v>
      </c>
      <c r="H83" s="20">
        <v>0</v>
      </c>
      <c r="I83" s="37">
        <v>0</v>
      </c>
      <c r="J83" s="20">
        <f t="shared" ref="J83" si="38">J68</f>
        <v>0</v>
      </c>
    </row>
    <row r="84" spans="1:10" ht="15" x14ac:dyDescent="0.2">
      <c r="A84" s="143" t="s">
        <v>14</v>
      </c>
      <c r="B84" s="144"/>
      <c r="C84" s="145"/>
      <c r="D84" s="23" t="s">
        <v>6</v>
      </c>
      <c r="E84" s="23" t="s">
        <v>6</v>
      </c>
      <c r="F84" s="19" t="s">
        <v>6</v>
      </c>
      <c r="G84" s="19" t="s">
        <v>6</v>
      </c>
      <c r="H84" s="20" t="s">
        <v>6</v>
      </c>
      <c r="I84" s="45"/>
      <c r="J84" s="47"/>
    </row>
    <row r="85" spans="1:10" ht="12.75" customHeight="1" x14ac:dyDescent="0.2">
      <c r="A85" s="122" t="s">
        <v>17</v>
      </c>
      <c r="B85" s="123"/>
      <c r="C85" s="124"/>
      <c r="D85" s="23" t="s">
        <v>4</v>
      </c>
      <c r="E85" s="14">
        <v>0</v>
      </c>
      <c r="F85" s="14">
        <v>0</v>
      </c>
      <c r="G85" s="14">
        <v>0</v>
      </c>
      <c r="H85" s="14">
        <v>0</v>
      </c>
      <c r="I85" s="46">
        <v>0</v>
      </c>
      <c r="J85" s="14">
        <v>0</v>
      </c>
    </row>
    <row r="86" spans="1:10" x14ac:dyDescent="0.2">
      <c r="A86" s="125"/>
      <c r="B86" s="126"/>
      <c r="C86" s="127"/>
      <c r="D86" s="23" t="s">
        <v>7</v>
      </c>
      <c r="E86" s="14">
        <v>0</v>
      </c>
      <c r="F86" s="14">
        <v>0</v>
      </c>
      <c r="G86" s="14">
        <v>0</v>
      </c>
      <c r="H86" s="14">
        <v>0</v>
      </c>
      <c r="I86" s="46">
        <v>0</v>
      </c>
      <c r="J86" s="14">
        <v>0</v>
      </c>
    </row>
    <row r="87" spans="1:10" x14ac:dyDescent="0.2">
      <c r="A87" s="125"/>
      <c r="B87" s="126"/>
      <c r="C87" s="127"/>
      <c r="D87" s="23" t="s">
        <v>8</v>
      </c>
      <c r="E87" s="14">
        <v>0</v>
      </c>
      <c r="F87" s="14">
        <v>0</v>
      </c>
      <c r="G87" s="14">
        <v>0</v>
      </c>
      <c r="H87" s="14">
        <v>0</v>
      </c>
      <c r="I87" s="46">
        <v>0</v>
      </c>
      <c r="J87" s="14">
        <v>0</v>
      </c>
    </row>
    <row r="88" spans="1:10" x14ac:dyDescent="0.2">
      <c r="A88" s="125"/>
      <c r="B88" s="126"/>
      <c r="C88" s="127"/>
      <c r="D88" s="23" t="s">
        <v>9</v>
      </c>
      <c r="E88" s="14">
        <v>0</v>
      </c>
      <c r="F88" s="14">
        <v>0</v>
      </c>
      <c r="G88" s="14">
        <v>0</v>
      </c>
      <c r="H88" s="14">
        <v>0</v>
      </c>
      <c r="I88" s="46">
        <v>0</v>
      </c>
      <c r="J88" s="14">
        <v>0</v>
      </c>
    </row>
    <row r="89" spans="1:10" ht="25.5" x14ac:dyDescent="0.2">
      <c r="A89" s="125"/>
      <c r="B89" s="126"/>
      <c r="C89" s="127"/>
      <c r="D89" s="23" t="s">
        <v>12</v>
      </c>
      <c r="E89" s="14">
        <v>0</v>
      </c>
      <c r="F89" s="14">
        <v>0</v>
      </c>
      <c r="G89" s="14">
        <v>0</v>
      </c>
      <c r="H89" s="14">
        <v>0</v>
      </c>
      <c r="I89" s="46">
        <v>0</v>
      </c>
      <c r="J89" s="14">
        <v>0</v>
      </c>
    </row>
    <row r="90" spans="1:10" x14ac:dyDescent="0.2">
      <c r="A90" s="125"/>
      <c r="B90" s="126"/>
      <c r="C90" s="127"/>
      <c r="D90" s="23" t="s">
        <v>10</v>
      </c>
      <c r="E90" s="14">
        <v>0</v>
      </c>
      <c r="F90" s="14">
        <v>0</v>
      </c>
      <c r="G90" s="14">
        <v>0</v>
      </c>
      <c r="H90" s="14">
        <v>0</v>
      </c>
      <c r="I90" s="46">
        <v>0</v>
      </c>
      <c r="J90" s="14">
        <v>0</v>
      </c>
    </row>
    <row r="91" spans="1:10" x14ac:dyDescent="0.2">
      <c r="A91" s="128"/>
      <c r="B91" s="129"/>
      <c r="C91" s="130"/>
      <c r="D91" s="23" t="s">
        <v>11</v>
      </c>
      <c r="E91" s="14">
        <v>0</v>
      </c>
      <c r="F91" s="14">
        <v>0</v>
      </c>
      <c r="G91" s="14">
        <v>0</v>
      </c>
      <c r="H91" s="14">
        <v>0</v>
      </c>
      <c r="I91" s="46">
        <v>0</v>
      </c>
      <c r="J91" s="14">
        <v>0</v>
      </c>
    </row>
    <row r="92" spans="1:10" ht="12.75" customHeight="1" x14ac:dyDescent="0.2">
      <c r="A92" s="122" t="s">
        <v>18</v>
      </c>
      <c r="B92" s="123"/>
      <c r="C92" s="124"/>
      <c r="D92" s="23" t="s">
        <v>4</v>
      </c>
      <c r="E92" s="21">
        <f>E93+E94+E95+E98+E96</f>
        <v>6111275.8640400004</v>
      </c>
      <c r="F92" s="21">
        <f>F93+F94+F95+F98+F96</f>
        <v>547607.75074000005</v>
      </c>
      <c r="G92" s="21">
        <f t="shared" ref="G92" si="39">G93+G94+G95+G98+G96</f>
        <v>889869.31329999992</v>
      </c>
      <c r="H92" s="22">
        <f>H93+H94+H95+H98+H96</f>
        <v>782282.3</v>
      </c>
      <c r="I92" s="36">
        <f>I93+I94+I95+I98+I96</f>
        <v>778303.3</v>
      </c>
      <c r="J92" s="4">
        <f>J93+J94+J95+J98+J96</f>
        <v>3113213.2</v>
      </c>
    </row>
    <row r="93" spans="1:10" x14ac:dyDescent="0.2">
      <c r="A93" s="125"/>
      <c r="B93" s="126"/>
      <c r="C93" s="127"/>
      <c r="D93" s="23" t="s">
        <v>7</v>
      </c>
      <c r="E93" s="19">
        <f>F93+G93+H93+I93</f>
        <v>0</v>
      </c>
      <c r="F93" s="19">
        <f>F101</f>
        <v>0</v>
      </c>
      <c r="G93" s="19">
        <f t="shared" ref="G93:J93" si="40">G101</f>
        <v>0</v>
      </c>
      <c r="H93" s="19">
        <f t="shared" si="40"/>
        <v>0</v>
      </c>
      <c r="I93" s="19">
        <f t="shared" si="40"/>
        <v>0</v>
      </c>
      <c r="J93" s="19">
        <f t="shared" si="40"/>
        <v>0</v>
      </c>
    </row>
    <row r="94" spans="1:10" x14ac:dyDescent="0.2">
      <c r="A94" s="125"/>
      <c r="B94" s="126"/>
      <c r="C94" s="127"/>
      <c r="D94" s="23" t="s">
        <v>8</v>
      </c>
      <c r="E94" s="19">
        <f>F94+G94+H94+I94+J94</f>
        <v>1207728.8999999999</v>
      </c>
      <c r="F94" s="19">
        <f>F102</f>
        <v>150271.29999999999</v>
      </c>
      <c r="G94" s="19">
        <f t="shared" ref="G94:H94" si="41">G64</f>
        <v>161204.69999999998</v>
      </c>
      <c r="H94" s="20">
        <f t="shared" si="41"/>
        <v>149352.9</v>
      </c>
      <c r="I94" s="44">
        <f>I64</f>
        <v>149380</v>
      </c>
      <c r="J94" s="20">
        <f>J64</f>
        <v>597520</v>
      </c>
    </row>
    <row r="95" spans="1:10" s="29" customFormat="1" x14ac:dyDescent="0.2">
      <c r="A95" s="125"/>
      <c r="B95" s="126"/>
      <c r="C95" s="127"/>
      <c r="D95" s="18" t="s">
        <v>9</v>
      </c>
      <c r="E95" s="19">
        <f>F95+G95+H95+I95+J95</f>
        <v>4856746.96404</v>
      </c>
      <c r="F95" s="20">
        <f>F103</f>
        <v>397336.45074</v>
      </c>
      <c r="G95" s="20">
        <f>G65</f>
        <v>681864.61329999997</v>
      </c>
      <c r="H95" s="20">
        <f t="shared" ref="H95" si="42">H65</f>
        <v>632929.4</v>
      </c>
      <c r="I95" s="44">
        <f>I65</f>
        <v>628923.30000000005</v>
      </c>
      <c r="J95" s="20">
        <f>J65</f>
        <v>2515693.2000000002</v>
      </c>
    </row>
    <row r="96" spans="1:10" ht="25.5" x14ac:dyDescent="0.2">
      <c r="A96" s="125"/>
      <c r="B96" s="126"/>
      <c r="C96" s="127"/>
      <c r="D96" s="23" t="s">
        <v>12</v>
      </c>
      <c r="E96" s="19">
        <f t="shared" ref="E96:E98" si="43">F96+G96+H96+I96+J96</f>
        <v>0</v>
      </c>
      <c r="F96" s="19">
        <v>0</v>
      </c>
      <c r="G96" s="19">
        <v>0</v>
      </c>
      <c r="H96" s="20">
        <v>0</v>
      </c>
      <c r="I96" s="37">
        <v>0</v>
      </c>
      <c r="J96" s="7">
        <v>0</v>
      </c>
    </row>
    <row r="97" spans="1:10" x14ac:dyDescent="0.2">
      <c r="A97" s="125"/>
      <c r="B97" s="126"/>
      <c r="C97" s="127"/>
      <c r="D97" s="23" t="s">
        <v>10</v>
      </c>
      <c r="E97" s="19">
        <f t="shared" si="43"/>
        <v>0</v>
      </c>
      <c r="F97" s="19">
        <v>0</v>
      </c>
      <c r="G97" s="19">
        <v>0</v>
      </c>
      <c r="H97" s="20">
        <v>0</v>
      </c>
      <c r="I97" s="37">
        <v>0</v>
      </c>
      <c r="J97" s="7">
        <v>0</v>
      </c>
    </row>
    <row r="98" spans="1:10" x14ac:dyDescent="0.2">
      <c r="A98" s="128"/>
      <c r="B98" s="129"/>
      <c r="C98" s="130"/>
      <c r="D98" s="23" t="s">
        <v>11</v>
      </c>
      <c r="E98" s="19">
        <f t="shared" si="43"/>
        <v>46800</v>
      </c>
      <c r="F98" s="19">
        <f>F106</f>
        <v>0</v>
      </c>
      <c r="G98" s="20">
        <f>G68</f>
        <v>46800</v>
      </c>
      <c r="H98" s="20">
        <v>0</v>
      </c>
      <c r="I98" s="37">
        <f>I68</f>
        <v>0</v>
      </c>
      <c r="J98" s="7">
        <f>J68</f>
        <v>0</v>
      </c>
    </row>
    <row r="99" spans="1:10" ht="15" x14ac:dyDescent="0.2">
      <c r="A99" s="143" t="s">
        <v>14</v>
      </c>
      <c r="B99" s="144"/>
      <c r="C99" s="145"/>
      <c r="D99" s="23"/>
      <c r="E99" s="23"/>
      <c r="F99" s="19"/>
      <c r="G99" s="19"/>
      <c r="H99" s="20"/>
      <c r="I99" s="37"/>
      <c r="J99" s="47"/>
    </row>
    <row r="100" spans="1:10" ht="12.75" customHeight="1" x14ac:dyDescent="0.2">
      <c r="A100" s="122" t="s">
        <v>100</v>
      </c>
      <c r="B100" s="123"/>
      <c r="C100" s="124"/>
      <c r="D100" s="23" t="s">
        <v>4</v>
      </c>
      <c r="E100" s="21">
        <f>E101+E102+E103+E104+E106</f>
        <v>6111275.8640400004</v>
      </c>
      <c r="F100" s="21">
        <f>F101+F102+F103+F104+F106</f>
        <v>547607.75074000005</v>
      </c>
      <c r="G100" s="21">
        <f t="shared" ref="G100:I100" si="44">G101+G102+G103+G104+G106</f>
        <v>889869.31329999992</v>
      </c>
      <c r="H100" s="22">
        <f t="shared" si="44"/>
        <v>782282.3</v>
      </c>
      <c r="I100" s="22">
        <f t="shared" si="44"/>
        <v>778303.3</v>
      </c>
      <c r="J100" s="22">
        <f>J101+J102+J103+J104+J106</f>
        <v>3113213.2</v>
      </c>
    </row>
    <row r="101" spans="1:10" x14ac:dyDescent="0.2">
      <c r="A101" s="125"/>
      <c r="B101" s="126"/>
      <c r="C101" s="127"/>
      <c r="D101" s="23" t="s">
        <v>7</v>
      </c>
      <c r="E101" s="19">
        <f>F101+G101+H101+I101+J101</f>
        <v>0</v>
      </c>
      <c r="F101" s="19">
        <v>0</v>
      </c>
      <c r="G101" s="19">
        <v>0</v>
      </c>
      <c r="H101" s="20">
        <v>0</v>
      </c>
      <c r="I101" s="44">
        <v>0</v>
      </c>
      <c r="J101" s="13">
        <v>0</v>
      </c>
    </row>
    <row r="102" spans="1:10" x14ac:dyDescent="0.2">
      <c r="A102" s="125"/>
      <c r="B102" s="126"/>
      <c r="C102" s="127"/>
      <c r="D102" s="23" t="s">
        <v>8</v>
      </c>
      <c r="E102" s="19">
        <f>F102+G102+H102+I102+J102</f>
        <v>1207728.8999999999</v>
      </c>
      <c r="F102" s="19">
        <f t="shared" ref="F102:J103" si="45">F57+F35</f>
        <v>150271.29999999999</v>
      </c>
      <c r="G102" s="19">
        <f t="shared" si="45"/>
        <v>161204.69999999998</v>
      </c>
      <c r="H102" s="19">
        <f t="shared" si="45"/>
        <v>149352.9</v>
      </c>
      <c r="I102" s="19">
        <f t="shared" si="45"/>
        <v>149380</v>
      </c>
      <c r="J102" s="19">
        <f t="shared" si="45"/>
        <v>597520</v>
      </c>
    </row>
    <row r="103" spans="1:10" x14ac:dyDescent="0.2">
      <c r="A103" s="125"/>
      <c r="B103" s="126"/>
      <c r="C103" s="127"/>
      <c r="D103" s="23" t="s">
        <v>9</v>
      </c>
      <c r="E103" s="19">
        <f>F103+G103+H103+I103+J103</f>
        <v>4856746.96404</v>
      </c>
      <c r="F103" s="19">
        <f>F58+F36</f>
        <v>397336.45074</v>
      </c>
      <c r="G103" s="19">
        <f t="shared" si="45"/>
        <v>681864.61329999997</v>
      </c>
      <c r="H103" s="19">
        <f>H58+H36</f>
        <v>632929.4</v>
      </c>
      <c r="I103" s="19">
        <f>I58+I36</f>
        <v>628923.30000000005</v>
      </c>
      <c r="J103" s="19">
        <f t="shared" si="45"/>
        <v>2515693.2000000002</v>
      </c>
    </row>
    <row r="104" spans="1:10" ht="25.5" x14ac:dyDescent="0.2">
      <c r="A104" s="125"/>
      <c r="B104" s="126"/>
      <c r="C104" s="127"/>
      <c r="D104" s="23" t="s">
        <v>12</v>
      </c>
      <c r="E104" s="19">
        <f t="shared" ref="E104:E106" si="46">F104+G104+H104+I104+J104</f>
        <v>0</v>
      </c>
      <c r="F104" s="19">
        <v>0</v>
      </c>
      <c r="G104" s="19">
        <v>0</v>
      </c>
      <c r="H104" s="20">
        <v>0</v>
      </c>
      <c r="I104" s="44">
        <v>0</v>
      </c>
      <c r="J104" s="20">
        <v>0</v>
      </c>
    </row>
    <row r="105" spans="1:10" x14ac:dyDescent="0.2">
      <c r="A105" s="125"/>
      <c r="B105" s="126"/>
      <c r="C105" s="127"/>
      <c r="D105" s="23" t="s">
        <v>10</v>
      </c>
      <c r="E105" s="19">
        <f t="shared" si="46"/>
        <v>0</v>
      </c>
      <c r="F105" s="19">
        <v>0</v>
      </c>
      <c r="G105" s="19">
        <v>0</v>
      </c>
      <c r="H105" s="20">
        <v>0</v>
      </c>
      <c r="I105" s="44">
        <v>0</v>
      </c>
      <c r="J105" s="20">
        <v>0</v>
      </c>
    </row>
    <row r="106" spans="1:10" x14ac:dyDescent="0.2">
      <c r="A106" s="128"/>
      <c r="B106" s="129"/>
      <c r="C106" s="130"/>
      <c r="D106" s="23" t="s">
        <v>11</v>
      </c>
      <c r="E106" s="19">
        <f t="shared" si="46"/>
        <v>46800</v>
      </c>
      <c r="F106" s="19">
        <f>F83</f>
        <v>0</v>
      </c>
      <c r="G106" s="19">
        <f t="shared" ref="G106" si="47">G61+G39</f>
        <v>46800</v>
      </c>
      <c r="H106" s="20">
        <v>0</v>
      </c>
      <c r="I106" s="44">
        <v>0</v>
      </c>
      <c r="J106" s="20">
        <v>0</v>
      </c>
    </row>
    <row r="107" spans="1:10" ht="39" customHeight="1" x14ac:dyDescent="0.2">
      <c r="A107" s="180" t="s">
        <v>108</v>
      </c>
      <c r="B107" s="180"/>
      <c r="C107" s="180"/>
      <c r="D107" s="180"/>
      <c r="E107" s="180"/>
      <c r="F107" s="180"/>
      <c r="G107" s="180"/>
      <c r="H107" s="180"/>
      <c r="I107" s="180"/>
    </row>
    <row r="108" spans="1:10" ht="25.5" customHeight="1" x14ac:dyDescent="0.2">
      <c r="A108" s="180" t="s">
        <v>33</v>
      </c>
      <c r="B108" s="180"/>
      <c r="C108" s="180"/>
      <c r="D108" s="180"/>
      <c r="E108" s="180"/>
      <c r="F108" s="180"/>
      <c r="G108" s="180"/>
      <c r="H108" s="180"/>
      <c r="I108" s="180"/>
    </row>
    <row r="109" spans="1:10" x14ac:dyDescent="0.2">
      <c r="A109" s="34"/>
      <c r="B109" s="81"/>
      <c r="C109" s="81"/>
      <c r="D109" s="81"/>
      <c r="E109" s="81"/>
      <c r="F109" s="35"/>
      <c r="G109" s="35"/>
      <c r="H109" s="35"/>
      <c r="I109" s="35"/>
    </row>
    <row r="110" spans="1:10" x14ac:dyDescent="0.2">
      <c r="A110" s="81"/>
      <c r="B110" s="81"/>
      <c r="C110" s="81"/>
      <c r="D110" s="81"/>
      <c r="E110" s="35"/>
      <c r="F110" s="81"/>
      <c r="G110" s="81"/>
    </row>
    <row r="111" spans="1:10" x14ac:dyDescent="0.2">
      <c r="A111" s="81"/>
      <c r="B111" s="81"/>
      <c r="C111" s="81"/>
      <c r="D111" s="81"/>
      <c r="E111" s="35"/>
      <c r="F111" s="108"/>
      <c r="G111" s="108"/>
      <c r="H111" s="109"/>
      <c r="I111" s="110"/>
      <c r="J111" s="111"/>
    </row>
    <row r="112" spans="1:10" x14ac:dyDescent="0.2">
      <c r="F112" s="108"/>
      <c r="G112" s="108"/>
      <c r="H112" s="109"/>
      <c r="I112" s="110"/>
      <c r="J112" s="111"/>
    </row>
    <row r="113" spans="1:10" x14ac:dyDescent="0.2">
      <c r="A113" s="1"/>
      <c r="B113" s="81"/>
      <c r="C113" s="81"/>
      <c r="D113" s="1"/>
      <c r="E113" s="1"/>
      <c r="F113" s="115"/>
      <c r="G113" s="111"/>
      <c r="H113" s="111"/>
      <c r="I113" s="111"/>
      <c r="J113" s="111"/>
    </row>
    <row r="114" spans="1:10" x14ac:dyDescent="0.2">
      <c r="A114" s="1"/>
      <c r="B114" s="81"/>
      <c r="C114" s="81"/>
      <c r="D114" s="1"/>
      <c r="E114" s="1"/>
      <c r="F114" s="111"/>
      <c r="G114" s="111"/>
      <c r="H114" s="111"/>
      <c r="I114" s="111"/>
      <c r="J114" s="111"/>
    </row>
    <row r="115" spans="1:10" x14ac:dyDescent="0.2">
      <c r="F115" s="108"/>
      <c r="G115" s="108"/>
      <c r="H115" s="109"/>
      <c r="I115" s="110"/>
      <c r="J115" s="111"/>
    </row>
    <row r="116" spans="1:10" x14ac:dyDescent="0.2">
      <c r="F116" s="108"/>
      <c r="G116" s="108"/>
      <c r="H116" s="109"/>
      <c r="I116" s="110"/>
      <c r="J116" s="111"/>
    </row>
    <row r="117" spans="1:10" x14ac:dyDescent="0.2">
      <c r="F117" s="108"/>
      <c r="G117" s="108"/>
      <c r="H117" s="109"/>
      <c r="I117" s="110"/>
      <c r="J117" s="111"/>
    </row>
    <row r="118" spans="1:10" x14ac:dyDescent="0.2">
      <c r="F118" s="108"/>
      <c r="G118" s="108"/>
      <c r="H118" s="109"/>
      <c r="I118" s="110"/>
      <c r="J118" s="111"/>
    </row>
  </sheetData>
  <mergeCells count="39">
    <mergeCell ref="A108:I108"/>
    <mergeCell ref="A5:A8"/>
    <mergeCell ref="A11:A17"/>
    <mergeCell ref="B11:B17"/>
    <mergeCell ref="C11:C17"/>
    <mergeCell ref="B5:B8"/>
    <mergeCell ref="C5:C8"/>
    <mergeCell ref="D5:D8"/>
    <mergeCell ref="E7:E8"/>
    <mergeCell ref="C48:C54"/>
    <mergeCell ref="C41:C47"/>
    <mergeCell ref="A48:A54"/>
    <mergeCell ref="A107:I107"/>
    <mergeCell ref="A55:C61"/>
    <mergeCell ref="A85:C91"/>
    <mergeCell ref="A26:A32"/>
    <mergeCell ref="A2:G2"/>
    <mergeCell ref="A41:A47"/>
    <mergeCell ref="B41:B47"/>
    <mergeCell ref="A92:C98"/>
    <mergeCell ref="C19:C25"/>
    <mergeCell ref="E5:J5"/>
    <mergeCell ref="F7:J7"/>
    <mergeCell ref="B48:B54"/>
    <mergeCell ref="E6:J6"/>
    <mergeCell ref="C26:C32"/>
    <mergeCell ref="B26:B32"/>
    <mergeCell ref="A10:J10"/>
    <mergeCell ref="A40:J40"/>
    <mergeCell ref="A33:C39"/>
    <mergeCell ref="A19:A25"/>
    <mergeCell ref="B19:B25"/>
    <mergeCell ref="A100:C106"/>
    <mergeCell ref="A62:C68"/>
    <mergeCell ref="A69:C69"/>
    <mergeCell ref="A70:C76"/>
    <mergeCell ref="A77:C83"/>
    <mergeCell ref="A84:C84"/>
    <mergeCell ref="A99:C99"/>
  </mergeCells>
  <pageMargins left="0.19685039370078741" right="0.19685039370078741" top="0.19685039370078741" bottom="0.19685039370078741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B1" zoomScaleNormal="100" workbookViewId="0">
      <selection activeCell="D22" sqref="D22"/>
    </sheetView>
  </sheetViews>
  <sheetFormatPr defaultColWidth="9.140625" defaultRowHeight="15.75" x14ac:dyDescent="0.25"/>
  <cols>
    <col min="1" max="1" width="14.7109375" style="79" customWidth="1"/>
    <col min="2" max="2" width="39.7109375" style="79" customWidth="1"/>
    <col min="3" max="3" width="48" style="79" customWidth="1"/>
    <col min="4" max="4" width="68.140625" style="79" customWidth="1"/>
    <col min="5" max="16384" width="9.140625" style="68"/>
  </cols>
  <sheetData>
    <row r="1" spans="1:6" s="48" customFormat="1" x14ac:dyDescent="0.25">
      <c r="D1" s="62" t="s">
        <v>83</v>
      </c>
    </row>
    <row r="2" spans="1:6" s="48" customFormat="1" x14ac:dyDescent="0.25"/>
    <row r="3" spans="1:6" s="48" customFormat="1" x14ac:dyDescent="0.25">
      <c r="A3" s="191" t="s">
        <v>84</v>
      </c>
      <c r="B3" s="191"/>
      <c r="C3" s="191"/>
      <c r="D3" s="191"/>
    </row>
    <row r="4" spans="1:6" s="48" customFormat="1" x14ac:dyDescent="0.25"/>
    <row r="5" spans="1:6" s="48" customFormat="1" x14ac:dyDescent="0.25">
      <c r="A5" s="192" t="s">
        <v>85</v>
      </c>
      <c r="B5" s="190" t="s">
        <v>86</v>
      </c>
      <c r="C5" s="190" t="s">
        <v>87</v>
      </c>
      <c r="D5" s="190" t="s">
        <v>114</v>
      </c>
    </row>
    <row r="6" spans="1:6" s="48" customFormat="1" x14ac:dyDescent="0.25">
      <c r="A6" s="193"/>
      <c r="B6" s="190"/>
      <c r="C6" s="190"/>
      <c r="D6" s="190"/>
    </row>
    <row r="7" spans="1:6" s="48" customFormat="1" x14ac:dyDescent="0.25">
      <c r="A7" s="58">
        <v>1</v>
      </c>
      <c r="B7" s="58">
        <v>2</v>
      </c>
      <c r="C7" s="58">
        <v>3</v>
      </c>
      <c r="D7" s="58">
        <v>4</v>
      </c>
    </row>
    <row r="8" spans="1:6" s="48" customFormat="1" x14ac:dyDescent="0.25">
      <c r="A8" s="190" t="s">
        <v>88</v>
      </c>
      <c r="B8" s="190"/>
      <c r="C8" s="190"/>
      <c r="D8" s="190"/>
    </row>
    <row r="9" spans="1:6" s="48" customFormat="1" x14ac:dyDescent="0.25">
      <c r="A9" s="190" t="s">
        <v>89</v>
      </c>
      <c r="B9" s="190"/>
      <c r="C9" s="190"/>
      <c r="D9" s="190"/>
    </row>
    <row r="10" spans="1:6" s="48" customFormat="1" x14ac:dyDescent="0.25">
      <c r="A10" s="190" t="s">
        <v>109</v>
      </c>
      <c r="B10" s="190"/>
      <c r="C10" s="190"/>
      <c r="D10" s="190"/>
    </row>
    <row r="11" spans="1:6" s="48" customFormat="1" ht="110.25" x14ac:dyDescent="0.25">
      <c r="A11" s="73" t="s">
        <v>90</v>
      </c>
      <c r="B11" s="58" t="s">
        <v>91</v>
      </c>
      <c r="C11" s="58" t="s">
        <v>92</v>
      </c>
      <c r="D11" s="74"/>
    </row>
    <row r="12" spans="1:6" s="48" customFormat="1" ht="110.25" x14ac:dyDescent="0.25">
      <c r="A12" s="73" t="s">
        <v>93</v>
      </c>
      <c r="B12" s="114" t="s">
        <v>117</v>
      </c>
      <c r="C12" s="75" t="s">
        <v>118</v>
      </c>
      <c r="D12" s="74"/>
    </row>
    <row r="13" spans="1:6" s="48" customFormat="1" ht="77.25" customHeight="1" x14ac:dyDescent="0.25">
      <c r="A13" s="73" t="s">
        <v>119</v>
      </c>
      <c r="B13" s="102" t="s">
        <v>110</v>
      </c>
      <c r="C13" s="75" t="s">
        <v>112</v>
      </c>
      <c r="D13" s="75"/>
      <c r="E13" s="77"/>
    </row>
    <row r="14" spans="1:6" x14ac:dyDescent="0.25">
      <c r="A14" s="190" t="s">
        <v>94</v>
      </c>
      <c r="B14" s="190"/>
      <c r="C14" s="190"/>
      <c r="D14" s="190"/>
      <c r="F14" s="78"/>
    </row>
    <row r="15" spans="1:6" x14ac:dyDescent="0.25">
      <c r="A15" s="190" t="s">
        <v>30</v>
      </c>
      <c r="B15" s="190"/>
      <c r="C15" s="190"/>
      <c r="D15" s="190"/>
      <c r="F15" s="78"/>
    </row>
    <row r="16" spans="1:6" ht="126" x14ac:dyDescent="0.25">
      <c r="A16" s="73" t="s">
        <v>31</v>
      </c>
      <c r="B16" s="58" t="s">
        <v>95</v>
      </c>
      <c r="C16" s="58" t="s">
        <v>96</v>
      </c>
      <c r="D16" s="58" t="s">
        <v>107</v>
      </c>
      <c r="F16" s="76"/>
    </row>
    <row r="17" spans="1:4" ht="110.25" x14ac:dyDescent="0.25">
      <c r="A17" s="73" t="s">
        <v>32</v>
      </c>
      <c r="B17" s="58" t="s">
        <v>97</v>
      </c>
      <c r="C17" s="58" t="s">
        <v>98</v>
      </c>
      <c r="D17" s="58" t="s">
        <v>121</v>
      </c>
    </row>
  </sheetData>
  <mergeCells count="10">
    <mergeCell ref="A9:D9"/>
    <mergeCell ref="A10:D10"/>
    <mergeCell ref="A14:D14"/>
    <mergeCell ref="A15:D15"/>
    <mergeCell ref="A3:D3"/>
    <mergeCell ref="A5:A6"/>
    <mergeCell ref="B5:B6"/>
    <mergeCell ref="C5:C6"/>
    <mergeCell ref="D5:D6"/>
    <mergeCell ref="A8:D8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"/>
  <sheetViews>
    <sheetView topLeftCell="D7" workbookViewId="0">
      <selection activeCell="I30" sqref="I30"/>
    </sheetView>
  </sheetViews>
  <sheetFormatPr defaultRowHeight="15.75" x14ac:dyDescent="0.25"/>
  <cols>
    <col min="1" max="1" width="5.5703125" style="60" customWidth="1"/>
    <col min="2" max="2" width="33.85546875" style="60" customWidth="1"/>
    <col min="3" max="3" width="14.140625" style="60" customWidth="1"/>
    <col min="4" max="4" width="18.5703125" style="60" customWidth="1"/>
    <col min="5" max="5" width="23.140625" style="60" customWidth="1"/>
    <col min="6" max="6" width="14.7109375" style="60" customWidth="1"/>
    <col min="7" max="7" width="18.28515625" style="60" customWidth="1"/>
    <col min="8" max="8" width="11.28515625" style="60" customWidth="1"/>
    <col min="9" max="9" width="12" style="60" customWidth="1"/>
    <col min="10" max="10" width="11.42578125" style="60" customWidth="1"/>
    <col min="11" max="11" width="18.28515625" style="60" customWidth="1"/>
    <col min="12" max="12" width="19" style="60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94" t="s">
        <v>39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x14ac:dyDescent="0.25">
      <c r="A2" s="191" t="s">
        <v>40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2" ht="37.5" customHeight="1" x14ac:dyDescent="0.25">
      <c r="A3" s="195" t="s">
        <v>123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</row>
    <row r="4" spans="1:12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15.75" customHeight="1" x14ac:dyDescent="0.25">
      <c r="A5" s="196" t="s">
        <v>41</v>
      </c>
      <c r="B5" s="196" t="s">
        <v>42</v>
      </c>
      <c r="C5" s="196" t="s">
        <v>43</v>
      </c>
      <c r="D5" s="196" t="s">
        <v>44</v>
      </c>
      <c r="E5" s="196" t="s">
        <v>124</v>
      </c>
      <c r="F5" s="196" t="s">
        <v>125</v>
      </c>
      <c r="G5" s="196" t="s">
        <v>45</v>
      </c>
      <c r="H5" s="199" t="s">
        <v>127</v>
      </c>
      <c r="I5" s="200"/>
      <c r="J5" s="201"/>
      <c r="K5" s="196" t="s">
        <v>46</v>
      </c>
      <c r="L5" s="196" t="s">
        <v>47</v>
      </c>
    </row>
    <row r="6" spans="1:12" ht="15.75" customHeight="1" x14ac:dyDescent="0.25">
      <c r="A6" s="197"/>
      <c r="B6" s="197"/>
      <c r="C6" s="197"/>
      <c r="D6" s="197"/>
      <c r="E6" s="197"/>
      <c r="F6" s="197"/>
      <c r="G6" s="197"/>
      <c r="H6" s="202"/>
      <c r="I6" s="203"/>
      <c r="J6" s="204"/>
      <c r="K6" s="197"/>
      <c r="L6" s="197"/>
    </row>
    <row r="7" spans="1:12" ht="79.5" customHeight="1" x14ac:dyDescent="0.25">
      <c r="A7" s="198"/>
      <c r="B7" s="198"/>
      <c r="C7" s="198"/>
      <c r="D7" s="198"/>
      <c r="E7" s="198"/>
      <c r="F7" s="198"/>
      <c r="G7" s="198"/>
      <c r="H7" s="119" t="s">
        <v>126</v>
      </c>
      <c r="I7" s="119" t="s">
        <v>126</v>
      </c>
      <c r="J7" s="119" t="s">
        <v>126</v>
      </c>
      <c r="K7" s="198"/>
      <c r="L7" s="198"/>
    </row>
    <row r="8" spans="1:12" s="51" customFormat="1" ht="12.75" x14ac:dyDescent="0.2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</row>
    <row r="9" spans="1:12" s="57" customFormat="1" x14ac:dyDescent="0.25">
      <c r="A9" s="118"/>
      <c r="B9" s="121">
        <v>0</v>
      </c>
      <c r="C9" s="121">
        <v>0</v>
      </c>
      <c r="D9" s="121">
        <v>0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</row>
    <row r="10" spans="1:12" s="57" customFormat="1" x14ac:dyDescent="0.25">
      <c r="A10" s="52"/>
      <c r="B10" s="53"/>
      <c r="C10" s="54"/>
      <c r="D10" s="54"/>
      <c r="E10" s="54"/>
      <c r="F10" s="54"/>
      <c r="G10" s="54"/>
      <c r="H10" s="55"/>
      <c r="I10" s="55"/>
      <c r="J10" s="55"/>
      <c r="K10" s="54"/>
      <c r="L10" s="56"/>
    </row>
    <row r="11" spans="1:12" s="57" customFormat="1" x14ac:dyDescent="0.25">
      <c r="A11" s="58"/>
      <c r="B11" s="59"/>
      <c r="C11" s="55"/>
      <c r="D11" s="55"/>
      <c r="E11" s="55"/>
      <c r="F11" s="55"/>
      <c r="G11" s="55"/>
      <c r="H11" s="55"/>
      <c r="I11" s="55"/>
      <c r="J11" s="55"/>
      <c r="K11" s="55"/>
      <c r="L11" s="56"/>
    </row>
    <row r="12" spans="1:12" x14ac:dyDescent="0.25">
      <c r="L12" s="61"/>
    </row>
  </sheetData>
  <mergeCells count="13"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H5:J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B6" sqref="B6"/>
    </sheetView>
  </sheetViews>
  <sheetFormatPr defaultRowHeight="15.75" x14ac:dyDescent="0.25"/>
  <cols>
    <col min="1" max="1" width="10.28515625" style="60" customWidth="1"/>
    <col min="2" max="2" width="53.28515625" style="60" customWidth="1"/>
    <col min="3" max="3" width="20" style="60" customWidth="1"/>
    <col min="4" max="4" width="18.5703125" style="60" customWidth="1"/>
    <col min="5" max="5" width="23.140625" style="60" customWidth="1"/>
    <col min="6" max="6" width="46.85546875" style="60" customWidth="1"/>
    <col min="7" max="7" width="46.28515625" style="6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94" t="s">
        <v>51</v>
      </c>
      <c r="B1" s="194"/>
      <c r="C1" s="194"/>
      <c r="D1" s="194"/>
      <c r="E1" s="194"/>
      <c r="F1" s="194"/>
      <c r="G1" s="194"/>
    </row>
    <row r="2" spans="1:7" x14ac:dyDescent="0.25">
      <c r="A2" s="191" t="s">
        <v>52</v>
      </c>
      <c r="B2" s="191"/>
      <c r="C2" s="191"/>
      <c r="D2" s="191"/>
      <c r="E2" s="191"/>
      <c r="F2" s="191"/>
      <c r="G2" s="191"/>
    </row>
    <row r="3" spans="1:7" x14ac:dyDescent="0.25">
      <c r="A3" s="48"/>
      <c r="B3" s="48"/>
      <c r="C3" s="48"/>
      <c r="D3" s="48"/>
      <c r="E3" s="48"/>
      <c r="F3" s="48"/>
      <c r="G3" s="48"/>
    </row>
    <row r="4" spans="1:7" ht="31.5" x14ac:dyDescent="0.25">
      <c r="A4" s="63" t="s">
        <v>53</v>
      </c>
      <c r="B4" s="63" t="s">
        <v>54</v>
      </c>
      <c r="C4" s="63" t="s">
        <v>43</v>
      </c>
      <c r="D4" s="63" t="s">
        <v>55</v>
      </c>
      <c r="E4" s="63" t="s">
        <v>56</v>
      </c>
      <c r="F4" s="63" t="s">
        <v>57</v>
      </c>
      <c r="G4" s="63" t="s">
        <v>58</v>
      </c>
    </row>
    <row r="5" spans="1:7" s="51" customFormat="1" ht="12.75" x14ac:dyDescent="0.2">
      <c r="A5" s="50">
        <v>1</v>
      </c>
      <c r="B5" s="50">
        <v>2</v>
      </c>
      <c r="C5" s="50">
        <v>3</v>
      </c>
      <c r="D5" s="50">
        <v>4</v>
      </c>
      <c r="E5" s="50">
        <v>5</v>
      </c>
      <c r="F5" s="50">
        <v>6</v>
      </c>
      <c r="G5" s="50">
        <v>7</v>
      </c>
    </row>
    <row r="6" spans="1:7" s="57" customFormat="1" x14ac:dyDescent="0.25">
      <c r="A6" s="52"/>
      <c r="B6" s="80">
        <v>0</v>
      </c>
      <c r="C6" s="80">
        <v>0</v>
      </c>
      <c r="D6" s="80">
        <v>0</v>
      </c>
      <c r="E6" s="80">
        <v>0</v>
      </c>
      <c r="F6" s="80">
        <v>0</v>
      </c>
      <c r="G6" s="80">
        <v>0</v>
      </c>
    </row>
    <row r="7" spans="1:7" s="57" customFormat="1" x14ac:dyDescent="0.25">
      <c r="A7" s="52"/>
      <c r="B7" s="53"/>
      <c r="C7" s="54"/>
      <c r="D7" s="54"/>
      <c r="E7" s="54"/>
      <c r="F7" s="54"/>
      <c r="G7" s="56"/>
    </row>
    <row r="8" spans="1:7" s="57" customFormat="1" x14ac:dyDescent="0.25">
      <c r="A8" s="58"/>
      <c r="B8" s="59"/>
      <c r="C8" s="55"/>
      <c r="D8" s="55"/>
      <c r="E8" s="55"/>
      <c r="F8" s="55"/>
      <c r="G8" s="56"/>
    </row>
    <row r="9" spans="1:7" x14ac:dyDescent="0.25">
      <c r="G9" s="6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B6" sqref="B6"/>
    </sheetView>
  </sheetViews>
  <sheetFormatPr defaultRowHeight="15.75" x14ac:dyDescent="0.25"/>
  <cols>
    <col min="1" max="1" width="10.28515625" style="60" customWidth="1"/>
    <col min="2" max="2" width="68.5703125" style="60" customWidth="1"/>
    <col min="3" max="3" width="30.42578125" style="60" customWidth="1"/>
    <col min="4" max="4" width="62" style="6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94" t="s">
        <v>59</v>
      </c>
      <c r="B1" s="194"/>
      <c r="C1" s="194"/>
      <c r="D1" s="194"/>
    </row>
    <row r="2" spans="1:4" x14ac:dyDescent="0.25">
      <c r="A2" s="191" t="s">
        <v>60</v>
      </c>
      <c r="B2" s="191"/>
      <c r="C2" s="191"/>
      <c r="D2" s="191"/>
    </row>
    <row r="3" spans="1:4" x14ac:dyDescent="0.25">
      <c r="A3" s="191" t="s">
        <v>61</v>
      </c>
      <c r="B3" s="191"/>
      <c r="C3" s="191"/>
      <c r="D3" s="191"/>
    </row>
    <row r="4" spans="1:4" x14ac:dyDescent="0.25">
      <c r="A4" s="191" t="s">
        <v>62</v>
      </c>
      <c r="B4" s="191"/>
      <c r="C4" s="191"/>
      <c r="D4" s="191"/>
    </row>
    <row r="5" spans="1:4" x14ac:dyDescent="0.25">
      <c r="A5" s="48"/>
      <c r="B5" s="48"/>
      <c r="C5" s="48"/>
      <c r="D5" s="48"/>
    </row>
    <row r="6" spans="1:4" ht="47.25" x14ac:dyDescent="0.25">
      <c r="A6" s="63" t="s">
        <v>53</v>
      </c>
      <c r="B6" s="63" t="s">
        <v>63</v>
      </c>
      <c r="C6" s="63" t="s">
        <v>64</v>
      </c>
      <c r="D6" s="63" t="s">
        <v>65</v>
      </c>
    </row>
    <row r="7" spans="1:4" s="51" customFormat="1" ht="12.75" x14ac:dyDescent="0.2">
      <c r="A7" s="50">
        <v>1</v>
      </c>
      <c r="B7" s="50">
        <v>2</v>
      </c>
      <c r="C7" s="50">
        <v>3</v>
      </c>
      <c r="D7" s="50">
        <v>4</v>
      </c>
    </row>
    <row r="8" spans="1:4" s="57" customFormat="1" x14ac:dyDescent="0.25">
      <c r="A8" s="52"/>
      <c r="B8" s="80">
        <v>0</v>
      </c>
      <c r="C8" s="80">
        <v>0</v>
      </c>
      <c r="D8" s="80">
        <v>0</v>
      </c>
    </row>
    <row r="9" spans="1:4" s="57" customFormat="1" x14ac:dyDescent="0.25">
      <c r="A9" s="52"/>
      <c r="B9" s="53"/>
      <c r="C9" s="54"/>
      <c r="D9" s="54"/>
    </row>
    <row r="10" spans="1:4" s="57" customFormat="1" x14ac:dyDescent="0.25">
      <c r="A10" s="58"/>
      <c r="B10" s="59"/>
      <c r="C10" s="55"/>
      <c r="D10" s="55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"/>
  <sheetViews>
    <sheetView workbookViewId="0">
      <selection activeCell="E16" sqref="E16"/>
    </sheetView>
  </sheetViews>
  <sheetFormatPr defaultRowHeight="15.75" x14ac:dyDescent="0.25"/>
  <cols>
    <col min="1" max="1" width="8.28515625" style="60" customWidth="1"/>
    <col min="2" max="2" width="25.42578125" style="60" customWidth="1"/>
    <col min="3" max="3" width="25.5703125" style="60" customWidth="1"/>
    <col min="4" max="4" width="18.5703125" style="60" customWidth="1"/>
    <col min="5" max="5" width="25.140625" style="60" customWidth="1"/>
    <col min="6" max="6" width="11" style="60" customWidth="1"/>
    <col min="7" max="7" width="11.28515625" style="60" customWidth="1"/>
    <col min="8" max="9" width="12" style="60" customWidth="1"/>
    <col min="10" max="10" width="20" style="60" customWidth="1"/>
    <col min="11" max="11" width="19.5703125" customWidth="1"/>
    <col min="12" max="12" width="14.85546875" customWidth="1"/>
    <col min="13" max="13" width="13" customWidth="1"/>
    <col min="257" max="257" width="8.28515625" customWidth="1"/>
    <col min="258" max="258" width="33.85546875" customWidth="1"/>
    <col min="259" max="259" width="22.7109375" customWidth="1"/>
    <col min="260" max="260" width="18.5703125" customWidth="1"/>
    <col min="261" max="261" width="23.140625" customWidth="1"/>
    <col min="262" max="262" width="11" customWidth="1"/>
    <col min="263" max="263" width="11.28515625" customWidth="1"/>
    <col min="264" max="265" width="12" customWidth="1"/>
    <col min="266" max="266" width="20" customWidth="1"/>
    <col min="267" max="267" width="19.5703125" customWidth="1"/>
    <col min="268" max="268" width="14.85546875" customWidth="1"/>
    <col min="269" max="269" width="13" customWidth="1"/>
    <col min="513" max="513" width="8.28515625" customWidth="1"/>
    <col min="514" max="514" width="33.85546875" customWidth="1"/>
    <col min="515" max="515" width="22.7109375" customWidth="1"/>
    <col min="516" max="516" width="18.5703125" customWidth="1"/>
    <col min="517" max="517" width="23.140625" customWidth="1"/>
    <col min="518" max="518" width="11" customWidth="1"/>
    <col min="519" max="519" width="11.28515625" customWidth="1"/>
    <col min="520" max="521" width="12" customWidth="1"/>
    <col min="522" max="522" width="20" customWidth="1"/>
    <col min="523" max="523" width="19.5703125" customWidth="1"/>
    <col min="524" max="524" width="14.85546875" customWidth="1"/>
    <col min="525" max="525" width="13" customWidth="1"/>
    <col min="769" max="769" width="8.28515625" customWidth="1"/>
    <col min="770" max="770" width="33.85546875" customWidth="1"/>
    <col min="771" max="771" width="22.7109375" customWidth="1"/>
    <col min="772" max="772" width="18.5703125" customWidth="1"/>
    <col min="773" max="773" width="23.140625" customWidth="1"/>
    <col min="774" max="774" width="11" customWidth="1"/>
    <col min="775" max="775" width="11.28515625" customWidth="1"/>
    <col min="776" max="777" width="12" customWidth="1"/>
    <col min="778" max="778" width="20" customWidth="1"/>
    <col min="779" max="779" width="19.5703125" customWidth="1"/>
    <col min="780" max="780" width="14.85546875" customWidth="1"/>
    <col min="781" max="781" width="13" customWidth="1"/>
    <col min="1025" max="1025" width="8.28515625" customWidth="1"/>
    <col min="1026" max="1026" width="33.85546875" customWidth="1"/>
    <col min="1027" max="1027" width="22.7109375" customWidth="1"/>
    <col min="1028" max="1028" width="18.5703125" customWidth="1"/>
    <col min="1029" max="1029" width="23.140625" customWidth="1"/>
    <col min="1030" max="1030" width="11" customWidth="1"/>
    <col min="1031" max="1031" width="11.28515625" customWidth="1"/>
    <col min="1032" max="1033" width="12" customWidth="1"/>
    <col min="1034" max="1034" width="20" customWidth="1"/>
    <col min="1035" max="1035" width="19.5703125" customWidth="1"/>
    <col min="1036" max="1036" width="14.85546875" customWidth="1"/>
    <col min="1037" max="1037" width="13" customWidth="1"/>
    <col min="1281" max="1281" width="8.28515625" customWidth="1"/>
    <col min="1282" max="1282" width="33.85546875" customWidth="1"/>
    <col min="1283" max="1283" width="22.7109375" customWidth="1"/>
    <col min="1284" max="1284" width="18.5703125" customWidth="1"/>
    <col min="1285" max="1285" width="23.140625" customWidth="1"/>
    <col min="1286" max="1286" width="11" customWidth="1"/>
    <col min="1287" max="1287" width="11.28515625" customWidth="1"/>
    <col min="1288" max="1289" width="12" customWidth="1"/>
    <col min="1290" max="1290" width="20" customWidth="1"/>
    <col min="1291" max="1291" width="19.5703125" customWidth="1"/>
    <col min="1292" max="1292" width="14.85546875" customWidth="1"/>
    <col min="1293" max="1293" width="13" customWidth="1"/>
    <col min="1537" max="1537" width="8.28515625" customWidth="1"/>
    <col min="1538" max="1538" width="33.85546875" customWidth="1"/>
    <col min="1539" max="1539" width="22.7109375" customWidth="1"/>
    <col min="1540" max="1540" width="18.5703125" customWidth="1"/>
    <col min="1541" max="1541" width="23.140625" customWidth="1"/>
    <col min="1542" max="1542" width="11" customWidth="1"/>
    <col min="1543" max="1543" width="11.28515625" customWidth="1"/>
    <col min="1544" max="1545" width="12" customWidth="1"/>
    <col min="1546" max="1546" width="20" customWidth="1"/>
    <col min="1547" max="1547" width="19.5703125" customWidth="1"/>
    <col min="1548" max="1548" width="14.85546875" customWidth="1"/>
    <col min="1549" max="1549" width="13" customWidth="1"/>
    <col min="1793" max="1793" width="8.28515625" customWidth="1"/>
    <col min="1794" max="1794" width="33.85546875" customWidth="1"/>
    <col min="1795" max="1795" width="22.7109375" customWidth="1"/>
    <col min="1796" max="1796" width="18.5703125" customWidth="1"/>
    <col min="1797" max="1797" width="23.140625" customWidth="1"/>
    <col min="1798" max="1798" width="11" customWidth="1"/>
    <col min="1799" max="1799" width="11.28515625" customWidth="1"/>
    <col min="1800" max="1801" width="12" customWidth="1"/>
    <col min="1802" max="1802" width="20" customWidth="1"/>
    <col min="1803" max="1803" width="19.5703125" customWidth="1"/>
    <col min="1804" max="1804" width="14.85546875" customWidth="1"/>
    <col min="1805" max="1805" width="13" customWidth="1"/>
    <col min="2049" max="2049" width="8.28515625" customWidth="1"/>
    <col min="2050" max="2050" width="33.85546875" customWidth="1"/>
    <col min="2051" max="2051" width="22.7109375" customWidth="1"/>
    <col min="2052" max="2052" width="18.5703125" customWidth="1"/>
    <col min="2053" max="2053" width="23.140625" customWidth="1"/>
    <col min="2054" max="2054" width="11" customWidth="1"/>
    <col min="2055" max="2055" width="11.28515625" customWidth="1"/>
    <col min="2056" max="2057" width="12" customWidth="1"/>
    <col min="2058" max="2058" width="20" customWidth="1"/>
    <col min="2059" max="2059" width="19.5703125" customWidth="1"/>
    <col min="2060" max="2060" width="14.85546875" customWidth="1"/>
    <col min="2061" max="2061" width="13" customWidth="1"/>
    <col min="2305" max="2305" width="8.28515625" customWidth="1"/>
    <col min="2306" max="2306" width="33.85546875" customWidth="1"/>
    <col min="2307" max="2307" width="22.7109375" customWidth="1"/>
    <col min="2308" max="2308" width="18.5703125" customWidth="1"/>
    <col min="2309" max="2309" width="23.140625" customWidth="1"/>
    <col min="2310" max="2310" width="11" customWidth="1"/>
    <col min="2311" max="2311" width="11.28515625" customWidth="1"/>
    <col min="2312" max="2313" width="12" customWidth="1"/>
    <col min="2314" max="2314" width="20" customWidth="1"/>
    <col min="2315" max="2315" width="19.5703125" customWidth="1"/>
    <col min="2316" max="2316" width="14.85546875" customWidth="1"/>
    <col min="2317" max="2317" width="13" customWidth="1"/>
    <col min="2561" max="2561" width="8.28515625" customWidth="1"/>
    <col min="2562" max="2562" width="33.85546875" customWidth="1"/>
    <col min="2563" max="2563" width="22.7109375" customWidth="1"/>
    <col min="2564" max="2564" width="18.5703125" customWidth="1"/>
    <col min="2565" max="2565" width="23.140625" customWidth="1"/>
    <col min="2566" max="2566" width="11" customWidth="1"/>
    <col min="2567" max="2567" width="11.28515625" customWidth="1"/>
    <col min="2568" max="2569" width="12" customWidth="1"/>
    <col min="2570" max="2570" width="20" customWidth="1"/>
    <col min="2571" max="2571" width="19.5703125" customWidth="1"/>
    <col min="2572" max="2572" width="14.85546875" customWidth="1"/>
    <col min="2573" max="2573" width="13" customWidth="1"/>
    <col min="2817" max="2817" width="8.28515625" customWidth="1"/>
    <col min="2818" max="2818" width="33.85546875" customWidth="1"/>
    <col min="2819" max="2819" width="22.7109375" customWidth="1"/>
    <col min="2820" max="2820" width="18.5703125" customWidth="1"/>
    <col min="2821" max="2821" width="23.140625" customWidth="1"/>
    <col min="2822" max="2822" width="11" customWidth="1"/>
    <col min="2823" max="2823" width="11.28515625" customWidth="1"/>
    <col min="2824" max="2825" width="12" customWidth="1"/>
    <col min="2826" max="2826" width="20" customWidth="1"/>
    <col min="2827" max="2827" width="19.5703125" customWidth="1"/>
    <col min="2828" max="2828" width="14.85546875" customWidth="1"/>
    <col min="2829" max="2829" width="13" customWidth="1"/>
    <col min="3073" max="3073" width="8.28515625" customWidth="1"/>
    <col min="3074" max="3074" width="33.85546875" customWidth="1"/>
    <col min="3075" max="3075" width="22.7109375" customWidth="1"/>
    <col min="3076" max="3076" width="18.5703125" customWidth="1"/>
    <col min="3077" max="3077" width="23.140625" customWidth="1"/>
    <col min="3078" max="3078" width="11" customWidth="1"/>
    <col min="3079" max="3079" width="11.28515625" customWidth="1"/>
    <col min="3080" max="3081" width="12" customWidth="1"/>
    <col min="3082" max="3082" width="20" customWidth="1"/>
    <col min="3083" max="3083" width="19.5703125" customWidth="1"/>
    <col min="3084" max="3084" width="14.85546875" customWidth="1"/>
    <col min="3085" max="3085" width="13" customWidth="1"/>
    <col min="3329" max="3329" width="8.28515625" customWidth="1"/>
    <col min="3330" max="3330" width="33.85546875" customWidth="1"/>
    <col min="3331" max="3331" width="22.7109375" customWidth="1"/>
    <col min="3332" max="3332" width="18.5703125" customWidth="1"/>
    <col min="3333" max="3333" width="23.140625" customWidth="1"/>
    <col min="3334" max="3334" width="11" customWidth="1"/>
    <col min="3335" max="3335" width="11.28515625" customWidth="1"/>
    <col min="3336" max="3337" width="12" customWidth="1"/>
    <col min="3338" max="3338" width="20" customWidth="1"/>
    <col min="3339" max="3339" width="19.5703125" customWidth="1"/>
    <col min="3340" max="3340" width="14.85546875" customWidth="1"/>
    <col min="3341" max="3341" width="13" customWidth="1"/>
    <col min="3585" max="3585" width="8.28515625" customWidth="1"/>
    <col min="3586" max="3586" width="33.85546875" customWidth="1"/>
    <col min="3587" max="3587" width="22.7109375" customWidth="1"/>
    <col min="3588" max="3588" width="18.5703125" customWidth="1"/>
    <col min="3589" max="3589" width="23.140625" customWidth="1"/>
    <col min="3590" max="3590" width="11" customWidth="1"/>
    <col min="3591" max="3591" width="11.28515625" customWidth="1"/>
    <col min="3592" max="3593" width="12" customWidth="1"/>
    <col min="3594" max="3594" width="20" customWidth="1"/>
    <col min="3595" max="3595" width="19.5703125" customWidth="1"/>
    <col min="3596" max="3596" width="14.85546875" customWidth="1"/>
    <col min="3597" max="3597" width="13" customWidth="1"/>
    <col min="3841" max="3841" width="8.28515625" customWidth="1"/>
    <col min="3842" max="3842" width="33.85546875" customWidth="1"/>
    <col min="3843" max="3843" width="22.7109375" customWidth="1"/>
    <col min="3844" max="3844" width="18.5703125" customWidth="1"/>
    <col min="3845" max="3845" width="23.140625" customWidth="1"/>
    <col min="3846" max="3846" width="11" customWidth="1"/>
    <col min="3847" max="3847" width="11.28515625" customWidth="1"/>
    <col min="3848" max="3849" width="12" customWidth="1"/>
    <col min="3850" max="3850" width="20" customWidth="1"/>
    <col min="3851" max="3851" width="19.5703125" customWidth="1"/>
    <col min="3852" max="3852" width="14.85546875" customWidth="1"/>
    <col min="3853" max="3853" width="13" customWidth="1"/>
    <col min="4097" max="4097" width="8.28515625" customWidth="1"/>
    <col min="4098" max="4098" width="33.85546875" customWidth="1"/>
    <col min="4099" max="4099" width="22.7109375" customWidth="1"/>
    <col min="4100" max="4100" width="18.5703125" customWidth="1"/>
    <col min="4101" max="4101" width="23.140625" customWidth="1"/>
    <col min="4102" max="4102" width="11" customWidth="1"/>
    <col min="4103" max="4103" width="11.28515625" customWidth="1"/>
    <col min="4104" max="4105" width="12" customWidth="1"/>
    <col min="4106" max="4106" width="20" customWidth="1"/>
    <col min="4107" max="4107" width="19.5703125" customWidth="1"/>
    <col min="4108" max="4108" width="14.85546875" customWidth="1"/>
    <col min="4109" max="4109" width="13" customWidth="1"/>
    <col min="4353" max="4353" width="8.28515625" customWidth="1"/>
    <col min="4354" max="4354" width="33.85546875" customWidth="1"/>
    <col min="4355" max="4355" width="22.7109375" customWidth="1"/>
    <col min="4356" max="4356" width="18.5703125" customWidth="1"/>
    <col min="4357" max="4357" width="23.140625" customWidth="1"/>
    <col min="4358" max="4358" width="11" customWidth="1"/>
    <col min="4359" max="4359" width="11.28515625" customWidth="1"/>
    <col min="4360" max="4361" width="12" customWidth="1"/>
    <col min="4362" max="4362" width="20" customWidth="1"/>
    <col min="4363" max="4363" width="19.5703125" customWidth="1"/>
    <col min="4364" max="4364" width="14.85546875" customWidth="1"/>
    <col min="4365" max="4365" width="13" customWidth="1"/>
    <col min="4609" max="4609" width="8.28515625" customWidth="1"/>
    <col min="4610" max="4610" width="33.85546875" customWidth="1"/>
    <col min="4611" max="4611" width="22.7109375" customWidth="1"/>
    <col min="4612" max="4612" width="18.5703125" customWidth="1"/>
    <col min="4613" max="4613" width="23.140625" customWidth="1"/>
    <col min="4614" max="4614" width="11" customWidth="1"/>
    <col min="4615" max="4615" width="11.28515625" customWidth="1"/>
    <col min="4616" max="4617" width="12" customWidth="1"/>
    <col min="4618" max="4618" width="20" customWidth="1"/>
    <col min="4619" max="4619" width="19.5703125" customWidth="1"/>
    <col min="4620" max="4620" width="14.85546875" customWidth="1"/>
    <col min="4621" max="4621" width="13" customWidth="1"/>
    <col min="4865" max="4865" width="8.28515625" customWidth="1"/>
    <col min="4866" max="4866" width="33.85546875" customWidth="1"/>
    <col min="4867" max="4867" width="22.7109375" customWidth="1"/>
    <col min="4868" max="4868" width="18.5703125" customWidth="1"/>
    <col min="4869" max="4869" width="23.140625" customWidth="1"/>
    <col min="4870" max="4870" width="11" customWidth="1"/>
    <col min="4871" max="4871" width="11.28515625" customWidth="1"/>
    <col min="4872" max="4873" width="12" customWidth="1"/>
    <col min="4874" max="4874" width="20" customWidth="1"/>
    <col min="4875" max="4875" width="19.5703125" customWidth="1"/>
    <col min="4876" max="4876" width="14.85546875" customWidth="1"/>
    <col min="4877" max="4877" width="13" customWidth="1"/>
    <col min="5121" max="5121" width="8.28515625" customWidth="1"/>
    <col min="5122" max="5122" width="33.85546875" customWidth="1"/>
    <col min="5123" max="5123" width="22.7109375" customWidth="1"/>
    <col min="5124" max="5124" width="18.5703125" customWidth="1"/>
    <col min="5125" max="5125" width="23.140625" customWidth="1"/>
    <col min="5126" max="5126" width="11" customWidth="1"/>
    <col min="5127" max="5127" width="11.28515625" customWidth="1"/>
    <col min="5128" max="5129" width="12" customWidth="1"/>
    <col min="5130" max="5130" width="20" customWidth="1"/>
    <col min="5131" max="5131" width="19.5703125" customWidth="1"/>
    <col min="5132" max="5132" width="14.85546875" customWidth="1"/>
    <col min="5133" max="5133" width="13" customWidth="1"/>
    <col min="5377" max="5377" width="8.28515625" customWidth="1"/>
    <col min="5378" max="5378" width="33.85546875" customWidth="1"/>
    <col min="5379" max="5379" width="22.7109375" customWidth="1"/>
    <col min="5380" max="5380" width="18.5703125" customWidth="1"/>
    <col min="5381" max="5381" width="23.140625" customWidth="1"/>
    <col min="5382" max="5382" width="11" customWidth="1"/>
    <col min="5383" max="5383" width="11.28515625" customWidth="1"/>
    <col min="5384" max="5385" width="12" customWidth="1"/>
    <col min="5386" max="5386" width="20" customWidth="1"/>
    <col min="5387" max="5387" width="19.5703125" customWidth="1"/>
    <col min="5388" max="5388" width="14.85546875" customWidth="1"/>
    <col min="5389" max="5389" width="13" customWidth="1"/>
    <col min="5633" max="5633" width="8.28515625" customWidth="1"/>
    <col min="5634" max="5634" width="33.85546875" customWidth="1"/>
    <col min="5635" max="5635" width="22.7109375" customWidth="1"/>
    <col min="5636" max="5636" width="18.5703125" customWidth="1"/>
    <col min="5637" max="5637" width="23.140625" customWidth="1"/>
    <col min="5638" max="5638" width="11" customWidth="1"/>
    <col min="5639" max="5639" width="11.28515625" customWidth="1"/>
    <col min="5640" max="5641" width="12" customWidth="1"/>
    <col min="5642" max="5642" width="20" customWidth="1"/>
    <col min="5643" max="5643" width="19.5703125" customWidth="1"/>
    <col min="5644" max="5644" width="14.85546875" customWidth="1"/>
    <col min="5645" max="5645" width="13" customWidth="1"/>
    <col min="5889" max="5889" width="8.28515625" customWidth="1"/>
    <col min="5890" max="5890" width="33.85546875" customWidth="1"/>
    <col min="5891" max="5891" width="22.7109375" customWidth="1"/>
    <col min="5892" max="5892" width="18.5703125" customWidth="1"/>
    <col min="5893" max="5893" width="23.140625" customWidth="1"/>
    <col min="5894" max="5894" width="11" customWidth="1"/>
    <col min="5895" max="5895" width="11.28515625" customWidth="1"/>
    <col min="5896" max="5897" width="12" customWidth="1"/>
    <col min="5898" max="5898" width="20" customWidth="1"/>
    <col min="5899" max="5899" width="19.5703125" customWidth="1"/>
    <col min="5900" max="5900" width="14.85546875" customWidth="1"/>
    <col min="5901" max="5901" width="13" customWidth="1"/>
    <col min="6145" max="6145" width="8.28515625" customWidth="1"/>
    <col min="6146" max="6146" width="33.85546875" customWidth="1"/>
    <col min="6147" max="6147" width="22.7109375" customWidth="1"/>
    <col min="6148" max="6148" width="18.5703125" customWidth="1"/>
    <col min="6149" max="6149" width="23.140625" customWidth="1"/>
    <col min="6150" max="6150" width="11" customWidth="1"/>
    <col min="6151" max="6151" width="11.28515625" customWidth="1"/>
    <col min="6152" max="6153" width="12" customWidth="1"/>
    <col min="6154" max="6154" width="20" customWidth="1"/>
    <col min="6155" max="6155" width="19.5703125" customWidth="1"/>
    <col min="6156" max="6156" width="14.85546875" customWidth="1"/>
    <col min="6157" max="6157" width="13" customWidth="1"/>
    <col min="6401" max="6401" width="8.28515625" customWidth="1"/>
    <col min="6402" max="6402" width="33.85546875" customWidth="1"/>
    <col min="6403" max="6403" width="22.7109375" customWidth="1"/>
    <col min="6404" max="6404" width="18.5703125" customWidth="1"/>
    <col min="6405" max="6405" width="23.140625" customWidth="1"/>
    <col min="6406" max="6406" width="11" customWidth="1"/>
    <col min="6407" max="6407" width="11.28515625" customWidth="1"/>
    <col min="6408" max="6409" width="12" customWidth="1"/>
    <col min="6410" max="6410" width="20" customWidth="1"/>
    <col min="6411" max="6411" width="19.5703125" customWidth="1"/>
    <col min="6412" max="6412" width="14.85546875" customWidth="1"/>
    <col min="6413" max="6413" width="13" customWidth="1"/>
    <col min="6657" max="6657" width="8.28515625" customWidth="1"/>
    <col min="6658" max="6658" width="33.85546875" customWidth="1"/>
    <col min="6659" max="6659" width="22.7109375" customWidth="1"/>
    <col min="6660" max="6660" width="18.5703125" customWidth="1"/>
    <col min="6661" max="6661" width="23.140625" customWidth="1"/>
    <col min="6662" max="6662" width="11" customWidth="1"/>
    <col min="6663" max="6663" width="11.28515625" customWidth="1"/>
    <col min="6664" max="6665" width="12" customWidth="1"/>
    <col min="6666" max="6666" width="20" customWidth="1"/>
    <col min="6667" max="6667" width="19.5703125" customWidth="1"/>
    <col min="6668" max="6668" width="14.85546875" customWidth="1"/>
    <col min="6669" max="6669" width="13" customWidth="1"/>
    <col min="6913" max="6913" width="8.28515625" customWidth="1"/>
    <col min="6914" max="6914" width="33.85546875" customWidth="1"/>
    <col min="6915" max="6915" width="22.7109375" customWidth="1"/>
    <col min="6916" max="6916" width="18.5703125" customWidth="1"/>
    <col min="6917" max="6917" width="23.140625" customWidth="1"/>
    <col min="6918" max="6918" width="11" customWidth="1"/>
    <col min="6919" max="6919" width="11.28515625" customWidth="1"/>
    <col min="6920" max="6921" width="12" customWidth="1"/>
    <col min="6922" max="6922" width="20" customWidth="1"/>
    <col min="6923" max="6923" width="19.5703125" customWidth="1"/>
    <col min="6924" max="6924" width="14.85546875" customWidth="1"/>
    <col min="6925" max="6925" width="13" customWidth="1"/>
    <col min="7169" max="7169" width="8.28515625" customWidth="1"/>
    <col min="7170" max="7170" width="33.85546875" customWidth="1"/>
    <col min="7171" max="7171" width="22.7109375" customWidth="1"/>
    <col min="7172" max="7172" width="18.5703125" customWidth="1"/>
    <col min="7173" max="7173" width="23.140625" customWidth="1"/>
    <col min="7174" max="7174" width="11" customWidth="1"/>
    <col min="7175" max="7175" width="11.28515625" customWidth="1"/>
    <col min="7176" max="7177" width="12" customWidth="1"/>
    <col min="7178" max="7178" width="20" customWidth="1"/>
    <col min="7179" max="7179" width="19.5703125" customWidth="1"/>
    <col min="7180" max="7180" width="14.85546875" customWidth="1"/>
    <col min="7181" max="7181" width="13" customWidth="1"/>
    <col min="7425" max="7425" width="8.28515625" customWidth="1"/>
    <col min="7426" max="7426" width="33.85546875" customWidth="1"/>
    <col min="7427" max="7427" width="22.7109375" customWidth="1"/>
    <col min="7428" max="7428" width="18.5703125" customWidth="1"/>
    <col min="7429" max="7429" width="23.140625" customWidth="1"/>
    <col min="7430" max="7430" width="11" customWidth="1"/>
    <col min="7431" max="7431" width="11.28515625" customWidth="1"/>
    <col min="7432" max="7433" width="12" customWidth="1"/>
    <col min="7434" max="7434" width="20" customWidth="1"/>
    <col min="7435" max="7435" width="19.5703125" customWidth="1"/>
    <col min="7436" max="7436" width="14.85546875" customWidth="1"/>
    <col min="7437" max="7437" width="13" customWidth="1"/>
    <col min="7681" max="7681" width="8.28515625" customWidth="1"/>
    <col min="7682" max="7682" width="33.85546875" customWidth="1"/>
    <col min="7683" max="7683" width="22.7109375" customWidth="1"/>
    <col min="7684" max="7684" width="18.5703125" customWidth="1"/>
    <col min="7685" max="7685" width="23.140625" customWidth="1"/>
    <col min="7686" max="7686" width="11" customWidth="1"/>
    <col min="7687" max="7687" width="11.28515625" customWidth="1"/>
    <col min="7688" max="7689" width="12" customWidth="1"/>
    <col min="7690" max="7690" width="20" customWidth="1"/>
    <col min="7691" max="7691" width="19.5703125" customWidth="1"/>
    <col min="7692" max="7692" width="14.85546875" customWidth="1"/>
    <col min="7693" max="7693" width="13" customWidth="1"/>
    <col min="7937" max="7937" width="8.28515625" customWidth="1"/>
    <col min="7938" max="7938" width="33.85546875" customWidth="1"/>
    <col min="7939" max="7939" width="22.7109375" customWidth="1"/>
    <col min="7940" max="7940" width="18.5703125" customWidth="1"/>
    <col min="7941" max="7941" width="23.140625" customWidth="1"/>
    <col min="7942" max="7942" width="11" customWidth="1"/>
    <col min="7943" max="7943" width="11.28515625" customWidth="1"/>
    <col min="7944" max="7945" width="12" customWidth="1"/>
    <col min="7946" max="7946" width="20" customWidth="1"/>
    <col min="7947" max="7947" width="19.5703125" customWidth="1"/>
    <col min="7948" max="7948" width="14.85546875" customWidth="1"/>
    <col min="7949" max="7949" width="13" customWidth="1"/>
    <col min="8193" max="8193" width="8.28515625" customWidth="1"/>
    <col min="8194" max="8194" width="33.85546875" customWidth="1"/>
    <col min="8195" max="8195" width="22.7109375" customWidth="1"/>
    <col min="8196" max="8196" width="18.5703125" customWidth="1"/>
    <col min="8197" max="8197" width="23.140625" customWidth="1"/>
    <col min="8198" max="8198" width="11" customWidth="1"/>
    <col min="8199" max="8199" width="11.28515625" customWidth="1"/>
    <col min="8200" max="8201" width="12" customWidth="1"/>
    <col min="8202" max="8202" width="20" customWidth="1"/>
    <col min="8203" max="8203" width="19.5703125" customWidth="1"/>
    <col min="8204" max="8204" width="14.85546875" customWidth="1"/>
    <col min="8205" max="8205" width="13" customWidth="1"/>
    <col min="8449" max="8449" width="8.28515625" customWidth="1"/>
    <col min="8450" max="8450" width="33.85546875" customWidth="1"/>
    <col min="8451" max="8451" width="22.7109375" customWidth="1"/>
    <col min="8452" max="8452" width="18.5703125" customWidth="1"/>
    <col min="8453" max="8453" width="23.140625" customWidth="1"/>
    <col min="8454" max="8454" width="11" customWidth="1"/>
    <col min="8455" max="8455" width="11.28515625" customWidth="1"/>
    <col min="8456" max="8457" width="12" customWidth="1"/>
    <col min="8458" max="8458" width="20" customWidth="1"/>
    <col min="8459" max="8459" width="19.5703125" customWidth="1"/>
    <col min="8460" max="8460" width="14.85546875" customWidth="1"/>
    <col min="8461" max="8461" width="13" customWidth="1"/>
    <col min="8705" max="8705" width="8.28515625" customWidth="1"/>
    <col min="8706" max="8706" width="33.85546875" customWidth="1"/>
    <col min="8707" max="8707" width="22.7109375" customWidth="1"/>
    <col min="8708" max="8708" width="18.5703125" customWidth="1"/>
    <col min="8709" max="8709" width="23.140625" customWidth="1"/>
    <col min="8710" max="8710" width="11" customWidth="1"/>
    <col min="8711" max="8711" width="11.28515625" customWidth="1"/>
    <col min="8712" max="8713" width="12" customWidth="1"/>
    <col min="8714" max="8714" width="20" customWidth="1"/>
    <col min="8715" max="8715" width="19.5703125" customWidth="1"/>
    <col min="8716" max="8716" width="14.85546875" customWidth="1"/>
    <col min="8717" max="8717" width="13" customWidth="1"/>
    <col min="8961" max="8961" width="8.28515625" customWidth="1"/>
    <col min="8962" max="8962" width="33.85546875" customWidth="1"/>
    <col min="8963" max="8963" width="22.7109375" customWidth="1"/>
    <col min="8964" max="8964" width="18.5703125" customWidth="1"/>
    <col min="8965" max="8965" width="23.140625" customWidth="1"/>
    <col min="8966" max="8966" width="11" customWidth="1"/>
    <col min="8967" max="8967" width="11.28515625" customWidth="1"/>
    <col min="8968" max="8969" width="12" customWidth="1"/>
    <col min="8970" max="8970" width="20" customWidth="1"/>
    <col min="8971" max="8971" width="19.5703125" customWidth="1"/>
    <col min="8972" max="8972" width="14.85546875" customWidth="1"/>
    <col min="8973" max="8973" width="13" customWidth="1"/>
    <col min="9217" max="9217" width="8.28515625" customWidth="1"/>
    <col min="9218" max="9218" width="33.85546875" customWidth="1"/>
    <col min="9219" max="9219" width="22.7109375" customWidth="1"/>
    <col min="9220" max="9220" width="18.5703125" customWidth="1"/>
    <col min="9221" max="9221" width="23.140625" customWidth="1"/>
    <col min="9222" max="9222" width="11" customWidth="1"/>
    <col min="9223" max="9223" width="11.28515625" customWidth="1"/>
    <col min="9224" max="9225" width="12" customWidth="1"/>
    <col min="9226" max="9226" width="20" customWidth="1"/>
    <col min="9227" max="9227" width="19.5703125" customWidth="1"/>
    <col min="9228" max="9228" width="14.85546875" customWidth="1"/>
    <col min="9229" max="9229" width="13" customWidth="1"/>
    <col min="9473" max="9473" width="8.28515625" customWidth="1"/>
    <col min="9474" max="9474" width="33.85546875" customWidth="1"/>
    <col min="9475" max="9475" width="22.7109375" customWidth="1"/>
    <col min="9476" max="9476" width="18.5703125" customWidth="1"/>
    <col min="9477" max="9477" width="23.140625" customWidth="1"/>
    <col min="9478" max="9478" width="11" customWidth="1"/>
    <col min="9479" max="9479" width="11.28515625" customWidth="1"/>
    <col min="9480" max="9481" width="12" customWidth="1"/>
    <col min="9482" max="9482" width="20" customWidth="1"/>
    <col min="9483" max="9483" width="19.5703125" customWidth="1"/>
    <col min="9484" max="9484" width="14.85546875" customWidth="1"/>
    <col min="9485" max="9485" width="13" customWidth="1"/>
    <col min="9729" max="9729" width="8.28515625" customWidth="1"/>
    <col min="9730" max="9730" width="33.85546875" customWidth="1"/>
    <col min="9731" max="9731" width="22.7109375" customWidth="1"/>
    <col min="9732" max="9732" width="18.5703125" customWidth="1"/>
    <col min="9733" max="9733" width="23.140625" customWidth="1"/>
    <col min="9734" max="9734" width="11" customWidth="1"/>
    <col min="9735" max="9735" width="11.28515625" customWidth="1"/>
    <col min="9736" max="9737" width="12" customWidth="1"/>
    <col min="9738" max="9738" width="20" customWidth="1"/>
    <col min="9739" max="9739" width="19.5703125" customWidth="1"/>
    <col min="9740" max="9740" width="14.85546875" customWidth="1"/>
    <col min="9741" max="9741" width="13" customWidth="1"/>
    <col min="9985" max="9985" width="8.28515625" customWidth="1"/>
    <col min="9986" max="9986" width="33.85546875" customWidth="1"/>
    <col min="9987" max="9987" width="22.7109375" customWidth="1"/>
    <col min="9988" max="9988" width="18.5703125" customWidth="1"/>
    <col min="9989" max="9989" width="23.140625" customWidth="1"/>
    <col min="9990" max="9990" width="11" customWidth="1"/>
    <col min="9991" max="9991" width="11.28515625" customWidth="1"/>
    <col min="9992" max="9993" width="12" customWidth="1"/>
    <col min="9994" max="9994" width="20" customWidth="1"/>
    <col min="9995" max="9995" width="19.5703125" customWidth="1"/>
    <col min="9996" max="9996" width="14.85546875" customWidth="1"/>
    <col min="9997" max="9997" width="13" customWidth="1"/>
    <col min="10241" max="10241" width="8.28515625" customWidth="1"/>
    <col min="10242" max="10242" width="33.85546875" customWidth="1"/>
    <col min="10243" max="10243" width="22.7109375" customWidth="1"/>
    <col min="10244" max="10244" width="18.5703125" customWidth="1"/>
    <col min="10245" max="10245" width="23.140625" customWidth="1"/>
    <col min="10246" max="10246" width="11" customWidth="1"/>
    <col min="10247" max="10247" width="11.28515625" customWidth="1"/>
    <col min="10248" max="10249" width="12" customWidth="1"/>
    <col min="10250" max="10250" width="20" customWidth="1"/>
    <col min="10251" max="10251" width="19.5703125" customWidth="1"/>
    <col min="10252" max="10252" width="14.85546875" customWidth="1"/>
    <col min="10253" max="10253" width="13" customWidth="1"/>
    <col min="10497" max="10497" width="8.28515625" customWidth="1"/>
    <col min="10498" max="10498" width="33.85546875" customWidth="1"/>
    <col min="10499" max="10499" width="22.7109375" customWidth="1"/>
    <col min="10500" max="10500" width="18.5703125" customWidth="1"/>
    <col min="10501" max="10501" width="23.140625" customWidth="1"/>
    <col min="10502" max="10502" width="11" customWidth="1"/>
    <col min="10503" max="10503" width="11.28515625" customWidth="1"/>
    <col min="10504" max="10505" width="12" customWidth="1"/>
    <col min="10506" max="10506" width="20" customWidth="1"/>
    <col min="10507" max="10507" width="19.5703125" customWidth="1"/>
    <col min="10508" max="10508" width="14.85546875" customWidth="1"/>
    <col min="10509" max="10509" width="13" customWidth="1"/>
    <col min="10753" max="10753" width="8.28515625" customWidth="1"/>
    <col min="10754" max="10754" width="33.85546875" customWidth="1"/>
    <col min="10755" max="10755" width="22.7109375" customWidth="1"/>
    <col min="10756" max="10756" width="18.5703125" customWidth="1"/>
    <col min="10757" max="10757" width="23.140625" customWidth="1"/>
    <col min="10758" max="10758" width="11" customWidth="1"/>
    <col min="10759" max="10759" width="11.28515625" customWidth="1"/>
    <col min="10760" max="10761" width="12" customWidth="1"/>
    <col min="10762" max="10762" width="20" customWidth="1"/>
    <col min="10763" max="10763" width="19.5703125" customWidth="1"/>
    <col min="10764" max="10764" width="14.85546875" customWidth="1"/>
    <col min="10765" max="10765" width="13" customWidth="1"/>
    <col min="11009" max="11009" width="8.28515625" customWidth="1"/>
    <col min="11010" max="11010" width="33.85546875" customWidth="1"/>
    <col min="11011" max="11011" width="22.7109375" customWidth="1"/>
    <col min="11012" max="11012" width="18.5703125" customWidth="1"/>
    <col min="11013" max="11013" width="23.140625" customWidth="1"/>
    <col min="11014" max="11014" width="11" customWidth="1"/>
    <col min="11015" max="11015" width="11.28515625" customWidth="1"/>
    <col min="11016" max="11017" width="12" customWidth="1"/>
    <col min="11018" max="11018" width="20" customWidth="1"/>
    <col min="11019" max="11019" width="19.5703125" customWidth="1"/>
    <col min="11020" max="11020" width="14.85546875" customWidth="1"/>
    <col min="11021" max="11021" width="13" customWidth="1"/>
    <col min="11265" max="11265" width="8.28515625" customWidth="1"/>
    <col min="11266" max="11266" width="33.85546875" customWidth="1"/>
    <col min="11267" max="11267" width="22.7109375" customWidth="1"/>
    <col min="11268" max="11268" width="18.5703125" customWidth="1"/>
    <col min="11269" max="11269" width="23.140625" customWidth="1"/>
    <col min="11270" max="11270" width="11" customWidth="1"/>
    <col min="11271" max="11271" width="11.28515625" customWidth="1"/>
    <col min="11272" max="11273" width="12" customWidth="1"/>
    <col min="11274" max="11274" width="20" customWidth="1"/>
    <col min="11275" max="11275" width="19.5703125" customWidth="1"/>
    <col min="11276" max="11276" width="14.85546875" customWidth="1"/>
    <col min="11277" max="11277" width="13" customWidth="1"/>
    <col min="11521" max="11521" width="8.28515625" customWidth="1"/>
    <col min="11522" max="11522" width="33.85546875" customWidth="1"/>
    <col min="11523" max="11523" width="22.7109375" customWidth="1"/>
    <col min="11524" max="11524" width="18.5703125" customWidth="1"/>
    <col min="11525" max="11525" width="23.140625" customWidth="1"/>
    <col min="11526" max="11526" width="11" customWidth="1"/>
    <col min="11527" max="11527" width="11.28515625" customWidth="1"/>
    <col min="11528" max="11529" width="12" customWidth="1"/>
    <col min="11530" max="11530" width="20" customWidth="1"/>
    <col min="11531" max="11531" width="19.5703125" customWidth="1"/>
    <col min="11532" max="11532" width="14.85546875" customWidth="1"/>
    <col min="11533" max="11533" width="13" customWidth="1"/>
    <col min="11777" max="11777" width="8.28515625" customWidth="1"/>
    <col min="11778" max="11778" width="33.85546875" customWidth="1"/>
    <col min="11779" max="11779" width="22.7109375" customWidth="1"/>
    <col min="11780" max="11780" width="18.5703125" customWidth="1"/>
    <col min="11781" max="11781" width="23.140625" customWidth="1"/>
    <col min="11782" max="11782" width="11" customWidth="1"/>
    <col min="11783" max="11783" width="11.28515625" customWidth="1"/>
    <col min="11784" max="11785" width="12" customWidth="1"/>
    <col min="11786" max="11786" width="20" customWidth="1"/>
    <col min="11787" max="11787" width="19.5703125" customWidth="1"/>
    <col min="11788" max="11788" width="14.85546875" customWidth="1"/>
    <col min="11789" max="11789" width="13" customWidth="1"/>
    <col min="12033" max="12033" width="8.28515625" customWidth="1"/>
    <col min="12034" max="12034" width="33.85546875" customWidth="1"/>
    <col min="12035" max="12035" width="22.7109375" customWidth="1"/>
    <col min="12036" max="12036" width="18.5703125" customWidth="1"/>
    <col min="12037" max="12037" width="23.140625" customWidth="1"/>
    <col min="12038" max="12038" width="11" customWidth="1"/>
    <col min="12039" max="12039" width="11.28515625" customWidth="1"/>
    <col min="12040" max="12041" width="12" customWidth="1"/>
    <col min="12042" max="12042" width="20" customWidth="1"/>
    <col min="12043" max="12043" width="19.5703125" customWidth="1"/>
    <col min="12044" max="12044" width="14.85546875" customWidth="1"/>
    <col min="12045" max="12045" width="13" customWidth="1"/>
    <col min="12289" max="12289" width="8.28515625" customWidth="1"/>
    <col min="12290" max="12290" width="33.85546875" customWidth="1"/>
    <col min="12291" max="12291" width="22.7109375" customWidth="1"/>
    <col min="12292" max="12292" width="18.5703125" customWidth="1"/>
    <col min="12293" max="12293" width="23.140625" customWidth="1"/>
    <col min="12294" max="12294" width="11" customWidth="1"/>
    <col min="12295" max="12295" width="11.28515625" customWidth="1"/>
    <col min="12296" max="12297" width="12" customWidth="1"/>
    <col min="12298" max="12298" width="20" customWidth="1"/>
    <col min="12299" max="12299" width="19.5703125" customWidth="1"/>
    <col min="12300" max="12300" width="14.85546875" customWidth="1"/>
    <col min="12301" max="12301" width="13" customWidth="1"/>
    <col min="12545" max="12545" width="8.28515625" customWidth="1"/>
    <col min="12546" max="12546" width="33.85546875" customWidth="1"/>
    <col min="12547" max="12547" width="22.7109375" customWidth="1"/>
    <col min="12548" max="12548" width="18.5703125" customWidth="1"/>
    <col min="12549" max="12549" width="23.140625" customWidth="1"/>
    <col min="12550" max="12550" width="11" customWidth="1"/>
    <col min="12551" max="12551" width="11.28515625" customWidth="1"/>
    <col min="12552" max="12553" width="12" customWidth="1"/>
    <col min="12554" max="12554" width="20" customWidth="1"/>
    <col min="12555" max="12555" width="19.5703125" customWidth="1"/>
    <col min="12556" max="12556" width="14.85546875" customWidth="1"/>
    <col min="12557" max="12557" width="13" customWidth="1"/>
    <col min="12801" max="12801" width="8.28515625" customWidth="1"/>
    <col min="12802" max="12802" width="33.85546875" customWidth="1"/>
    <col min="12803" max="12803" width="22.7109375" customWidth="1"/>
    <col min="12804" max="12804" width="18.5703125" customWidth="1"/>
    <col min="12805" max="12805" width="23.140625" customWidth="1"/>
    <col min="12806" max="12806" width="11" customWidth="1"/>
    <col min="12807" max="12807" width="11.28515625" customWidth="1"/>
    <col min="12808" max="12809" width="12" customWidth="1"/>
    <col min="12810" max="12810" width="20" customWidth="1"/>
    <col min="12811" max="12811" width="19.5703125" customWidth="1"/>
    <col min="12812" max="12812" width="14.85546875" customWidth="1"/>
    <col min="12813" max="12813" width="13" customWidth="1"/>
    <col min="13057" max="13057" width="8.28515625" customWidth="1"/>
    <col min="13058" max="13058" width="33.85546875" customWidth="1"/>
    <col min="13059" max="13059" width="22.7109375" customWidth="1"/>
    <col min="13060" max="13060" width="18.5703125" customWidth="1"/>
    <col min="13061" max="13061" width="23.140625" customWidth="1"/>
    <col min="13062" max="13062" width="11" customWidth="1"/>
    <col min="13063" max="13063" width="11.28515625" customWidth="1"/>
    <col min="13064" max="13065" width="12" customWidth="1"/>
    <col min="13066" max="13066" width="20" customWidth="1"/>
    <col min="13067" max="13067" width="19.5703125" customWidth="1"/>
    <col min="13068" max="13068" width="14.85546875" customWidth="1"/>
    <col min="13069" max="13069" width="13" customWidth="1"/>
    <col min="13313" max="13313" width="8.28515625" customWidth="1"/>
    <col min="13314" max="13314" width="33.85546875" customWidth="1"/>
    <col min="13315" max="13315" width="22.7109375" customWidth="1"/>
    <col min="13316" max="13316" width="18.5703125" customWidth="1"/>
    <col min="13317" max="13317" width="23.140625" customWidth="1"/>
    <col min="13318" max="13318" width="11" customWidth="1"/>
    <col min="13319" max="13319" width="11.28515625" customWidth="1"/>
    <col min="13320" max="13321" width="12" customWidth="1"/>
    <col min="13322" max="13322" width="20" customWidth="1"/>
    <col min="13323" max="13323" width="19.5703125" customWidth="1"/>
    <col min="13324" max="13324" width="14.85546875" customWidth="1"/>
    <col min="13325" max="13325" width="13" customWidth="1"/>
    <col min="13569" max="13569" width="8.28515625" customWidth="1"/>
    <col min="13570" max="13570" width="33.85546875" customWidth="1"/>
    <col min="13571" max="13571" width="22.7109375" customWidth="1"/>
    <col min="13572" max="13572" width="18.5703125" customWidth="1"/>
    <col min="13573" max="13573" width="23.140625" customWidth="1"/>
    <col min="13574" max="13574" width="11" customWidth="1"/>
    <col min="13575" max="13575" width="11.28515625" customWidth="1"/>
    <col min="13576" max="13577" width="12" customWidth="1"/>
    <col min="13578" max="13578" width="20" customWidth="1"/>
    <col min="13579" max="13579" width="19.5703125" customWidth="1"/>
    <col min="13580" max="13580" width="14.85546875" customWidth="1"/>
    <col min="13581" max="13581" width="13" customWidth="1"/>
    <col min="13825" max="13825" width="8.28515625" customWidth="1"/>
    <col min="13826" max="13826" width="33.85546875" customWidth="1"/>
    <col min="13827" max="13827" width="22.7109375" customWidth="1"/>
    <col min="13828" max="13828" width="18.5703125" customWidth="1"/>
    <col min="13829" max="13829" width="23.140625" customWidth="1"/>
    <col min="13830" max="13830" width="11" customWidth="1"/>
    <col min="13831" max="13831" width="11.28515625" customWidth="1"/>
    <col min="13832" max="13833" width="12" customWidth="1"/>
    <col min="13834" max="13834" width="20" customWidth="1"/>
    <col min="13835" max="13835" width="19.5703125" customWidth="1"/>
    <col min="13836" max="13836" width="14.85546875" customWidth="1"/>
    <col min="13837" max="13837" width="13" customWidth="1"/>
    <col min="14081" max="14081" width="8.28515625" customWidth="1"/>
    <col min="14082" max="14082" width="33.85546875" customWidth="1"/>
    <col min="14083" max="14083" width="22.7109375" customWidth="1"/>
    <col min="14084" max="14084" width="18.5703125" customWidth="1"/>
    <col min="14085" max="14085" width="23.140625" customWidth="1"/>
    <col min="14086" max="14086" width="11" customWidth="1"/>
    <col min="14087" max="14087" width="11.28515625" customWidth="1"/>
    <col min="14088" max="14089" width="12" customWidth="1"/>
    <col min="14090" max="14090" width="20" customWidth="1"/>
    <col min="14091" max="14091" width="19.5703125" customWidth="1"/>
    <col min="14092" max="14092" width="14.85546875" customWidth="1"/>
    <col min="14093" max="14093" width="13" customWidth="1"/>
    <col min="14337" max="14337" width="8.28515625" customWidth="1"/>
    <col min="14338" max="14338" width="33.85546875" customWidth="1"/>
    <col min="14339" max="14339" width="22.7109375" customWidth="1"/>
    <col min="14340" max="14340" width="18.5703125" customWidth="1"/>
    <col min="14341" max="14341" width="23.140625" customWidth="1"/>
    <col min="14342" max="14342" width="11" customWidth="1"/>
    <col min="14343" max="14343" width="11.28515625" customWidth="1"/>
    <col min="14344" max="14345" width="12" customWidth="1"/>
    <col min="14346" max="14346" width="20" customWidth="1"/>
    <col min="14347" max="14347" width="19.5703125" customWidth="1"/>
    <col min="14348" max="14348" width="14.85546875" customWidth="1"/>
    <col min="14349" max="14349" width="13" customWidth="1"/>
    <col min="14593" max="14593" width="8.28515625" customWidth="1"/>
    <col min="14594" max="14594" width="33.85546875" customWidth="1"/>
    <col min="14595" max="14595" width="22.7109375" customWidth="1"/>
    <col min="14596" max="14596" width="18.5703125" customWidth="1"/>
    <col min="14597" max="14597" width="23.140625" customWidth="1"/>
    <col min="14598" max="14598" width="11" customWidth="1"/>
    <col min="14599" max="14599" width="11.28515625" customWidth="1"/>
    <col min="14600" max="14601" width="12" customWidth="1"/>
    <col min="14602" max="14602" width="20" customWidth="1"/>
    <col min="14603" max="14603" width="19.5703125" customWidth="1"/>
    <col min="14604" max="14604" width="14.85546875" customWidth="1"/>
    <col min="14605" max="14605" width="13" customWidth="1"/>
    <col min="14849" max="14849" width="8.28515625" customWidth="1"/>
    <col min="14850" max="14850" width="33.85546875" customWidth="1"/>
    <col min="14851" max="14851" width="22.7109375" customWidth="1"/>
    <col min="14852" max="14852" width="18.5703125" customWidth="1"/>
    <col min="14853" max="14853" width="23.140625" customWidth="1"/>
    <col min="14854" max="14854" width="11" customWidth="1"/>
    <col min="14855" max="14855" width="11.28515625" customWidth="1"/>
    <col min="14856" max="14857" width="12" customWidth="1"/>
    <col min="14858" max="14858" width="20" customWidth="1"/>
    <col min="14859" max="14859" width="19.5703125" customWidth="1"/>
    <col min="14860" max="14860" width="14.85546875" customWidth="1"/>
    <col min="14861" max="14861" width="13" customWidth="1"/>
    <col min="15105" max="15105" width="8.28515625" customWidth="1"/>
    <col min="15106" max="15106" width="33.85546875" customWidth="1"/>
    <col min="15107" max="15107" width="22.7109375" customWidth="1"/>
    <col min="15108" max="15108" width="18.5703125" customWidth="1"/>
    <col min="15109" max="15109" width="23.140625" customWidth="1"/>
    <col min="15110" max="15110" width="11" customWidth="1"/>
    <col min="15111" max="15111" width="11.28515625" customWidth="1"/>
    <col min="15112" max="15113" width="12" customWidth="1"/>
    <col min="15114" max="15114" width="20" customWidth="1"/>
    <col min="15115" max="15115" width="19.5703125" customWidth="1"/>
    <col min="15116" max="15116" width="14.85546875" customWidth="1"/>
    <col min="15117" max="15117" width="13" customWidth="1"/>
    <col min="15361" max="15361" width="8.28515625" customWidth="1"/>
    <col min="15362" max="15362" width="33.85546875" customWidth="1"/>
    <col min="15363" max="15363" width="22.7109375" customWidth="1"/>
    <col min="15364" max="15364" width="18.5703125" customWidth="1"/>
    <col min="15365" max="15365" width="23.140625" customWidth="1"/>
    <col min="15366" max="15366" width="11" customWidth="1"/>
    <col min="15367" max="15367" width="11.28515625" customWidth="1"/>
    <col min="15368" max="15369" width="12" customWidth="1"/>
    <col min="15370" max="15370" width="20" customWidth="1"/>
    <col min="15371" max="15371" width="19.5703125" customWidth="1"/>
    <col min="15372" max="15372" width="14.85546875" customWidth="1"/>
    <col min="15373" max="15373" width="13" customWidth="1"/>
    <col min="15617" max="15617" width="8.28515625" customWidth="1"/>
    <col min="15618" max="15618" width="33.85546875" customWidth="1"/>
    <col min="15619" max="15619" width="22.7109375" customWidth="1"/>
    <col min="15620" max="15620" width="18.5703125" customWidth="1"/>
    <col min="15621" max="15621" width="23.140625" customWidth="1"/>
    <col min="15622" max="15622" width="11" customWidth="1"/>
    <col min="15623" max="15623" width="11.28515625" customWidth="1"/>
    <col min="15624" max="15625" width="12" customWidth="1"/>
    <col min="15626" max="15626" width="20" customWidth="1"/>
    <col min="15627" max="15627" width="19.5703125" customWidth="1"/>
    <col min="15628" max="15628" width="14.85546875" customWidth="1"/>
    <col min="15629" max="15629" width="13" customWidth="1"/>
    <col min="15873" max="15873" width="8.28515625" customWidth="1"/>
    <col min="15874" max="15874" width="33.85546875" customWidth="1"/>
    <col min="15875" max="15875" width="22.7109375" customWidth="1"/>
    <col min="15876" max="15876" width="18.5703125" customWidth="1"/>
    <col min="15877" max="15877" width="23.140625" customWidth="1"/>
    <col min="15878" max="15878" width="11" customWidth="1"/>
    <col min="15879" max="15879" width="11.28515625" customWidth="1"/>
    <col min="15880" max="15881" width="12" customWidth="1"/>
    <col min="15882" max="15882" width="20" customWidth="1"/>
    <col min="15883" max="15883" width="19.5703125" customWidth="1"/>
    <col min="15884" max="15884" width="14.85546875" customWidth="1"/>
    <col min="15885" max="15885" width="13" customWidth="1"/>
    <col min="16129" max="16129" width="8.28515625" customWidth="1"/>
    <col min="16130" max="16130" width="33.85546875" customWidth="1"/>
    <col min="16131" max="16131" width="22.7109375" customWidth="1"/>
    <col min="16132" max="16132" width="18.5703125" customWidth="1"/>
    <col min="16133" max="16133" width="23.140625" customWidth="1"/>
    <col min="16134" max="16134" width="11" customWidth="1"/>
    <col min="16135" max="16135" width="11.28515625" customWidth="1"/>
    <col min="16136" max="16137" width="12" customWidth="1"/>
    <col min="16138" max="16138" width="20" customWidth="1"/>
    <col min="16139" max="16139" width="19.5703125" customWidth="1"/>
    <col min="16140" max="16140" width="14.85546875" customWidth="1"/>
    <col min="16141" max="16141" width="13" customWidth="1"/>
  </cols>
  <sheetData>
    <row r="1" spans="1:10" x14ac:dyDescent="0.25">
      <c r="A1" s="194" t="s">
        <v>66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x14ac:dyDescent="0.25">
      <c r="A2" s="191" t="s">
        <v>67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x14ac:dyDescent="0.25">
      <c r="A3" s="206" t="s">
        <v>68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ht="30" customHeight="1" x14ac:dyDescent="0.25">
      <c r="A5" s="196" t="s">
        <v>53</v>
      </c>
      <c r="B5" s="196" t="s">
        <v>69</v>
      </c>
      <c r="C5" s="196" t="s">
        <v>103</v>
      </c>
      <c r="D5" s="196" t="s">
        <v>70</v>
      </c>
      <c r="E5" s="196" t="s">
        <v>71</v>
      </c>
      <c r="F5" s="207" t="s">
        <v>72</v>
      </c>
      <c r="G5" s="207"/>
      <c r="H5" s="207"/>
      <c r="I5" s="207"/>
      <c r="J5" s="207"/>
    </row>
    <row r="6" spans="1:10" ht="39" customHeight="1" x14ac:dyDescent="0.25">
      <c r="A6" s="198"/>
      <c r="B6" s="198"/>
      <c r="C6" s="198"/>
      <c r="D6" s="198"/>
      <c r="E6" s="198"/>
      <c r="F6" s="49" t="s">
        <v>48</v>
      </c>
      <c r="G6" s="49" t="s">
        <v>49</v>
      </c>
      <c r="H6" s="49" t="s">
        <v>50</v>
      </c>
      <c r="I6" s="82" t="s">
        <v>104</v>
      </c>
      <c r="J6" s="49" t="s">
        <v>105</v>
      </c>
    </row>
    <row r="7" spans="1:10" s="51" customFormat="1" ht="12.75" x14ac:dyDescent="0.2">
      <c r="A7" s="50">
        <v>1</v>
      </c>
      <c r="B7" s="50">
        <v>2</v>
      </c>
      <c r="C7" s="50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84">
        <v>9</v>
      </c>
      <c r="J7" s="84">
        <v>10</v>
      </c>
    </row>
    <row r="8" spans="1:10" s="57" customFormat="1" ht="15.75" customHeight="1" x14ac:dyDescent="0.25">
      <c r="A8" s="205">
        <v>1</v>
      </c>
      <c r="B8" s="85" t="s">
        <v>6</v>
      </c>
      <c r="C8" s="85" t="s">
        <v>6</v>
      </c>
      <c r="D8" s="85"/>
      <c r="E8" s="205" t="s">
        <v>101</v>
      </c>
      <c r="F8" s="205"/>
      <c r="G8" s="205"/>
      <c r="H8" s="205"/>
      <c r="I8" s="85"/>
      <c r="J8" s="86"/>
    </row>
    <row r="9" spans="1:10" s="57" customFormat="1" x14ac:dyDescent="0.25">
      <c r="A9" s="205"/>
      <c r="B9" s="80"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</row>
    <row r="10" spans="1:10" s="57" customFormat="1" ht="15" x14ac:dyDescent="0.25">
      <c r="A10" s="205"/>
      <c r="B10" s="85" t="s">
        <v>6</v>
      </c>
      <c r="C10" s="85" t="s">
        <v>6</v>
      </c>
      <c r="D10" s="85" t="s">
        <v>6</v>
      </c>
      <c r="E10" s="85" t="s">
        <v>6</v>
      </c>
      <c r="F10" s="85"/>
      <c r="G10" s="85"/>
      <c r="H10" s="85"/>
      <c r="I10" s="85"/>
      <c r="J10" s="85"/>
    </row>
    <row r="11" spans="1:10" ht="15" x14ac:dyDescent="0.25">
      <c r="A11" s="205"/>
      <c r="B11" s="87"/>
      <c r="C11" s="87"/>
      <c r="D11" s="85" t="s">
        <v>6</v>
      </c>
      <c r="E11" s="205" t="s">
        <v>102</v>
      </c>
      <c r="F11" s="205"/>
      <c r="G11" s="205"/>
      <c r="H11" s="205"/>
      <c r="I11" s="85"/>
      <c r="J11" s="85"/>
    </row>
    <row r="12" spans="1:10" x14ac:dyDescent="0.25">
      <c r="A12" s="205"/>
      <c r="B12" s="80"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</row>
    <row r="13" spans="1:10" ht="15" x14ac:dyDescent="0.25">
      <c r="A13" s="205"/>
      <c r="B13" s="87"/>
      <c r="C13" s="87"/>
      <c r="D13" s="85"/>
      <c r="E13" s="85"/>
      <c r="F13" s="85"/>
      <c r="G13" s="85"/>
      <c r="H13" s="85"/>
      <c r="I13" s="85"/>
      <c r="J13" s="85"/>
    </row>
  </sheetData>
  <mergeCells count="12">
    <mergeCell ref="E8:H8"/>
    <mergeCell ref="E11:H11"/>
    <mergeCell ref="A8:A13"/>
    <mergeCell ref="A1:J1"/>
    <mergeCell ref="A2:J2"/>
    <mergeCell ref="A3:J3"/>
    <mergeCell ref="A5:A6"/>
    <mergeCell ref="B5:B6"/>
    <mergeCell ref="C5:C6"/>
    <mergeCell ref="D5:D6"/>
    <mergeCell ref="E5:E6"/>
    <mergeCell ref="F5:J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tabSelected="1" topLeftCell="A7" workbookViewId="0">
      <selection activeCell="H21" sqref="H21"/>
    </sheetView>
  </sheetViews>
  <sheetFormatPr defaultColWidth="9.140625" defaultRowHeight="15" x14ac:dyDescent="0.25"/>
  <cols>
    <col min="1" max="1" width="8.140625" style="64" customWidth="1"/>
    <col min="2" max="2" width="35.85546875" style="64" customWidth="1"/>
    <col min="3" max="3" width="20.7109375" style="64" customWidth="1"/>
    <col min="4" max="7" width="13.85546875" style="64" customWidth="1"/>
    <col min="8" max="8" width="33.7109375" style="64" customWidth="1"/>
    <col min="9" max="16384" width="9.140625" style="64"/>
  </cols>
  <sheetData>
    <row r="1" spans="1:8" x14ac:dyDescent="0.25">
      <c r="H1" s="65" t="s">
        <v>73</v>
      </c>
    </row>
    <row r="2" spans="1:8" x14ac:dyDescent="0.25">
      <c r="A2" s="66"/>
    </row>
    <row r="3" spans="1:8" ht="15.75" x14ac:dyDescent="0.25">
      <c r="A3" s="208" t="s">
        <v>74</v>
      </c>
      <c r="B3" s="209"/>
      <c r="C3" s="209"/>
      <c r="D3" s="209"/>
      <c r="E3" s="209"/>
      <c r="F3" s="209"/>
      <c r="G3" s="209"/>
      <c r="H3" s="209"/>
    </row>
    <row r="4" spans="1:8" ht="15.75" x14ac:dyDescent="0.25">
      <c r="A4" s="67"/>
      <c r="B4" s="68"/>
      <c r="C4" s="68"/>
      <c r="D4" s="68"/>
      <c r="E4" s="68"/>
      <c r="F4" s="68"/>
      <c r="G4" s="68"/>
      <c r="H4" s="68"/>
    </row>
    <row r="5" spans="1:8" ht="15.75" x14ac:dyDescent="0.25">
      <c r="A5" s="67"/>
      <c r="B5" s="68"/>
      <c r="C5" s="68"/>
      <c r="D5" s="68"/>
      <c r="E5" s="68"/>
      <c r="F5" s="68"/>
      <c r="G5" s="68"/>
      <c r="H5" s="68"/>
    </row>
    <row r="6" spans="1:8" ht="15.75" x14ac:dyDescent="0.25">
      <c r="A6" s="210" t="s">
        <v>75</v>
      </c>
      <c r="B6" s="210" t="s">
        <v>76</v>
      </c>
      <c r="C6" s="210" t="s">
        <v>77</v>
      </c>
      <c r="D6" s="210" t="s">
        <v>78</v>
      </c>
      <c r="E6" s="211"/>
      <c r="F6" s="211"/>
      <c r="G6" s="211"/>
      <c r="H6" s="210" t="s">
        <v>79</v>
      </c>
    </row>
    <row r="7" spans="1:8" ht="15.75" x14ac:dyDescent="0.25">
      <c r="A7" s="210"/>
      <c r="B7" s="210"/>
      <c r="C7" s="210"/>
      <c r="D7" s="69" t="s">
        <v>20</v>
      </c>
      <c r="E7" s="69" t="s">
        <v>21</v>
      </c>
      <c r="F7" s="69" t="s">
        <v>29</v>
      </c>
      <c r="G7" s="69" t="s">
        <v>35</v>
      </c>
      <c r="H7" s="210"/>
    </row>
    <row r="8" spans="1:8" ht="15.75" x14ac:dyDescent="0.25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</row>
    <row r="9" spans="1:8" ht="63" x14ac:dyDescent="0.25">
      <c r="A9" s="70">
        <v>1</v>
      </c>
      <c r="B9" s="71" t="s">
        <v>80</v>
      </c>
      <c r="C9" s="70" t="s">
        <v>81</v>
      </c>
      <c r="D9" s="70" t="s">
        <v>81</v>
      </c>
      <c r="E9" s="70" t="s">
        <v>81</v>
      </c>
      <c r="F9" s="70" t="s">
        <v>81</v>
      </c>
      <c r="G9" s="70" t="s">
        <v>81</v>
      </c>
      <c r="H9" s="70" t="s">
        <v>82</v>
      </c>
    </row>
    <row r="10" spans="1:8" ht="78.75" x14ac:dyDescent="0.25">
      <c r="A10" s="116">
        <v>2</v>
      </c>
      <c r="B10" s="117" t="s">
        <v>115</v>
      </c>
      <c r="C10" s="116" t="s">
        <v>116</v>
      </c>
      <c r="D10" s="116" t="s">
        <v>116</v>
      </c>
      <c r="E10" s="116" t="s">
        <v>116</v>
      </c>
      <c r="F10" s="116" t="s">
        <v>116</v>
      </c>
      <c r="G10" s="116" t="s">
        <v>116</v>
      </c>
      <c r="H10" s="116" t="s">
        <v>116</v>
      </c>
    </row>
    <row r="11" spans="1:8" ht="66" customHeight="1" x14ac:dyDescent="0.25">
      <c r="A11" s="103">
        <v>3</v>
      </c>
      <c r="B11" s="72" t="s">
        <v>113</v>
      </c>
      <c r="C11" s="104">
        <v>1</v>
      </c>
      <c r="D11" s="104">
        <v>1</v>
      </c>
      <c r="E11" s="104">
        <v>1</v>
      </c>
      <c r="F11" s="104">
        <v>1</v>
      </c>
      <c r="G11" s="104">
        <v>1</v>
      </c>
      <c r="H11" s="104">
        <v>1</v>
      </c>
    </row>
    <row r="12" spans="1:8" x14ac:dyDescent="0.25">
      <c r="H12" s="120" t="s">
        <v>122</v>
      </c>
    </row>
  </sheetData>
  <mergeCells count="6">
    <mergeCell ref="A3:H3"/>
    <mergeCell ref="A6:A7"/>
    <mergeCell ref="B6:B7"/>
    <mergeCell ref="C6:C7"/>
    <mergeCell ref="D6:G6"/>
    <mergeCell ref="H6:H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2'!_Hlk67922527</vt:lpstr>
      <vt:lpstr>'Таблица 2'!_Hlk67925744</vt:lpstr>
      <vt:lpstr>'Таблица 2'!_Hlk69889099</vt:lpstr>
      <vt:lpstr>'Таблица 2'!_Hlk69889156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2023-12-25T11:29:44Z</dcterms:modified>
</cp:coreProperties>
</file>