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EA83780-5DAA-4801-9FB6-2A0BB7408DF8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2'!$A$1:$L$133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9" l="1"/>
  <c r="F40" i="9"/>
  <c r="F32" i="9" l="1"/>
  <c r="F54" i="9" l="1"/>
  <c r="F43" i="9" l="1"/>
  <c r="G126" i="9" l="1"/>
  <c r="H126" i="9"/>
  <c r="F127" i="9"/>
  <c r="F126" i="9"/>
  <c r="F47" i="9" l="1"/>
  <c r="I26" i="9" l="1"/>
  <c r="I25" i="9"/>
  <c r="L25" i="9"/>
  <c r="L26" i="9"/>
  <c r="H25" i="9"/>
  <c r="H26" i="9"/>
  <c r="G26" i="9"/>
  <c r="G25" i="9"/>
  <c r="F25" i="9"/>
  <c r="F26" i="9"/>
  <c r="E31" i="9"/>
  <c r="E32" i="9"/>
  <c r="E33" i="9"/>
  <c r="E34" i="9"/>
  <c r="E35" i="9"/>
  <c r="E36" i="9"/>
  <c r="G29" i="9" l="1"/>
  <c r="H29" i="9"/>
  <c r="I29" i="9"/>
  <c r="J29" i="9"/>
  <c r="K29" i="9"/>
  <c r="L29" i="9"/>
  <c r="J25" i="9" l="1"/>
  <c r="K25" i="9"/>
  <c r="E45" i="9"/>
  <c r="E46" i="9"/>
  <c r="E47" i="9"/>
  <c r="E48" i="9"/>
  <c r="E49" i="9"/>
  <c r="E50" i="9"/>
  <c r="G130" i="9" l="1"/>
  <c r="H130" i="9"/>
  <c r="I130" i="9"/>
  <c r="J130" i="9"/>
  <c r="K130" i="9"/>
  <c r="L130" i="9"/>
  <c r="G129" i="9"/>
  <c r="H129" i="9"/>
  <c r="I129" i="9"/>
  <c r="J129" i="9"/>
  <c r="K129" i="9"/>
  <c r="L129" i="9"/>
  <c r="G128" i="9"/>
  <c r="H128" i="9"/>
  <c r="I128" i="9"/>
  <c r="J128" i="9"/>
  <c r="K128" i="9"/>
  <c r="L128" i="9"/>
  <c r="G127" i="9"/>
  <c r="H127" i="9"/>
  <c r="I127" i="9"/>
  <c r="J127" i="9"/>
  <c r="K127" i="9"/>
  <c r="L127" i="9"/>
  <c r="I126" i="9"/>
  <c r="J126" i="9"/>
  <c r="K126" i="9"/>
  <c r="L126" i="9"/>
  <c r="G125" i="9"/>
  <c r="H125" i="9"/>
  <c r="I125" i="9"/>
  <c r="J125" i="9"/>
  <c r="K125" i="9"/>
  <c r="L125" i="9"/>
  <c r="F128" i="9"/>
  <c r="F129" i="9"/>
  <c r="F130" i="9"/>
  <c r="F125" i="9"/>
  <c r="L124" i="9" l="1"/>
  <c r="H124" i="9"/>
  <c r="E130" i="9"/>
  <c r="E126" i="9"/>
  <c r="I124" i="9"/>
  <c r="K124" i="9"/>
  <c r="G124" i="9"/>
  <c r="E129" i="9"/>
  <c r="E128" i="9"/>
  <c r="F124" i="9"/>
  <c r="E127" i="9"/>
  <c r="J124" i="9"/>
  <c r="E125" i="9"/>
  <c r="G123" i="9"/>
  <c r="H123" i="9"/>
  <c r="I123" i="9"/>
  <c r="J123" i="9"/>
  <c r="K123" i="9"/>
  <c r="L123" i="9"/>
  <c r="G122" i="9"/>
  <c r="H122" i="9"/>
  <c r="I122" i="9"/>
  <c r="J122" i="9"/>
  <c r="K122" i="9"/>
  <c r="L122" i="9"/>
  <c r="G121" i="9"/>
  <c r="H121" i="9"/>
  <c r="I121" i="9"/>
  <c r="J121" i="9"/>
  <c r="K121" i="9"/>
  <c r="L121" i="9"/>
  <c r="G120" i="9"/>
  <c r="H120" i="9"/>
  <c r="I120" i="9"/>
  <c r="J120" i="9"/>
  <c r="K120" i="9"/>
  <c r="L120" i="9"/>
  <c r="G119" i="9"/>
  <c r="H119" i="9"/>
  <c r="I119" i="9"/>
  <c r="J119" i="9"/>
  <c r="K119" i="9"/>
  <c r="L119" i="9"/>
  <c r="G118" i="9"/>
  <c r="H118" i="9"/>
  <c r="I118" i="9"/>
  <c r="J118" i="9"/>
  <c r="K118" i="9"/>
  <c r="L118" i="9"/>
  <c r="F119" i="9"/>
  <c r="F120" i="9"/>
  <c r="F121" i="9"/>
  <c r="F122" i="9"/>
  <c r="F123" i="9"/>
  <c r="F118" i="9"/>
  <c r="G116" i="9"/>
  <c r="H116" i="9"/>
  <c r="I116" i="9"/>
  <c r="J116" i="9"/>
  <c r="K116" i="9"/>
  <c r="L116" i="9"/>
  <c r="G115" i="9"/>
  <c r="H115" i="9"/>
  <c r="I115" i="9"/>
  <c r="J115" i="9"/>
  <c r="K115" i="9"/>
  <c r="L115" i="9"/>
  <c r="G114" i="9"/>
  <c r="H114" i="9"/>
  <c r="I114" i="9"/>
  <c r="J114" i="9"/>
  <c r="K114" i="9"/>
  <c r="L114" i="9"/>
  <c r="G113" i="9"/>
  <c r="H113" i="9"/>
  <c r="I113" i="9"/>
  <c r="J113" i="9"/>
  <c r="K113" i="9"/>
  <c r="L113" i="9"/>
  <c r="G112" i="9"/>
  <c r="H112" i="9"/>
  <c r="I112" i="9"/>
  <c r="J112" i="9"/>
  <c r="K112" i="9"/>
  <c r="L112" i="9"/>
  <c r="G111" i="9"/>
  <c r="H111" i="9"/>
  <c r="I111" i="9"/>
  <c r="J111" i="9"/>
  <c r="K111" i="9"/>
  <c r="L111" i="9"/>
  <c r="F112" i="9"/>
  <c r="F113" i="9"/>
  <c r="F114" i="9"/>
  <c r="F115" i="9"/>
  <c r="F116" i="9"/>
  <c r="F111" i="9"/>
  <c r="G109" i="9"/>
  <c r="H109" i="9"/>
  <c r="I109" i="9"/>
  <c r="J109" i="9"/>
  <c r="K109" i="9"/>
  <c r="L109" i="9"/>
  <c r="G108" i="9"/>
  <c r="H108" i="9"/>
  <c r="I108" i="9"/>
  <c r="J108" i="9"/>
  <c r="K108" i="9"/>
  <c r="L108" i="9"/>
  <c r="G107" i="9"/>
  <c r="H107" i="9"/>
  <c r="I107" i="9"/>
  <c r="J107" i="9"/>
  <c r="K107" i="9"/>
  <c r="L107" i="9"/>
  <c r="G106" i="9"/>
  <c r="H106" i="9"/>
  <c r="I106" i="9"/>
  <c r="J106" i="9"/>
  <c r="K106" i="9"/>
  <c r="L106" i="9"/>
  <c r="G105" i="9"/>
  <c r="H105" i="9"/>
  <c r="I105" i="9"/>
  <c r="J105" i="9"/>
  <c r="K105" i="9"/>
  <c r="L105" i="9"/>
  <c r="G104" i="9"/>
  <c r="H104" i="9"/>
  <c r="I104" i="9"/>
  <c r="J104" i="9"/>
  <c r="K104" i="9"/>
  <c r="L104" i="9"/>
  <c r="F105" i="9"/>
  <c r="F106" i="9"/>
  <c r="F107" i="9"/>
  <c r="F108" i="9"/>
  <c r="F109" i="9"/>
  <c r="F104" i="9"/>
  <c r="J26" i="9"/>
  <c r="K26" i="9"/>
  <c r="E57" i="9"/>
  <c r="I110" i="9" l="1"/>
  <c r="K117" i="9"/>
  <c r="E124" i="9"/>
  <c r="J117" i="9"/>
  <c r="G117" i="9"/>
  <c r="E114" i="9"/>
  <c r="E118" i="9"/>
  <c r="E120" i="9"/>
  <c r="E116" i="9"/>
  <c r="E112" i="9"/>
  <c r="E122" i="9"/>
  <c r="E121" i="9"/>
  <c r="E111" i="9"/>
  <c r="E113" i="9"/>
  <c r="E123" i="9"/>
  <c r="E119" i="9"/>
  <c r="I117" i="9"/>
  <c r="L117" i="9"/>
  <c r="H117" i="9"/>
  <c r="E115" i="9"/>
  <c r="F117" i="9"/>
  <c r="F110" i="9"/>
  <c r="J110" i="9"/>
  <c r="L110" i="9"/>
  <c r="H110" i="9"/>
  <c r="K110" i="9"/>
  <c r="G110" i="9"/>
  <c r="E52" i="9"/>
  <c r="E53" i="9"/>
  <c r="E54" i="9"/>
  <c r="E55" i="9"/>
  <c r="E56" i="9"/>
  <c r="G51" i="9"/>
  <c r="H51" i="9"/>
  <c r="I51" i="9"/>
  <c r="J51" i="9"/>
  <c r="K51" i="9"/>
  <c r="L51" i="9"/>
  <c r="F51" i="9"/>
  <c r="F27" i="9"/>
  <c r="F28" i="9"/>
  <c r="F29" i="9"/>
  <c r="E38" i="9"/>
  <c r="E39" i="9"/>
  <c r="E40" i="9"/>
  <c r="E41" i="9"/>
  <c r="E42" i="9"/>
  <c r="E43" i="9"/>
  <c r="G44" i="9"/>
  <c r="H44" i="9"/>
  <c r="I44" i="9"/>
  <c r="J44" i="9"/>
  <c r="K44" i="9"/>
  <c r="L44" i="9"/>
  <c r="F44" i="9"/>
  <c r="E44" i="9" l="1"/>
  <c r="E110" i="9"/>
  <c r="E117" i="9"/>
  <c r="E51" i="9"/>
  <c r="G24" i="9"/>
  <c r="H24" i="9"/>
  <c r="I24" i="9"/>
  <c r="I23" i="9" s="1"/>
  <c r="J24" i="9"/>
  <c r="J23" i="9" s="1"/>
  <c r="K24" i="9"/>
  <c r="K23" i="9" s="1"/>
  <c r="L24" i="9"/>
  <c r="L23" i="9" s="1"/>
  <c r="F24" i="9"/>
  <c r="G37" i="9"/>
  <c r="H37" i="9"/>
  <c r="I37" i="9"/>
  <c r="J37" i="9"/>
  <c r="K37" i="9"/>
  <c r="L37" i="9"/>
  <c r="F37" i="9"/>
  <c r="G30" i="9"/>
  <c r="H30" i="9"/>
  <c r="I30" i="9"/>
  <c r="J30" i="9"/>
  <c r="K30" i="9"/>
  <c r="L30" i="9"/>
  <c r="F30" i="9"/>
  <c r="E37" i="9" l="1"/>
  <c r="E30" i="9"/>
  <c r="J102" i="9"/>
  <c r="K102" i="9"/>
  <c r="L102" i="9"/>
  <c r="K103" i="9"/>
  <c r="G102" i="9"/>
  <c r="H102" i="9"/>
  <c r="I102" i="9"/>
  <c r="G101" i="9"/>
  <c r="H101" i="9"/>
  <c r="I101" i="9"/>
  <c r="J101" i="9"/>
  <c r="K101" i="9"/>
  <c r="L101" i="9"/>
  <c r="G100" i="9"/>
  <c r="H100" i="9"/>
  <c r="I100" i="9"/>
  <c r="J100" i="9"/>
  <c r="K100" i="9"/>
  <c r="L100" i="9"/>
  <c r="G99" i="9"/>
  <c r="H99" i="9"/>
  <c r="I99" i="9"/>
  <c r="J99" i="9"/>
  <c r="K99" i="9"/>
  <c r="L99" i="9"/>
  <c r="G98" i="9"/>
  <c r="H98" i="9"/>
  <c r="I98" i="9"/>
  <c r="J98" i="9"/>
  <c r="K98" i="9"/>
  <c r="L98" i="9"/>
  <c r="G97" i="9"/>
  <c r="H97" i="9"/>
  <c r="I97" i="9"/>
  <c r="J97" i="9"/>
  <c r="K97" i="9"/>
  <c r="L97" i="9"/>
  <c r="F98" i="9"/>
  <c r="F99" i="9"/>
  <c r="F100" i="9"/>
  <c r="F101" i="9"/>
  <c r="F102" i="9"/>
  <c r="F97" i="9"/>
  <c r="E108" i="9" l="1"/>
  <c r="E106" i="9"/>
  <c r="E104" i="9"/>
  <c r="G103" i="9"/>
  <c r="E109" i="9"/>
  <c r="E99" i="9"/>
  <c r="E102" i="9"/>
  <c r="F103" i="9"/>
  <c r="E97" i="9"/>
  <c r="F96" i="9"/>
  <c r="L103" i="9"/>
  <c r="E107" i="9"/>
  <c r="E105" i="9"/>
  <c r="H103" i="9"/>
  <c r="J103" i="9"/>
  <c r="I103" i="9"/>
  <c r="I96" i="9"/>
  <c r="J96" i="9"/>
  <c r="L96" i="9"/>
  <c r="H96" i="9"/>
  <c r="K96" i="9"/>
  <c r="G96" i="9"/>
  <c r="E100" i="9"/>
  <c r="E98" i="9"/>
  <c r="E101" i="9"/>
  <c r="E103" i="9" l="1"/>
  <c r="E96" i="9"/>
  <c r="G64" i="9"/>
  <c r="H64" i="9"/>
  <c r="I64" i="9"/>
  <c r="J64" i="9"/>
  <c r="J94" i="9" s="1"/>
  <c r="K64" i="9"/>
  <c r="K94" i="9" s="1"/>
  <c r="L64" i="9"/>
  <c r="G63" i="9"/>
  <c r="H63" i="9"/>
  <c r="I63" i="9"/>
  <c r="J63" i="9"/>
  <c r="J93" i="9" s="1"/>
  <c r="K63" i="9"/>
  <c r="K93" i="9" s="1"/>
  <c r="L63" i="9"/>
  <c r="G62" i="9"/>
  <c r="H62" i="9"/>
  <c r="I62" i="9"/>
  <c r="J62" i="9"/>
  <c r="J92" i="9" s="1"/>
  <c r="K62" i="9"/>
  <c r="K92" i="9" s="1"/>
  <c r="L62" i="9"/>
  <c r="G61" i="9"/>
  <c r="H61" i="9"/>
  <c r="I61" i="9"/>
  <c r="J61" i="9"/>
  <c r="J91" i="9" s="1"/>
  <c r="K61" i="9"/>
  <c r="K91" i="9" s="1"/>
  <c r="L61" i="9"/>
  <c r="L91" i="9" s="1"/>
  <c r="G60" i="9"/>
  <c r="H60" i="9"/>
  <c r="I60" i="9"/>
  <c r="J60" i="9"/>
  <c r="J90" i="9" s="1"/>
  <c r="K60" i="9"/>
  <c r="K90" i="9" s="1"/>
  <c r="L60" i="9"/>
  <c r="F60" i="9"/>
  <c r="F61" i="9"/>
  <c r="F62" i="9"/>
  <c r="F63" i="9"/>
  <c r="F93" i="9" s="1"/>
  <c r="F64" i="9"/>
  <c r="F94" i="9" s="1"/>
  <c r="G59" i="9"/>
  <c r="H59" i="9"/>
  <c r="I59" i="9"/>
  <c r="J59" i="9"/>
  <c r="J89" i="9" s="1"/>
  <c r="K59" i="9"/>
  <c r="K89" i="9" s="1"/>
  <c r="L59" i="9"/>
  <c r="F59" i="9"/>
  <c r="F89" i="9" s="1"/>
  <c r="E25" i="9"/>
  <c r="E26" i="9"/>
  <c r="E27" i="9"/>
  <c r="E28" i="9"/>
  <c r="E29" i="9"/>
  <c r="E24" i="9"/>
  <c r="F23" i="9"/>
  <c r="G23" i="9"/>
  <c r="H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76" i="9" l="1"/>
  <c r="J74" i="9"/>
  <c r="K78" i="9"/>
  <c r="H74" i="9"/>
  <c r="H89" i="9"/>
  <c r="G75" i="9"/>
  <c r="G90" i="9"/>
  <c r="G77" i="9"/>
  <c r="G92" i="9"/>
  <c r="I78" i="9"/>
  <c r="I93" i="9"/>
  <c r="G79" i="9"/>
  <c r="G94" i="9"/>
  <c r="J76" i="9"/>
  <c r="K88" i="9"/>
  <c r="G74" i="9"/>
  <c r="G89" i="9"/>
  <c r="F76" i="9"/>
  <c r="F91" i="9"/>
  <c r="H76" i="9"/>
  <c r="H91" i="9"/>
  <c r="L78" i="9"/>
  <c r="L93" i="9"/>
  <c r="H78" i="9"/>
  <c r="H93" i="9"/>
  <c r="F79" i="9"/>
  <c r="J75" i="9"/>
  <c r="K77" i="9"/>
  <c r="K79" i="9"/>
  <c r="I74" i="9"/>
  <c r="I89" i="9"/>
  <c r="L74" i="9"/>
  <c r="L89" i="9"/>
  <c r="F77" i="9"/>
  <c r="F92" i="9"/>
  <c r="K75" i="9"/>
  <c r="J78" i="9"/>
  <c r="J88" i="9"/>
  <c r="F75" i="9"/>
  <c r="F90" i="9"/>
  <c r="G76" i="9"/>
  <c r="G91" i="9"/>
  <c r="I77" i="9"/>
  <c r="I92" i="9"/>
  <c r="G78" i="9"/>
  <c r="G93" i="9"/>
  <c r="K74" i="9"/>
  <c r="L76" i="9"/>
  <c r="J77" i="9"/>
  <c r="J79" i="9"/>
  <c r="L75" i="9"/>
  <c r="L90" i="9"/>
  <c r="L77" i="9"/>
  <c r="L92" i="9"/>
  <c r="H77" i="9"/>
  <c r="H92" i="9"/>
  <c r="L79" i="9"/>
  <c r="L94" i="9"/>
  <c r="I76" i="9"/>
  <c r="I91" i="9"/>
  <c r="I79" i="9"/>
  <c r="I94" i="9"/>
  <c r="I75" i="9"/>
  <c r="I90" i="9"/>
  <c r="H79" i="9"/>
  <c r="H94" i="9"/>
  <c r="H75" i="9"/>
  <c r="H90" i="9"/>
  <c r="E23" i="9"/>
  <c r="E63" i="9"/>
  <c r="F78" i="9"/>
  <c r="E60" i="9"/>
  <c r="E59" i="9"/>
  <c r="F74" i="9"/>
  <c r="F58" i="9"/>
  <c r="E64" i="9"/>
  <c r="E61" i="9"/>
  <c r="E16" i="9"/>
  <c r="E62" i="9"/>
  <c r="I58" i="9"/>
  <c r="L58" i="9"/>
  <c r="H58" i="9"/>
  <c r="K58" i="9"/>
  <c r="G58" i="9"/>
  <c r="J58" i="9"/>
  <c r="E12" i="9"/>
  <c r="E13" i="9"/>
  <c r="E14" i="9"/>
  <c r="E15" i="9"/>
  <c r="E10" i="9"/>
  <c r="G9" i="9"/>
  <c r="I9" i="9"/>
  <c r="J9" i="9"/>
  <c r="K9" i="9"/>
  <c r="L9" i="9"/>
  <c r="E94" i="9" l="1"/>
  <c r="E78" i="9"/>
  <c r="E89" i="9"/>
  <c r="E93" i="9"/>
  <c r="I73" i="9"/>
  <c r="E74" i="9"/>
  <c r="E91" i="9"/>
  <c r="K73" i="9"/>
  <c r="E76" i="9"/>
  <c r="E77" i="9"/>
  <c r="J73" i="9"/>
  <c r="G73" i="9"/>
  <c r="L73" i="9"/>
  <c r="E79" i="9"/>
  <c r="E75" i="9"/>
  <c r="H73" i="9"/>
  <c r="L88" i="9"/>
  <c r="G88" i="9"/>
  <c r="F88" i="9"/>
  <c r="E92" i="9"/>
  <c r="I88" i="9"/>
  <c r="E90" i="9"/>
  <c r="H88" i="9"/>
  <c r="F73" i="9"/>
  <c r="E58" i="9"/>
  <c r="H9" i="9"/>
  <c r="E73" i="9" l="1"/>
  <c r="E88" i="9"/>
  <c r="F9" i="9"/>
  <c r="E11" i="9"/>
  <c r="E9" i="9" s="1"/>
</calcChain>
</file>

<file path=xl/sharedStrings.xml><?xml version="1.0" encoding="utf-8"?>
<sst xmlns="http://schemas.openxmlformats.org/spreadsheetml/2006/main" count="255" uniqueCount="118">
  <si>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</si>
  <si>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</si>
  <si>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</si>
  <si>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</si>
  <si>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</si>
  <si>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</si>
  <si>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</si>
  <si>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</si>
  <si>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</si>
  <si>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</si>
  <si>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</si>
  <si>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</si>
  <si>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</si>
  <si>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</si>
  <si>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</si>
  <si>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</si>
  <si>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</si>
  <si>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</si>
  <si>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</si>
  <si>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</si>
  <si>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</si>
  <si>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</si>
  <si>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</si>
  <si>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</si>
  <si>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</si>
  <si>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</si>
  <si>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</si>
  <si>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</si>
  <si>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</si>
  <si>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</si>
  <si>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</si>
  <si>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</si>
  <si>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</si>
  <si>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</si>
  <si>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</si>
  <si>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</si>
  <si>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</si>
  <si>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</si>
  <si>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</si>
  <si>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</si>
  <si>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</si>
  <si>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</si>
  <si>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</si>
  <si>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Организация временного трудоустройства несовершеннолетних граждан в возрасте от 14 до 18 лет в свободное от учебы время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</si>
  <si>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</si>
  <si>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</si>
  <si>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</si>
  <si>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</si>
  <si>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</si>
  <si>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</si>
  <si>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</si>
  <si>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</si>
  <si>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</si>
  <si>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</si>
  <si>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</si>
  <si>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</si>
  <si>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</si>
  <si>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</si>
  <si>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</si>
  <si>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</si>
  <si>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</si>
  <si>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</si>
  <si>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</si>
  <si>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</si>
  <si>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</si>
  <si>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</si>
  <si>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</si>
  <si>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</si>
  <si>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</si>
  <si>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</si>
  <si>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</si>
  <si>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Срок строительства, проектирования (характер работ)</t>
  </si>
  <si>
    <t>Механизм реализации</t>
  </si>
  <si>
    <t>Заказчик по строительству (приобретению)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</si>
  <si>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</si>
  <si>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</si>
  <si>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</si>
  <si>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</si>
  <si>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</si>
  <si>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</si>
  <si>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</si>
  <si>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</si>
  <si>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</si>
  <si>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</si>
  <si>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Соисполнитель 1 Администрация Нефтеюганского района                           (отдел по делам молодежи)</t>
  </si>
  <si>
    <t>".</t>
  </si>
  <si>
    <t xml:space="preserve">Значение показателя по годам </t>
  </si>
  <si>
    <t xml:space="preserve">Департамент образования Нефтеюганского района  </t>
  </si>
  <si>
    <t xml:space="preserve">Департамент культуры и спорта Нефтеюганского района </t>
  </si>
  <si>
    <t xml:space="preserve">Соисполнитель 3                                                                                                                                                Департамент культуры и спорта Нефтеюганского района </t>
  </si>
  <si>
    <t xml:space="preserve">Соисполнитель 2                                                                                                                                                                                     Департамент образования Нефтеюганского района </t>
  </si>
  <si>
    <t>Отдел по делам молодежи администрации Нефтеюганского района, Департамент образования Нефтеюганского района, Департамент культуры и спорта Нефтеюганского района, администрации городского и сельских поселений Нефтеюганского района, в том числе:</t>
  </si>
  <si>
    <t>Организация проведения муниципальных конкурсов в сфере охраны труда.                                                                                                       
Обучение по охране труда, в том числе по оказанию первой помощи пострадавшим на производстве, проверка знания требований охраны труда ( ст. ст. 214, 219 Трудового кодекса Российской Федерации)</t>
  </si>
  <si>
    <t>Соисполнитель 4                                                                                                                                                                                                             Администрации  городского и сельских поселений Нефтеюганского района</t>
  </si>
  <si>
    <t xml:space="preserve">Администрации  городского и сельских поселений Нефтеюганского района                                                                                            </t>
  </si>
  <si>
    <t xml:space="preserve">Наименование порядка, номер приложения (при наличии) либо реквизиты  нормативного правового акта утвержденного Порядка </t>
  </si>
  <si>
    <t>Основное мероприятие «Содействие занятости молодежи»</t>
  </si>
  <si>
    <t xml:space="preserve"> Основное мероприятие
 «Обеспечение безопасности и создание благоприятных условий труда работающих»                              </t>
  </si>
  <si>
    <t xml:space="preserve"> 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</si>
  <si>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Ханты-Мансийского автономного округа - Югры от 27.05.2011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</si>
  <si>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 xml:space="preserve">
Основное мероприятие «Исполнение переданных отдельных государственных полномочий в сфере трудовых отношений и государственного управления охраной труда»                                (п. 1 таблицы 1)</t>
  </si>
  <si>
    <t>Основное мероприятие
 «Обеспечение безопасности и создание благоприятных условий труда работающих»                    (п. 2 таблицы 1)</t>
  </si>
  <si>
    <t>Основное мероприятие «Содействие занятости молодежи»                                                                                                                                                                                                                                            (п. 1 таблицы 8)</t>
  </si>
  <si>
    <t xml:space="preserve">Администрация Нефтеюганского района (отдел социально-трудовых отношений), Контрольно-счетная палата Нефтеюганского района </t>
  </si>
  <si>
    <t>Доля организованных временных рабочих мест для трудоустройства несовершеннолетних граждан в возрасте от 14 до 18 лет в свободное от учебы время, (от установленного Соглашением значения) %</t>
  </si>
  <si>
    <t>№</t>
  </si>
  <si>
    <t>Наименование объекта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</si>
  <si>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</si>
  <si>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01.01.20_год</t>
  </si>
  <si>
    <t>Инвестиции</t>
  </si>
  <si>
    <t>средства местного бюджета</t>
  </si>
  <si>
    <t>средства по Соглашениям по передаче полномочий</t>
  </si>
  <si>
    <t>средства поселений</t>
  </si>
  <si>
    <r>
      <t xml:space="preserve"> </t>
    </r>
    <r>
      <rPr>
        <b/>
        <sz val="11"/>
        <color theme="1"/>
        <rFont val="Times New Roman"/>
        <family val="1"/>
        <charset val="204"/>
      </rPr>
      <t>Всего:</t>
    </r>
    <r>
      <rPr>
        <sz val="11"/>
        <color theme="1"/>
        <rFont val="Times New Roman"/>
        <family val="1"/>
        <charset val="204"/>
      </rPr>
      <t xml:space="preserve"> </t>
    </r>
  </si>
  <si>
    <t>20_ год</t>
  </si>
  <si>
    <t>20_год</t>
  </si>
  <si>
    <t>Перечень реализуемых объектов на 20_ год и на плановый период 20__ и 20__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</si>
  <si>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Таблица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</si>
</sst>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_р_._-;\-* #,##0.0_р_._-;_-* &quot;-&quot;??_р_._-;_-@_-"/>
    <numFmt numFmtId="167" formatCode="_-* #,##0.00000\ _₽_-;\-* #,##0.00000\ _₽_-;_-* &quot;-&quot;??\ _₽_-;_-@_-"/>
    <numFmt numFmtId="168" formatCode="_-* #,##0\ _₽_-;\-* #,##0\ _₽_-;_-* &quot;-&quot;??\ _₽_-;_-@_-"/>
    <numFmt numFmtId="169" formatCode="_-* #,##0.00000\ _₽_-;\-* #,##0.00000\ _₽_-;_-* &quot;-&quot;???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2" fillId="0" borderId="0"/>
    <xf numFmtId="165" fontId="18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2"/>
    <xf numFmtId="0" fontId="2" fillId="2" borderId="0" xfId="2" applyFill="1"/>
    <xf numFmtId="3" fontId="2" fillId="2" borderId="0" xfId="2" applyNumberFormat="1" applyFill="1"/>
    <xf numFmtId="3" fontId="2" fillId="3" borderId="0" xfId="2" applyNumberFormat="1" applyFill="1"/>
    <xf numFmtId="3" fontId="2" fillId="2" borderId="0" xfId="2" applyNumberFormat="1" applyFill="1" applyAlignment="1">
      <alignment horizontal="center" vertical="center"/>
    </xf>
    <xf numFmtId="0" fontId="2" fillId="2" borderId="0" xfId="2" applyFill="1" applyAlignment="1">
      <alignment vertical="top"/>
    </xf>
    <xf numFmtId="0" fontId="6" fillId="2" borderId="0" xfId="2" applyFont="1" applyFill="1"/>
    <xf numFmtId="166" fontId="9" fillId="2" borderId="1" xfId="2" applyNumberFormat="1" applyFont="1" applyFill="1" applyBorder="1" applyAlignment="1">
      <alignment horizontal="center" vertical="top" wrapText="1"/>
    </xf>
    <xf numFmtId="0" fontId="11" fillId="0" borderId="0" xfId="2" applyFont="1"/>
    <xf numFmtId="0" fontId="2" fillId="0" borderId="0" xfId="2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3" fontId="5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top" wrapText="1"/>
    </xf>
    <xf numFmtId="0" fontId="2" fillId="0" borderId="0" xfId="2" applyBorder="1"/>
    <xf numFmtId="0" fontId="10" fillId="2" borderId="14" xfId="2" applyFont="1" applyFill="1" applyBorder="1" applyAlignment="1"/>
    <xf numFmtId="0" fontId="10" fillId="2" borderId="0" xfId="2" applyFont="1" applyFill="1" applyBorder="1" applyAlignment="1"/>
    <xf numFmtId="166" fontId="9" fillId="2" borderId="9" xfId="2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6" fontId="10" fillId="2" borderId="1" xfId="2" applyNumberFormat="1" applyFont="1" applyFill="1" applyBorder="1" applyAlignment="1">
      <alignment horizontal="left" vertical="justify" wrapText="1"/>
    </xf>
    <xf numFmtId="166" fontId="9" fillId="2" borderId="1" xfId="2" applyNumberFormat="1" applyFont="1" applyFill="1" applyBorder="1" applyAlignment="1">
      <alignment horizontal="left" vertical="justify" wrapText="1"/>
    </xf>
    <xf numFmtId="166" fontId="8" fillId="2" borderId="1" xfId="2" applyNumberFormat="1" applyFont="1" applyFill="1" applyBorder="1" applyAlignment="1">
      <alignment horizontal="left" vertical="justify" wrapText="1"/>
    </xf>
    <xf numFmtId="166" fontId="8" fillId="0" borderId="1" xfId="2" applyNumberFormat="1" applyFont="1" applyFill="1" applyBorder="1" applyAlignment="1">
      <alignment horizontal="left" vertical="justify" wrapText="1"/>
    </xf>
    <xf numFmtId="167" fontId="10" fillId="2" borderId="1" xfId="2" applyNumberFormat="1" applyFont="1" applyFill="1" applyBorder="1" applyAlignment="1">
      <alignment horizontal="center" vertical="center" wrapText="1"/>
    </xf>
    <xf numFmtId="167" fontId="9" fillId="2" borderId="1" xfId="2" applyNumberFormat="1" applyFont="1" applyFill="1" applyBorder="1" applyAlignment="1">
      <alignment horizontal="center" vertical="center" wrapText="1"/>
    </xf>
    <xf numFmtId="167" fontId="5" fillId="2" borderId="1" xfId="2" applyNumberFormat="1" applyFont="1" applyFill="1" applyBorder="1" applyAlignment="1">
      <alignment horizontal="center" vertical="center" wrapText="1"/>
    </xf>
    <xf numFmtId="167" fontId="8" fillId="2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165" fontId="15" fillId="0" borderId="1" xfId="3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166" fontId="9" fillId="2" borderId="15" xfId="2" applyNumberFormat="1" applyFont="1" applyFill="1" applyBorder="1" applyAlignment="1">
      <alignment horizontal="left" vertical="justify" wrapText="1"/>
    </xf>
    <xf numFmtId="166" fontId="10" fillId="2" borderId="15" xfId="2" applyNumberFormat="1" applyFont="1" applyFill="1" applyBorder="1" applyAlignment="1">
      <alignment horizontal="left" vertical="justify" wrapText="1"/>
    </xf>
    <xf numFmtId="0" fontId="15" fillId="0" borderId="1" xfId="0" applyFont="1" applyBorder="1" applyAlignment="1">
      <alignment horizontal="center" vertical="center" wrapText="1"/>
    </xf>
    <xf numFmtId="169" fontId="2" fillId="0" borderId="0" xfId="2" applyNumberFormat="1"/>
    <xf numFmtId="3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7" fontId="22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/>
    </xf>
    <xf numFmtId="167" fontId="9" fillId="2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center" vertical="center" wrapText="1"/>
    </xf>
    <xf numFmtId="49" fontId="9" fillId="2" borderId="3" xfId="2" applyNumberFormat="1" applyFont="1" applyFill="1" applyBorder="1" applyAlignment="1">
      <alignment horizontal="center" vertical="center" wrapText="1"/>
    </xf>
    <xf numFmtId="49" fontId="9" fillId="2" borderId="9" xfId="2" applyNumberFormat="1" applyFont="1" applyFill="1" applyBorder="1" applyAlignment="1">
      <alignment horizontal="center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left" vertical="center" wrapText="1"/>
    </xf>
    <xf numFmtId="166" fontId="9" fillId="2" borderId="12" xfId="2" applyNumberFormat="1" applyFont="1" applyFill="1" applyBorder="1" applyAlignment="1">
      <alignment horizontal="left" vertical="center" wrapText="1"/>
    </xf>
    <xf numFmtId="166" fontId="9" fillId="2" borderId="11" xfId="2" applyNumberFormat="1" applyFont="1" applyFill="1" applyBorder="1" applyAlignment="1">
      <alignment horizontal="left" vertical="center" wrapText="1"/>
    </xf>
    <xf numFmtId="166" fontId="9" fillId="2" borderId="10" xfId="2" applyNumberFormat="1" applyFont="1" applyFill="1" applyBorder="1" applyAlignment="1">
      <alignment horizontal="left" vertical="center" wrapText="1"/>
    </xf>
    <xf numFmtId="166" fontId="9" fillId="2" borderId="8" xfId="2" applyNumberFormat="1" applyFont="1" applyFill="1" applyBorder="1" applyAlignment="1">
      <alignment horizontal="left" vertical="center" wrapText="1"/>
    </xf>
    <xf numFmtId="166" fontId="9" fillId="2" borderId="7" xfId="2" applyNumberFormat="1" applyFont="1" applyFill="1" applyBorder="1" applyAlignment="1">
      <alignment horizontal="left" vertical="center" wrapText="1"/>
    </xf>
    <xf numFmtId="166" fontId="9" fillId="2" borderId="6" xfId="2" applyNumberFormat="1" applyFont="1" applyFill="1" applyBorder="1" applyAlignment="1">
      <alignment horizontal="left" vertical="top" wrapText="1"/>
    </xf>
    <xf numFmtId="166" fontId="9" fillId="2" borderId="4" xfId="2" applyNumberFormat="1" applyFont="1" applyFill="1" applyBorder="1" applyAlignment="1">
      <alignment horizontal="left" vertical="top" wrapText="1"/>
    </xf>
    <xf numFmtId="166" fontId="9" fillId="2" borderId="3" xfId="2" applyNumberFormat="1" applyFont="1" applyFill="1" applyBorder="1" applyAlignment="1">
      <alignment horizontal="center" vertical="center" wrapText="1"/>
    </xf>
    <xf numFmtId="166" fontId="9" fillId="2" borderId="9" xfId="2" applyNumberFormat="1" applyFont="1" applyFill="1" applyBorder="1" applyAlignment="1">
      <alignment horizontal="center" vertical="center" wrapText="1"/>
    </xf>
    <xf numFmtId="166" fontId="9" fillId="2" borderId="2" xfId="2" applyNumberFormat="1" applyFont="1" applyFill="1" applyBorder="1" applyAlignment="1">
      <alignment horizontal="center" vertical="center" wrapText="1"/>
    </xf>
    <xf numFmtId="3" fontId="9" fillId="2" borderId="6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left" vertical="top" wrapText="1"/>
    </xf>
    <xf numFmtId="166" fontId="9" fillId="2" borderId="12" xfId="2" applyNumberFormat="1" applyFont="1" applyFill="1" applyBorder="1" applyAlignment="1">
      <alignment horizontal="left" vertical="top" wrapText="1"/>
    </xf>
    <xf numFmtId="166" fontId="9" fillId="2" borderId="11" xfId="2" applyNumberFormat="1" applyFont="1" applyFill="1" applyBorder="1" applyAlignment="1">
      <alignment horizontal="left" vertical="top" wrapText="1"/>
    </xf>
    <xf numFmtId="166" fontId="9" fillId="2" borderId="10" xfId="2" applyNumberFormat="1" applyFont="1" applyFill="1" applyBorder="1" applyAlignment="1">
      <alignment horizontal="left" vertical="top" wrapText="1"/>
    </xf>
    <xf numFmtId="166" fontId="9" fillId="2" borderId="8" xfId="2" applyNumberFormat="1" applyFont="1" applyFill="1" applyBorder="1" applyAlignment="1">
      <alignment horizontal="left" vertical="top" wrapText="1"/>
    </xf>
    <xf numFmtId="166" fontId="9" fillId="2" borderId="7" xfId="2" applyNumberFormat="1" applyFont="1" applyFill="1" applyBorder="1" applyAlignment="1">
      <alignment horizontal="left" vertical="top" wrapText="1"/>
    </xf>
    <xf numFmtId="0" fontId="17" fillId="2" borderId="0" xfId="2" applyFont="1" applyFill="1" applyAlignment="1">
      <alignment horizontal="right" vertical="top" wrapText="1"/>
    </xf>
    <xf numFmtId="0" fontId="16" fillId="2" borderId="0" xfId="2" applyFont="1" applyFill="1" applyBorder="1" applyAlignment="1">
      <alignment horizontal="center"/>
    </xf>
    <xf numFmtId="166" fontId="8" fillId="2" borderId="13" xfId="2" applyNumberFormat="1" applyFont="1" applyFill="1" applyBorder="1" applyAlignment="1">
      <alignment horizontal="center" vertical="center" wrapText="1"/>
    </xf>
    <xf numFmtId="166" fontId="8" fillId="2" borderId="12" xfId="2" applyNumberFormat="1" applyFont="1" applyFill="1" applyBorder="1" applyAlignment="1">
      <alignment horizontal="center" vertical="center" wrapText="1"/>
    </xf>
    <xf numFmtId="166" fontId="8" fillId="2" borderId="11" xfId="2" applyNumberFormat="1" applyFont="1" applyFill="1" applyBorder="1" applyAlignment="1">
      <alignment horizontal="center" vertical="center" wrapText="1"/>
    </xf>
    <xf numFmtId="166" fontId="8" fillId="2" borderId="10" xfId="2" applyNumberFormat="1" applyFont="1" applyFill="1" applyBorder="1" applyAlignment="1">
      <alignment horizontal="center" vertical="center" wrapText="1"/>
    </xf>
    <xf numFmtId="166" fontId="8" fillId="2" borderId="8" xfId="2" applyNumberFormat="1" applyFont="1" applyFill="1" applyBorder="1" applyAlignment="1">
      <alignment horizontal="center" vertical="center" wrapText="1"/>
    </xf>
    <xf numFmtId="166" fontId="8" fillId="2" borderId="7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9" fillId="2" borderId="2" xfId="2" applyNumberFormat="1" applyFont="1" applyFill="1" applyBorder="1" applyAlignment="1">
      <alignment horizontal="center" vertical="center" wrapText="1"/>
    </xf>
    <xf numFmtId="0" fontId="10" fillId="2" borderId="12" xfId="2" applyNumberFormat="1" applyFont="1" applyFill="1" applyBorder="1" applyAlignment="1">
      <alignment horizontal="center" vertical="center" wrapText="1"/>
    </xf>
    <xf numFmtId="0" fontId="10" fillId="2" borderId="9" xfId="2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2" xfId="2" applyNumberFormat="1" applyFont="1" applyFill="1" applyBorder="1" applyAlignment="1">
      <alignment horizontal="center" vertical="center" wrapText="1"/>
    </xf>
    <xf numFmtId="166" fontId="5" fillId="2" borderId="3" xfId="2" applyNumberFormat="1" applyFont="1" applyFill="1" applyBorder="1" applyAlignment="1">
      <alignment horizontal="center" vertical="top" wrapText="1"/>
    </xf>
    <xf numFmtId="166" fontId="5" fillId="2" borderId="9" xfId="2" applyNumberFormat="1" applyFont="1" applyFill="1" applyBorder="1" applyAlignment="1">
      <alignment horizontal="center" vertical="top" wrapText="1"/>
    </xf>
    <xf numFmtId="166" fontId="5" fillId="2" borderId="2" xfId="2" applyNumberFormat="1" applyFont="1" applyFill="1" applyBorder="1" applyAlignment="1">
      <alignment horizontal="center" vertical="top" wrapText="1"/>
    </xf>
    <xf numFmtId="166" fontId="9" fillId="2" borderId="3" xfId="2" applyNumberFormat="1" applyFont="1" applyFill="1" applyBorder="1" applyAlignment="1">
      <alignment horizontal="center" vertical="top" wrapText="1"/>
    </xf>
    <xf numFmtId="166" fontId="9" fillId="2" borderId="9" xfId="2" applyNumberFormat="1" applyFont="1" applyFill="1" applyBorder="1" applyAlignment="1">
      <alignment horizontal="center" vertical="top" wrapText="1"/>
    </xf>
    <xf numFmtId="166" fontId="9" fillId="2" borderId="2" xfId="2" applyNumberFormat="1" applyFont="1" applyFill="1" applyBorder="1" applyAlignment="1">
      <alignment horizontal="center" vertical="top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0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7" xfId="2" applyNumberFormat="1" applyFont="1" applyFill="1" applyBorder="1" applyAlignment="1">
      <alignment horizontal="center" vertical="center" wrapText="1"/>
    </xf>
    <xf numFmtId="166" fontId="9" fillId="2" borderId="1" xfId="2" applyNumberFormat="1" applyFont="1" applyFill="1" applyBorder="1" applyAlignment="1">
      <alignment horizontal="center" vertical="top" wrapText="1"/>
    </xf>
    <xf numFmtId="166" fontId="9" fillId="2" borderId="15" xfId="2" applyNumberFormat="1" applyFont="1" applyFill="1" applyBorder="1" applyAlignment="1">
      <alignment horizontal="center" vertical="center" wrapText="1"/>
    </xf>
    <xf numFmtId="166" fontId="9" fillId="2" borderId="12" xfId="2" applyNumberFormat="1" applyFont="1" applyFill="1" applyBorder="1" applyAlignment="1">
      <alignment horizontal="center" vertical="center" wrapText="1"/>
    </xf>
    <xf numFmtId="166" fontId="9" fillId="2" borderId="0" xfId="2" applyNumberFormat="1" applyFont="1" applyFill="1" applyBorder="1" applyAlignment="1">
      <alignment horizontal="center" vertical="center" wrapText="1"/>
    </xf>
    <xf numFmtId="166" fontId="9" fillId="2" borderId="10" xfId="2" applyNumberFormat="1" applyFont="1" applyFill="1" applyBorder="1" applyAlignment="1">
      <alignment horizontal="center" vertical="center" wrapText="1"/>
    </xf>
    <xf numFmtId="166" fontId="9" fillId="2" borderId="14" xfId="2" applyNumberFormat="1" applyFont="1" applyFill="1" applyBorder="1" applyAlignment="1">
      <alignment horizontal="center" vertical="center" wrapText="1"/>
    </xf>
    <xf numFmtId="166" fontId="9" fillId="2" borderId="7" xfId="2" applyNumberFormat="1" applyFont="1" applyFill="1" applyBorder="1" applyAlignment="1">
      <alignment horizontal="center" vertical="center" wrapText="1"/>
    </xf>
    <xf numFmtId="166" fontId="9" fillId="2" borderId="13" xfId="2" applyNumberFormat="1" applyFont="1" applyFill="1" applyBorder="1" applyAlignment="1">
      <alignment horizontal="center" vertical="center" wrapText="1"/>
    </xf>
    <xf numFmtId="166" fontId="9" fillId="2" borderId="11" xfId="2" applyNumberFormat="1" applyFont="1" applyFill="1" applyBorder="1" applyAlignment="1">
      <alignment horizontal="center" vertical="center" wrapText="1"/>
    </xf>
    <xf numFmtId="166" fontId="9" fillId="2" borderId="8" xfId="2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5"/>
  <sheetViews>
    <sheetView view="pageBreakPreview" zoomScaleNormal="80" zoomScaleSheetLayoutView="100" workbookViewId="0">
      <pane xSplit="4" ySplit="7" topLeftCell="E14" activePane="bottomRight" state="frozen"/>
      <selection pane="topRight" activeCell="E1" sqref="E1"/>
      <selection pane="bottomLeft" activeCell="A8" sqref="A8"/>
      <selection pane="bottomRight" activeCell="F19" sqref="F19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8.28515625" style="3" customWidth="1"/>
    <col min="8" max="8" width="17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5" width="9.140625" style="1"/>
    <col min="16" max="16" width="15.140625" style="1" bestFit="1" customWidth="1"/>
    <col min="17" max="16384" width="9.140625" style="1"/>
  </cols>
  <sheetData>
    <row r="1" spans="1:12" ht="31.9" customHeight="1" x14ac:dyDescent="0.25">
      <c r="A1" s="101" t="s">
        <v>11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s="16" customFormat="1" ht="15.75" customHeight="1" x14ac:dyDescent="0.3">
      <c r="A2" s="102" t="s">
        <v>14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8"/>
    </row>
    <row r="3" spans="1:12" s="16" customFormat="1" ht="15.7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10" customFormat="1" ht="15.75" customHeight="1" x14ac:dyDescent="0.25">
      <c r="A4" s="77" t="s">
        <v>29</v>
      </c>
      <c r="B4" s="77" t="s">
        <v>30</v>
      </c>
      <c r="C4" s="77" t="s">
        <v>10</v>
      </c>
      <c r="D4" s="77" t="s">
        <v>0</v>
      </c>
      <c r="E4" s="92" t="s">
        <v>13</v>
      </c>
      <c r="F4" s="93"/>
      <c r="G4" s="93"/>
      <c r="H4" s="93"/>
      <c r="I4" s="93"/>
      <c r="J4" s="93"/>
      <c r="K4" s="93"/>
      <c r="L4" s="94"/>
    </row>
    <row r="5" spans="1:12" s="10" customFormat="1" ht="15.75" customHeight="1" x14ac:dyDescent="0.25">
      <c r="A5" s="77"/>
      <c r="B5" s="77"/>
      <c r="C5" s="77"/>
      <c r="D5" s="77"/>
      <c r="E5" s="92" t="s">
        <v>12</v>
      </c>
      <c r="F5" s="93"/>
      <c r="G5" s="93"/>
      <c r="H5" s="93"/>
      <c r="I5" s="93"/>
      <c r="J5" s="93"/>
      <c r="K5" s="93"/>
      <c r="L5" s="94"/>
    </row>
    <row r="6" spans="1:12" s="10" customFormat="1" ht="15.75" x14ac:dyDescent="0.25">
      <c r="A6" s="77"/>
      <c r="B6" s="77"/>
      <c r="C6" s="77"/>
      <c r="D6" s="77"/>
      <c r="E6" s="109" t="s">
        <v>1</v>
      </c>
      <c r="F6" s="93"/>
      <c r="G6" s="93"/>
      <c r="H6" s="93"/>
      <c r="I6" s="93"/>
      <c r="J6" s="93"/>
      <c r="K6" s="93"/>
      <c r="L6" s="94"/>
    </row>
    <row r="7" spans="1:12" s="10" customFormat="1" ht="32.25" customHeight="1" x14ac:dyDescent="0.25">
      <c r="A7" s="77"/>
      <c r="B7" s="77"/>
      <c r="C7" s="77"/>
      <c r="D7" s="77"/>
      <c r="E7" s="110"/>
      <c r="F7" s="12" t="s">
        <v>37</v>
      </c>
      <c r="G7" s="66" t="s">
        <v>38</v>
      </c>
      <c r="H7" s="67" t="s">
        <v>39</v>
      </c>
      <c r="I7" s="67" t="s">
        <v>40</v>
      </c>
      <c r="J7" s="11"/>
      <c r="K7" s="11"/>
      <c r="L7" s="11" t="s">
        <v>41</v>
      </c>
    </row>
    <row r="8" spans="1:12" s="10" customFormat="1" ht="15.75" x14ac:dyDescent="0.25">
      <c r="A8" s="15">
        <v>1</v>
      </c>
      <c r="B8" s="15">
        <v>2</v>
      </c>
      <c r="C8" s="15">
        <v>3</v>
      </c>
      <c r="D8" s="14">
        <v>4</v>
      </c>
      <c r="E8" s="13">
        <v>5</v>
      </c>
      <c r="F8" s="12">
        <v>6</v>
      </c>
      <c r="G8" s="66">
        <v>7</v>
      </c>
      <c r="H8" s="67">
        <v>8</v>
      </c>
      <c r="I8" s="67">
        <v>9</v>
      </c>
      <c r="J8" s="11">
        <v>10</v>
      </c>
      <c r="K8" s="11">
        <v>11</v>
      </c>
      <c r="L8" s="11">
        <v>10</v>
      </c>
    </row>
    <row r="9" spans="1:12" ht="24.75" customHeight="1" x14ac:dyDescent="0.25">
      <c r="A9" s="78" t="s">
        <v>34</v>
      </c>
      <c r="B9" s="89" t="s">
        <v>100</v>
      </c>
      <c r="C9" s="89" t="s">
        <v>42</v>
      </c>
      <c r="D9" s="29" t="s">
        <v>1</v>
      </c>
      <c r="E9" s="33">
        <f>E10+E11+E12+E13+E14+E15</f>
        <v>27371.118399999999</v>
      </c>
      <c r="F9" s="33">
        <f t="shared" ref="F9:L9" si="0">F10+F11+F12+F13+F14+F15</f>
        <v>3621.4184</v>
      </c>
      <c r="G9" s="68">
        <f t="shared" si="0"/>
        <v>3817.9</v>
      </c>
      <c r="H9" s="68">
        <f t="shared" si="0"/>
        <v>3817.9</v>
      </c>
      <c r="I9" s="68">
        <f t="shared" si="0"/>
        <v>3817.9</v>
      </c>
      <c r="J9" s="33">
        <f t="shared" si="0"/>
        <v>0</v>
      </c>
      <c r="K9" s="33">
        <f t="shared" si="0"/>
        <v>0</v>
      </c>
      <c r="L9" s="33">
        <f t="shared" si="0"/>
        <v>12296</v>
      </c>
    </row>
    <row r="10" spans="1:12" ht="18" customHeight="1" x14ac:dyDescent="0.25">
      <c r="A10" s="79"/>
      <c r="B10" s="90"/>
      <c r="C10" s="90"/>
      <c r="D10" s="30" t="s">
        <v>2</v>
      </c>
      <c r="E10" s="33">
        <f t="shared" ref="E10:E15" si="1">F10+G10+H10+I10+J10+K10+L10</f>
        <v>0</v>
      </c>
      <c r="F10" s="33">
        <v>0</v>
      </c>
      <c r="G10" s="68">
        <v>0</v>
      </c>
      <c r="H10" s="68">
        <v>0</v>
      </c>
      <c r="I10" s="68">
        <v>0</v>
      </c>
      <c r="J10" s="33">
        <v>0</v>
      </c>
      <c r="K10" s="33">
        <v>0</v>
      </c>
      <c r="L10" s="33">
        <v>0</v>
      </c>
    </row>
    <row r="11" spans="1:12" ht="34.5" customHeight="1" x14ac:dyDescent="0.25">
      <c r="A11" s="79"/>
      <c r="B11" s="90"/>
      <c r="C11" s="90"/>
      <c r="D11" s="30" t="s">
        <v>6</v>
      </c>
      <c r="E11" s="34">
        <f t="shared" si="1"/>
        <v>15037.1</v>
      </c>
      <c r="F11" s="35">
        <v>3583.4</v>
      </c>
      <c r="G11" s="69">
        <v>3817.9</v>
      </c>
      <c r="H11" s="69">
        <v>3817.9</v>
      </c>
      <c r="I11" s="69">
        <v>3817.9</v>
      </c>
      <c r="J11" s="33">
        <v>0</v>
      </c>
      <c r="K11" s="33">
        <v>0</v>
      </c>
      <c r="L11" s="33">
        <v>0</v>
      </c>
    </row>
    <row r="12" spans="1:12" ht="19.5" customHeight="1" x14ac:dyDescent="0.25">
      <c r="A12" s="79"/>
      <c r="B12" s="90"/>
      <c r="C12" s="90"/>
      <c r="D12" s="30" t="s">
        <v>4</v>
      </c>
      <c r="E12" s="34">
        <f t="shared" si="1"/>
        <v>38.0184</v>
      </c>
      <c r="F12" s="71">
        <v>38.0184</v>
      </c>
      <c r="G12" s="68">
        <v>0</v>
      </c>
      <c r="H12" s="68">
        <v>0</v>
      </c>
      <c r="I12" s="68">
        <v>0</v>
      </c>
      <c r="J12" s="33">
        <v>0</v>
      </c>
      <c r="K12" s="33">
        <v>0</v>
      </c>
      <c r="L12" s="33">
        <v>0</v>
      </c>
    </row>
    <row r="13" spans="1:12" ht="66" customHeight="1" x14ac:dyDescent="0.25">
      <c r="A13" s="79"/>
      <c r="B13" s="90"/>
      <c r="C13" s="90"/>
      <c r="D13" s="30" t="s">
        <v>31</v>
      </c>
      <c r="E13" s="33">
        <f t="shared" si="1"/>
        <v>0</v>
      </c>
      <c r="F13" s="33">
        <v>0</v>
      </c>
      <c r="G13" s="68">
        <v>0</v>
      </c>
      <c r="H13" s="68">
        <v>0</v>
      </c>
      <c r="I13" s="68">
        <v>0</v>
      </c>
      <c r="J13" s="33">
        <v>0</v>
      </c>
      <c r="K13" s="33">
        <v>0</v>
      </c>
      <c r="L13" s="33">
        <v>0</v>
      </c>
    </row>
    <row r="14" spans="1:12" ht="33.75" customHeight="1" x14ac:dyDescent="0.25">
      <c r="A14" s="79"/>
      <c r="B14" s="90"/>
      <c r="C14" s="90"/>
      <c r="D14" s="30" t="s">
        <v>32</v>
      </c>
      <c r="E14" s="33">
        <f t="shared" si="1"/>
        <v>0</v>
      </c>
      <c r="F14" s="33">
        <v>0</v>
      </c>
      <c r="G14" s="68">
        <v>0</v>
      </c>
      <c r="H14" s="68">
        <v>0</v>
      </c>
      <c r="I14" s="68">
        <v>0</v>
      </c>
      <c r="J14" s="33">
        <v>0</v>
      </c>
      <c r="K14" s="33">
        <v>0</v>
      </c>
      <c r="L14" s="33">
        <v>0</v>
      </c>
    </row>
    <row r="15" spans="1:12" ht="18" customHeight="1" x14ac:dyDescent="0.25">
      <c r="A15" s="80"/>
      <c r="B15" s="91"/>
      <c r="C15" s="91"/>
      <c r="D15" s="30" t="s">
        <v>9</v>
      </c>
      <c r="E15" s="34">
        <f t="shared" si="1"/>
        <v>12296</v>
      </c>
      <c r="F15" s="33">
        <v>0</v>
      </c>
      <c r="G15" s="68">
        <v>0</v>
      </c>
      <c r="H15" s="69">
        <v>0</v>
      </c>
      <c r="I15" s="69">
        <v>0</v>
      </c>
      <c r="J15" s="33">
        <v>0</v>
      </c>
      <c r="K15" s="33">
        <v>0</v>
      </c>
      <c r="L15" s="34">
        <v>12296</v>
      </c>
    </row>
    <row r="16" spans="1:12" ht="18.75" customHeight="1" x14ac:dyDescent="0.25">
      <c r="A16" s="78" t="s">
        <v>35</v>
      </c>
      <c r="B16" s="89" t="s">
        <v>101</v>
      </c>
      <c r="C16" s="89" t="s">
        <v>103</v>
      </c>
      <c r="D16" s="29" t="s">
        <v>1</v>
      </c>
      <c r="E16" s="33">
        <f>E17+E18+E19+E20+E21+E22</f>
        <v>171.48</v>
      </c>
      <c r="F16" s="33">
        <f t="shared" ref="F16:L16" si="2">F17+F18+F19+F20+F21+F22</f>
        <v>1.8</v>
      </c>
      <c r="G16" s="68">
        <f t="shared" si="2"/>
        <v>26.08</v>
      </c>
      <c r="H16" s="68">
        <f t="shared" si="2"/>
        <v>3.6</v>
      </c>
      <c r="I16" s="68">
        <f t="shared" si="2"/>
        <v>0</v>
      </c>
      <c r="J16" s="33">
        <f t="shared" si="2"/>
        <v>0</v>
      </c>
      <c r="K16" s="33">
        <f t="shared" si="2"/>
        <v>0</v>
      </c>
      <c r="L16" s="33">
        <f t="shared" si="2"/>
        <v>140</v>
      </c>
    </row>
    <row r="17" spans="1:16" ht="18" customHeight="1" x14ac:dyDescent="0.25">
      <c r="A17" s="79"/>
      <c r="B17" s="90"/>
      <c r="C17" s="90"/>
      <c r="D17" s="30" t="s">
        <v>2</v>
      </c>
      <c r="E17" s="33">
        <f>F17+G17+H17++I17+L17</f>
        <v>0</v>
      </c>
      <c r="F17" s="33">
        <v>0</v>
      </c>
      <c r="G17" s="68">
        <v>0</v>
      </c>
      <c r="H17" s="68">
        <v>0</v>
      </c>
      <c r="I17" s="68">
        <v>0</v>
      </c>
      <c r="J17" s="33"/>
      <c r="K17" s="33"/>
      <c r="L17" s="33">
        <v>0</v>
      </c>
    </row>
    <row r="18" spans="1:16" ht="31.5" customHeight="1" x14ac:dyDescent="0.25">
      <c r="A18" s="79"/>
      <c r="B18" s="90"/>
      <c r="C18" s="90"/>
      <c r="D18" s="30" t="s">
        <v>6</v>
      </c>
      <c r="E18" s="33">
        <f t="shared" ref="E18:E22" si="3">F18+G18+H18++I18+L18</f>
        <v>0</v>
      </c>
      <c r="F18" s="33">
        <v>0</v>
      </c>
      <c r="G18" s="68">
        <v>0</v>
      </c>
      <c r="H18" s="68">
        <v>0</v>
      </c>
      <c r="I18" s="68">
        <v>0</v>
      </c>
      <c r="J18" s="33"/>
      <c r="K18" s="33"/>
      <c r="L18" s="33">
        <v>0</v>
      </c>
    </row>
    <row r="19" spans="1:16" ht="21.75" customHeight="1" x14ac:dyDescent="0.25">
      <c r="A19" s="79"/>
      <c r="B19" s="90"/>
      <c r="C19" s="90"/>
      <c r="D19" s="30" t="s">
        <v>4</v>
      </c>
      <c r="E19" s="34">
        <f t="shared" si="3"/>
        <v>31.48</v>
      </c>
      <c r="F19" s="34">
        <v>1.8</v>
      </c>
      <c r="G19" s="69">
        <v>26.08</v>
      </c>
      <c r="H19" s="69">
        <v>3.6</v>
      </c>
      <c r="I19" s="68">
        <v>0</v>
      </c>
      <c r="J19" s="33"/>
      <c r="K19" s="33"/>
      <c r="L19" s="33">
        <v>0</v>
      </c>
    </row>
    <row r="20" spans="1:16" ht="65.25" customHeight="1" x14ac:dyDescent="0.25">
      <c r="A20" s="79"/>
      <c r="B20" s="90"/>
      <c r="C20" s="90"/>
      <c r="D20" s="30" t="s">
        <v>31</v>
      </c>
      <c r="E20" s="33">
        <f t="shared" si="3"/>
        <v>0</v>
      </c>
      <c r="F20" s="33">
        <v>0</v>
      </c>
      <c r="G20" s="68">
        <v>0</v>
      </c>
      <c r="H20" s="68">
        <v>0</v>
      </c>
      <c r="I20" s="68">
        <v>0</v>
      </c>
      <c r="J20" s="33"/>
      <c r="K20" s="33"/>
      <c r="L20" s="33">
        <v>0</v>
      </c>
    </row>
    <row r="21" spans="1:16" ht="36" customHeight="1" x14ac:dyDescent="0.25">
      <c r="A21" s="79"/>
      <c r="B21" s="90"/>
      <c r="C21" s="90"/>
      <c r="D21" s="30" t="s">
        <v>32</v>
      </c>
      <c r="E21" s="33">
        <f t="shared" si="3"/>
        <v>0</v>
      </c>
      <c r="F21" s="33">
        <v>0</v>
      </c>
      <c r="G21" s="68">
        <v>0</v>
      </c>
      <c r="H21" s="68">
        <v>0</v>
      </c>
      <c r="I21" s="68">
        <v>0</v>
      </c>
      <c r="J21" s="33"/>
      <c r="K21" s="33"/>
      <c r="L21" s="33">
        <v>0</v>
      </c>
    </row>
    <row r="22" spans="1:16" ht="16.5" customHeight="1" x14ac:dyDescent="0.25">
      <c r="A22" s="80"/>
      <c r="B22" s="91"/>
      <c r="C22" s="91"/>
      <c r="D22" s="30" t="s">
        <v>7</v>
      </c>
      <c r="E22" s="34">
        <f t="shared" si="3"/>
        <v>140</v>
      </c>
      <c r="F22" s="33">
        <v>0</v>
      </c>
      <c r="G22" s="68">
        <v>0</v>
      </c>
      <c r="H22" s="68">
        <v>0</v>
      </c>
      <c r="I22" s="69">
        <v>0</v>
      </c>
      <c r="J22" s="34"/>
      <c r="K22" s="34"/>
      <c r="L22" s="34">
        <v>140</v>
      </c>
    </row>
    <row r="23" spans="1:16" ht="24.75" customHeight="1" x14ac:dyDescent="0.25">
      <c r="A23" s="78" t="s">
        <v>36</v>
      </c>
      <c r="B23" s="113" t="s">
        <v>102</v>
      </c>
      <c r="C23" s="111" t="s">
        <v>91</v>
      </c>
      <c r="D23" s="29" t="s">
        <v>1</v>
      </c>
      <c r="E23" s="33">
        <f>E24+E26+E27+E25+E28+E29</f>
        <v>33255.713860000003</v>
      </c>
      <c r="F23" s="33">
        <f t="shared" ref="F23:L23" si="4">F24+F26+F27+F25+F28+F29</f>
        <v>12830.022910000002</v>
      </c>
      <c r="G23" s="68">
        <f t="shared" si="4"/>
        <v>3108.5636500000001</v>
      </c>
      <c r="H23" s="68">
        <f t="shared" si="4"/>
        <v>3108.5636500000001</v>
      </c>
      <c r="I23" s="68">
        <f t="shared" si="4"/>
        <v>3208.5636500000001</v>
      </c>
      <c r="J23" s="33" t="e">
        <f t="shared" si="4"/>
        <v>#REF!</v>
      </c>
      <c r="K23" s="33" t="e">
        <f t="shared" si="4"/>
        <v>#REF!</v>
      </c>
      <c r="L23" s="33">
        <f t="shared" si="4"/>
        <v>11000</v>
      </c>
    </row>
    <row r="24" spans="1:16" ht="18.75" customHeight="1" x14ac:dyDescent="0.25">
      <c r="A24" s="79"/>
      <c r="B24" s="114"/>
      <c r="C24" s="112"/>
      <c r="D24" s="30" t="s">
        <v>2</v>
      </c>
      <c r="E24" s="33">
        <f>F24+G24+I24+H24+L24</f>
        <v>0</v>
      </c>
      <c r="F24" s="33">
        <f>F31+F38+F45</f>
        <v>0</v>
      </c>
      <c r="G24" s="68">
        <f t="shared" ref="G24:L24" si="5">G31+G38+G45</f>
        <v>0</v>
      </c>
      <c r="H24" s="68">
        <f t="shared" si="5"/>
        <v>0</v>
      </c>
      <c r="I24" s="68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</row>
    <row r="25" spans="1:16" ht="31.5" customHeight="1" x14ac:dyDescent="0.25">
      <c r="A25" s="79"/>
      <c r="B25" s="114"/>
      <c r="C25" s="112"/>
      <c r="D25" s="30" t="s">
        <v>6</v>
      </c>
      <c r="E25" s="34">
        <f t="shared" ref="E25:E29" si="6">F25+G25+I25+H25+L25</f>
        <v>11348</v>
      </c>
      <c r="F25" s="34">
        <f t="shared" ref="F25:I26" si="7">F32+F39+F46+F53</f>
        <v>2698</v>
      </c>
      <c r="G25" s="69">
        <f t="shared" si="7"/>
        <v>2850</v>
      </c>
      <c r="H25" s="69">
        <f t="shared" si="7"/>
        <v>2850</v>
      </c>
      <c r="I25" s="69">
        <f t="shared" si="7"/>
        <v>2950</v>
      </c>
      <c r="J25" s="34" t="e">
        <f>J32+J39+J46+J53+#REF!</f>
        <v>#REF!</v>
      </c>
      <c r="K25" s="34" t="e">
        <f>K32+K39+K46+K53+#REF!</f>
        <v>#REF!</v>
      </c>
      <c r="L25" s="34">
        <f>L32+L39+L46+L53</f>
        <v>0</v>
      </c>
    </row>
    <row r="26" spans="1:16" ht="17.25" customHeight="1" x14ac:dyDescent="0.25">
      <c r="A26" s="79"/>
      <c r="B26" s="114"/>
      <c r="C26" s="112"/>
      <c r="D26" s="30" t="s">
        <v>4</v>
      </c>
      <c r="E26" s="34">
        <f t="shared" si="6"/>
        <v>9113.7435900000019</v>
      </c>
      <c r="F26" s="34">
        <f t="shared" si="7"/>
        <v>8338.0526400000017</v>
      </c>
      <c r="G26" s="69">
        <f t="shared" si="7"/>
        <v>258.56365</v>
      </c>
      <c r="H26" s="69">
        <f t="shared" si="7"/>
        <v>258.56365</v>
      </c>
      <c r="I26" s="69">
        <f t="shared" si="7"/>
        <v>258.56365</v>
      </c>
      <c r="J26" s="34" t="e">
        <f>J33+J40+J47+J54+#REF!+#REF!+#REF!</f>
        <v>#REF!</v>
      </c>
      <c r="K26" s="34" t="e">
        <f>K33+K40+K47+K54+#REF!+#REF!+#REF!</f>
        <v>#REF!</v>
      </c>
      <c r="L26" s="34">
        <f>L33+L40+L47+L54</f>
        <v>0</v>
      </c>
    </row>
    <row r="27" spans="1:16" ht="65.25" customHeight="1" x14ac:dyDescent="0.25">
      <c r="A27" s="79"/>
      <c r="B27" s="114"/>
      <c r="C27" s="112"/>
      <c r="D27" s="30" t="s">
        <v>31</v>
      </c>
      <c r="E27" s="33">
        <f t="shared" si="6"/>
        <v>0</v>
      </c>
      <c r="F27" s="34">
        <f t="shared" ref="F27:L29" si="8">F34+F41+F48</f>
        <v>0</v>
      </c>
      <c r="G27" s="68">
        <v>0</v>
      </c>
      <c r="H27" s="68">
        <v>0</v>
      </c>
      <c r="I27" s="68">
        <v>0</v>
      </c>
      <c r="J27" s="33"/>
      <c r="K27" s="33"/>
      <c r="L27" s="33">
        <v>0</v>
      </c>
      <c r="P27" s="65"/>
    </row>
    <row r="28" spans="1:16" ht="33" customHeight="1" x14ac:dyDescent="0.25">
      <c r="A28" s="79"/>
      <c r="B28" s="114"/>
      <c r="C28" s="112"/>
      <c r="D28" s="30" t="s">
        <v>32</v>
      </c>
      <c r="E28" s="33">
        <f t="shared" si="6"/>
        <v>0</v>
      </c>
      <c r="F28" s="34">
        <f t="shared" si="8"/>
        <v>0</v>
      </c>
      <c r="G28" s="68">
        <v>0</v>
      </c>
      <c r="H28" s="68">
        <v>0</v>
      </c>
      <c r="I28" s="68">
        <v>0</v>
      </c>
      <c r="J28" s="33"/>
      <c r="K28" s="33"/>
      <c r="L28" s="33">
        <v>0</v>
      </c>
    </row>
    <row r="29" spans="1:16" ht="17.25" customHeight="1" x14ac:dyDescent="0.25">
      <c r="A29" s="79"/>
      <c r="B29" s="114"/>
      <c r="C29" s="112"/>
      <c r="D29" s="30" t="s">
        <v>7</v>
      </c>
      <c r="E29" s="34">
        <f t="shared" si="6"/>
        <v>12793.97027</v>
      </c>
      <c r="F29" s="34">
        <f t="shared" si="8"/>
        <v>1793.97027</v>
      </c>
      <c r="G29" s="69">
        <f t="shared" si="8"/>
        <v>0</v>
      </c>
      <c r="H29" s="69">
        <f t="shared" si="8"/>
        <v>0</v>
      </c>
      <c r="I29" s="69">
        <f t="shared" si="8"/>
        <v>0</v>
      </c>
      <c r="J29" s="34">
        <f t="shared" si="8"/>
        <v>0</v>
      </c>
      <c r="K29" s="34">
        <f t="shared" si="8"/>
        <v>0</v>
      </c>
      <c r="L29" s="34">
        <f t="shared" si="8"/>
        <v>11000</v>
      </c>
    </row>
    <row r="30" spans="1:16" ht="18" customHeight="1" x14ac:dyDescent="0.25">
      <c r="A30" s="79"/>
      <c r="B30" s="114"/>
      <c r="C30" s="113" t="s">
        <v>83</v>
      </c>
      <c r="D30" s="29" t="s">
        <v>1</v>
      </c>
      <c r="E30" s="33">
        <f>F30+G30+H30+I30+L30</f>
        <v>21354.19226</v>
      </c>
      <c r="F30" s="33">
        <f>F31+F32+F33+F34+F35+F36</f>
        <v>2950.8013100000003</v>
      </c>
      <c r="G30" s="68">
        <f t="shared" ref="G30:L30" si="9">G31+G32+G33+G34+G35+G36</f>
        <v>2434.4636500000001</v>
      </c>
      <c r="H30" s="68">
        <f t="shared" si="9"/>
        <v>2434.4636500000001</v>
      </c>
      <c r="I30" s="68">
        <f t="shared" si="9"/>
        <v>2534.4636500000001</v>
      </c>
      <c r="J30" s="33">
        <f t="shared" si="9"/>
        <v>0</v>
      </c>
      <c r="K30" s="33">
        <f t="shared" si="9"/>
        <v>0</v>
      </c>
      <c r="L30" s="33">
        <f t="shared" si="9"/>
        <v>11000</v>
      </c>
    </row>
    <row r="31" spans="1:16" ht="16.5" customHeight="1" x14ac:dyDescent="0.25">
      <c r="A31" s="79"/>
      <c r="B31" s="114"/>
      <c r="C31" s="114"/>
      <c r="D31" s="30" t="s">
        <v>2</v>
      </c>
      <c r="E31" s="33">
        <f t="shared" ref="E31:E36" si="10">F31+G31+H31+I31+L31</f>
        <v>0</v>
      </c>
      <c r="F31" s="33">
        <v>0</v>
      </c>
      <c r="G31" s="68">
        <v>0</v>
      </c>
      <c r="H31" s="68">
        <v>0</v>
      </c>
      <c r="I31" s="68">
        <v>0</v>
      </c>
      <c r="J31" s="33"/>
      <c r="K31" s="33"/>
      <c r="L31" s="33">
        <v>0</v>
      </c>
    </row>
    <row r="32" spans="1:16" ht="30.75" customHeight="1" x14ac:dyDescent="0.25">
      <c r="A32" s="79"/>
      <c r="B32" s="114"/>
      <c r="C32" s="114"/>
      <c r="D32" s="30" t="s">
        <v>6</v>
      </c>
      <c r="E32" s="34">
        <f t="shared" si="10"/>
        <v>7169.4088800000009</v>
      </c>
      <c r="F32" s="34">
        <f>545.50888-3.8</f>
        <v>541.70888000000002</v>
      </c>
      <c r="G32" s="69">
        <v>2175.9</v>
      </c>
      <c r="H32" s="69">
        <v>2175.9</v>
      </c>
      <c r="I32" s="69">
        <v>2275.9</v>
      </c>
      <c r="J32" s="34"/>
      <c r="K32" s="34"/>
      <c r="L32" s="34">
        <v>0</v>
      </c>
    </row>
    <row r="33" spans="1:12" ht="14.25" customHeight="1" x14ac:dyDescent="0.25">
      <c r="A33" s="79"/>
      <c r="B33" s="114"/>
      <c r="C33" s="114"/>
      <c r="D33" s="30" t="s">
        <v>4</v>
      </c>
      <c r="E33" s="34">
        <f t="shared" si="10"/>
        <v>3184.7833800000003</v>
      </c>
      <c r="F33" s="34">
        <f>2385.62033+286.20403+64.84001-314.95308-12.61886</f>
        <v>2409.0924300000001</v>
      </c>
      <c r="G33" s="69">
        <v>258.56365</v>
      </c>
      <c r="H33" s="69">
        <v>258.56365</v>
      </c>
      <c r="I33" s="69">
        <v>258.56365</v>
      </c>
      <c r="J33" s="33"/>
      <c r="K33" s="33"/>
      <c r="L33" s="33">
        <v>0</v>
      </c>
    </row>
    <row r="34" spans="1:12" ht="62.25" customHeight="1" x14ac:dyDescent="0.25">
      <c r="A34" s="79"/>
      <c r="B34" s="114"/>
      <c r="C34" s="114"/>
      <c r="D34" s="30" t="s">
        <v>31</v>
      </c>
      <c r="E34" s="34">
        <f t="shared" si="10"/>
        <v>0</v>
      </c>
      <c r="F34" s="33">
        <v>0</v>
      </c>
      <c r="G34" s="68">
        <v>0</v>
      </c>
      <c r="H34" s="68">
        <v>0</v>
      </c>
      <c r="I34" s="68">
        <v>0</v>
      </c>
      <c r="J34" s="33"/>
      <c r="K34" s="33"/>
      <c r="L34" s="33">
        <v>0</v>
      </c>
    </row>
    <row r="35" spans="1:12" ht="31.5" customHeight="1" x14ac:dyDescent="0.25">
      <c r="A35" s="79"/>
      <c r="B35" s="114"/>
      <c r="C35" s="114"/>
      <c r="D35" s="30" t="s">
        <v>32</v>
      </c>
      <c r="E35" s="34">
        <f t="shared" si="10"/>
        <v>0</v>
      </c>
      <c r="F35" s="33">
        <v>0</v>
      </c>
      <c r="G35" s="68">
        <v>0</v>
      </c>
      <c r="H35" s="68">
        <v>0</v>
      </c>
      <c r="I35" s="68">
        <v>0</v>
      </c>
      <c r="J35" s="33"/>
      <c r="K35" s="33"/>
      <c r="L35" s="33">
        <v>0</v>
      </c>
    </row>
    <row r="36" spans="1:12" ht="18.75" customHeight="1" x14ac:dyDescent="0.25">
      <c r="A36" s="79"/>
      <c r="B36" s="114"/>
      <c r="C36" s="115"/>
      <c r="D36" s="30" t="s">
        <v>7</v>
      </c>
      <c r="E36" s="34">
        <f t="shared" si="10"/>
        <v>11000</v>
      </c>
      <c r="F36" s="33">
        <v>0</v>
      </c>
      <c r="G36" s="68">
        <v>0</v>
      </c>
      <c r="H36" s="68">
        <v>0</v>
      </c>
      <c r="I36" s="69">
        <v>0</v>
      </c>
      <c r="J36" s="33"/>
      <c r="K36" s="33"/>
      <c r="L36" s="34">
        <v>11000</v>
      </c>
    </row>
    <row r="37" spans="1:12" ht="18" customHeight="1" x14ac:dyDescent="0.25">
      <c r="A37" s="79"/>
      <c r="B37" s="114"/>
      <c r="C37" s="113" t="s">
        <v>87</v>
      </c>
      <c r="D37" s="29" t="s">
        <v>1</v>
      </c>
      <c r="E37" s="33">
        <f>F37+G37+H37+I37+L37</f>
        <v>6941.1780100000014</v>
      </c>
      <c r="F37" s="33">
        <f>F38+F39+F40+F41+F42+F43</f>
        <v>5821.8780100000004</v>
      </c>
      <c r="G37" s="68">
        <f t="shared" ref="G37:L37" si="11">G38+G39+G40+G41+G42+G43</f>
        <v>373.1</v>
      </c>
      <c r="H37" s="68">
        <f t="shared" si="11"/>
        <v>373.1</v>
      </c>
      <c r="I37" s="68">
        <f t="shared" si="11"/>
        <v>373.1</v>
      </c>
      <c r="J37" s="33">
        <f t="shared" si="11"/>
        <v>0</v>
      </c>
      <c r="K37" s="33">
        <f t="shared" si="11"/>
        <v>0</v>
      </c>
      <c r="L37" s="33">
        <f t="shared" si="11"/>
        <v>0</v>
      </c>
    </row>
    <row r="38" spans="1:12" ht="18.75" customHeight="1" x14ac:dyDescent="0.25">
      <c r="A38" s="79"/>
      <c r="B38" s="114"/>
      <c r="C38" s="114"/>
      <c r="D38" s="30" t="s">
        <v>2</v>
      </c>
      <c r="E38" s="33">
        <f t="shared" ref="E38:E43" si="12">F38+G38+H38+I38+L38</f>
        <v>0</v>
      </c>
      <c r="F38" s="33">
        <v>0</v>
      </c>
      <c r="G38" s="68">
        <v>0</v>
      </c>
      <c r="H38" s="68">
        <v>0</v>
      </c>
      <c r="I38" s="68">
        <v>0</v>
      </c>
      <c r="J38" s="33"/>
      <c r="K38" s="33"/>
      <c r="L38" s="33">
        <v>0</v>
      </c>
    </row>
    <row r="39" spans="1:12" ht="31.5" customHeight="1" x14ac:dyDescent="0.25">
      <c r="A39" s="79"/>
      <c r="B39" s="114"/>
      <c r="C39" s="114"/>
      <c r="D39" s="30" t="s">
        <v>6</v>
      </c>
      <c r="E39" s="34">
        <f t="shared" si="12"/>
        <v>2254.9906599999999</v>
      </c>
      <c r="F39" s="34">
        <v>1135.69066</v>
      </c>
      <c r="G39" s="69">
        <v>373.1</v>
      </c>
      <c r="H39" s="69">
        <v>373.1</v>
      </c>
      <c r="I39" s="69">
        <v>373.1</v>
      </c>
      <c r="J39" s="33"/>
      <c r="K39" s="33"/>
      <c r="L39" s="33">
        <v>0</v>
      </c>
    </row>
    <row r="40" spans="1:12" ht="18.75" customHeight="1" x14ac:dyDescent="0.25">
      <c r="A40" s="79"/>
      <c r="B40" s="114"/>
      <c r="C40" s="114"/>
      <c r="D40" s="30" t="s">
        <v>4</v>
      </c>
      <c r="E40" s="34">
        <f t="shared" si="12"/>
        <v>2892.2170800000004</v>
      </c>
      <c r="F40" s="35">
        <f>2153.49003+1453.27714-399.17427-315.37582</f>
        <v>2892.2170800000004</v>
      </c>
      <c r="G40" s="69">
        <v>0</v>
      </c>
      <c r="H40" s="69">
        <v>0</v>
      </c>
      <c r="I40" s="68">
        <v>0</v>
      </c>
      <c r="J40" s="33"/>
      <c r="K40" s="33"/>
      <c r="L40" s="33">
        <v>0</v>
      </c>
    </row>
    <row r="41" spans="1:12" ht="60.75" customHeight="1" x14ac:dyDescent="0.25">
      <c r="A41" s="79"/>
      <c r="B41" s="114"/>
      <c r="C41" s="114"/>
      <c r="D41" s="30" t="s">
        <v>31</v>
      </c>
      <c r="E41" s="33">
        <f t="shared" si="12"/>
        <v>0</v>
      </c>
      <c r="F41" s="33">
        <v>0</v>
      </c>
      <c r="G41" s="68">
        <v>0</v>
      </c>
      <c r="H41" s="68">
        <v>0</v>
      </c>
      <c r="I41" s="68">
        <v>0</v>
      </c>
      <c r="J41" s="33"/>
      <c r="K41" s="33"/>
      <c r="L41" s="33">
        <v>0</v>
      </c>
    </row>
    <row r="42" spans="1:12" ht="30.75" customHeight="1" x14ac:dyDescent="0.25">
      <c r="A42" s="79"/>
      <c r="B42" s="114"/>
      <c r="C42" s="114"/>
      <c r="D42" s="30" t="s">
        <v>32</v>
      </c>
      <c r="E42" s="33">
        <f t="shared" si="12"/>
        <v>0</v>
      </c>
      <c r="F42" s="33">
        <v>0</v>
      </c>
      <c r="G42" s="68">
        <v>0</v>
      </c>
      <c r="H42" s="68">
        <v>0</v>
      </c>
      <c r="I42" s="68">
        <v>0</v>
      </c>
      <c r="J42" s="33"/>
      <c r="K42" s="33"/>
      <c r="L42" s="33">
        <v>0</v>
      </c>
    </row>
    <row r="43" spans="1:12" ht="16.5" customHeight="1" x14ac:dyDescent="0.25">
      <c r="A43" s="79"/>
      <c r="B43" s="114"/>
      <c r="C43" s="115"/>
      <c r="D43" s="30" t="s">
        <v>7</v>
      </c>
      <c r="E43" s="34">
        <f t="shared" si="12"/>
        <v>1793.97027</v>
      </c>
      <c r="F43" s="34">
        <f>729.81101+532.079+532.08026</f>
        <v>1793.97027</v>
      </c>
      <c r="G43" s="68">
        <v>0</v>
      </c>
      <c r="H43" s="68">
        <v>0</v>
      </c>
      <c r="I43" s="68">
        <v>0</v>
      </c>
      <c r="J43" s="33"/>
      <c r="K43" s="33"/>
      <c r="L43" s="33">
        <v>0</v>
      </c>
    </row>
    <row r="44" spans="1:12" ht="16.5" customHeight="1" x14ac:dyDescent="0.25">
      <c r="A44" s="79"/>
      <c r="B44" s="114"/>
      <c r="C44" s="113" t="s">
        <v>88</v>
      </c>
      <c r="D44" s="29" t="s">
        <v>1</v>
      </c>
      <c r="E44" s="33">
        <f>F44+G44+H44+I44+L44</f>
        <v>3450.5975699999999</v>
      </c>
      <c r="F44" s="33">
        <f>F45+F46+F47+F48+F49+F50</f>
        <v>2547.5975699999999</v>
      </c>
      <c r="G44" s="68">
        <f t="shared" ref="G44:L44" si="13">G45+G46+G47+G48+G49+G50</f>
        <v>301</v>
      </c>
      <c r="H44" s="68">
        <f t="shared" si="13"/>
        <v>301</v>
      </c>
      <c r="I44" s="68">
        <f t="shared" si="13"/>
        <v>301</v>
      </c>
      <c r="J44" s="33">
        <f t="shared" si="13"/>
        <v>0</v>
      </c>
      <c r="K44" s="33">
        <f t="shared" si="13"/>
        <v>0</v>
      </c>
      <c r="L44" s="33">
        <f t="shared" si="13"/>
        <v>0</v>
      </c>
    </row>
    <row r="45" spans="1:12" ht="16.5" customHeight="1" x14ac:dyDescent="0.25">
      <c r="A45" s="79"/>
      <c r="B45" s="114"/>
      <c r="C45" s="114"/>
      <c r="D45" s="30" t="s">
        <v>2</v>
      </c>
      <c r="E45" s="33">
        <f t="shared" ref="E45:E50" si="14">F45+G45+H45+I45+L45</f>
        <v>0</v>
      </c>
      <c r="F45" s="33">
        <v>0</v>
      </c>
      <c r="G45" s="68">
        <v>0</v>
      </c>
      <c r="H45" s="68">
        <v>0</v>
      </c>
      <c r="I45" s="68">
        <v>0</v>
      </c>
      <c r="J45" s="33"/>
      <c r="K45" s="33"/>
      <c r="L45" s="33">
        <v>0</v>
      </c>
    </row>
    <row r="46" spans="1:12" ht="30.75" customHeight="1" x14ac:dyDescent="0.25">
      <c r="A46" s="79"/>
      <c r="B46" s="114"/>
      <c r="C46" s="114"/>
      <c r="D46" s="30" t="s">
        <v>6</v>
      </c>
      <c r="E46" s="34">
        <f t="shared" si="14"/>
        <v>1377.40996</v>
      </c>
      <c r="F46" s="34">
        <v>474.40996000000001</v>
      </c>
      <c r="G46" s="69">
        <v>301</v>
      </c>
      <c r="H46" s="69">
        <v>301</v>
      </c>
      <c r="I46" s="69">
        <v>301</v>
      </c>
      <c r="J46" s="33"/>
      <c r="K46" s="33"/>
      <c r="L46" s="33">
        <v>0</v>
      </c>
    </row>
    <row r="47" spans="1:12" ht="16.5" customHeight="1" x14ac:dyDescent="0.25">
      <c r="A47" s="79"/>
      <c r="B47" s="114"/>
      <c r="C47" s="114"/>
      <c r="D47" s="30" t="s">
        <v>4</v>
      </c>
      <c r="E47" s="34">
        <f t="shared" si="14"/>
        <v>2073.1876099999999</v>
      </c>
      <c r="F47" s="34">
        <f>833.33201+1239.8556</f>
        <v>2073.1876099999999</v>
      </c>
      <c r="G47" s="69">
        <v>0</v>
      </c>
      <c r="H47" s="69">
        <v>0</v>
      </c>
      <c r="I47" s="68">
        <v>0</v>
      </c>
      <c r="J47" s="33"/>
      <c r="K47" s="33"/>
      <c r="L47" s="33">
        <v>0</v>
      </c>
    </row>
    <row r="48" spans="1:12" ht="62.25" customHeight="1" x14ac:dyDescent="0.25">
      <c r="A48" s="79"/>
      <c r="B48" s="114"/>
      <c r="C48" s="114"/>
      <c r="D48" s="30" t="s">
        <v>31</v>
      </c>
      <c r="E48" s="33">
        <f t="shared" si="14"/>
        <v>0</v>
      </c>
      <c r="F48" s="33">
        <v>0</v>
      </c>
      <c r="G48" s="68">
        <v>0</v>
      </c>
      <c r="H48" s="68">
        <v>0</v>
      </c>
      <c r="I48" s="68">
        <v>0</v>
      </c>
      <c r="J48" s="33"/>
      <c r="K48" s="33"/>
      <c r="L48" s="33">
        <v>0</v>
      </c>
    </row>
    <row r="49" spans="1:12" ht="31.5" customHeight="1" x14ac:dyDescent="0.25">
      <c r="A49" s="79"/>
      <c r="B49" s="114"/>
      <c r="C49" s="114"/>
      <c r="D49" s="30" t="s">
        <v>32</v>
      </c>
      <c r="E49" s="33">
        <f t="shared" si="14"/>
        <v>0</v>
      </c>
      <c r="F49" s="33">
        <v>0</v>
      </c>
      <c r="G49" s="68">
        <v>0</v>
      </c>
      <c r="H49" s="68">
        <v>0</v>
      </c>
      <c r="I49" s="68">
        <v>0</v>
      </c>
      <c r="J49" s="33"/>
      <c r="K49" s="33"/>
      <c r="L49" s="33">
        <v>0</v>
      </c>
    </row>
    <row r="50" spans="1:12" ht="16.5" customHeight="1" x14ac:dyDescent="0.25">
      <c r="A50" s="79"/>
      <c r="B50" s="114"/>
      <c r="C50" s="115"/>
      <c r="D50" s="30" t="s">
        <v>7</v>
      </c>
      <c r="E50" s="33">
        <f t="shared" si="14"/>
        <v>0</v>
      </c>
      <c r="F50" s="33">
        <v>0</v>
      </c>
      <c r="G50" s="68">
        <v>0</v>
      </c>
      <c r="H50" s="68">
        <v>0</v>
      </c>
      <c r="I50" s="68">
        <v>0</v>
      </c>
      <c r="J50" s="33"/>
      <c r="K50" s="33"/>
      <c r="L50" s="33">
        <v>0</v>
      </c>
    </row>
    <row r="51" spans="1:12" ht="16.5" customHeight="1" x14ac:dyDescent="0.25">
      <c r="A51" s="79"/>
      <c r="B51" s="114"/>
      <c r="C51" s="113" t="s">
        <v>94</v>
      </c>
      <c r="D51" s="29" t="s">
        <v>1</v>
      </c>
      <c r="E51" s="33">
        <f>F51+G51+H51+I51+L51</f>
        <v>1509.74602</v>
      </c>
      <c r="F51" s="33">
        <f>F52+F53+F54+F55+F56+F57</f>
        <v>1509.74602</v>
      </c>
      <c r="G51" s="68">
        <f t="shared" ref="G51:L51" si="15">G52+G53+G54+G55+G56+G57</f>
        <v>0</v>
      </c>
      <c r="H51" s="68">
        <f t="shared" si="15"/>
        <v>0</v>
      </c>
      <c r="I51" s="68">
        <f t="shared" si="15"/>
        <v>0</v>
      </c>
      <c r="J51" s="33">
        <f t="shared" si="15"/>
        <v>0</v>
      </c>
      <c r="K51" s="33">
        <f t="shared" si="15"/>
        <v>0</v>
      </c>
      <c r="L51" s="33">
        <f t="shared" si="15"/>
        <v>0</v>
      </c>
    </row>
    <row r="52" spans="1:12" ht="16.5" customHeight="1" x14ac:dyDescent="0.25">
      <c r="A52" s="79"/>
      <c r="B52" s="114"/>
      <c r="C52" s="114"/>
      <c r="D52" s="30" t="s">
        <v>2</v>
      </c>
      <c r="E52" s="33">
        <f t="shared" ref="E52:E57" si="16">F52+G52+H52+I52+L52</f>
        <v>0</v>
      </c>
      <c r="F52" s="33">
        <v>0</v>
      </c>
      <c r="G52" s="68">
        <v>0</v>
      </c>
      <c r="H52" s="68">
        <v>0</v>
      </c>
      <c r="I52" s="68">
        <v>0</v>
      </c>
      <c r="J52" s="33"/>
      <c r="K52" s="33"/>
      <c r="L52" s="33">
        <v>0</v>
      </c>
    </row>
    <row r="53" spans="1:12" ht="30" customHeight="1" x14ac:dyDescent="0.25">
      <c r="A53" s="79"/>
      <c r="B53" s="114"/>
      <c r="C53" s="114"/>
      <c r="D53" s="30" t="s">
        <v>6</v>
      </c>
      <c r="E53" s="34">
        <f t="shared" si="16"/>
        <v>546.19050000000004</v>
      </c>
      <c r="F53" s="34">
        <v>546.19050000000004</v>
      </c>
      <c r="G53" s="69">
        <v>0</v>
      </c>
      <c r="H53" s="69">
        <v>0</v>
      </c>
      <c r="I53" s="68">
        <v>0</v>
      </c>
      <c r="J53" s="33"/>
      <c r="K53" s="33"/>
      <c r="L53" s="33">
        <v>0</v>
      </c>
    </row>
    <row r="54" spans="1:12" ht="16.5" customHeight="1" x14ac:dyDescent="0.25">
      <c r="A54" s="79"/>
      <c r="B54" s="114"/>
      <c r="C54" s="114"/>
      <c r="D54" s="30" t="s">
        <v>4</v>
      </c>
      <c r="E54" s="34">
        <f t="shared" si="16"/>
        <v>963.55552</v>
      </c>
      <c r="F54" s="34">
        <f>1012.70762-49.1521</f>
        <v>963.55552</v>
      </c>
      <c r="G54" s="68">
        <v>0</v>
      </c>
      <c r="H54" s="68">
        <v>0</v>
      </c>
      <c r="I54" s="68">
        <v>0</v>
      </c>
      <c r="J54" s="33"/>
      <c r="K54" s="33"/>
      <c r="L54" s="33">
        <v>0</v>
      </c>
    </row>
    <row r="55" spans="1:12" ht="60.75" customHeight="1" x14ac:dyDescent="0.25">
      <c r="A55" s="79"/>
      <c r="B55" s="114"/>
      <c r="C55" s="114"/>
      <c r="D55" s="30" t="s">
        <v>31</v>
      </c>
      <c r="E55" s="33">
        <f t="shared" si="16"/>
        <v>0</v>
      </c>
      <c r="F55" s="33">
        <v>0</v>
      </c>
      <c r="G55" s="68">
        <v>0</v>
      </c>
      <c r="H55" s="68">
        <v>0</v>
      </c>
      <c r="I55" s="68">
        <v>0</v>
      </c>
      <c r="J55" s="33"/>
      <c r="K55" s="33"/>
      <c r="L55" s="33">
        <v>0</v>
      </c>
    </row>
    <row r="56" spans="1:12" ht="31.5" customHeight="1" x14ac:dyDescent="0.25">
      <c r="A56" s="79"/>
      <c r="B56" s="114"/>
      <c r="C56" s="114"/>
      <c r="D56" s="30" t="s">
        <v>32</v>
      </c>
      <c r="E56" s="33">
        <f t="shared" si="16"/>
        <v>0</v>
      </c>
      <c r="F56" s="33">
        <v>0</v>
      </c>
      <c r="G56" s="68">
        <v>0</v>
      </c>
      <c r="H56" s="68">
        <v>0</v>
      </c>
      <c r="I56" s="68">
        <v>0</v>
      </c>
      <c r="J56" s="33"/>
      <c r="K56" s="33"/>
      <c r="L56" s="33">
        <v>0</v>
      </c>
    </row>
    <row r="57" spans="1:12" ht="16.5" customHeight="1" x14ac:dyDescent="0.25">
      <c r="A57" s="79"/>
      <c r="B57" s="114"/>
      <c r="C57" s="115"/>
      <c r="D57" s="30" t="s">
        <v>7</v>
      </c>
      <c r="E57" s="33">
        <f t="shared" si="16"/>
        <v>0</v>
      </c>
      <c r="F57" s="33"/>
      <c r="G57" s="68">
        <v>0</v>
      </c>
      <c r="H57" s="68">
        <v>0</v>
      </c>
      <c r="I57" s="68">
        <v>0</v>
      </c>
      <c r="J57" s="33"/>
      <c r="K57" s="33"/>
      <c r="L57" s="33">
        <v>0</v>
      </c>
    </row>
    <row r="58" spans="1:12" s="9" customFormat="1" ht="24.75" customHeight="1" x14ac:dyDescent="0.25">
      <c r="A58" s="103" t="s">
        <v>3</v>
      </c>
      <c r="B58" s="104"/>
      <c r="C58" s="116"/>
      <c r="D58" s="31" t="s">
        <v>1</v>
      </c>
      <c r="E58" s="36">
        <f>E59+E60+E61+E62+E63+E64</f>
        <v>60798.312260000006</v>
      </c>
      <c r="F58" s="36">
        <f t="shared" ref="F58:L58" si="17">F59+F60+F61+F62+F63+F64</f>
        <v>16453.241310000001</v>
      </c>
      <c r="G58" s="68">
        <f t="shared" si="17"/>
        <v>6952.5436499999996</v>
      </c>
      <c r="H58" s="68">
        <f t="shared" si="17"/>
        <v>6930.0636500000001</v>
      </c>
      <c r="I58" s="68">
        <f t="shared" si="17"/>
        <v>7026.4636499999997</v>
      </c>
      <c r="J58" s="36" t="e">
        <f t="shared" si="17"/>
        <v>#REF!</v>
      </c>
      <c r="K58" s="36" t="e">
        <f t="shared" si="17"/>
        <v>#REF!</v>
      </c>
      <c r="L58" s="36">
        <f t="shared" si="17"/>
        <v>23436</v>
      </c>
    </row>
    <row r="59" spans="1:12" s="9" customFormat="1" ht="31.5" x14ac:dyDescent="0.25">
      <c r="A59" s="105"/>
      <c r="B59" s="106"/>
      <c r="C59" s="117"/>
      <c r="D59" s="32" t="s">
        <v>2</v>
      </c>
      <c r="E59" s="36">
        <f>F59+G59+H59+I59+L59</f>
        <v>0</v>
      </c>
      <c r="F59" s="36">
        <f t="shared" ref="F59:L64" si="18">F10+F17+F24</f>
        <v>0</v>
      </c>
      <c r="G59" s="68">
        <f t="shared" si="18"/>
        <v>0</v>
      </c>
      <c r="H59" s="68">
        <f t="shared" si="18"/>
        <v>0</v>
      </c>
      <c r="I59" s="68">
        <f t="shared" si="18"/>
        <v>0</v>
      </c>
      <c r="J59" s="36">
        <f t="shared" si="18"/>
        <v>0</v>
      </c>
      <c r="K59" s="36">
        <f t="shared" si="18"/>
        <v>0</v>
      </c>
      <c r="L59" s="36">
        <f t="shared" si="18"/>
        <v>0</v>
      </c>
    </row>
    <row r="60" spans="1:12" s="9" customFormat="1" ht="31.5" x14ac:dyDescent="0.25">
      <c r="A60" s="105"/>
      <c r="B60" s="106"/>
      <c r="C60" s="117"/>
      <c r="D60" s="31" t="s">
        <v>6</v>
      </c>
      <c r="E60" s="35">
        <f t="shared" ref="E60:E64" si="19">F60+G60+H60+I60+L60</f>
        <v>26385.1</v>
      </c>
      <c r="F60" s="35">
        <f t="shared" si="18"/>
        <v>6281.4</v>
      </c>
      <c r="G60" s="69">
        <f t="shared" si="18"/>
        <v>6667.9</v>
      </c>
      <c r="H60" s="69">
        <f t="shared" si="18"/>
        <v>6667.9</v>
      </c>
      <c r="I60" s="69">
        <f t="shared" si="18"/>
        <v>6767.9</v>
      </c>
      <c r="J60" s="36" t="e">
        <f t="shared" si="18"/>
        <v>#REF!</v>
      </c>
      <c r="K60" s="36" t="e">
        <f t="shared" si="18"/>
        <v>#REF!</v>
      </c>
      <c r="L60" s="35">
        <f t="shared" si="18"/>
        <v>0</v>
      </c>
    </row>
    <row r="61" spans="1:12" s="9" customFormat="1" ht="15.75" x14ac:dyDescent="0.25">
      <c r="A61" s="105"/>
      <c r="B61" s="106"/>
      <c r="C61" s="117"/>
      <c r="D61" s="31" t="s">
        <v>4</v>
      </c>
      <c r="E61" s="35">
        <f t="shared" si="19"/>
        <v>9183.2419900000023</v>
      </c>
      <c r="F61" s="35">
        <f t="shared" si="18"/>
        <v>8377.8710400000018</v>
      </c>
      <c r="G61" s="69">
        <f t="shared" si="18"/>
        <v>284.64364999999998</v>
      </c>
      <c r="H61" s="69">
        <f t="shared" si="18"/>
        <v>262.16365000000002</v>
      </c>
      <c r="I61" s="69">
        <f t="shared" si="18"/>
        <v>258.56365</v>
      </c>
      <c r="J61" s="36" t="e">
        <f t="shared" si="18"/>
        <v>#REF!</v>
      </c>
      <c r="K61" s="36" t="e">
        <f t="shared" si="18"/>
        <v>#REF!</v>
      </c>
      <c r="L61" s="35">
        <f t="shared" si="18"/>
        <v>0</v>
      </c>
    </row>
    <row r="62" spans="1:12" s="9" customFormat="1" ht="63" x14ac:dyDescent="0.25">
      <c r="A62" s="105"/>
      <c r="B62" s="106"/>
      <c r="C62" s="117"/>
      <c r="D62" s="31" t="s">
        <v>31</v>
      </c>
      <c r="E62" s="36">
        <f t="shared" si="19"/>
        <v>0</v>
      </c>
      <c r="F62" s="36">
        <f t="shared" si="18"/>
        <v>0</v>
      </c>
      <c r="G62" s="68">
        <f t="shared" si="18"/>
        <v>0</v>
      </c>
      <c r="H62" s="68">
        <f t="shared" si="18"/>
        <v>0</v>
      </c>
      <c r="I62" s="68">
        <f t="shared" si="18"/>
        <v>0</v>
      </c>
      <c r="J62" s="36">
        <f t="shared" si="18"/>
        <v>0</v>
      </c>
      <c r="K62" s="36">
        <f t="shared" si="18"/>
        <v>0</v>
      </c>
      <c r="L62" s="36">
        <f t="shared" si="18"/>
        <v>0</v>
      </c>
    </row>
    <row r="63" spans="1:12" s="9" customFormat="1" ht="36" customHeight="1" x14ac:dyDescent="0.25">
      <c r="A63" s="105"/>
      <c r="B63" s="106"/>
      <c r="C63" s="117"/>
      <c r="D63" s="31" t="s">
        <v>32</v>
      </c>
      <c r="E63" s="36">
        <f t="shared" si="19"/>
        <v>0</v>
      </c>
      <c r="F63" s="36">
        <f t="shared" si="18"/>
        <v>0</v>
      </c>
      <c r="G63" s="68">
        <f t="shared" si="18"/>
        <v>0</v>
      </c>
      <c r="H63" s="68">
        <f t="shared" si="18"/>
        <v>0</v>
      </c>
      <c r="I63" s="68">
        <f t="shared" si="18"/>
        <v>0</v>
      </c>
      <c r="J63" s="36">
        <f t="shared" si="18"/>
        <v>0</v>
      </c>
      <c r="K63" s="36">
        <f t="shared" si="18"/>
        <v>0</v>
      </c>
      <c r="L63" s="36">
        <f t="shared" si="18"/>
        <v>0</v>
      </c>
    </row>
    <row r="64" spans="1:12" s="9" customFormat="1" ht="15.75" x14ac:dyDescent="0.25">
      <c r="A64" s="107"/>
      <c r="B64" s="108"/>
      <c r="C64" s="118"/>
      <c r="D64" s="31" t="s">
        <v>9</v>
      </c>
      <c r="E64" s="35">
        <f t="shared" si="19"/>
        <v>25229.970270000002</v>
      </c>
      <c r="F64" s="35">
        <f t="shared" si="18"/>
        <v>1793.97027</v>
      </c>
      <c r="G64" s="68">
        <f t="shared" si="18"/>
        <v>0</v>
      </c>
      <c r="H64" s="69">
        <f t="shared" si="18"/>
        <v>0</v>
      </c>
      <c r="I64" s="69">
        <f t="shared" si="18"/>
        <v>0</v>
      </c>
      <c r="J64" s="35">
        <f t="shared" si="18"/>
        <v>0</v>
      </c>
      <c r="K64" s="35">
        <f t="shared" si="18"/>
        <v>0</v>
      </c>
      <c r="L64" s="35">
        <f t="shared" si="18"/>
        <v>23436</v>
      </c>
    </row>
    <row r="65" spans="1:12" ht="21" customHeight="1" x14ac:dyDescent="0.25">
      <c r="A65" s="87" t="s">
        <v>5</v>
      </c>
      <c r="B65" s="88"/>
      <c r="C65" s="8"/>
      <c r="D65" s="30"/>
      <c r="E65" s="34"/>
      <c r="F65" s="34"/>
      <c r="G65" s="69"/>
      <c r="H65" s="70"/>
      <c r="I65" s="70"/>
      <c r="J65" s="37"/>
      <c r="K65" s="37"/>
      <c r="L65" s="37"/>
    </row>
    <row r="66" spans="1:12" ht="21" customHeight="1" x14ac:dyDescent="0.25">
      <c r="A66" s="95" t="s">
        <v>25</v>
      </c>
      <c r="B66" s="96"/>
      <c r="C66" s="19"/>
      <c r="D66" s="29" t="s">
        <v>1</v>
      </c>
      <c r="E66" s="33">
        <v>0</v>
      </c>
      <c r="F66" s="33">
        <v>0</v>
      </c>
      <c r="G66" s="68">
        <v>0</v>
      </c>
      <c r="H66" s="68">
        <v>0</v>
      </c>
      <c r="I66" s="68">
        <v>0</v>
      </c>
      <c r="J66" s="33"/>
      <c r="K66" s="33"/>
      <c r="L66" s="33">
        <v>0</v>
      </c>
    </row>
    <row r="67" spans="1:12" ht="21" customHeight="1" x14ac:dyDescent="0.25">
      <c r="A67" s="97"/>
      <c r="B67" s="98"/>
      <c r="C67" s="120"/>
      <c r="D67" s="30" t="s">
        <v>2</v>
      </c>
      <c r="E67" s="33">
        <v>0</v>
      </c>
      <c r="F67" s="33">
        <v>0</v>
      </c>
      <c r="G67" s="68">
        <v>0</v>
      </c>
      <c r="H67" s="68">
        <v>0</v>
      </c>
      <c r="I67" s="68">
        <v>0</v>
      </c>
      <c r="J67" s="33"/>
      <c r="K67" s="33"/>
      <c r="L67" s="33">
        <v>0</v>
      </c>
    </row>
    <row r="68" spans="1:12" ht="28.5" customHeight="1" x14ac:dyDescent="0.25">
      <c r="A68" s="97"/>
      <c r="B68" s="98"/>
      <c r="C68" s="120"/>
      <c r="D68" s="30" t="s">
        <v>6</v>
      </c>
      <c r="E68" s="33">
        <v>0</v>
      </c>
      <c r="F68" s="33">
        <v>0</v>
      </c>
      <c r="G68" s="68">
        <v>0</v>
      </c>
      <c r="H68" s="68">
        <v>0</v>
      </c>
      <c r="I68" s="68">
        <v>0</v>
      </c>
      <c r="J68" s="33"/>
      <c r="K68" s="33"/>
      <c r="L68" s="33">
        <v>0</v>
      </c>
    </row>
    <row r="69" spans="1:12" ht="21" customHeight="1" x14ac:dyDescent="0.25">
      <c r="A69" s="97"/>
      <c r="B69" s="98"/>
      <c r="C69" s="120"/>
      <c r="D69" s="30" t="s">
        <v>4</v>
      </c>
      <c r="E69" s="33">
        <v>0</v>
      </c>
      <c r="F69" s="33">
        <v>0</v>
      </c>
      <c r="G69" s="68">
        <v>0</v>
      </c>
      <c r="H69" s="68">
        <v>0</v>
      </c>
      <c r="I69" s="68">
        <v>0</v>
      </c>
      <c r="J69" s="33"/>
      <c r="K69" s="33"/>
      <c r="L69" s="33">
        <v>0</v>
      </c>
    </row>
    <row r="70" spans="1:12" ht="60" customHeight="1" x14ac:dyDescent="0.25">
      <c r="A70" s="97"/>
      <c r="B70" s="98"/>
      <c r="C70" s="120"/>
      <c r="D70" s="30" t="s">
        <v>31</v>
      </c>
      <c r="E70" s="33">
        <v>0</v>
      </c>
      <c r="F70" s="33">
        <v>0</v>
      </c>
      <c r="G70" s="68">
        <v>0</v>
      </c>
      <c r="H70" s="68">
        <v>0</v>
      </c>
      <c r="I70" s="68">
        <v>0</v>
      </c>
      <c r="J70" s="33"/>
      <c r="K70" s="33"/>
      <c r="L70" s="33">
        <v>0</v>
      </c>
    </row>
    <row r="71" spans="1:12" ht="30" customHeight="1" x14ac:dyDescent="0.25">
      <c r="A71" s="97"/>
      <c r="B71" s="98"/>
      <c r="C71" s="120"/>
      <c r="D71" s="30" t="s">
        <v>32</v>
      </c>
      <c r="E71" s="33">
        <v>0</v>
      </c>
      <c r="F71" s="33">
        <v>0</v>
      </c>
      <c r="G71" s="68">
        <v>0</v>
      </c>
      <c r="H71" s="68">
        <v>0</v>
      </c>
      <c r="I71" s="68">
        <v>0</v>
      </c>
      <c r="J71" s="33"/>
      <c r="K71" s="33"/>
      <c r="L71" s="33">
        <v>0</v>
      </c>
    </row>
    <row r="72" spans="1:12" ht="21" customHeight="1" x14ac:dyDescent="0.25">
      <c r="A72" s="99"/>
      <c r="B72" s="100"/>
      <c r="C72" s="121"/>
      <c r="D72" s="30" t="s">
        <v>9</v>
      </c>
      <c r="E72" s="33">
        <v>0</v>
      </c>
      <c r="F72" s="33">
        <v>0</v>
      </c>
      <c r="G72" s="68">
        <v>0</v>
      </c>
      <c r="H72" s="68">
        <v>0</v>
      </c>
      <c r="I72" s="68">
        <v>0</v>
      </c>
      <c r="J72" s="33"/>
      <c r="K72" s="33"/>
      <c r="L72" s="33">
        <v>0</v>
      </c>
    </row>
    <row r="73" spans="1:12" ht="21" customHeight="1" x14ac:dyDescent="0.25">
      <c r="A73" s="95" t="s">
        <v>27</v>
      </c>
      <c r="B73" s="96"/>
      <c r="C73" s="119"/>
      <c r="D73" s="29" t="s">
        <v>1</v>
      </c>
      <c r="E73" s="33">
        <f>E74+E75+E76+E77+E78+E79</f>
        <v>60798.312260000006</v>
      </c>
      <c r="F73" s="33">
        <f t="shared" ref="F73:L73" si="20">F74+F75+F76+F77+F78+F79</f>
        <v>16453.241310000001</v>
      </c>
      <c r="G73" s="68">
        <f t="shared" si="20"/>
        <v>6952.5436499999996</v>
      </c>
      <c r="H73" s="68">
        <f t="shared" si="20"/>
        <v>6930.0636500000001</v>
      </c>
      <c r="I73" s="68">
        <f t="shared" si="20"/>
        <v>7026.4636499999997</v>
      </c>
      <c r="J73" s="33" t="e">
        <f t="shared" si="20"/>
        <v>#REF!</v>
      </c>
      <c r="K73" s="33" t="e">
        <f t="shared" si="20"/>
        <v>#REF!</v>
      </c>
      <c r="L73" s="33">
        <f t="shared" si="20"/>
        <v>23436</v>
      </c>
    </row>
    <row r="74" spans="1:12" ht="21" customHeight="1" x14ac:dyDescent="0.25">
      <c r="A74" s="97"/>
      <c r="B74" s="98"/>
      <c r="C74" s="120"/>
      <c r="D74" s="30" t="s">
        <v>2</v>
      </c>
      <c r="E74" s="33">
        <f>F74+G74+H74+I74+L74</f>
        <v>0</v>
      </c>
      <c r="F74" s="33">
        <f>F59</f>
        <v>0</v>
      </c>
      <c r="G74" s="68">
        <f t="shared" ref="G74:L74" si="21">G59</f>
        <v>0</v>
      </c>
      <c r="H74" s="68">
        <f t="shared" si="21"/>
        <v>0</v>
      </c>
      <c r="I74" s="68">
        <f t="shared" si="21"/>
        <v>0</v>
      </c>
      <c r="J74" s="33">
        <f t="shared" si="21"/>
        <v>0</v>
      </c>
      <c r="K74" s="33">
        <f t="shared" si="21"/>
        <v>0</v>
      </c>
      <c r="L74" s="33">
        <f t="shared" si="21"/>
        <v>0</v>
      </c>
    </row>
    <row r="75" spans="1:12" ht="31.5" customHeight="1" x14ac:dyDescent="0.25">
      <c r="A75" s="97"/>
      <c r="B75" s="98"/>
      <c r="C75" s="120"/>
      <c r="D75" s="30" t="s">
        <v>6</v>
      </c>
      <c r="E75" s="34">
        <f t="shared" ref="E75:E79" si="22">F75+G75+H75+I75+L75</f>
        <v>26385.1</v>
      </c>
      <c r="F75" s="34">
        <f t="shared" ref="F75:L79" si="23">F60</f>
        <v>6281.4</v>
      </c>
      <c r="G75" s="69">
        <f t="shared" si="23"/>
        <v>6667.9</v>
      </c>
      <c r="H75" s="69">
        <f t="shared" si="23"/>
        <v>6667.9</v>
      </c>
      <c r="I75" s="69">
        <f t="shared" si="23"/>
        <v>6767.9</v>
      </c>
      <c r="J75" s="33" t="e">
        <f t="shared" si="23"/>
        <v>#REF!</v>
      </c>
      <c r="K75" s="33" t="e">
        <f t="shared" si="23"/>
        <v>#REF!</v>
      </c>
      <c r="L75" s="34">
        <f t="shared" si="23"/>
        <v>0</v>
      </c>
    </row>
    <row r="76" spans="1:12" ht="21" customHeight="1" x14ac:dyDescent="0.25">
      <c r="A76" s="97"/>
      <c r="B76" s="98"/>
      <c r="C76" s="120"/>
      <c r="D76" s="30" t="s">
        <v>4</v>
      </c>
      <c r="E76" s="34">
        <f t="shared" si="22"/>
        <v>9183.2419900000023</v>
      </c>
      <c r="F76" s="34">
        <f t="shared" si="23"/>
        <v>8377.8710400000018</v>
      </c>
      <c r="G76" s="69">
        <f t="shared" si="23"/>
        <v>284.64364999999998</v>
      </c>
      <c r="H76" s="69">
        <f t="shared" si="23"/>
        <v>262.16365000000002</v>
      </c>
      <c r="I76" s="69">
        <f t="shared" si="23"/>
        <v>258.56365</v>
      </c>
      <c r="J76" s="33" t="e">
        <f t="shared" si="23"/>
        <v>#REF!</v>
      </c>
      <c r="K76" s="33" t="e">
        <f t="shared" si="23"/>
        <v>#REF!</v>
      </c>
      <c r="L76" s="34">
        <f t="shared" si="23"/>
        <v>0</v>
      </c>
    </row>
    <row r="77" spans="1:12" ht="46.5" customHeight="1" x14ac:dyDescent="0.25">
      <c r="A77" s="97"/>
      <c r="B77" s="98"/>
      <c r="C77" s="120"/>
      <c r="D77" s="30" t="s">
        <v>31</v>
      </c>
      <c r="E77" s="33">
        <f t="shared" si="22"/>
        <v>0</v>
      </c>
      <c r="F77" s="33">
        <f t="shared" si="23"/>
        <v>0</v>
      </c>
      <c r="G77" s="68">
        <f t="shared" si="23"/>
        <v>0</v>
      </c>
      <c r="H77" s="68">
        <f t="shared" si="23"/>
        <v>0</v>
      </c>
      <c r="I77" s="68">
        <f t="shared" si="23"/>
        <v>0</v>
      </c>
      <c r="J77" s="33">
        <f t="shared" si="23"/>
        <v>0</v>
      </c>
      <c r="K77" s="33">
        <f t="shared" si="23"/>
        <v>0</v>
      </c>
      <c r="L77" s="33">
        <f t="shared" si="23"/>
        <v>0</v>
      </c>
    </row>
    <row r="78" spans="1:12" ht="31.5" customHeight="1" x14ac:dyDescent="0.25">
      <c r="A78" s="97"/>
      <c r="B78" s="98"/>
      <c r="C78" s="120"/>
      <c r="D78" s="30" t="s">
        <v>32</v>
      </c>
      <c r="E78" s="33">
        <f t="shared" si="22"/>
        <v>0</v>
      </c>
      <c r="F78" s="33">
        <f t="shared" si="23"/>
        <v>0</v>
      </c>
      <c r="G78" s="68">
        <f t="shared" si="23"/>
        <v>0</v>
      </c>
      <c r="H78" s="68">
        <f t="shared" si="23"/>
        <v>0</v>
      </c>
      <c r="I78" s="68">
        <f t="shared" si="23"/>
        <v>0</v>
      </c>
      <c r="J78" s="33">
        <f t="shared" si="23"/>
        <v>0</v>
      </c>
      <c r="K78" s="33">
        <f t="shared" si="23"/>
        <v>0</v>
      </c>
      <c r="L78" s="33">
        <f t="shared" si="23"/>
        <v>0</v>
      </c>
    </row>
    <row r="79" spans="1:12" ht="21" customHeight="1" x14ac:dyDescent="0.25">
      <c r="A79" s="99"/>
      <c r="B79" s="100"/>
      <c r="C79" s="121"/>
      <c r="D79" s="30" t="s">
        <v>9</v>
      </c>
      <c r="E79" s="34">
        <f t="shared" si="22"/>
        <v>25229.970270000002</v>
      </c>
      <c r="F79" s="34">
        <f t="shared" si="23"/>
        <v>1793.97027</v>
      </c>
      <c r="G79" s="68">
        <f t="shared" si="23"/>
        <v>0</v>
      </c>
      <c r="H79" s="68">
        <f t="shared" si="23"/>
        <v>0</v>
      </c>
      <c r="I79" s="69">
        <f t="shared" si="23"/>
        <v>0</v>
      </c>
      <c r="J79" s="34">
        <f t="shared" si="23"/>
        <v>0</v>
      </c>
      <c r="K79" s="34">
        <f t="shared" si="23"/>
        <v>0</v>
      </c>
      <c r="L79" s="34">
        <f t="shared" si="23"/>
        <v>23436</v>
      </c>
    </row>
    <row r="80" spans="1:12" ht="21" customHeight="1" x14ac:dyDescent="0.25">
      <c r="A80" s="87" t="s">
        <v>5</v>
      </c>
      <c r="B80" s="88"/>
      <c r="C80" s="8"/>
      <c r="D80" s="30"/>
      <c r="E80" s="34"/>
      <c r="F80" s="34"/>
      <c r="G80" s="69"/>
      <c r="H80" s="69"/>
      <c r="I80" s="69"/>
      <c r="J80" s="34"/>
      <c r="K80" s="34"/>
      <c r="L80" s="34"/>
    </row>
    <row r="81" spans="1:12" ht="21.75" customHeight="1" x14ac:dyDescent="0.25">
      <c r="A81" s="81" t="s">
        <v>26</v>
      </c>
      <c r="B81" s="82"/>
      <c r="C81" s="119"/>
      <c r="D81" s="29" t="s">
        <v>1</v>
      </c>
      <c r="E81" s="33">
        <v>0</v>
      </c>
      <c r="F81" s="33">
        <v>0</v>
      </c>
      <c r="G81" s="68">
        <v>0</v>
      </c>
      <c r="H81" s="68">
        <v>0</v>
      </c>
      <c r="I81" s="68">
        <v>0</v>
      </c>
      <c r="J81" s="33"/>
      <c r="K81" s="33"/>
      <c r="L81" s="33">
        <v>0</v>
      </c>
    </row>
    <row r="82" spans="1:12" ht="15.75" x14ac:dyDescent="0.25">
      <c r="A82" s="83"/>
      <c r="B82" s="84"/>
      <c r="C82" s="120"/>
      <c r="D82" s="30" t="s">
        <v>2</v>
      </c>
      <c r="E82" s="33">
        <v>0</v>
      </c>
      <c r="F82" s="33">
        <v>0</v>
      </c>
      <c r="G82" s="68">
        <v>0</v>
      </c>
      <c r="H82" s="68">
        <v>0</v>
      </c>
      <c r="I82" s="68">
        <v>0</v>
      </c>
      <c r="J82" s="33"/>
      <c r="K82" s="33"/>
      <c r="L82" s="33">
        <v>0</v>
      </c>
    </row>
    <row r="83" spans="1:12" ht="31.5" x14ac:dyDescent="0.25">
      <c r="A83" s="83"/>
      <c r="B83" s="84"/>
      <c r="C83" s="120"/>
      <c r="D83" s="30" t="s">
        <v>6</v>
      </c>
      <c r="E83" s="33">
        <v>0</v>
      </c>
      <c r="F83" s="33">
        <v>0</v>
      </c>
      <c r="G83" s="68">
        <v>0</v>
      </c>
      <c r="H83" s="68">
        <v>0</v>
      </c>
      <c r="I83" s="68">
        <v>0</v>
      </c>
      <c r="J83" s="33"/>
      <c r="K83" s="33"/>
      <c r="L83" s="33">
        <v>0</v>
      </c>
    </row>
    <row r="84" spans="1:12" ht="15.75" x14ac:dyDescent="0.25">
      <c r="A84" s="83"/>
      <c r="B84" s="84"/>
      <c r="C84" s="120"/>
      <c r="D84" s="30" t="s">
        <v>4</v>
      </c>
      <c r="E84" s="33">
        <v>0</v>
      </c>
      <c r="F84" s="33">
        <v>0</v>
      </c>
      <c r="G84" s="68">
        <v>0</v>
      </c>
      <c r="H84" s="68">
        <v>0</v>
      </c>
      <c r="I84" s="68">
        <v>0</v>
      </c>
      <c r="J84" s="33"/>
      <c r="K84" s="33"/>
      <c r="L84" s="33">
        <v>0</v>
      </c>
    </row>
    <row r="85" spans="1:12" ht="65.25" customHeight="1" x14ac:dyDescent="0.25">
      <c r="A85" s="83"/>
      <c r="B85" s="84"/>
      <c r="C85" s="120"/>
      <c r="D85" s="30" t="s">
        <v>31</v>
      </c>
      <c r="E85" s="33">
        <v>0</v>
      </c>
      <c r="F85" s="33">
        <v>0</v>
      </c>
      <c r="G85" s="68">
        <v>0</v>
      </c>
      <c r="H85" s="68">
        <v>0</v>
      </c>
      <c r="I85" s="68">
        <v>0</v>
      </c>
      <c r="J85" s="33"/>
      <c r="K85" s="33"/>
      <c r="L85" s="33">
        <v>0</v>
      </c>
    </row>
    <row r="86" spans="1:12" ht="31.5" customHeight="1" x14ac:dyDescent="0.25">
      <c r="A86" s="83"/>
      <c r="B86" s="84"/>
      <c r="C86" s="120"/>
      <c r="D86" s="30" t="s">
        <v>32</v>
      </c>
      <c r="E86" s="33">
        <v>0</v>
      </c>
      <c r="F86" s="33">
        <v>0</v>
      </c>
      <c r="G86" s="68">
        <v>0</v>
      </c>
      <c r="H86" s="68">
        <v>0</v>
      </c>
      <c r="I86" s="68">
        <v>0</v>
      </c>
      <c r="J86" s="33"/>
      <c r="K86" s="33"/>
      <c r="L86" s="33">
        <v>0</v>
      </c>
    </row>
    <row r="87" spans="1:12" ht="15.75" x14ac:dyDescent="0.25">
      <c r="A87" s="85"/>
      <c r="B87" s="86"/>
      <c r="C87" s="121"/>
      <c r="D87" s="30" t="s">
        <v>7</v>
      </c>
      <c r="E87" s="33">
        <v>0</v>
      </c>
      <c r="F87" s="33">
        <v>0</v>
      </c>
      <c r="G87" s="68">
        <v>0</v>
      </c>
      <c r="H87" s="68">
        <v>0</v>
      </c>
      <c r="I87" s="68">
        <v>0</v>
      </c>
      <c r="J87" s="33"/>
      <c r="K87" s="33"/>
      <c r="L87" s="33">
        <v>0</v>
      </c>
    </row>
    <row r="88" spans="1:12" ht="17.25" customHeight="1" x14ac:dyDescent="0.25">
      <c r="A88" s="81" t="s">
        <v>28</v>
      </c>
      <c r="B88" s="82"/>
      <c r="C88" s="119"/>
      <c r="D88" s="29" t="s">
        <v>1</v>
      </c>
      <c r="E88" s="33">
        <f>E89+E90+E91+E92+E93+E94</f>
        <v>60798.312260000006</v>
      </c>
      <c r="F88" s="33">
        <f t="shared" ref="F88:L88" si="24">F89+F90+F91+F92+F93+F94</f>
        <v>16453.241310000001</v>
      </c>
      <c r="G88" s="68">
        <f t="shared" si="24"/>
        <v>6952.5436499999996</v>
      </c>
      <c r="H88" s="68">
        <f t="shared" si="24"/>
        <v>6930.0636500000001</v>
      </c>
      <c r="I88" s="68">
        <f t="shared" si="24"/>
        <v>7026.4636499999997</v>
      </c>
      <c r="J88" s="33" t="e">
        <f t="shared" si="24"/>
        <v>#REF!</v>
      </c>
      <c r="K88" s="33" t="e">
        <f t="shared" si="24"/>
        <v>#REF!</v>
      </c>
      <c r="L88" s="33">
        <f t="shared" si="24"/>
        <v>23436</v>
      </c>
    </row>
    <row r="89" spans="1:12" ht="15.75" x14ac:dyDescent="0.25">
      <c r="A89" s="83"/>
      <c r="B89" s="84"/>
      <c r="C89" s="120"/>
      <c r="D89" s="30" t="s">
        <v>2</v>
      </c>
      <c r="E89" s="33">
        <f>F89+G89+H89+I89+L89</f>
        <v>0</v>
      </c>
      <c r="F89" s="33">
        <f>F59</f>
        <v>0</v>
      </c>
      <c r="G89" s="68">
        <f t="shared" ref="G89:L89" si="25">G59</f>
        <v>0</v>
      </c>
      <c r="H89" s="68">
        <f t="shared" si="25"/>
        <v>0</v>
      </c>
      <c r="I89" s="68">
        <f t="shared" si="25"/>
        <v>0</v>
      </c>
      <c r="J89" s="33">
        <f t="shared" si="25"/>
        <v>0</v>
      </c>
      <c r="K89" s="33">
        <f t="shared" si="25"/>
        <v>0</v>
      </c>
      <c r="L89" s="33">
        <f t="shared" si="25"/>
        <v>0</v>
      </c>
    </row>
    <row r="90" spans="1:12" ht="31.5" x14ac:dyDescent="0.25">
      <c r="A90" s="83"/>
      <c r="B90" s="84"/>
      <c r="C90" s="120"/>
      <c r="D90" s="30" t="s">
        <v>6</v>
      </c>
      <c r="E90" s="34">
        <f t="shared" ref="E90:E94" si="26">F90+G90+H90+I90+L90</f>
        <v>26385.1</v>
      </c>
      <c r="F90" s="34">
        <f t="shared" ref="F90:L94" si="27">F60</f>
        <v>6281.4</v>
      </c>
      <c r="G90" s="69">
        <f t="shared" si="27"/>
        <v>6667.9</v>
      </c>
      <c r="H90" s="69">
        <f t="shared" si="27"/>
        <v>6667.9</v>
      </c>
      <c r="I90" s="69">
        <f t="shared" si="27"/>
        <v>6767.9</v>
      </c>
      <c r="J90" s="33" t="e">
        <f t="shared" si="27"/>
        <v>#REF!</v>
      </c>
      <c r="K90" s="33" t="e">
        <f t="shared" si="27"/>
        <v>#REF!</v>
      </c>
      <c r="L90" s="34">
        <f t="shared" si="27"/>
        <v>0</v>
      </c>
    </row>
    <row r="91" spans="1:12" ht="15.75" x14ac:dyDescent="0.25">
      <c r="A91" s="83"/>
      <c r="B91" s="84"/>
      <c r="C91" s="120"/>
      <c r="D91" s="30" t="s">
        <v>4</v>
      </c>
      <c r="E91" s="34">
        <f t="shared" si="26"/>
        <v>9183.2419900000023</v>
      </c>
      <c r="F91" s="34">
        <f t="shared" si="27"/>
        <v>8377.8710400000018</v>
      </c>
      <c r="G91" s="69">
        <f t="shared" si="27"/>
        <v>284.64364999999998</v>
      </c>
      <c r="H91" s="69">
        <f t="shared" si="27"/>
        <v>262.16365000000002</v>
      </c>
      <c r="I91" s="69">
        <f t="shared" si="27"/>
        <v>258.56365</v>
      </c>
      <c r="J91" s="33" t="e">
        <f t="shared" si="27"/>
        <v>#REF!</v>
      </c>
      <c r="K91" s="33" t="e">
        <f t="shared" si="27"/>
        <v>#REF!</v>
      </c>
      <c r="L91" s="34">
        <f t="shared" si="27"/>
        <v>0</v>
      </c>
    </row>
    <row r="92" spans="1:12" ht="63" x14ac:dyDescent="0.25">
      <c r="A92" s="83"/>
      <c r="B92" s="84"/>
      <c r="C92" s="120"/>
      <c r="D92" s="30" t="s">
        <v>31</v>
      </c>
      <c r="E92" s="33">
        <f t="shared" si="26"/>
        <v>0</v>
      </c>
      <c r="F92" s="33">
        <f t="shared" si="27"/>
        <v>0</v>
      </c>
      <c r="G92" s="68">
        <f t="shared" si="27"/>
        <v>0</v>
      </c>
      <c r="H92" s="68">
        <f t="shared" si="27"/>
        <v>0</v>
      </c>
      <c r="I92" s="68">
        <f t="shared" si="27"/>
        <v>0</v>
      </c>
      <c r="J92" s="33">
        <f t="shared" si="27"/>
        <v>0</v>
      </c>
      <c r="K92" s="33">
        <f t="shared" si="27"/>
        <v>0</v>
      </c>
      <c r="L92" s="33">
        <f t="shared" si="27"/>
        <v>0</v>
      </c>
    </row>
    <row r="93" spans="1:12" ht="31.5" customHeight="1" x14ac:dyDescent="0.25">
      <c r="A93" s="83"/>
      <c r="B93" s="84"/>
      <c r="C93" s="120"/>
      <c r="D93" s="30" t="s">
        <v>32</v>
      </c>
      <c r="E93" s="33">
        <f t="shared" si="26"/>
        <v>0</v>
      </c>
      <c r="F93" s="33">
        <f t="shared" si="27"/>
        <v>0</v>
      </c>
      <c r="G93" s="68">
        <f t="shared" si="27"/>
        <v>0</v>
      </c>
      <c r="H93" s="68">
        <f t="shared" si="27"/>
        <v>0</v>
      </c>
      <c r="I93" s="68">
        <f t="shared" si="27"/>
        <v>0</v>
      </c>
      <c r="J93" s="33">
        <f t="shared" si="27"/>
        <v>0</v>
      </c>
      <c r="K93" s="33">
        <f t="shared" si="27"/>
        <v>0</v>
      </c>
      <c r="L93" s="33">
        <f t="shared" si="27"/>
        <v>0</v>
      </c>
    </row>
    <row r="94" spans="1:12" ht="15.75" x14ac:dyDescent="0.25">
      <c r="A94" s="85"/>
      <c r="B94" s="86"/>
      <c r="C94" s="121"/>
      <c r="D94" s="30" t="s">
        <v>7</v>
      </c>
      <c r="E94" s="34">
        <f t="shared" si="26"/>
        <v>25229.970270000002</v>
      </c>
      <c r="F94" s="34">
        <f t="shared" si="27"/>
        <v>1793.97027</v>
      </c>
      <c r="G94" s="68">
        <f t="shared" si="27"/>
        <v>0</v>
      </c>
      <c r="H94" s="69">
        <f t="shared" si="27"/>
        <v>0</v>
      </c>
      <c r="I94" s="69">
        <f t="shared" si="27"/>
        <v>0</v>
      </c>
      <c r="J94" s="34">
        <f t="shared" si="27"/>
        <v>0</v>
      </c>
      <c r="K94" s="34">
        <f t="shared" si="27"/>
        <v>0</v>
      </c>
      <c r="L94" s="34">
        <f t="shared" si="27"/>
        <v>23436</v>
      </c>
    </row>
    <row r="95" spans="1:12" ht="21.75" customHeight="1" x14ac:dyDescent="0.25">
      <c r="A95" s="87" t="s">
        <v>5</v>
      </c>
      <c r="B95" s="88"/>
      <c r="C95" s="8"/>
      <c r="D95" s="30"/>
      <c r="E95" s="34"/>
      <c r="F95" s="34"/>
      <c r="G95" s="69"/>
      <c r="H95" s="70"/>
      <c r="I95" s="70"/>
      <c r="J95" s="37"/>
      <c r="K95" s="37"/>
      <c r="L95" s="37"/>
    </row>
    <row r="96" spans="1:12" s="2" customFormat="1" ht="15" customHeight="1" x14ac:dyDescent="0.25">
      <c r="A96" s="135" t="s">
        <v>8</v>
      </c>
      <c r="B96" s="130"/>
      <c r="C96" s="119"/>
      <c r="D96" s="29" t="s">
        <v>1</v>
      </c>
      <c r="E96" s="36">
        <f>E102+E101+E100+E99+E98+E97</f>
        <v>27542.598400000003</v>
      </c>
      <c r="F96" s="36">
        <f t="shared" ref="F96:L96" si="28">F102+F101+F100+F99+F98+F97</f>
        <v>3623.2184000000002</v>
      </c>
      <c r="G96" s="68">
        <f t="shared" si="28"/>
        <v>3843.98</v>
      </c>
      <c r="H96" s="68">
        <f t="shared" si="28"/>
        <v>3821.5</v>
      </c>
      <c r="I96" s="68">
        <f t="shared" si="28"/>
        <v>3817.9</v>
      </c>
      <c r="J96" s="36">
        <f t="shared" si="28"/>
        <v>0</v>
      </c>
      <c r="K96" s="36">
        <f t="shared" si="28"/>
        <v>0</v>
      </c>
      <c r="L96" s="36">
        <f t="shared" si="28"/>
        <v>12436</v>
      </c>
    </row>
    <row r="97" spans="1:12" s="2" customFormat="1" ht="21.75" customHeight="1" x14ac:dyDescent="0.25">
      <c r="A97" s="136"/>
      <c r="B97" s="132"/>
      <c r="C97" s="120"/>
      <c r="D97" s="30" t="s">
        <v>2</v>
      </c>
      <c r="E97" s="36">
        <f>F97+G97+H97+I97+L97</f>
        <v>0</v>
      </c>
      <c r="F97" s="36">
        <f t="shared" ref="F97:L102" si="29">F10+F17</f>
        <v>0</v>
      </c>
      <c r="G97" s="68">
        <f t="shared" si="29"/>
        <v>0</v>
      </c>
      <c r="H97" s="68">
        <f t="shared" si="29"/>
        <v>0</v>
      </c>
      <c r="I97" s="68">
        <f t="shared" si="29"/>
        <v>0</v>
      </c>
      <c r="J97" s="36">
        <f t="shared" si="29"/>
        <v>0</v>
      </c>
      <c r="K97" s="36">
        <f t="shared" si="29"/>
        <v>0</v>
      </c>
      <c r="L97" s="36">
        <f t="shared" si="29"/>
        <v>0</v>
      </c>
    </row>
    <row r="98" spans="1:12" s="2" customFormat="1" ht="31.5" x14ac:dyDescent="0.25">
      <c r="A98" s="136"/>
      <c r="B98" s="132"/>
      <c r="C98" s="120"/>
      <c r="D98" s="30" t="s">
        <v>6</v>
      </c>
      <c r="E98" s="35">
        <f t="shared" ref="E98:E102" si="30">F98+G98+H98+I98+L98</f>
        <v>15037.1</v>
      </c>
      <c r="F98" s="35">
        <f t="shared" si="29"/>
        <v>3583.4</v>
      </c>
      <c r="G98" s="69">
        <f t="shared" si="29"/>
        <v>3817.9</v>
      </c>
      <c r="H98" s="69">
        <f t="shared" si="29"/>
        <v>3817.9</v>
      </c>
      <c r="I98" s="69">
        <f t="shared" si="29"/>
        <v>3817.9</v>
      </c>
      <c r="J98" s="36">
        <f t="shared" si="29"/>
        <v>0</v>
      </c>
      <c r="K98" s="36">
        <f t="shared" si="29"/>
        <v>0</v>
      </c>
      <c r="L98" s="35">
        <f t="shared" si="29"/>
        <v>0</v>
      </c>
    </row>
    <row r="99" spans="1:12" s="2" customFormat="1" ht="15.75" x14ac:dyDescent="0.25">
      <c r="A99" s="136"/>
      <c r="B99" s="132"/>
      <c r="C99" s="120"/>
      <c r="D99" s="30" t="s">
        <v>4</v>
      </c>
      <c r="E99" s="35">
        <f t="shared" si="30"/>
        <v>69.49839999999999</v>
      </c>
      <c r="F99" s="35">
        <f t="shared" si="29"/>
        <v>39.818399999999997</v>
      </c>
      <c r="G99" s="69">
        <f t="shared" si="29"/>
        <v>26.08</v>
      </c>
      <c r="H99" s="69">
        <f t="shared" si="29"/>
        <v>3.6</v>
      </c>
      <c r="I99" s="69">
        <f t="shared" si="29"/>
        <v>0</v>
      </c>
      <c r="J99" s="36">
        <f t="shared" si="29"/>
        <v>0</v>
      </c>
      <c r="K99" s="36">
        <f t="shared" si="29"/>
        <v>0</v>
      </c>
      <c r="L99" s="35">
        <f t="shared" si="29"/>
        <v>0</v>
      </c>
    </row>
    <row r="100" spans="1:12" s="2" customFormat="1" ht="65.25" customHeight="1" x14ac:dyDescent="0.25">
      <c r="A100" s="136"/>
      <c r="B100" s="132"/>
      <c r="C100" s="120"/>
      <c r="D100" s="30" t="s">
        <v>31</v>
      </c>
      <c r="E100" s="36">
        <f t="shared" si="30"/>
        <v>0</v>
      </c>
      <c r="F100" s="36">
        <f t="shared" si="29"/>
        <v>0</v>
      </c>
      <c r="G100" s="68">
        <f t="shared" si="29"/>
        <v>0</v>
      </c>
      <c r="H100" s="68">
        <f t="shared" si="29"/>
        <v>0</v>
      </c>
      <c r="I100" s="68">
        <f t="shared" si="29"/>
        <v>0</v>
      </c>
      <c r="J100" s="36">
        <f t="shared" si="29"/>
        <v>0</v>
      </c>
      <c r="K100" s="36">
        <f t="shared" si="29"/>
        <v>0</v>
      </c>
      <c r="L100" s="36">
        <f t="shared" si="29"/>
        <v>0</v>
      </c>
    </row>
    <row r="101" spans="1:12" s="2" customFormat="1" ht="33" customHeight="1" x14ac:dyDescent="0.25">
      <c r="A101" s="136"/>
      <c r="B101" s="132"/>
      <c r="C101" s="120"/>
      <c r="D101" s="30" t="s">
        <v>32</v>
      </c>
      <c r="E101" s="36">
        <f t="shared" si="30"/>
        <v>0</v>
      </c>
      <c r="F101" s="36">
        <f t="shared" si="29"/>
        <v>0</v>
      </c>
      <c r="G101" s="68">
        <f t="shared" si="29"/>
        <v>0</v>
      </c>
      <c r="H101" s="68">
        <f t="shared" si="29"/>
        <v>0</v>
      </c>
      <c r="I101" s="68">
        <f t="shared" si="29"/>
        <v>0</v>
      </c>
      <c r="J101" s="36">
        <f t="shared" si="29"/>
        <v>0</v>
      </c>
      <c r="K101" s="36">
        <f t="shared" si="29"/>
        <v>0</v>
      </c>
      <c r="L101" s="36">
        <f t="shared" si="29"/>
        <v>0</v>
      </c>
    </row>
    <row r="102" spans="1:12" s="2" customFormat="1" ht="22.5" customHeight="1" x14ac:dyDescent="0.25">
      <c r="A102" s="137"/>
      <c r="B102" s="134"/>
      <c r="C102" s="121"/>
      <c r="D102" s="30" t="s">
        <v>7</v>
      </c>
      <c r="E102" s="35">
        <f t="shared" si="30"/>
        <v>12436</v>
      </c>
      <c r="F102" s="36">
        <f t="shared" si="29"/>
        <v>0</v>
      </c>
      <c r="G102" s="68">
        <f t="shared" si="29"/>
        <v>0</v>
      </c>
      <c r="H102" s="69">
        <f t="shared" si="29"/>
        <v>0</v>
      </c>
      <c r="I102" s="69">
        <f t="shared" si="29"/>
        <v>0</v>
      </c>
      <c r="J102" s="35">
        <f t="shared" si="29"/>
        <v>0</v>
      </c>
      <c r="K102" s="35">
        <f t="shared" si="29"/>
        <v>0</v>
      </c>
      <c r="L102" s="35">
        <f t="shared" si="29"/>
        <v>12436</v>
      </c>
    </row>
    <row r="103" spans="1:12" s="7" customFormat="1" ht="22.5" customHeight="1" x14ac:dyDescent="0.25">
      <c r="A103" s="135" t="s">
        <v>84</v>
      </c>
      <c r="B103" s="130"/>
      <c r="C103" s="119"/>
      <c r="D103" s="29" t="s">
        <v>1</v>
      </c>
      <c r="E103" s="36">
        <f>E104+E105+E106+E107+E108+E109</f>
        <v>21354.192260000003</v>
      </c>
      <c r="F103" s="36">
        <f t="shared" ref="F103:L103" si="31">F104+F105+F106+F107+F108+F109</f>
        <v>2950.8013100000003</v>
      </c>
      <c r="G103" s="68">
        <f t="shared" si="31"/>
        <v>2434.4636500000001</v>
      </c>
      <c r="H103" s="68">
        <f t="shared" si="31"/>
        <v>2434.4636500000001</v>
      </c>
      <c r="I103" s="68">
        <f t="shared" si="31"/>
        <v>2534.4636500000001</v>
      </c>
      <c r="J103" s="36">
        <f t="shared" si="31"/>
        <v>0</v>
      </c>
      <c r="K103" s="36">
        <f t="shared" si="31"/>
        <v>0</v>
      </c>
      <c r="L103" s="36">
        <f t="shared" si="31"/>
        <v>11000</v>
      </c>
    </row>
    <row r="104" spans="1:12" s="2" customFormat="1" ht="22.5" customHeight="1" x14ac:dyDescent="0.25">
      <c r="A104" s="136"/>
      <c r="B104" s="132"/>
      <c r="C104" s="120"/>
      <c r="D104" s="30" t="s">
        <v>2</v>
      </c>
      <c r="E104" s="36">
        <f>F104+G104+H104+I104+L104</f>
        <v>0</v>
      </c>
      <c r="F104" s="36">
        <f t="shared" ref="F104:L109" si="32">F31</f>
        <v>0</v>
      </c>
      <c r="G104" s="68">
        <f t="shared" si="32"/>
        <v>0</v>
      </c>
      <c r="H104" s="68">
        <f t="shared" si="32"/>
        <v>0</v>
      </c>
      <c r="I104" s="68">
        <f t="shared" si="32"/>
        <v>0</v>
      </c>
      <c r="J104" s="36">
        <f t="shared" si="32"/>
        <v>0</v>
      </c>
      <c r="K104" s="36">
        <f t="shared" si="32"/>
        <v>0</v>
      </c>
      <c r="L104" s="36">
        <f t="shared" si="32"/>
        <v>0</v>
      </c>
    </row>
    <row r="105" spans="1:12" s="2" customFormat="1" ht="36" customHeight="1" x14ac:dyDescent="0.25">
      <c r="A105" s="136"/>
      <c r="B105" s="132"/>
      <c r="C105" s="120"/>
      <c r="D105" s="30" t="s">
        <v>6</v>
      </c>
      <c r="E105" s="35">
        <f t="shared" ref="E105:E109" si="33">F105+G105+H105+I105+L105</f>
        <v>7169.4088800000009</v>
      </c>
      <c r="F105" s="35">
        <f t="shared" si="32"/>
        <v>541.70888000000002</v>
      </c>
      <c r="G105" s="69">
        <f t="shared" si="32"/>
        <v>2175.9</v>
      </c>
      <c r="H105" s="69">
        <f t="shared" si="32"/>
        <v>2175.9</v>
      </c>
      <c r="I105" s="69">
        <f t="shared" si="32"/>
        <v>2275.9</v>
      </c>
      <c r="J105" s="35">
        <f t="shared" si="32"/>
        <v>0</v>
      </c>
      <c r="K105" s="35">
        <f t="shared" si="32"/>
        <v>0</v>
      </c>
      <c r="L105" s="35">
        <f t="shared" si="32"/>
        <v>0</v>
      </c>
    </row>
    <row r="106" spans="1:12" s="2" customFormat="1" ht="22.5" customHeight="1" x14ac:dyDescent="0.25">
      <c r="A106" s="136"/>
      <c r="B106" s="132"/>
      <c r="C106" s="120"/>
      <c r="D106" s="30" t="s">
        <v>4</v>
      </c>
      <c r="E106" s="35">
        <f t="shared" si="33"/>
        <v>3184.7833800000003</v>
      </c>
      <c r="F106" s="35">
        <f t="shared" si="32"/>
        <v>2409.0924300000001</v>
      </c>
      <c r="G106" s="69">
        <f t="shared" si="32"/>
        <v>258.56365</v>
      </c>
      <c r="H106" s="69">
        <f t="shared" si="32"/>
        <v>258.56365</v>
      </c>
      <c r="I106" s="69">
        <f t="shared" si="32"/>
        <v>258.56365</v>
      </c>
      <c r="J106" s="35">
        <f t="shared" si="32"/>
        <v>0</v>
      </c>
      <c r="K106" s="35">
        <f t="shared" si="32"/>
        <v>0</v>
      </c>
      <c r="L106" s="35">
        <f t="shared" si="32"/>
        <v>0</v>
      </c>
    </row>
    <row r="107" spans="1:12" s="2" customFormat="1" ht="65.25" customHeight="1" x14ac:dyDescent="0.25">
      <c r="A107" s="136"/>
      <c r="B107" s="132"/>
      <c r="C107" s="120"/>
      <c r="D107" s="30" t="s">
        <v>33</v>
      </c>
      <c r="E107" s="36">
        <f t="shared" si="33"/>
        <v>0</v>
      </c>
      <c r="F107" s="36">
        <f t="shared" si="32"/>
        <v>0</v>
      </c>
      <c r="G107" s="68">
        <f t="shared" si="32"/>
        <v>0</v>
      </c>
      <c r="H107" s="68">
        <f t="shared" si="32"/>
        <v>0</v>
      </c>
      <c r="I107" s="68">
        <f t="shared" si="32"/>
        <v>0</v>
      </c>
      <c r="J107" s="36">
        <f t="shared" si="32"/>
        <v>0</v>
      </c>
      <c r="K107" s="36">
        <f t="shared" si="32"/>
        <v>0</v>
      </c>
      <c r="L107" s="36">
        <f t="shared" si="32"/>
        <v>0</v>
      </c>
    </row>
    <row r="108" spans="1:12" s="2" customFormat="1" ht="30.75" customHeight="1" x14ac:dyDescent="0.25">
      <c r="A108" s="136"/>
      <c r="B108" s="132"/>
      <c r="C108" s="120"/>
      <c r="D108" s="30" t="s">
        <v>32</v>
      </c>
      <c r="E108" s="36">
        <f t="shared" si="33"/>
        <v>0</v>
      </c>
      <c r="F108" s="36">
        <f t="shared" si="32"/>
        <v>0</v>
      </c>
      <c r="G108" s="68">
        <f t="shared" si="32"/>
        <v>0</v>
      </c>
      <c r="H108" s="68">
        <f t="shared" si="32"/>
        <v>0</v>
      </c>
      <c r="I108" s="68">
        <f t="shared" si="32"/>
        <v>0</v>
      </c>
      <c r="J108" s="36">
        <f t="shared" si="32"/>
        <v>0</v>
      </c>
      <c r="K108" s="36">
        <f t="shared" si="32"/>
        <v>0</v>
      </c>
      <c r="L108" s="36">
        <f t="shared" si="32"/>
        <v>0</v>
      </c>
    </row>
    <row r="109" spans="1:12" s="2" customFormat="1" ht="22.5" customHeight="1" x14ac:dyDescent="0.25">
      <c r="A109" s="137"/>
      <c r="B109" s="134"/>
      <c r="C109" s="121"/>
      <c r="D109" s="30" t="s">
        <v>7</v>
      </c>
      <c r="E109" s="35">
        <f t="shared" si="33"/>
        <v>11000</v>
      </c>
      <c r="F109" s="36">
        <f t="shared" si="32"/>
        <v>0</v>
      </c>
      <c r="G109" s="68">
        <f t="shared" si="32"/>
        <v>0</v>
      </c>
      <c r="H109" s="68">
        <f t="shared" si="32"/>
        <v>0</v>
      </c>
      <c r="I109" s="69">
        <f t="shared" si="32"/>
        <v>0</v>
      </c>
      <c r="J109" s="35">
        <f t="shared" si="32"/>
        <v>0</v>
      </c>
      <c r="K109" s="35">
        <f t="shared" si="32"/>
        <v>0</v>
      </c>
      <c r="L109" s="35">
        <f t="shared" si="32"/>
        <v>11000</v>
      </c>
    </row>
    <row r="110" spans="1:12" s="2" customFormat="1" ht="22.5" customHeight="1" x14ac:dyDescent="0.25">
      <c r="A110" s="129" t="s">
        <v>90</v>
      </c>
      <c r="B110" s="130"/>
      <c r="C110" s="119"/>
      <c r="D110" s="63" t="s">
        <v>1</v>
      </c>
      <c r="E110" s="36">
        <f>F110+G110+H110+I110+L110</f>
        <v>6941.1780100000014</v>
      </c>
      <c r="F110" s="36">
        <f>F111+F112+F113+F114+F115+F116</f>
        <v>5821.8780100000004</v>
      </c>
      <c r="G110" s="68">
        <f t="shared" ref="G110:L110" si="34">G111+G112+G113+G114+G115+G116</f>
        <v>373.1</v>
      </c>
      <c r="H110" s="68">
        <f t="shared" si="34"/>
        <v>373.1</v>
      </c>
      <c r="I110" s="68">
        <f t="shared" si="34"/>
        <v>373.1</v>
      </c>
      <c r="J110" s="36">
        <f t="shared" si="34"/>
        <v>0</v>
      </c>
      <c r="K110" s="36">
        <f t="shared" si="34"/>
        <v>0</v>
      </c>
      <c r="L110" s="36">
        <f t="shared" si="34"/>
        <v>0</v>
      </c>
    </row>
    <row r="111" spans="1:12" s="2" customFormat="1" ht="22.5" customHeight="1" x14ac:dyDescent="0.25">
      <c r="A111" s="131"/>
      <c r="B111" s="132"/>
      <c r="C111" s="120"/>
      <c r="D111" s="62" t="s">
        <v>2</v>
      </c>
      <c r="E111" s="36">
        <f t="shared" ref="E111:E116" si="35">F111+G111+H111+I111+L111</f>
        <v>0</v>
      </c>
      <c r="F111" s="36">
        <f t="shared" ref="F111:L116" si="36">F38</f>
        <v>0</v>
      </c>
      <c r="G111" s="68">
        <f t="shared" si="36"/>
        <v>0</v>
      </c>
      <c r="H111" s="68">
        <f t="shared" si="36"/>
        <v>0</v>
      </c>
      <c r="I111" s="68">
        <f t="shared" si="36"/>
        <v>0</v>
      </c>
      <c r="J111" s="36">
        <f t="shared" si="36"/>
        <v>0</v>
      </c>
      <c r="K111" s="36">
        <f t="shared" si="36"/>
        <v>0</v>
      </c>
      <c r="L111" s="36">
        <f t="shared" si="36"/>
        <v>0</v>
      </c>
    </row>
    <row r="112" spans="1:12" s="2" customFormat="1" ht="33.75" customHeight="1" x14ac:dyDescent="0.25">
      <c r="A112" s="131"/>
      <c r="B112" s="132"/>
      <c r="C112" s="120"/>
      <c r="D112" s="62" t="s">
        <v>6</v>
      </c>
      <c r="E112" s="35">
        <f t="shared" si="35"/>
        <v>2254.9906599999999</v>
      </c>
      <c r="F112" s="35">
        <f t="shared" si="36"/>
        <v>1135.69066</v>
      </c>
      <c r="G112" s="69">
        <f t="shared" si="36"/>
        <v>373.1</v>
      </c>
      <c r="H112" s="69">
        <f t="shared" si="36"/>
        <v>373.1</v>
      </c>
      <c r="I112" s="69">
        <f t="shared" si="36"/>
        <v>373.1</v>
      </c>
      <c r="J112" s="36">
        <f t="shared" si="36"/>
        <v>0</v>
      </c>
      <c r="K112" s="36">
        <f t="shared" si="36"/>
        <v>0</v>
      </c>
      <c r="L112" s="36">
        <f t="shared" si="36"/>
        <v>0</v>
      </c>
    </row>
    <row r="113" spans="1:12" s="2" customFormat="1" ht="16.5" customHeight="1" x14ac:dyDescent="0.25">
      <c r="A113" s="131"/>
      <c r="B113" s="132"/>
      <c r="C113" s="120"/>
      <c r="D113" s="62" t="s">
        <v>4</v>
      </c>
      <c r="E113" s="35">
        <f t="shared" si="35"/>
        <v>2892.2170800000004</v>
      </c>
      <c r="F113" s="35">
        <f t="shared" si="36"/>
        <v>2892.2170800000004</v>
      </c>
      <c r="G113" s="69">
        <f t="shared" si="36"/>
        <v>0</v>
      </c>
      <c r="H113" s="69">
        <f t="shared" si="36"/>
        <v>0</v>
      </c>
      <c r="I113" s="68">
        <f t="shared" si="36"/>
        <v>0</v>
      </c>
      <c r="J113" s="36">
        <f t="shared" si="36"/>
        <v>0</v>
      </c>
      <c r="K113" s="36">
        <f t="shared" si="36"/>
        <v>0</v>
      </c>
      <c r="L113" s="36">
        <f t="shared" si="36"/>
        <v>0</v>
      </c>
    </row>
    <row r="114" spans="1:12" s="2" customFormat="1" ht="61.5" customHeight="1" x14ac:dyDescent="0.25">
      <c r="A114" s="131"/>
      <c r="B114" s="132"/>
      <c r="C114" s="120"/>
      <c r="D114" s="62" t="s">
        <v>33</v>
      </c>
      <c r="E114" s="35">
        <f t="shared" si="35"/>
        <v>0</v>
      </c>
      <c r="F114" s="35">
        <f t="shared" si="36"/>
        <v>0</v>
      </c>
      <c r="G114" s="68">
        <f t="shared" si="36"/>
        <v>0</v>
      </c>
      <c r="H114" s="68">
        <f t="shared" si="36"/>
        <v>0</v>
      </c>
      <c r="I114" s="68">
        <f t="shared" si="36"/>
        <v>0</v>
      </c>
      <c r="J114" s="36">
        <f t="shared" si="36"/>
        <v>0</v>
      </c>
      <c r="K114" s="36">
        <f t="shared" si="36"/>
        <v>0</v>
      </c>
      <c r="L114" s="36">
        <f t="shared" si="36"/>
        <v>0</v>
      </c>
    </row>
    <row r="115" spans="1:12" s="2" customFormat="1" ht="28.5" customHeight="1" x14ac:dyDescent="0.25">
      <c r="A115" s="131"/>
      <c r="B115" s="132"/>
      <c r="C115" s="120"/>
      <c r="D115" s="62" t="s">
        <v>32</v>
      </c>
      <c r="E115" s="35">
        <f t="shared" si="35"/>
        <v>0</v>
      </c>
      <c r="F115" s="35">
        <f t="shared" si="36"/>
        <v>0</v>
      </c>
      <c r="G115" s="68">
        <f t="shared" si="36"/>
        <v>0</v>
      </c>
      <c r="H115" s="68">
        <f t="shared" si="36"/>
        <v>0</v>
      </c>
      <c r="I115" s="68">
        <f t="shared" si="36"/>
        <v>0</v>
      </c>
      <c r="J115" s="36">
        <f t="shared" si="36"/>
        <v>0</v>
      </c>
      <c r="K115" s="36">
        <f t="shared" si="36"/>
        <v>0</v>
      </c>
      <c r="L115" s="36">
        <f t="shared" si="36"/>
        <v>0</v>
      </c>
    </row>
    <row r="116" spans="1:12" s="2" customFormat="1" ht="15.75" customHeight="1" x14ac:dyDescent="0.25">
      <c r="A116" s="131"/>
      <c r="B116" s="132"/>
      <c r="C116" s="120"/>
      <c r="D116" s="62" t="s">
        <v>7</v>
      </c>
      <c r="E116" s="35">
        <f t="shared" si="35"/>
        <v>1793.97027</v>
      </c>
      <c r="F116" s="35">
        <f t="shared" si="36"/>
        <v>1793.97027</v>
      </c>
      <c r="G116" s="68">
        <f t="shared" si="36"/>
        <v>0</v>
      </c>
      <c r="H116" s="68">
        <f t="shared" si="36"/>
        <v>0</v>
      </c>
      <c r="I116" s="68">
        <f t="shared" si="36"/>
        <v>0</v>
      </c>
      <c r="J116" s="36">
        <f t="shared" si="36"/>
        <v>0</v>
      </c>
      <c r="K116" s="36">
        <f t="shared" si="36"/>
        <v>0</v>
      </c>
      <c r="L116" s="36">
        <f t="shared" si="36"/>
        <v>0</v>
      </c>
    </row>
    <row r="117" spans="1:12" s="2" customFormat="1" ht="22.5" customHeight="1" x14ac:dyDescent="0.25">
      <c r="A117" s="129" t="s">
        <v>89</v>
      </c>
      <c r="B117" s="130"/>
      <c r="C117" s="128"/>
      <c r="D117" s="63" t="s">
        <v>1</v>
      </c>
      <c r="E117" s="36">
        <f>F117+G117+H117+I117+L117</f>
        <v>3450.5975699999999</v>
      </c>
      <c r="F117" s="36">
        <f>F118+F119+F120+F121+F122+F123</f>
        <v>2547.5975699999999</v>
      </c>
      <c r="G117" s="68">
        <f t="shared" ref="G117:L117" si="37">G118+G119+G120+G121+G122+G123</f>
        <v>301</v>
      </c>
      <c r="H117" s="68">
        <f t="shared" si="37"/>
        <v>301</v>
      </c>
      <c r="I117" s="68">
        <f t="shared" si="37"/>
        <v>301</v>
      </c>
      <c r="J117" s="36">
        <f t="shared" si="37"/>
        <v>0</v>
      </c>
      <c r="K117" s="36">
        <f t="shared" si="37"/>
        <v>0</v>
      </c>
      <c r="L117" s="36">
        <f t="shared" si="37"/>
        <v>0</v>
      </c>
    </row>
    <row r="118" spans="1:12" s="2" customFormat="1" ht="22.5" customHeight="1" x14ac:dyDescent="0.25">
      <c r="A118" s="131"/>
      <c r="B118" s="132"/>
      <c r="C118" s="128"/>
      <c r="D118" s="62" t="s">
        <v>2</v>
      </c>
      <c r="E118" s="36">
        <f t="shared" ref="E118:E123" si="38">F118+G118+H118+I118+L118</f>
        <v>0</v>
      </c>
      <c r="F118" s="36">
        <f t="shared" ref="F118:L123" si="39">F45</f>
        <v>0</v>
      </c>
      <c r="G118" s="68">
        <f t="shared" si="39"/>
        <v>0</v>
      </c>
      <c r="H118" s="68">
        <f t="shared" si="39"/>
        <v>0</v>
      </c>
      <c r="I118" s="68">
        <f t="shared" si="39"/>
        <v>0</v>
      </c>
      <c r="J118" s="36">
        <f t="shared" si="39"/>
        <v>0</v>
      </c>
      <c r="K118" s="36">
        <f t="shared" si="39"/>
        <v>0</v>
      </c>
      <c r="L118" s="36">
        <f t="shared" si="39"/>
        <v>0</v>
      </c>
    </row>
    <row r="119" spans="1:12" s="2" customFormat="1" ht="33" customHeight="1" x14ac:dyDescent="0.25">
      <c r="A119" s="131"/>
      <c r="B119" s="132"/>
      <c r="C119" s="128"/>
      <c r="D119" s="62" t="s">
        <v>6</v>
      </c>
      <c r="E119" s="35">
        <f t="shared" si="38"/>
        <v>1377.40996</v>
      </c>
      <c r="F119" s="35">
        <f t="shared" si="39"/>
        <v>474.40996000000001</v>
      </c>
      <c r="G119" s="69">
        <f t="shared" si="39"/>
        <v>301</v>
      </c>
      <c r="H119" s="69">
        <f t="shared" si="39"/>
        <v>301</v>
      </c>
      <c r="I119" s="69">
        <f t="shared" si="39"/>
        <v>301</v>
      </c>
      <c r="J119" s="36">
        <f t="shared" si="39"/>
        <v>0</v>
      </c>
      <c r="K119" s="36">
        <f t="shared" si="39"/>
        <v>0</v>
      </c>
      <c r="L119" s="36">
        <f t="shared" si="39"/>
        <v>0</v>
      </c>
    </row>
    <row r="120" spans="1:12" s="2" customFormat="1" ht="18.75" customHeight="1" x14ac:dyDescent="0.25">
      <c r="A120" s="131"/>
      <c r="B120" s="132"/>
      <c r="C120" s="128"/>
      <c r="D120" s="62" t="s">
        <v>4</v>
      </c>
      <c r="E120" s="35">
        <f t="shared" si="38"/>
        <v>2073.1876099999999</v>
      </c>
      <c r="F120" s="35">
        <f t="shared" si="39"/>
        <v>2073.1876099999999</v>
      </c>
      <c r="G120" s="69">
        <f t="shared" si="39"/>
        <v>0</v>
      </c>
      <c r="H120" s="69">
        <f t="shared" si="39"/>
        <v>0</v>
      </c>
      <c r="I120" s="68">
        <f t="shared" si="39"/>
        <v>0</v>
      </c>
      <c r="J120" s="36">
        <f t="shared" si="39"/>
        <v>0</v>
      </c>
      <c r="K120" s="36">
        <f t="shared" si="39"/>
        <v>0</v>
      </c>
      <c r="L120" s="36">
        <f t="shared" si="39"/>
        <v>0</v>
      </c>
    </row>
    <row r="121" spans="1:12" s="2" customFormat="1" ht="60" customHeight="1" x14ac:dyDescent="0.25">
      <c r="A121" s="131"/>
      <c r="B121" s="132"/>
      <c r="C121" s="128"/>
      <c r="D121" s="62" t="s">
        <v>33</v>
      </c>
      <c r="E121" s="36">
        <f t="shared" si="38"/>
        <v>0</v>
      </c>
      <c r="F121" s="36">
        <f t="shared" si="39"/>
        <v>0</v>
      </c>
      <c r="G121" s="68">
        <f t="shared" si="39"/>
        <v>0</v>
      </c>
      <c r="H121" s="68">
        <f t="shared" si="39"/>
        <v>0</v>
      </c>
      <c r="I121" s="68">
        <f t="shared" si="39"/>
        <v>0</v>
      </c>
      <c r="J121" s="36">
        <f t="shared" si="39"/>
        <v>0</v>
      </c>
      <c r="K121" s="36">
        <f t="shared" si="39"/>
        <v>0</v>
      </c>
      <c r="L121" s="36">
        <f t="shared" si="39"/>
        <v>0</v>
      </c>
    </row>
    <row r="122" spans="1:12" s="2" customFormat="1" ht="32.25" customHeight="1" x14ac:dyDescent="0.25">
      <c r="A122" s="131"/>
      <c r="B122" s="132"/>
      <c r="C122" s="128"/>
      <c r="D122" s="62" t="s">
        <v>32</v>
      </c>
      <c r="E122" s="36">
        <f t="shared" si="38"/>
        <v>0</v>
      </c>
      <c r="F122" s="36">
        <f t="shared" si="39"/>
        <v>0</v>
      </c>
      <c r="G122" s="68">
        <f t="shared" si="39"/>
        <v>0</v>
      </c>
      <c r="H122" s="68">
        <f t="shared" si="39"/>
        <v>0</v>
      </c>
      <c r="I122" s="68">
        <f t="shared" si="39"/>
        <v>0</v>
      </c>
      <c r="J122" s="36">
        <f t="shared" si="39"/>
        <v>0</v>
      </c>
      <c r="K122" s="36">
        <f t="shared" si="39"/>
        <v>0</v>
      </c>
      <c r="L122" s="36">
        <f t="shared" si="39"/>
        <v>0</v>
      </c>
    </row>
    <row r="123" spans="1:12" s="2" customFormat="1" ht="16.5" customHeight="1" x14ac:dyDescent="0.25">
      <c r="A123" s="133"/>
      <c r="B123" s="134"/>
      <c r="C123" s="128"/>
      <c r="D123" s="62" t="s">
        <v>7</v>
      </c>
      <c r="E123" s="36">
        <f t="shared" si="38"/>
        <v>0</v>
      </c>
      <c r="F123" s="36">
        <f t="shared" si="39"/>
        <v>0</v>
      </c>
      <c r="G123" s="68">
        <f t="shared" si="39"/>
        <v>0</v>
      </c>
      <c r="H123" s="68">
        <f t="shared" si="39"/>
        <v>0</v>
      </c>
      <c r="I123" s="68">
        <f t="shared" si="39"/>
        <v>0</v>
      </c>
      <c r="J123" s="36">
        <f t="shared" si="39"/>
        <v>0</v>
      </c>
      <c r="K123" s="36">
        <f t="shared" si="39"/>
        <v>0</v>
      </c>
      <c r="L123" s="36">
        <f t="shared" si="39"/>
        <v>0</v>
      </c>
    </row>
    <row r="124" spans="1:12" s="2" customFormat="1" ht="16.5" customHeight="1" x14ac:dyDescent="0.25">
      <c r="A124" s="122" t="s">
        <v>93</v>
      </c>
      <c r="B124" s="123"/>
      <c r="C124" s="119" t="s">
        <v>55</v>
      </c>
      <c r="D124" s="63" t="s">
        <v>1</v>
      </c>
      <c r="E124" s="36">
        <f>F124+G124+H124+I124+L124</f>
        <v>1509.74602</v>
      </c>
      <c r="F124" s="36">
        <f>F125+F126+F127+F128+F129+F130</f>
        <v>1509.74602</v>
      </c>
      <c r="G124" s="68">
        <f t="shared" ref="G124:L124" si="40">G125+G126+G127+G128+G129+G130</f>
        <v>0</v>
      </c>
      <c r="H124" s="68">
        <f t="shared" si="40"/>
        <v>0</v>
      </c>
      <c r="I124" s="68">
        <f t="shared" si="40"/>
        <v>0</v>
      </c>
      <c r="J124" s="36">
        <f t="shared" si="40"/>
        <v>0</v>
      </c>
      <c r="K124" s="36">
        <f t="shared" si="40"/>
        <v>0</v>
      </c>
      <c r="L124" s="36">
        <f t="shared" si="40"/>
        <v>0</v>
      </c>
    </row>
    <row r="125" spans="1:12" s="2" customFormat="1" ht="16.5" customHeight="1" x14ac:dyDescent="0.25">
      <c r="A125" s="124"/>
      <c r="B125" s="125"/>
      <c r="C125" s="120"/>
      <c r="D125" s="62" t="s">
        <v>2</v>
      </c>
      <c r="E125" s="36">
        <f t="shared" ref="E125:E130" si="41">F125+G125+H125+I125+L125</f>
        <v>0</v>
      </c>
      <c r="F125" s="36">
        <f t="shared" ref="F125:L125" si="42">F52</f>
        <v>0</v>
      </c>
      <c r="G125" s="68">
        <f t="shared" si="42"/>
        <v>0</v>
      </c>
      <c r="H125" s="68">
        <f t="shared" si="42"/>
        <v>0</v>
      </c>
      <c r="I125" s="68">
        <f t="shared" si="42"/>
        <v>0</v>
      </c>
      <c r="J125" s="36">
        <f t="shared" si="42"/>
        <v>0</v>
      </c>
      <c r="K125" s="36">
        <f t="shared" si="42"/>
        <v>0</v>
      </c>
      <c r="L125" s="36">
        <f t="shared" si="42"/>
        <v>0</v>
      </c>
    </row>
    <row r="126" spans="1:12" s="2" customFormat="1" ht="16.5" customHeight="1" x14ac:dyDescent="0.25">
      <c r="A126" s="124"/>
      <c r="B126" s="125"/>
      <c r="C126" s="120"/>
      <c r="D126" s="30" t="s">
        <v>6</v>
      </c>
      <c r="E126" s="35">
        <f t="shared" si="41"/>
        <v>546.19050000000004</v>
      </c>
      <c r="F126" s="35">
        <f>F53</f>
        <v>546.19050000000004</v>
      </c>
      <c r="G126" s="69">
        <f t="shared" ref="G126:H126" si="43">G53</f>
        <v>0</v>
      </c>
      <c r="H126" s="69">
        <f t="shared" si="43"/>
        <v>0</v>
      </c>
      <c r="I126" s="68">
        <f t="shared" ref="G126:L130" si="44">I53</f>
        <v>0</v>
      </c>
      <c r="J126" s="36">
        <f t="shared" si="44"/>
        <v>0</v>
      </c>
      <c r="K126" s="36">
        <f t="shared" si="44"/>
        <v>0</v>
      </c>
      <c r="L126" s="36">
        <f t="shared" si="44"/>
        <v>0</v>
      </c>
    </row>
    <row r="127" spans="1:12" s="2" customFormat="1" ht="16.5" customHeight="1" x14ac:dyDescent="0.25">
      <c r="A127" s="124"/>
      <c r="B127" s="125"/>
      <c r="C127" s="120"/>
      <c r="D127" s="30" t="s">
        <v>4</v>
      </c>
      <c r="E127" s="35">
        <f t="shared" si="41"/>
        <v>963.55552</v>
      </c>
      <c r="F127" s="35">
        <f>F54</f>
        <v>963.55552</v>
      </c>
      <c r="G127" s="68">
        <f t="shared" si="44"/>
        <v>0</v>
      </c>
      <c r="H127" s="68">
        <f t="shared" si="44"/>
        <v>0</v>
      </c>
      <c r="I127" s="68">
        <f t="shared" si="44"/>
        <v>0</v>
      </c>
      <c r="J127" s="36">
        <f t="shared" si="44"/>
        <v>0</v>
      </c>
      <c r="K127" s="36">
        <f t="shared" si="44"/>
        <v>0</v>
      </c>
      <c r="L127" s="36">
        <f t="shared" si="44"/>
        <v>0</v>
      </c>
    </row>
    <row r="128" spans="1:12" s="2" customFormat="1" ht="63" customHeight="1" x14ac:dyDescent="0.25">
      <c r="A128" s="124"/>
      <c r="B128" s="125"/>
      <c r="C128" s="120"/>
      <c r="D128" s="30" t="s">
        <v>33</v>
      </c>
      <c r="E128" s="36">
        <f t="shared" si="41"/>
        <v>0</v>
      </c>
      <c r="F128" s="36">
        <f>F55</f>
        <v>0</v>
      </c>
      <c r="G128" s="68">
        <f t="shared" si="44"/>
        <v>0</v>
      </c>
      <c r="H128" s="68">
        <f t="shared" si="44"/>
        <v>0</v>
      </c>
      <c r="I128" s="68">
        <f t="shared" si="44"/>
        <v>0</v>
      </c>
      <c r="J128" s="36">
        <f t="shared" si="44"/>
        <v>0</v>
      </c>
      <c r="K128" s="36">
        <f t="shared" si="44"/>
        <v>0</v>
      </c>
      <c r="L128" s="36">
        <f t="shared" si="44"/>
        <v>0</v>
      </c>
    </row>
    <row r="129" spans="1:12" s="2" customFormat="1" ht="32.25" customHeight="1" x14ac:dyDescent="0.25">
      <c r="A129" s="124"/>
      <c r="B129" s="125"/>
      <c r="C129" s="120"/>
      <c r="D129" s="30" t="s">
        <v>32</v>
      </c>
      <c r="E129" s="36">
        <f t="shared" si="41"/>
        <v>0</v>
      </c>
      <c r="F129" s="36">
        <f>F56</f>
        <v>0</v>
      </c>
      <c r="G129" s="68">
        <f t="shared" si="44"/>
        <v>0</v>
      </c>
      <c r="H129" s="68">
        <f t="shared" si="44"/>
        <v>0</v>
      </c>
      <c r="I129" s="68">
        <f t="shared" si="44"/>
        <v>0</v>
      </c>
      <c r="J129" s="36">
        <f t="shared" si="44"/>
        <v>0</v>
      </c>
      <c r="K129" s="36">
        <f t="shared" si="44"/>
        <v>0</v>
      </c>
      <c r="L129" s="36">
        <f t="shared" si="44"/>
        <v>0</v>
      </c>
    </row>
    <row r="130" spans="1:12" s="2" customFormat="1" ht="16.5" customHeight="1" x14ac:dyDescent="0.25">
      <c r="A130" s="126"/>
      <c r="B130" s="127"/>
      <c r="C130" s="121"/>
      <c r="D130" s="30" t="s">
        <v>7</v>
      </c>
      <c r="E130" s="36">
        <f t="shared" si="41"/>
        <v>0</v>
      </c>
      <c r="F130" s="36">
        <f>F57</f>
        <v>0</v>
      </c>
      <c r="G130" s="68">
        <f t="shared" si="44"/>
        <v>0</v>
      </c>
      <c r="H130" s="68">
        <f t="shared" si="44"/>
        <v>0</v>
      </c>
      <c r="I130" s="68">
        <f t="shared" si="44"/>
        <v>0</v>
      </c>
      <c r="J130" s="36">
        <f t="shared" si="44"/>
        <v>0</v>
      </c>
      <c r="K130" s="36">
        <f t="shared" si="44"/>
        <v>0</v>
      </c>
      <c r="L130" s="36">
        <f t="shared" si="44"/>
        <v>0</v>
      </c>
    </row>
    <row r="131" spans="1:12" ht="30.75" customHeight="1" x14ac:dyDescent="0.25">
      <c r="A131" s="75" t="s">
        <v>82</v>
      </c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</row>
    <row r="132" spans="1:12" x14ac:dyDescent="0.25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</row>
    <row r="133" spans="1:12" ht="62.25" customHeight="1" x14ac:dyDescent="0.25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</row>
    <row r="134" spans="1:12" x14ac:dyDescent="0.25">
      <c r="F134" s="3"/>
    </row>
    <row r="135" spans="1:12" x14ac:dyDescent="0.25">
      <c r="F135" s="3"/>
    </row>
    <row r="136" spans="1:12" x14ac:dyDescent="0.25">
      <c r="F136" s="3"/>
    </row>
    <row r="137" spans="1:12" x14ac:dyDescent="0.25">
      <c r="F137" s="3"/>
    </row>
    <row r="138" spans="1:12" x14ac:dyDescent="0.25">
      <c r="F138" s="3"/>
    </row>
    <row r="139" spans="1:12" x14ac:dyDescent="0.25">
      <c r="F139" s="3"/>
    </row>
    <row r="140" spans="1:12" x14ac:dyDescent="0.25">
      <c r="F140" s="3"/>
    </row>
    <row r="141" spans="1:12" x14ac:dyDescent="0.25">
      <c r="F141" s="3"/>
    </row>
    <row r="142" spans="1:12" x14ac:dyDescent="0.25">
      <c r="F142" s="3"/>
    </row>
    <row r="143" spans="1:12" x14ac:dyDescent="0.25">
      <c r="F143" s="3"/>
    </row>
    <row r="144" spans="1:12" x14ac:dyDescent="0.25">
      <c r="F144" s="3"/>
    </row>
    <row r="145" spans="6:6" x14ac:dyDescent="0.25">
      <c r="F145" s="3"/>
    </row>
    <row r="146" spans="6:6" x14ac:dyDescent="0.25">
      <c r="F146" s="3"/>
    </row>
    <row r="147" spans="6:6" x14ac:dyDescent="0.25">
      <c r="F147" s="3"/>
    </row>
    <row r="148" spans="6:6" x14ac:dyDescent="0.25">
      <c r="F148" s="3"/>
    </row>
    <row r="149" spans="6:6" x14ac:dyDescent="0.25">
      <c r="F149" s="3"/>
    </row>
    <row r="150" spans="6:6" x14ac:dyDescent="0.25">
      <c r="F150" s="3"/>
    </row>
    <row r="151" spans="6:6" x14ac:dyDescent="0.25">
      <c r="F151" s="3"/>
    </row>
    <row r="152" spans="6:6" x14ac:dyDescent="0.25">
      <c r="F152" s="3"/>
    </row>
    <row r="153" spans="6:6" x14ac:dyDescent="0.25">
      <c r="F153" s="3"/>
    </row>
    <row r="154" spans="6:6" x14ac:dyDescent="0.25">
      <c r="F154" s="3"/>
    </row>
    <row r="155" spans="6:6" x14ac:dyDescent="0.25">
      <c r="F155" s="3"/>
    </row>
    <row r="156" spans="6:6" x14ac:dyDescent="0.25">
      <c r="F156" s="3"/>
    </row>
    <row r="157" spans="6:6" x14ac:dyDescent="0.25">
      <c r="F157" s="3"/>
    </row>
    <row r="158" spans="6:6" x14ac:dyDescent="0.25">
      <c r="F158" s="3"/>
    </row>
    <row r="159" spans="6:6" x14ac:dyDescent="0.25">
      <c r="F159" s="3"/>
    </row>
    <row r="160" spans="6:6" x14ac:dyDescent="0.25">
      <c r="F160" s="3"/>
    </row>
    <row r="161" spans="6:6" x14ac:dyDescent="0.25">
      <c r="F161" s="3"/>
    </row>
    <row r="162" spans="6:6" x14ac:dyDescent="0.25">
      <c r="F162" s="3"/>
    </row>
    <row r="163" spans="6:6" x14ac:dyDescent="0.25">
      <c r="F163" s="3"/>
    </row>
    <row r="164" spans="6:6" x14ac:dyDescent="0.25">
      <c r="F164" s="3"/>
    </row>
    <row r="165" spans="6:6" x14ac:dyDescent="0.25">
      <c r="F165" s="3"/>
    </row>
    <row r="166" spans="6:6" x14ac:dyDescent="0.25">
      <c r="F166" s="3"/>
    </row>
    <row r="167" spans="6:6" x14ac:dyDescent="0.25">
      <c r="F167" s="3"/>
    </row>
    <row r="168" spans="6:6" x14ac:dyDescent="0.25">
      <c r="F168" s="3"/>
    </row>
    <row r="169" spans="6:6" x14ac:dyDescent="0.25">
      <c r="F169" s="3"/>
    </row>
    <row r="170" spans="6:6" x14ac:dyDescent="0.25">
      <c r="F170" s="3"/>
    </row>
    <row r="171" spans="6:6" x14ac:dyDescent="0.25">
      <c r="F171" s="3"/>
    </row>
    <row r="172" spans="6:6" x14ac:dyDescent="0.25">
      <c r="F172" s="3"/>
    </row>
    <row r="173" spans="6:6" x14ac:dyDescent="0.25">
      <c r="F173" s="3"/>
    </row>
    <row r="174" spans="6:6" x14ac:dyDescent="0.25">
      <c r="F174" s="3"/>
    </row>
    <row r="175" spans="6:6" x14ac:dyDescent="0.25">
      <c r="F175" s="3"/>
    </row>
    <row r="176" spans="6:6" x14ac:dyDescent="0.25">
      <c r="F176" s="3"/>
    </row>
    <row r="177" spans="6:6" x14ac:dyDescent="0.25">
      <c r="F177" s="3"/>
    </row>
    <row r="178" spans="6:6" x14ac:dyDescent="0.25">
      <c r="F178" s="3"/>
    </row>
    <row r="179" spans="6:6" x14ac:dyDescent="0.25">
      <c r="F179" s="3"/>
    </row>
    <row r="180" spans="6:6" x14ac:dyDescent="0.25">
      <c r="F180" s="3"/>
    </row>
    <row r="181" spans="6:6" x14ac:dyDescent="0.25">
      <c r="F181" s="3"/>
    </row>
    <row r="182" spans="6:6" x14ac:dyDescent="0.25">
      <c r="F182" s="3"/>
    </row>
    <row r="183" spans="6:6" x14ac:dyDescent="0.25">
      <c r="F183" s="3"/>
    </row>
    <row r="184" spans="6:6" x14ac:dyDescent="0.25">
      <c r="F184" s="3"/>
    </row>
    <row r="185" spans="6:6" x14ac:dyDescent="0.25">
      <c r="F185" s="3"/>
    </row>
    <row r="186" spans="6:6" x14ac:dyDescent="0.25">
      <c r="F186" s="3"/>
    </row>
    <row r="187" spans="6:6" x14ac:dyDescent="0.25">
      <c r="F187" s="3"/>
    </row>
    <row r="188" spans="6:6" x14ac:dyDescent="0.25">
      <c r="F188" s="3"/>
    </row>
    <row r="189" spans="6:6" x14ac:dyDescent="0.25">
      <c r="F189" s="3"/>
    </row>
    <row r="190" spans="6:6" x14ac:dyDescent="0.25">
      <c r="F190" s="3"/>
    </row>
    <row r="191" spans="6:6" x14ac:dyDescent="0.25">
      <c r="F191" s="3"/>
    </row>
    <row r="192" spans="6:6" x14ac:dyDescent="0.25">
      <c r="F192" s="3"/>
    </row>
    <row r="193" spans="6:6" x14ac:dyDescent="0.25">
      <c r="F193" s="3"/>
    </row>
    <row r="194" spans="6:6" x14ac:dyDescent="0.25">
      <c r="F194" s="3"/>
    </row>
    <row r="195" spans="6:6" x14ac:dyDescent="0.25">
      <c r="F195" s="3"/>
    </row>
    <row r="196" spans="6:6" x14ac:dyDescent="0.25">
      <c r="F196" s="3"/>
    </row>
    <row r="197" spans="6:6" x14ac:dyDescent="0.25">
      <c r="F197" s="3"/>
    </row>
    <row r="198" spans="6:6" x14ac:dyDescent="0.25">
      <c r="F198" s="3"/>
    </row>
    <row r="199" spans="6:6" x14ac:dyDescent="0.25">
      <c r="F199" s="3"/>
    </row>
    <row r="200" spans="6:6" x14ac:dyDescent="0.25">
      <c r="F200" s="3"/>
    </row>
    <row r="201" spans="6:6" x14ac:dyDescent="0.25">
      <c r="F201" s="3"/>
    </row>
    <row r="202" spans="6:6" x14ac:dyDescent="0.25">
      <c r="F202" s="3"/>
    </row>
    <row r="203" spans="6:6" x14ac:dyDescent="0.25">
      <c r="F203" s="3"/>
    </row>
    <row r="204" spans="6:6" x14ac:dyDescent="0.25">
      <c r="F204" s="3"/>
    </row>
    <row r="205" spans="6:6" x14ac:dyDescent="0.25">
      <c r="F205" s="3"/>
    </row>
  </sheetData>
  <mergeCells count="47">
    <mergeCell ref="C73:C79"/>
    <mergeCell ref="C67:C72"/>
    <mergeCell ref="A124:B130"/>
    <mergeCell ref="C124:C130"/>
    <mergeCell ref="C117:C123"/>
    <mergeCell ref="A117:B123"/>
    <mergeCell ref="A110:B116"/>
    <mergeCell ref="C110:C116"/>
    <mergeCell ref="A103:B109"/>
    <mergeCell ref="C103:C109"/>
    <mergeCell ref="C96:C102"/>
    <mergeCell ref="C88:C94"/>
    <mergeCell ref="C81:C87"/>
    <mergeCell ref="A95:B95"/>
    <mergeCell ref="A96:B102"/>
    <mergeCell ref="A80:B80"/>
    <mergeCell ref="A1:L1"/>
    <mergeCell ref="A2:K2"/>
    <mergeCell ref="A58:B64"/>
    <mergeCell ref="F6:L6"/>
    <mergeCell ref="E6:E7"/>
    <mergeCell ref="B4:B7"/>
    <mergeCell ref="C23:C29"/>
    <mergeCell ref="A16:A22"/>
    <mergeCell ref="C37:C43"/>
    <mergeCell ref="C44:C50"/>
    <mergeCell ref="B23:B57"/>
    <mergeCell ref="A23:A57"/>
    <mergeCell ref="C30:C36"/>
    <mergeCell ref="C58:C64"/>
    <mergeCell ref="C51:C57"/>
    <mergeCell ref="A131:L133"/>
    <mergeCell ref="A4:A7"/>
    <mergeCell ref="A9:A15"/>
    <mergeCell ref="A88:B94"/>
    <mergeCell ref="A81:B87"/>
    <mergeCell ref="A65:B65"/>
    <mergeCell ref="C9:C15"/>
    <mergeCell ref="C4:C7"/>
    <mergeCell ref="E5:L5"/>
    <mergeCell ref="E4:L4"/>
    <mergeCell ref="A73:B79"/>
    <mergeCell ref="B9:B15"/>
    <mergeCell ref="D4:D7"/>
    <mergeCell ref="C16:C22"/>
    <mergeCell ref="B16:B22"/>
    <mergeCell ref="A66:B72"/>
  </mergeCells>
  <pageMargins left="0.31496062992125984" right="0.19685039370078741" top="0.74803149606299213" bottom="0.78740157480314965" header="0.31496062992125984" footer="0.19685039370078741"/>
  <pageSetup paperSize="9" scale="70" fitToHeight="0" orientation="landscape" r:id="rId1"/>
  <rowBreaks count="5" manualBreakCount="5">
    <brk id="22" max="11" man="1"/>
    <brk id="43" max="11" man="1"/>
    <brk id="64" max="11" man="1"/>
    <brk id="87" max="11" man="1"/>
    <brk id="10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"/>
  <sheetViews>
    <sheetView zoomScaleNormal="100" zoomScaleSheetLayoutView="100" workbookViewId="0">
      <selection activeCell="B7" sqref="B7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3" t="s">
        <v>15</v>
      </c>
    </row>
    <row r="2" spans="1:5" ht="18.75" x14ac:dyDescent="0.3">
      <c r="A2" s="138" t="s">
        <v>19</v>
      </c>
      <c r="B2" s="138"/>
      <c r="C2" s="138"/>
      <c r="D2" s="138"/>
    </row>
    <row r="3" spans="1:5" ht="77.25" customHeight="1" x14ac:dyDescent="0.25">
      <c r="A3" s="21" t="s">
        <v>16</v>
      </c>
      <c r="B3" s="21" t="s">
        <v>17</v>
      </c>
      <c r="C3" s="21" t="s">
        <v>18</v>
      </c>
      <c r="D3" s="21" t="s">
        <v>95</v>
      </c>
      <c r="E3" s="20"/>
    </row>
    <row r="4" spans="1:5" x14ac:dyDescent="0.25">
      <c r="A4" s="21">
        <v>1</v>
      </c>
      <c r="B4" s="21">
        <v>2</v>
      </c>
      <c r="C4" s="21">
        <v>3</v>
      </c>
      <c r="D4" s="21">
        <v>4</v>
      </c>
      <c r="E4" s="20"/>
    </row>
    <row r="5" spans="1:5" x14ac:dyDescent="0.25">
      <c r="A5" s="145" t="s">
        <v>20</v>
      </c>
      <c r="B5" s="145"/>
      <c r="C5" s="145"/>
      <c r="D5" s="145"/>
      <c r="E5" s="20"/>
    </row>
    <row r="6" spans="1:5" x14ac:dyDescent="0.25">
      <c r="A6" s="145" t="s">
        <v>21</v>
      </c>
      <c r="B6" s="145"/>
      <c r="C6" s="146"/>
      <c r="D6" s="145"/>
      <c r="E6" s="20"/>
    </row>
    <row r="7" spans="1:5" ht="180.75" customHeight="1" x14ac:dyDescent="0.25">
      <c r="A7" s="39" t="s">
        <v>34</v>
      </c>
      <c r="B7" s="38" t="s">
        <v>98</v>
      </c>
      <c r="C7" s="22" t="s">
        <v>99</v>
      </c>
      <c r="D7" s="24"/>
      <c r="E7" s="20"/>
    </row>
    <row r="8" spans="1:5" ht="19.5" customHeight="1" x14ac:dyDescent="0.25">
      <c r="A8" s="139" t="s">
        <v>22</v>
      </c>
      <c r="B8" s="140"/>
      <c r="C8" s="140"/>
      <c r="D8" s="141"/>
      <c r="E8" s="20"/>
    </row>
    <row r="9" spans="1:5" ht="105.75" customHeight="1" x14ac:dyDescent="0.25">
      <c r="A9" s="27" t="s">
        <v>35</v>
      </c>
      <c r="B9" s="24" t="s">
        <v>97</v>
      </c>
      <c r="C9" s="24" t="s">
        <v>92</v>
      </c>
      <c r="D9" s="22"/>
      <c r="E9" s="20"/>
    </row>
    <row r="10" spans="1:5" x14ac:dyDescent="0.25">
      <c r="A10" s="142" t="s">
        <v>23</v>
      </c>
      <c r="B10" s="143"/>
      <c r="C10" s="143"/>
      <c r="D10" s="144"/>
    </row>
    <row r="11" spans="1:5" x14ac:dyDescent="0.25">
      <c r="A11" s="142" t="s">
        <v>24</v>
      </c>
      <c r="B11" s="143"/>
      <c r="C11" s="143"/>
      <c r="D11" s="144"/>
    </row>
    <row r="12" spans="1:5" ht="45.75" customHeight="1" x14ac:dyDescent="0.25">
      <c r="A12" s="28" t="s">
        <v>36</v>
      </c>
      <c r="B12" s="25" t="s">
        <v>96</v>
      </c>
      <c r="C12" s="25" t="s">
        <v>43</v>
      </c>
      <c r="D12" s="25"/>
    </row>
    <row r="13" spans="1:5" x14ac:dyDescent="0.25">
      <c r="D13" s="26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"/>
  <sheetViews>
    <sheetView view="pageBreakPreview" zoomScale="60" zoomScaleNormal="100" workbookViewId="0">
      <selection activeCell="P1" sqref="P1:Q1"/>
    </sheetView>
  </sheetViews>
  <sheetFormatPr defaultRowHeight="15" x14ac:dyDescent="0.25"/>
  <cols>
    <col min="1" max="1" width="4.5703125" customWidth="1"/>
    <col min="2" max="2" width="1.85546875" hidden="1" customWidth="1"/>
    <col min="3" max="3" width="10.42578125" hidden="1" customWidth="1"/>
    <col min="4" max="4" width="14" customWidth="1"/>
    <col min="5" max="5" width="17.140625" hidden="1" customWidth="1"/>
    <col min="6" max="6" width="12.140625" customWidth="1"/>
    <col min="7" max="7" width="15" customWidth="1"/>
    <col min="8" max="8" width="18.140625" customWidth="1"/>
    <col min="9" max="9" width="12.5703125" customWidth="1"/>
    <col min="10" max="10" width="15.7109375" customWidth="1"/>
    <col min="13" max="13" width="9.140625" hidden="1" customWidth="1"/>
    <col min="15" max="15" width="9.140625" hidden="1" customWidth="1"/>
    <col min="16" max="16" width="10.85546875" customWidth="1"/>
    <col min="17" max="17" width="15.28515625" customWidth="1"/>
  </cols>
  <sheetData>
    <row r="1" spans="1:17" x14ac:dyDescent="0.25">
      <c r="P1" s="159" t="s">
        <v>117</v>
      </c>
      <c r="Q1" s="159"/>
    </row>
    <row r="2" spans="1:17" x14ac:dyDescent="0.25">
      <c r="A2" s="46"/>
    </row>
    <row r="3" spans="1:17" ht="53.25" customHeight="1" x14ac:dyDescent="0.25">
      <c r="A3" s="160" t="s">
        <v>116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</row>
    <row r="4" spans="1:17" x14ac:dyDescent="0.25">
      <c r="A4" s="44"/>
    </row>
    <row r="5" spans="1:17" ht="103.5" customHeight="1" x14ac:dyDescent="0.25">
      <c r="A5" s="163" t="s">
        <v>105</v>
      </c>
      <c r="B5" s="164"/>
      <c r="C5" s="165"/>
      <c r="D5" s="163" t="s">
        <v>106</v>
      </c>
      <c r="E5" s="165"/>
      <c r="F5" s="163" t="s">
        <v>66</v>
      </c>
      <c r="G5" s="161" t="s">
        <v>71</v>
      </c>
      <c r="H5" s="161" t="s">
        <v>107</v>
      </c>
      <c r="I5" s="161" t="s">
        <v>108</v>
      </c>
      <c r="J5" s="161" t="s">
        <v>0</v>
      </c>
      <c r="K5" s="148" t="s">
        <v>109</v>
      </c>
      <c r="L5" s="148"/>
      <c r="M5" s="148"/>
      <c r="N5" s="148"/>
      <c r="O5" s="148"/>
      <c r="P5" s="161" t="s">
        <v>72</v>
      </c>
      <c r="Q5" s="161" t="s">
        <v>73</v>
      </c>
    </row>
    <row r="6" spans="1:17" ht="15.75" customHeight="1" x14ac:dyDescent="0.25">
      <c r="A6" s="166"/>
      <c r="B6" s="167"/>
      <c r="C6" s="168"/>
      <c r="D6" s="166"/>
      <c r="E6" s="168"/>
      <c r="F6" s="166"/>
      <c r="G6" s="162"/>
      <c r="H6" s="162"/>
      <c r="I6" s="162"/>
      <c r="J6" s="162"/>
      <c r="K6" s="60" t="s">
        <v>114</v>
      </c>
      <c r="L6" s="147" t="s">
        <v>115</v>
      </c>
      <c r="M6" s="147"/>
      <c r="N6" s="147" t="s">
        <v>115</v>
      </c>
      <c r="O6" s="147"/>
      <c r="P6" s="162"/>
      <c r="Q6" s="162"/>
    </row>
    <row r="7" spans="1:17" x14ac:dyDescent="0.25">
      <c r="A7" s="147">
        <v>1</v>
      </c>
      <c r="B7" s="147"/>
      <c r="C7" s="147"/>
      <c r="D7" s="147">
        <v>2</v>
      </c>
      <c r="E7" s="147"/>
      <c r="F7" s="72">
        <v>3</v>
      </c>
      <c r="G7" s="73">
        <v>4</v>
      </c>
      <c r="H7" s="72">
        <v>5</v>
      </c>
      <c r="I7" s="72">
        <v>6</v>
      </c>
      <c r="J7" s="72">
        <v>7</v>
      </c>
      <c r="K7" s="72">
        <v>8</v>
      </c>
      <c r="L7" s="147">
        <v>9</v>
      </c>
      <c r="M7" s="147"/>
      <c r="N7" s="147">
        <v>10</v>
      </c>
      <c r="O7" s="147"/>
      <c r="P7" s="49">
        <v>11</v>
      </c>
      <c r="Q7" s="49">
        <v>12</v>
      </c>
    </row>
    <row r="8" spans="1:17" ht="16.5" customHeight="1" x14ac:dyDescent="0.25">
      <c r="A8" s="149" t="s">
        <v>113</v>
      </c>
      <c r="B8" s="150"/>
      <c r="C8" s="150"/>
      <c r="D8" s="150"/>
      <c r="E8" s="150"/>
      <c r="F8" s="150"/>
      <c r="G8" s="150"/>
      <c r="H8" s="150"/>
      <c r="I8" s="151"/>
      <c r="J8" s="72" t="s">
        <v>1</v>
      </c>
      <c r="K8" s="74">
        <v>0</v>
      </c>
      <c r="L8" s="158">
        <v>0</v>
      </c>
      <c r="M8" s="158"/>
      <c r="N8" s="158">
        <v>0</v>
      </c>
      <c r="O8" s="158"/>
      <c r="P8" s="74">
        <v>0</v>
      </c>
      <c r="Q8" s="74">
        <v>0</v>
      </c>
    </row>
    <row r="9" spans="1:17" ht="30" x14ac:dyDescent="0.25">
      <c r="A9" s="152"/>
      <c r="B9" s="153"/>
      <c r="C9" s="153"/>
      <c r="D9" s="153"/>
      <c r="E9" s="153"/>
      <c r="F9" s="153"/>
      <c r="G9" s="153"/>
      <c r="H9" s="153"/>
      <c r="I9" s="154"/>
      <c r="J9" s="72" t="s">
        <v>2</v>
      </c>
      <c r="K9" s="74">
        <v>0</v>
      </c>
      <c r="L9" s="158">
        <v>0</v>
      </c>
      <c r="M9" s="158"/>
      <c r="N9" s="158">
        <v>0</v>
      </c>
      <c r="O9" s="158"/>
      <c r="P9" s="74">
        <v>0</v>
      </c>
      <c r="Q9" s="74">
        <v>0</v>
      </c>
    </row>
    <row r="10" spans="1:17" ht="50.25" customHeight="1" x14ac:dyDescent="0.25">
      <c r="A10" s="152"/>
      <c r="B10" s="153"/>
      <c r="C10" s="153"/>
      <c r="D10" s="153"/>
      <c r="E10" s="153"/>
      <c r="F10" s="153"/>
      <c r="G10" s="153"/>
      <c r="H10" s="153"/>
      <c r="I10" s="154"/>
      <c r="J10" s="72" t="s">
        <v>6</v>
      </c>
      <c r="K10" s="74">
        <v>0</v>
      </c>
      <c r="L10" s="158">
        <v>0</v>
      </c>
      <c r="M10" s="158"/>
      <c r="N10" s="158">
        <v>0</v>
      </c>
      <c r="O10" s="158"/>
      <c r="P10" s="74">
        <v>0</v>
      </c>
      <c r="Q10" s="74">
        <v>0</v>
      </c>
    </row>
    <row r="11" spans="1:17" ht="49.5" customHeight="1" x14ac:dyDescent="0.25">
      <c r="A11" s="152"/>
      <c r="B11" s="153"/>
      <c r="C11" s="153"/>
      <c r="D11" s="153"/>
      <c r="E11" s="153"/>
      <c r="F11" s="153"/>
      <c r="G11" s="153"/>
      <c r="H11" s="153"/>
      <c r="I11" s="154"/>
      <c r="J11" s="72" t="s">
        <v>110</v>
      </c>
      <c r="K11" s="74">
        <v>0</v>
      </c>
      <c r="L11" s="158">
        <v>0</v>
      </c>
      <c r="M11" s="158"/>
      <c r="N11" s="158">
        <v>0</v>
      </c>
      <c r="O11" s="158"/>
      <c r="P11" s="74">
        <v>0</v>
      </c>
      <c r="Q11" s="74">
        <v>0</v>
      </c>
    </row>
    <row r="12" spans="1:17" ht="60" x14ac:dyDescent="0.25">
      <c r="A12" s="152"/>
      <c r="B12" s="153"/>
      <c r="C12" s="153"/>
      <c r="D12" s="153"/>
      <c r="E12" s="153"/>
      <c r="F12" s="153"/>
      <c r="G12" s="153"/>
      <c r="H12" s="153"/>
      <c r="I12" s="154"/>
      <c r="J12" s="72" t="s">
        <v>111</v>
      </c>
      <c r="K12" s="74">
        <v>0</v>
      </c>
      <c r="L12" s="158">
        <v>0</v>
      </c>
      <c r="M12" s="158"/>
      <c r="N12" s="158">
        <v>0</v>
      </c>
      <c r="O12" s="158"/>
      <c r="P12" s="74">
        <v>0</v>
      </c>
      <c r="Q12" s="74">
        <v>0</v>
      </c>
    </row>
    <row r="13" spans="1:17" ht="30" x14ac:dyDescent="0.25">
      <c r="A13" s="152"/>
      <c r="B13" s="153"/>
      <c r="C13" s="153"/>
      <c r="D13" s="153"/>
      <c r="E13" s="153"/>
      <c r="F13" s="153"/>
      <c r="G13" s="153"/>
      <c r="H13" s="153"/>
      <c r="I13" s="154"/>
      <c r="J13" s="72" t="s">
        <v>112</v>
      </c>
      <c r="K13" s="74">
        <v>0</v>
      </c>
      <c r="L13" s="158">
        <v>0</v>
      </c>
      <c r="M13" s="158"/>
      <c r="N13" s="158">
        <v>0</v>
      </c>
      <c r="O13" s="158"/>
      <c r="P13" s="74">
        <v>0</v>
      </c>
      <c r="Q13" s="74">
        <v>0</v>
      </c>
    </row>
    <row r="14" spans="1:17" ht="36.75" customHeight="1" x14ac:dyDescent="0.25">
      <c r="A14" s="155"/>
      <c r="B14" s="156"/>
      <c r="C14" s="156"/>
      <c r="D14" s="156"/>
      <c r="E14" s="156"/>
      <c r="F14" s="156"/>
      <c r="G14" s="156"/>
      <c r="H14" s="156"/>
      <c r="I14" s="157"/>
      <c r="J14" s="72" t="s">
        <v>7</v>
      </c>
      <c r="K14" s="74">
        <v>0</v>
      </c>
      <c r="L14" s="158">
        <v>0</v>
      </c>
      <c r="M14" s="158"/>
      <c r="N14" s="158">
        <v>0</v>
      </c>
      <c r="O14" s="158"/>
      <c r="P14" s="74">
        <v>0</v>
      </c>
      <c r="Q14" s="74">
        <v>0</v>
      </c>
    </row>
  </sheetData>
  <mergeCells count="33">
    <mergeCell ref="J5:J6"/>
    <mergeCell ref="N14:O14"/>
    <mergeCell ref="P1:Q1"/>
    <mergeCell ref="A7:C7"/>
    <mergeCell ref="D7:E7"/>
    <mergeCell ref="L7:M7"/>
    <mergeCell ref="N7:O7"/>
    <mergeCell ref="L6:M6"/>
    <mergeCell ref="A3:Q3"/>
    <mergeCell ref="P5:P6"/>
    <mergeCell ref="Q5:Q6"/>
    <mergeCell ref="A5:C6"/>
    <mergeCell ref="D5:E6"/>
    <mergeCell ref="F5:F6"/>
    <mergeCell ref="G5:G6"/>
    <mergeCell ref="H5:H6"/>
    <mergeCell ref="I5:I6"/>
    <mergeCell ref="N6:O6"/>
    <mergeCell ref="K5:O5"/>
    <mergeCell ref="A8:I14"/>
    <mergeCell ref="L11:M11"/>
    <mergeCell ref="N11:O11"/>
    <mergeCell ref="L10:M10"/>
    <mergeCell ref="N10:O10"/>
    <mergeCell ref="L9:M9"/>
    <mergeCell ref="N9:O9"/>
    <mergeCell ref="L8:M8"/>
    <mergeCell ref="N8:O8"/>
    <mergeCell ref="L12:M12"/>
    <mergeCell ref="N12:O12"/>
    <mergeCell ref="L13:M13"/>
    <mergeCell ref="N13:O13"/>
    <mergeCell ref="L14:M14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3"/>
      <c r="B1" s="53"/>
      <c r="C1" s="53"/>
      <c r="D1" s="53"/>
      <c r="E1" s="53"/>
      <c r="F1" s="53"/>
      <c r="G1" s="56" t="s">
        <v>63</v>
      </c>
    </row>
    <row r="2" spans="1:7" x14ac:dyDescent="0.25">
      <c r="A2" s="54"/>
      <c r="B2" s="53"/>
      <c r="C2" s="53"/>
      <c r="D2" s="53"/>
      <c r="E2" s="53"/>
      <c r="F2" s="53"/>
      <c r="G2" s="53"/>
    </row>
    <row r="3" spans="1:7" x14ac:dyDescent="0.25">
      <c r="A3" s="160" t="s">
        <v>64</v>
      </c>
      <c r="B3" s="160"/>
      <c r="C3" s="160"/>
      <c r="D3" s="160"/>
      <c r="E3" s="160"/>
      <c r="F3" s="160"/>
      <c r="G3" s="160"/>
    </row>
    <row r="4" spans="1:7" x14ac:dyDescent="0.25">
      <c r="A4" s="54"/>
      <c r="B4" s="53"/>
      <c r="C4" s="53"/>
      <c r="D4" s="53"/>
      <c r="E4" s="53"/>
      <c r="F4" s="53"/>
      <c r="G4" s="53"/>
    </row>
    <row r="5" spans="1:7" ht="64.5" customHeight="1" x14ac:dyDescent="0.25">
      <c r="A5" s="40" t="s">
        <v>59</v>
      </c>
      <c r="B5" s="40" t="s">
        <v>65</v>
      </c>
      <c r="C5" s="40" t="s">
        <v>66</v>
      </c>
      <c r="D5" s="40" t="s">
        <v>67</v>
      </c>
      <c r="E5" s="40" t="s">
        <v>68</v>
      </c>
      <c r="F5" s="40" t="s">
        <v>69</v>
      </c>
      <c r="G5" s="40" t="s">
        <v>70</v>
      </c>
    </row>
    <row r="6" spans="1:7" x14ac:dyDescent="0.25">
      <c r="A6" s="40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</row>
    <row r="7" spans="1:7" ht="18" customHeight="1" x14ac:dyDescent="0.25">
      <c r="A7" s="57">
        <v>0</v>
      </c>
      <c r="B7" s="57">
        <v>0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47"/>
      <c r="B1" s="45"/>
      <c r="C1" s="45"/>
      <c r="D1" s="42" t="s">
        <v>58</v>
      </c>
    </row>
    <row r="2" spans="1:4" x14ac:dyDescent="0.25">
      <c r="A2" s="169"/>
      <c r="B2" s="169"/>
      <c r="C2" s="169"/>
      <c r="D2" s="169"/>
    </row>
    <row r="3" spans="1:4" ht="47.25" customHeight="1" x14ac:dyDescent="0.25">
      <c r="A3" s="160" t="s">
        <v>74</v>
      </c>
      <c r="B3" s="160"/>
      <c r="C3" s="160"/>
      <c r="D3" s="160"/>
    </row>
    <row r="4" spans="1:4" x14ac:dyDescent="0.25">
      <c r="A4" s="169"/>
      <c r="B4" s="169"/>
      <c r="C4" s="169"/>
      <c r="D4" s="169"/>
    </row>
    <row r="5" spans="1:4" x14ac:dyDescent="0.25">
      <c r="A5" s="48"/>
      <c r="B5" s="45"/>
      <c r="C5" s="45"/>
      <c r="D5" s="45"/>
    </row>
    <row r="6" spans="1:4" ht="75.75" customHeight="1" x14ac:dyDescent="0.25">
      <c r="A6" s="49" t="s">
        <v>59</v>
      </c>
      <c r="B6" s="49" t="s">
        <v>60</v>
      </c>
      <c r="C6" s="49" t="s">
        <v>61</v>
      </c>
      <c r="D6" s="49" t="s">
        <v>62</v>
      </c>
    </row>
    <row r="7" spans="1:4" x14ac:dyDescent="0.25">
      <c r="A7" s="50">
        <v>1</v>
      </c>
      <c r="B7" s="50">
        <v>2</v>
      </c>
      <c r="C7" s="50">
        <v>3</v>
      </c>
      <c r="D7" s="50">
        <v>4</v>
      </c>
    </row>
    <row r="8" spans="1:4" x14ac:dyDescent="0.25">
      <c r="A8" s="51">
        <v>0</v>
      </c>
      <c r="B8" s="51">
        <v>0</v>
      </c>
      <c r="C8" s="52">
        <v>0</v>
      </c>
      <c r="D8" s="51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zoomScaleNormal="100" workbookViewId="0">
      <selection activeCell="D17" sqref="D17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  <col min="10" max="10" width="11.28515625" customWidth="1"/>
  </cols>
  <sheetData>
    <row r="1" spans="1:10" x14ac:dyDescent="0.25">
      <c r="A1" s="45"/>
      <c r="B1" s="45"/>
      <c r="C1" s="45"/>
      <c r="D1" s="45"/>
      <c r="E1" s="45"/>
      <c r="F1" s="45"/>
      <c r="G1" s="45"/>
      <c r="H1" s="45"/>
      <c r="I1" s="45"/>
      <c r="J1" s="42" t="s">
        <v>49</v>
      </c>
    </row>
    <row r="2" spans="1:10" x14ac:dyDescent="0.25">
      <c r="A2" s="46"/>
      <c r="B2" s="45"/>
      <c r="C2" s="45"/>
      <c r="D2" s="45"/>
      <c r="E2" s="45"/>
      <c r="F2" s="45"/>
      <c r="G2" s="45"/>
      <c r="H2" s="45"/>
      <c r="I2" s="45"/>
      <c r="J2" s="45"/>
    </row>
    <row r="3" spans="1:10" ht="33.75" customHeight="1" x14ac:dyDescent="0.25">
      <c r="A3" s="160" t="s">
        <v>81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x14ac:dyDescent="0.25">
      <c r="A4" s="46"/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</row>
    <row r="6" spans="1:10" ht="45" customHeight="1" x14ac:dyDescent="0.25">
      <c r="A6" s="145" t="s">
        <v>50</v>
      </c>
      <c r="B6" s="145" t="s">
        <v>51</v>
      </c>
      <c r="C6" s="145" t="s">
        <v>52</v>
      </c>
      <c r="D6" s="145" t="s">
        <v>53</v>
      </c>
      <c r="E6" s="145" t="s">
        <v>78</v>
      </c>
      <c r="F6" s="145" t="s">
        <v>54</v>
      </c>
      <c r="G6" s="145"/>
      <c r="H6" s="145"/>
      <c r="I6" s="145"/>
      <c r="J6" s="145"/>
    </row>
    <row r="7" spans="1:10" ht="66" customHeight="1" x14ac:dyDescent="0.25">
      <c r="A7" s="145"/>
      <c r="B7" s="145"/>
      <c r="C7" s="145"/>
      <c r="D7" s="145"/>
      <c r="E7" s="145"/>
      <c r="F7" s="41" t="s">
        <v>37</v>
      </c>
      <c r="G7" s="41" t="s">
        <v>38</v>
      </c>
      <c r="H7" s="41" t="s">
        <v>77</v>
      </c>
      <c r="I7" s="41" t="s">
        <v>79</v>
      </c>
      <c r="J7" s="22" t="s">
        <v>80</v>
      </c>
    </row>
    <row r="8" spans="1:10" x14ac:dyDescent="0.25">
      <c r="A8" s="41"/>
      <c r="B8" s="41" t="s">
        <v>55</v>
      </c>
      <c r="C8" s="41" t="s">
        <v>55</v>
      </c>
      <c r="D8" s="41"/>
      <c r="E8" s="170" t="s">
        <v>56</v>
      </c>
      <c r="F8" s="170"/>
      <c r="G8" s="170"/>
      <c r="H8" s="170"/>
      <c r="I8" s="41"/>
      <c r="J8" s="22"/>
    </row>
    <row r="9" spans="1:10" x14ac:dyDescent="0.25">
      <c r="A9" s="55">
        <v>0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</row>
    <row r="10" spans="1:10" x14ac:dyDescent="0.25">
      <c r="A10" s="41" t="s">
        <v>55</v>
      </c>
      <c r="B10" s="58"/>
      <c r="C10" s="58"/>
      <c r="D10" s="41" t="s">
        <v>55</v>
      </c>
      <c r="E10" s="170" t="s">
        <v>57</v>
      </c>
      <c r="F10" s="170"/>
      <c r="G10" s="170"/>
      <c r="H10" s="170"/>
      <c r="I10" s="41"/>
      <c r="J10" s="41"/>
    </row>
    <row r="11" spans="1:10" x14ac:dyDescent="0.25">
      <c r="A11" s="55">
        <v>0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tabSelected="1" zoomScaleNormal="100" workbookViewId="0">
      <selection activeCell="J12" sqref="J12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42" t="s">
        <v>44</v>
      </c>
    </row>
    <row r="2" spans="1:9" x14ac:dyDescent="0.25">
      <c r="A2" s="43"/>
    </row>
    <row r="3" spans="1:9" ht="33" customHeight="1" x14ac:dyDescent="0.25">
      <c r="A3" s="160" t="s">
        <v>45</v>
      </c>
      <c r="B3" s="160"/>
      <c r="C3" s="160"/>
      <c r="D3" s="160"/>
      <c r="E3" s="160"/>
      <c r="F3" s="160"/>
      <c r="G3" s="160"/>
      <c r="H3" s="160"/>
    </row>
    <row r="4" spans="1:9" x14ac:dyDescent="0.25">
      <c r="A4" s="44"/>
    </row>
    <row r="5" spans="1:9" x14ac:dyDescent="0.25">
      <c r="A5" s="44"/>
    </row>
    <row r="6" spans="1:9" x14ac:dyDescent="0.25">
      <c r="A6" s="145" t="s">
        <v>46</v>
      </c>
      <c r="B6" s="145" t="s">
        <v>76</v>
      </c>
      <c r="C6" s="145" t="s">
        <v>47</v>
      </c>
      <c r="D6" s="139" t="s">
        <v>86</v>
      </c>
      <c r="E6" s="140"/>
      <c r="F6" s="140"/>
      <c r="G6" s="140"/>
      <c r="H6" s="145" t="s">
        <v>48</v>
      </c>
    </row>
    <row r="7" spans="1:9" ht="93.75" customHeight="1" x14ac:dyDescent="0.25">
      <c r="A7" s="145"/>
      <c r="B7" s="145"/>
      <c r="C7" s="145"/>
      <c r="D7" s="41" t="s">
        <v>37</v>
      </c>
      <c r="E7" s="41" t="s">
        <v>38</v>
      </c>
      <c r="F7" s="41" t="s">
        <v>77</v>
      </c>
      <c r="G7" s="41" t="s">
        <v>79</v>
      </c>
      <c r="H7" s="145"/>
    </row>
    <row r="8" spans="1:9" x14ac:dyDescent="0.25">
      <c r="A8" s="41">
        <v>1</v>
      </c>
      <c r="B8" s="41">
        <v>2</v>
      </c>
      <c r="C8" s="41">
        <v>3</v>
      </c>
      <c r="D8" s="64">
        <v>4</v>
      </c>
      <c r="E8" s="64">
        <v>5</v>
      </c>
      <c r="F8" s="64">
        <v>6</v>
      </c>
      <c r="G8" s="64">
        <v>7</v>
      </c>
      <c r="H8" s="41">
        <v>8</v>
      </c>
    </row>
    <row r="9" spans="1:9" ht="103.5" hidden="1" customHeight="1" x14ac:dyDescent="0.25">
      <c r="A9" s="41" t="s">
        <v>34</v>
      </c>
      <c r="B9" s="22"/>
      <c r="C9" s="41">
        <v>100</v>
      </c>
      <c r="D9" s="41">
        <v>100</v>
      </c>
      <c r="E9" s="41">
        <v>100</v>
      </c>
      <c r="F9" s="41">
        <v>100</v>
      </c>
      <c r="G9" s="41">
        <v>100</v>
      </c>
      <c r="H9" s="41">
        <v>100</v>
      </c>
    </row>
    <row r="10" spans="1:9" ht="69.75" hidden="1" customHeight="1" x14ac:dyDescent="0.25">
      <c r="A10" s="41" t="s">
        <v>35</v>
      </c>
      <c r="B10" s="22"/>
      <c r="C10" s="41">
        <v>2</v>
      </c>
      <c r="D10" s="41">
        <v>2</v>
      </c>
      <c r="E10" s="41">
        <v>2</v>
      </c>
      <c r="F10" s="41">
        <v>2</v>
      </c>
      <c r="G10" s="41">
        <v>2</v>
      </c>
      <c r="H10" s="41">
        <v>2</v>
      </c>
    </row>
    <row r="11" spans="1:9" ht="94.5" customHeight="1" x14ac:dyDescent="0.25">
      <c r="A11" s="59" t="s">
        <v>34</v>
      </c>
      <c r="B11" s="60" t="s">
        <v>104</v>
      </c>
      <c r="C11" s="59">
        <v>100</v>
      </c>
      <c r="D11" s="59">
        <v>100</v>
      </c>
      <c r="E11" s="59">
        <v>100</v>
      </c>
      <c r="F11" s="59">
        <v>100</v>
      </c>
      <c r="G11" s="59">
        <v>100</v>
      </c>
      <c r="H11" s="59">
        <v>100</v>
      </c>
      <c r="I11" s="61"/>
    </row>
    <row r="12" spans="1:9" ht="49.5" customHeight="1" x14ac:dyDescent="0.25">
      <c r="A12" s="171" t="s">
        <v>75</v>
      </c>
      <c r="B12" s="171"/>
      <c r="C12" s="171"/>
      <c r="D12" s="171"/>
      <c r="E12" s="171"/>
      <c r="F12" s="171"/>
      <c r="G12" s="171"/>
      <c r="H12" s="171"/>
    </row>
    <row r="13" spans="1:9" x14ac:dyDescent="0.25">
      <c r="H13" s="26" t="s">
        <v>85</v>
      </c>
    </row>
  </sheetData>
  <mergeCells count="7">
    <mergeCell ref="A12:H12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2023-12-25T09:51:52Z</dcterms:modified>
</cp:coreProperties>
</file>