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420" windowHeight="10970"/>
  </bookViews>
  <sheets>
    <sheet name="Лист1" sheetId="4" r:id="rId1"/>
    <sheet name="Лист2" sheetId="5" r:id="rId2"/>
  </sheets>
  <definedNames>
    <definedName name="_xlnm.Print_Area" localSheetId="0">Лист1!$A$1:$L$590</definedName>
  </definedNames>
  <calcPr calcId="145621"/>
</workbook>
</file>

<file path=xl/calcChain.xml><?xml version="1.0" encoding="utf-8"?>
<calcChain xmlns="http://schemas.openxmlformats.org/spreadsheetml/2006/main">
  <c r="I378" i="4" l="1"/>
  <c r="I470" i="4"/>
  <c r="E481" i="4"/>
  <c r="I381" i="4" l="1"/>
  <c r="J381" i="4"/>
  <c r="K381" i="4"/>
  <c r="L381" i="4"/>
  <c r="H381" i="4" s="1"/>
  <c r="E382" i="4"/>
  <c r="E383" i="4"/>
  <c r="E384" i="4"/>
  <c r="E385" i="4"/>
  <c r="E386" i="4"/>
  <c r="G381" i="4" l="1"/>
  <c r="F381" i="4"/>
  <c r="E381" i="4"/>
  <c r="F468" i="4"/>
  <c r="G468" i="4"/>
  <c r="H468" i="4"/>
  <c r="I468" i="4"/>
  <c r="J468" i="4"/>
  <c r="K468" i="4"/>
  <c r="L468" i="4"/>
  <c r="F467" i="4"/>
  <c r="F571" i="4" s="1"/>
  <c r="G467" i="4"/>
  <c r="G571" i="4" s="1"/>
  <c r="H467" i="4"/>
  <c r="I467" i="4"/>
  <c r="I571" i="4" s="1"/>
  <c r="J467" i="4"/>
  <c r="J571" i="4" s="1"/>
  <c r="K467" i="4"/>
  <c r="K571" i="4" s="1"/>
  <c r="L467" i="4"/>
  <c r="L571" i="4" s="1"/>
  <c r="F466" i="4"/>
  <c r="G466" i="4"/>
  <c r="H466" i="4"/>
  <c r="I466" i="4"/>
  <c r="I570" i="4" s="1"/>
  <c r="J466" i="4"/>
  <c r="J570" i="4" s="1"/>
  <c r="K466" i="4"/>
  <c r="K570" i="4" s="1"/>
  <c r="L466" i="4"/>
  <c r="L570" i="4" s="1"/>
  <c r="F465" i="4"/>
  <c r="G465" i="4"/>
  <c r="H465" i="4"/>
  <c r="I465" i="4"/>
  <c r="J465" i="4"/>
  <c r="K465" i="4"/>
  <c r="L465" i="4"/>
  <c r="L569" i="4" s="1"/>
  <c r="F464" i="4"/>
  <c r="G464" i="4"/>
  <c r="H464" i="4"/>
  <c r="I464" i="4"/>
  <c r="I568" i="4" s="1"/>
  <c r="J464" i="4"/>
  <c r="J568" i="4" s="1"/>
  <c r="K464" i="4"/>
  <c r="K568" i="4" s="1"/>
  <c r="L464" i="4"/>
  <c r="L568" i="4" s="1"/>
  <c r="K421" i="4"/>
  <c r="K433" i="4" s="1"/>
  <c r="J421" i="4"/>
  <c r="J419" i="4" s="1"/>
  <c r="K396" i="4"/>
  <c r="K414" i="4" s="1"/>
  <c r="J396" i="4"/>
  <c r="I421" i="4"/>
  <c r="I433" i="4" s="1"/>
  <c r="I396" i="4"/>
  <c r="I399" i="4" s="1"/>
  <c r="I417" i="4" s="1"/>
  <c r="E407" i="4"/>
  <c r="E408" i="4"/>
  <c r="E409" i="4"/>
  <c r="E410" i="4"/>
  <c r="E411" i="4"/>
  <c r="J406" i="4"/>
  <c r="K406" i="4"/>
  <c r="L406" i="4"/>
  <c r="I406" i="4"/>
  <c r="L399" i="4"/>
  <c r="L417" i="4" s="1"/>
  <c r="F578" i="4"/>
  <c r="G578" i="4"/>
  <c r="H578" i="4"/>
  <c r="F577" i="4"/>
  <c r="G577" i="4"/>
  <c r="H577" i="4"/>
  <c r="F576" i="4"/>
  <c r="G576" i="4"/>
  <c r="H576" i="4"/>
  <c r="F575" i="4"/>
  <c r="G575" i="4"/>
  <c r="H575" i="4"/>
  <c r="F574" i="4"/>
  <c r="G574" i="4"/>
  <c r="H574" i="4"/>
  <c r="F573" i="4"/>
  <c r="G573" i="4"/>
  <c r="H573" i="4"/>
  <c r="E458" i="4"/>
  <c r="E464" i="4" s="1"/>
  <c r="E459" i="4"/>
  <c r="E465" i="4" s="1"/>
  <c r="E460" i="4"/>
  <c r="E466" i="4" s="1"/>
  <c r="E461" i="4"/>
  <c r="E467" i="4" s="1"/>
  <c r="E462" i="4"/>
  <c r="E468" i="4" s="1"/>
  <c r="F457" i="4"/>
  <c r="F463" i="4" s="1"/>
  <c r="G457" i="4"/>
  <c r="G463" i="4" s="1"/>
  <c r="H457" i="4"/>
  <c r="H463" i="4" s="1"/>
  <c r="I457" i="4"/>
  <c r="I463" i="4" s="1"/>
  <c r="J457" i="4"/>
  <c r="J463" i="4" s="1"/>
  <c r="K457" i="4"/>
  <c r="K463" i="4" s="1"/>
  <c r="L457" i="4"/>
  <c r="L463" i="4" s="1"/>
  <c r="F444" i="4"/>
  <c r="G444" i="4"/>
  <c r="H444" i="4"/>
  <c r="I444" i="4"/>
  <c r="J444" i="4"/>
  <c r="K444" i="4"/>
  <c r="L444" i="4"/>
  <c r="I438" i="4"/>
  <c r="J438" i="4"/>
  <c r="K438" i="4"/>
  <c r="L438" i="4"/>
  <c r="F455" i="4"/>
  <c r="G455" i="4"/>
  <c r="H455" i="4"/>
  <c r="I455" i="4"/>
  <c r="J455" i="4"/>
  <c r="K455" i="4"/>
  <c r="L455" i="4"/>
  <c r="F453" i="4"/>
  <c r="G453" i="4"/>
  <c r="H453" i="4"/>
  <c r="I453" i="4"/>
  <c r="J453" i="4"/>
  <c r="K453" i="4"/>
  <c r="L453" i="4"/>
  <c r="L452" i="4"/>
  <c r="E449" i="4"/>
  <c r="E447" i="4"/>
  <c r="E446" i="4"/>
  <c r="E445" i="4"/>
  <c r="E443" i="4"/>
  <c r="E441" i="4"/>
  <c r="L432" i="4"/>
  <c r="L433" i="4"/>
  <c r="L434" i="4"/>
  <c r="L435" i="4"/>
  <c r="L436" i="4"/>
  <c r="K432" i="4"/>
  <c r="K434" i="4"/>
  <c r="K435" i="4"/>
  <c r="K436" i="4"/>
  <c r="J432" i="4"/>
  <c r="J434" i="4"/>
  <c r="J435" i="4"/>
  <c r="J436" i="4"/>
  <c r="I432" i="4"/>
  <c r="I434" i="4"/>
  <c r="I435" i="4"/>
  <c r="I436" i="4"/>
  <c r="E426" i="4"/>
  <c r="E427" i="4"/>
  <c r="E428" i="4"/>
  <c r="E429" i="4"/>
  <c r="E430" i="4"/>
  <c r="J425" i="4"/>
  <c r="K425" i="4"/>
  <c r="L425" i="4"/>
  <c r="I425" i="4"/>
  <c r="J452" i="4"/>
  <c r="K452" i="4"/>
  <c r="K451" i="4"/>
  <c r="L451" i="4"/>
  <c r="H440" i="4"/>
  <c r="H422" i="4" s="1"/>
  <c r="I452" i="4"/>
  <c r="J451" i="4"/>
  <c r="H439" i="4"/>
  <c r="H421" i="4" s="1"/>
  <c r="I416" i="4"/>
  <c r="J416" i="4"/>
  <c r="K416" i="4"/>
  <c r="L416" i="4"/>
  <c r="I415" i="4"/>
  <c r="J415" i="4"/>
  <c r="K415" i="4"/>
  <c r="L415" i="4"/>
  <c r="L414" i="4"/>
  <c r="I413" i="4"/>
  <c r="J413" i="4"/>
  <c r="K413" i="4"/>
  <c r="L413" i="4"/>
  <c r="E401" i="4"/>
  <c r="E402" i="4"/>
  <c r="E403" i="4"/>
  <c r="E404" i="4"/>
  <c r="E405" i="4"/>
  <c r="J400" i="4"/>
  <c r="K400" i="4"/>
  <c r="L400" i="4"/>
  <c r="I400" i="4"/>
  <c r="E395" i="4"/>
  <c r="E397" i="4"/>
  <c r="E398" i="4"/>
  <c r="H405" i="4"/>
  <c r="G405" i="4"/>
  <c r="G417" i="4" s="1"/>
  <c r="F405" i="4"/>
  <c r="F417" i="4" s="1"/>
  <c r="G404" i="4"/>
  <c r="G416" i="4" s="1"/>
  <c r="F404" i="4"/>
  <c r="F416" i="4" s="1"/>
  <c r="H403" i="4"/>
  <c r="G403" i="4"/>
  <c r="G415" i="4" s="1"/>
  <c r="F403" i="4"/>
  <c r="F415" i="4" s="1"/>
  <c r="H402" i="4"/>
  <c r="G402" i="4"/>
  <c r="G414" i="4" s="1"/>
  <c r="F402" i="4"/>
  <c r="H401" i="4"/>
  <c r="H413" i="4" s="1"/>
  <c r="G401" i="4"/>
  <c r="G413" i="4" s="1"/>
  <c r="F401" i="4"/>
  <c r="F413" i="4" s="1"/>
  <c r="H398" i="4"/>
  <c r="H397" i="4"/>
  <c r="H396" i="4"/>
  <c r="G394" i="4"/>
  <c r="F394" i="4"/>
  <c r="J392" i="4"/>
  <c r="J578" i="4" s="1"/>
  <c r="K392" i="4"/>
  <c r="K578" i="4" s="1"/>
  <c r="L392" i="4"/>
  <c r="L578" i="4" s="1"/>
  <c r="J391" i="4"/>
  <c r="J577" i="4" s="1"/>
  <c r="K391" i="4"/>
  <c r="K577" i="4" s="1"/>
  <c r="L391" i="4"/>
  <c r="L577" i="4" s="1"/>
  <c r="J390" i="4"/>
  <c r="J576" i="4" s="1"/>
  <c r="K390" i="4"/>
  <c r="K576" i="4" s="1"/>
  <c r="L390" i="4"/>
  <c r="L576" i="4" s="1"/>
  <c r="J389" i="4"/>
  <c r="J575" i="4" s="1"/>
  <c r="K389" i="4"/>
  <c r="K575" i="4" s="1"/>
  <c r="L389" i="4"/>
  <c r="L575" i="4" s="1"/>
  <c r="J388" i="4"/>
  <c r="J574" i="4" s="1"/>
  <c r="K388" i="4"/>
  <c r="K574" i="4" s="1"/>
  <c r="L388" i="4"/>
  <c r="L574" i="4" s="1"/>
  <c r="I388" i="4"/>
  <c r="I574" i="4" s="1"/>
  <c r="I389" i="4"/>
  <c r="I575" i="4" s="1"/>
  <c r="I390" i="4"/>
  <c r="I576" i="4" s="1"/>
  <c r="I391" i="4"/>
  <c r="I392" i="4"/>
  <c r="I578" i="4" s="1"/>
  <c r="E376" i="4"/>
  <c r="E377" i="4"/>
  <c r="E378" i="4"/>
  <c r="E379" i="4"/>
  <c r="E380" i="4"/>
  <c r="I375" i="4"/>
  <c r="J375" i="4"/>
  <c r="K375" i="4"/>
  <c r="K387" i="4" s="1"/>
  <c r="K573" i="4" s="1"/>
  <c r="L375" i="4"/>
  <c r="L387" i="4" s="1"/>
  <c r="L573" i="4" s="1"/>
  <c r="L483" i="4"/>
  <c r="L496" i="4" s="1"/>
  <c r="K483" i="4"/>
  <c r="K580" i="4" s="1"/>
  <c r="J483" i="4"/>
  <c r="J496" i="4" s="1"/>
  <c r="I483" i="4"/>
  <c r="I580" i="4" s="1"/>
  <c r="L484" i="4"/>
  <c r="L556" i="4" s="1"/>
  <c r="K484" i="4"/>
  <c r="K581" i="4" s="1"/>
  <c r="J484" i="4"/>
  <c r="J497" i="4" s="1"/>
  <c r="I484" i="4"/>
  <c r="I581" i="4" s="1"/>
  <c r="L485" i="4"/>
  <c r="L582" i="4" s="1"/>
  <c r="K485" i="4"/>
  <c r="K582" i="4" s="1"/>
  <c r="J485" i="4"/>
  <c r="I485" i="4"/>
  <c r="I582" i="4" s="1"/>
  <c r="L486" i="4"/>
  <c r="L558" i="4" s="1"/>
  <c r="K486" i="4"/>
  <c r="K558" i="4" s="1"/>
  <c r="J480" i="4"/>
  <c r="I486" i="4"/>
  <c r="I558" i="4" s="1"/>
  <c r="L487" i="4"/>
  <c r="L559" i="4" s="1"/>
  <c r="K487" i="4"/>
  <c r="K500" i="4" s="1"/>
  <c r="J487" i="4"/>
  <c r="J584" i="4" s="1"/>
  <c r="I487" i="4"/>
  <c r="I559" i="4" s="1"/>
  <c r="E478" i="4"/>
  <c r="E471" i="4"/>
  <c r="E472" i="4"/>
  <c r="E473" i="4"/>
  <c r="E474" i="4"/>
  <c r="E475" i="4"/>
  <c r="L470" i="4"/>
  <c r="K470" i="4"/>
  <c r="J470" i="4"/>
  <c r="K476" i="4"/>
  <c r="H487" i="4"/>
  <c r="H559" i="4" s="1"/>
  <c r="L476" i="4"/>
  <c r="I476" i="4"/>
  <c r="F542" i="4"/>
  <c r="J540" i="4"/>
  <c r="L541" i="4"/>
  <c r="L544" i="4"/>
  <c r="L543" i="4"/>
  <c r="L542" i="4"/>
  <c r="L540" i="4"/>
  <c r="K540" i="4"/>
  <c r="K541" i="4"/>
  <c r="K542" i="4"/>
  <c r="K543" i="4"/>
  <c r="K544" i="4"/>
  <c r="J541" i="4"/>
  <c r="J542" i="4"/>
  <c r="J543" i="4"/>
  <c r="J544" i="4"/>
  <c r="I540" i="4"/>
  <c r="I541" i="4"/>
  <c r="I542" i="4"/>
  <c r="I543" i="4"/>
  <c r="I544" i="4"/>
  <c r="H540" i="4"/>
  <c r="H541" i="4"/>
  <c r="H542" i="4"/>
  <c r="H543" i="4"/>
  <c r="G540" i="4"/>
  <c r="G541" i="4"/>
  <c r="G542" i="4"/>
  <c r="G543" i="4"/>
  <c r="F540" i="4"/>
  <c r="F541" i="4"/>
  <c r="F543" i="4"/>
  <c r="F544" i="4"/>
  <c r="E540" i="4"/>
  <c r="E541" i="4"/>
  <c r="E542" i="4"/>
  <c r="E543" i="4"/>
  <c r="L536" i="4"/>
  <c r="L535" i="4"/>
  <c r="L534" i="4"/>
  <c r="L537" i="4"/>
  <c r="L538" i="4"/>
  <c r="K534" i="4"/>
  <c r="K535" i="4"/>
  <c r="K536" i="4"/>
  <c r="K537" i="4"/>
  <c r="K538" i="4"/>
  <c r="J534" i="4"/>
  <c r="J535" i="4"/>
  <c r="J536" i="4"/>
  <c r="J537" i="4"/>
  <c r="J538" i="4"/>
  <c r="I534" i="4"/>
  <c r="I535" i="4"/>
  <c r="I536" i="4"/>
  <c r="I537" i="4"/>
  <c r="I538" i="4"/>
  <c r="H534" i="4"/>
  <c r="H535" i="4"/>
  <c r="H536" i="4"/>
  <c r="H537" i="4"/>
  <c r="G534" i="4"/>
  <c r="G535" i="4"/>
  <c r="G536" i="4"/>
  <c r="G537" i="4"/>
  <c r="F534" i="4"/>
  <c r="F535" i="4"/>
  <c r="F536" i="4"/>
  <c r="F537" i="4"/>
  <c r="F538" i="4"/>
  <c r="E534" i="4"/>
  <c r="E535" i="4"/>
  <c r="E536" i="4"/>
  <c r="E537" i="4"/>
  <c r="G538" i="4"/>
  <c r="H538" i="4"/>
  <c r="G544" i="4"/>
  <c r="H544" i="4"/>
  <c r="E533" i="4"/>
  <c r="E544" i="4"/>
  <c r="H486" i="4"/>
  <c r="H499" i="4" s="1"/>
  <c r="G486" i="4"/>
  <c r="G558" i="4" s="1"/>
  <c r="F486" i="4"/>
  <c r="F558" i="4" s="1"/>
  <c r="H483" i="4"/>
  <c r="H580" i="4" s="1"/>
  <c r="G483" i="4"/>
  <c r="G496" i="4" s="1"/>
  <c r="G484" i="4"/>
  <c r="G497" i="4" s="1"/>
  <c r="F483" i="4"/>
  <c r="F555" i="4" s="1"/>
  <c r="F484" i="4"/>
  <c r="F556" i="4" s="1"/>
  <c r="F485" i="4"/>
  <c r="L539" i="4"/>
  <c r="K539" i="4"/>
  <c r="J539" i="4"/>
  <c r="I539" i="4"/>
  <c r="H539" i="4"/>
  <c r="L533" i="4"/>
  <c r="K533" i="4"/>
  <c r="J533" i="4"/>
  <c r="I533" i="4"/>
  <c r="H533" i="4"/>
  <c r="G533" i="4"/>
  <c r="F533" i="4"/>
  <c r="G539" i="4"/>
  <c r="F539" i="4"/>
  <c r="G136" i="4"/>
  <c r="L367" i="4"/>
  <c r="L373" i="4" s="1"/>
  <c r="K367" i="4"/>
  <c r="K373" i="4" s="1"/>
  <c r="J367" i="4"/>
  <c r="J373" i="4" s="1"/>
  <c r="I367" i="4"/>
  <c r="I373" i="4" s="1"/>
  <c r="H367" i="4"/>
  <c r="H373" i="4" s="1"/>
  <c r="G367" i="4"/>
  <c r="G373" i="4" s="1"/>
  <c r="F367" i="4"/>
  <c r="F373" i="4" s="1"/>
  <c r="L366" i="4"/>
  <c r="K366" i="4"/>
  <c r="J366" i="4"/>
  <c r="I366" i="4"/>
  <c r="H366" i="4"/>
  <c r="G366" i="4"/>
  <c r="F366" i="4"/>
  <c r="E366" i="4"/>
  <c r="L365" i="4"/>
  <c r="L371" i="4" s="1"/>
  <c r="K365" i="4"/>
  <c r="K371" i="4" s="1"/>
  <c r="J365" i="4"/>
  <c r="J371" i="4" s="1"/>
  <c r="I365" i="4"/>
  <c r="I371" i="4" s="1"/>
  <c r="H365" i="4"/>
  <c r="H371" i="4" s="1"/>
  <c r="G365" i="4"/>
  <c r="G371" i="4" s="1"/>
  <c r="F365" i="4"/>
  <c r="F371" i="4" s="1"/>
  <c r="L364" i="4"/>
  <c r="L370" i="4" s="1"/>
  <c r="K364" i="4"/>
  <c r="K370" i="4" s="1"/>
  <c r="J364" i="4"/>
  <c r="J370" i="4" s="1"/>
  <c r="I364" i="4"/>
  <c r="I370" i="4" s="1"/>
  <c r="H364" i="4"/>
  <c r="H370" i="4" s="1"/>
  <c r="G364" i="4"/>
  <c r="G370" i="4" s="1"/>
  <c r="F364" i="4"/>
  <c r="F370" i="4" s="1"/>
  <c r="L363" i="4"/>
  <c r="K363" i="4"/>
  <c r="J363" i="4"/>
  <c r="I363" i="4"/>
  <c r="I369" i="4" s="1"/>
  <c r="H363" i="4"/>
  <c r="H369" i="4" s="1"/>
  <c r="G363" i="4"/>
  <c r="G369" i="4" s="1"/>
  <c r="F363" i="4"/>
  <c r="F369" i="4" s="1"/>
  <c r="L351" i="4"/>
  <c r="K351" i="4"/>
  <c r="J351" i="4"/>
  <c r="I351" i="4"/>
  <c r="H351" i="4"/>
  <c r="G351" i="4"/>
  <c r="F351" i="4"/>
  <c r="E351" i="4"/>
  <c r="L318" i="4"/>
  <c r="K318" i="4"/>
  <c r="J318" i="4"/>
  <c r="I318" i="4"/>
  <c r="H318" i="4"/>
  <c r="G318" i="4"/>
  <c r="F318" i="4"/>
  <c r="E318" i="4"/>
  <c r="L96" i="4"/>
  <c r="L115" i="4" s="1"/>
  <c r="L511" i="4" s="1"/>
  <c r="K96" i="4"/>
  <c r="K115" i="4" s="1"/>
  <c r="K511" i="4" s="1"/>
  <c r="J96" i="4"/>
  <c r="J115" i="4" s="1"/>
  <c r="J511" i="4" s="1"/>
  <c r="I96" i="4"/>
  <c r="I115" i="4" s="1"/>
  <c r="I511" i="4" s="1"/>
  <c r="H96" i="4"/>
  <c r="H115" i="4" s="1"/>
  <c r="H511" i="4" s="1"/>
  <c r="G96" i="4"/>
  <c r="G115" i="4" s="1"/>
  <c r="G511" i="4" s="1"/>
  <c r="F96" i="4"/>
  <c r="F115" i="4" s="1"/>
  <c r="F511" i="4" s="1"/>
  <c r="G86" i="4"/>
  <c r="E30" i="4"/>
  <c r="E96" i="4" s="1"/>
  <c r="E115" i="4" s="1"/>
  <c r="E511" i="4" s="1"/>
  <c r="F226" i="4"/>
  <c r="F222" i="4" s="1"/>
  <c r="G226" i="4"/>
  <c r="G222" i="4" s="1"/>
  <c r="H226" i="4"/>
  <c r="H222" i="4" s="1"/>
  <c r="I226" i="4"/>
  <c r="I222" i="4" s="1"/>
  <c r="J226" i="4"/>
  <c r="J222" i="4" s="1"/>
  <c r="K226" i="4"/>
  <c r="K222" i="4" s="1"/>
  <c r="L226" i="4"/>
  <c r="L222" i="4" s="1"/>
  <c r="F220" i="4"/>
  <c r="F216" i="4" s="1"/>
  <c r="G220" i="4"/>
  <c r="G216" i="4" s="1"/>
  <c r="H220" i="4"/>
  <c r="H216" i="4" s="1"/>
  <c r="I220" i="4"/>
  <c r="I216" i="4" s="1"/>
  <c r="J220" i="4"/>
  <c r="J216" i="4" s="1"/>
  <c r="K220" i="4"/>
  <c r="K216" i="4" s="1"/>
  <c r="L220" i="4"/>
  <c r="L216" i="4" s="1"/>
  <c r="F214" i="4"/>
  <c r="F210" i="4" s="1"/>
  <c r="G214" i="4"/>
  <c r="G210" i="4" s="1"/>
  <c r="H214" i="4"/>
  <c r="H210" i="4" s="1"/>
  <c r="I214" i="4"/>
  <c r="I210" i="4" s="1"/>
  <c r="J214" i="4"/>
  <c r="J210" i="4" s="1"/>
  <c r="K214" i="4"/>
  <c r="K210" i="4" s="1"/>
  <c r="L214" i="4"/>
  <c r="L210" i="4" s="1"/>
  <c r="F208" i="4"/>
  <c r="F204" i="4" s="1"/>
  <c r="G208" i="4"/>
  <c r="G204" i="4" s="1"/>
  <c r="H208" i="4"/>
  <c r="H204" i="4" s="1"/>
  <c r="I208" i="4"/>
  <c r="I204" i="4" s="1"/>
  <c r="J208" i="4"/>
  <c r="J204" i="4" s="1"/>
  <c r="K208" i="4"/>
  <c r="K204" i="4" s="1"/>
  <c r="L208" i="4"/>
  <c r="L204" i="4" s="1"/>
  <c r="F202" i="4"/>
  <c r="F198" i="4" s="1"/>
  <c r="G202" i="4"/>
  <c r="G198" i="4" s="1"/>
  <c r="H202" i="4"/>
  <c r="H198" i="4" s="1"/>
  <c r="I202" i="4"/>
  <c r="I198" i="4" s="1"/>
  <c r="J202" i="4"/>
  <c r="J198" i="4" s="1"/>
  <c r="K202" i="4"/>
  <c r="K198" i="4" s="1"/>
  <c r="L202" i="4"/>
  <c r="L198" i="4" s="1"/>
  <c r="F196" i="4"/>
  <c r="F192" i="4" s="1"/>
  <c r="G196" i="4"/>
  <c r="G192" i="4" s="1"/>
  <c r="H196" i="4"/>
  <c r="H192" i="4" s="1"/>
  <c r="I196" i="4"/>
  <c r="I192" i="4" s="1"/>
  <c r="J196" i="4"/>
  <c r="J192" i="4" s="1"/>
  <c r="K196" i="4"/>
  <c r="K192" i="4" s="1"/>
  <c r="L196" i="4"/>
  <c r="L192" i="4" s="1"/>
  <c r="F190" i="4"/>
  <c r="F186" i="4" s="1"/>
  <c r="G190" i="4"/>
  <c r="G186" i="4" s="1"/>
  <c r="H190" i="4"/>
  <c r="H186" i="4" s="1"/>
  <c r="I190" i="4"/>
  <c r="I186" i="4" s="1"/>
  <c r="J190" i="4"/>
  <c r="J186" i="4" s="1"/>
  <c r="K190" i="4"/>
  <c r="K186" i="4" s="1"/>
  <c r="L190" i="4"/>
  <c r="L186" i="4" s="1"/>
  <c r="F184" i="4"/>
  <c r="F180" i="4" s="1"/>
  <c r="G184" i="4"/>
  <c r="G180" i="4" s="1"/>
  <c r="H184" i="4"/>
  <c r="H180" i="4" s="1"/>
  <c r="I184" i="4"/>
  <c r="I180" i="4" s="1"/>
  <c r="J184" i="4"/>
  <c r="J180" i="4" s="1"/>
  <c r="K184" i="4"/>
  <c r="K180" i="4" s="1"/>
  <c r="L184" i="4"/>
  <c r="L180" i="4" s="1"/>
  <c r="F172" i="4"/>
  <c r="F168" i="4" s="1"/>
  <c r="G172" i="4"/>
  <c r="G168" i="4" s="1"/>
  <c r="H172" i="4"/>
  <c r="H168" i="4" s="1"/>
  <c r="I172" i="4"/>
  <c r="I168" i="4" s="1"/>
  <c r="J172" i="4"/>
  <c r="J168" i="4" s="1"/>
  <c r="K172" i="4"/>
  <c r="K168" i="4" s="1"/>
  <c r="L172" i="4"/>
  <c r="L168" i="4" s="1"/>
  <c r="F166" i="4"/>
  <c r="F162" i="4" s="1"/>
  <c r="G166" i="4"/>
  <c r="G162" i="4" s="1"/>
  <c r="H166" i="4"/>
  <c r="H162" i="4" s="1"/>
  <c r="I166" i="4"/>
  <c r="I162" i="4" s="1"/>
  <c r="J166" i="4"/>
  <c r="J162" i="4" s="1"/>
  <c r="K166" i="4"/>
  <c r="K162" i="4" s="1"/>
  <c r="L166" i="4"/>
  <c r="L162" i="4" s="1"/>
  <c r="F160" i="4"/>
  <c r="F156" i="4" s="1"/>
  <c r="H160" i="4"/>
  <c r="H156" i="4" s="1"/>
  <c r="I160" i="4"/>
  <c r="I156" i="4" s="1"/>
  <c r="J160" i="4"/>
  <c r="J156" i="4" s="1"/>
  <c r="K160" i="4"/>
  <c r="K156" i="4" s="1"/>
  <c r="L160" i="4"/>
  <c r="L156" i="4" s="1"/>
  <c r="F154" i="4"/>
  <c r="F150" i="4" s="1"/>
  <c r="G150" i="4"/>
  <c r="H154" i="4"/>
  <c r="H150" i="4" s="1"/>
  <c r="I154" i="4"/>
  <c r="I150" i="4" s="1"/>
  <c r="J154" i="4"/>
  <c r="J150" i="4" s="1"/>
  <c r="K154" i="4"/>
  <c r="K150" i="4" s="1"/>
  <c r="L154" i="4"/>
  <c r="L150" i="4" s="1"/>
  <c r="F148" i="4"/>
  <c r="F144" i="4" s="1"/>
  <c r="H148" i="4"/>
  <c r="H144" i="4" s="1"/>
  <c r="I148" i="4"/>
  <c r="I144" i="4" s="1"/>
  <c r="J148" i="4"/>
  <c r="J144" i="4" s="1"/>
  <c r="K148" i="4"/>
  <c r="K144" i="4" s="1"/>
  <c r="L148" i="4"/>
  <c r="L144" i="4" s="1"/>
  <c r="F142" i="4"/>
  <c r="F138" i="4" s="1"/>
  <c r="G142" i="4"/>
  <c r="G138" i="4" s="1"/>
  <c r="H142" i="4"/>
  <c r="H138" i="4" s="1"/>
  <c r="I142" i="4"/>
  <c r="I138" i="4" s="1"/>
  <c r="J142" i="4"/>
  <c r="J138" i="4" s="1"/>
  <c r="K142" i="4"/>
  <c r="K138" i="4" s="1"/>
  <c r="L142" i="4"/>
  <c r="L138" i="4" s="1"/>
  <c r="F136" i="4"/>
  <c r="F132" i="4" s="1"/>
  <c r="H136" i="4"/>
  <c r="I136" i="4"/>
  <c r="J136" i="4"/>
  <c r="J132" i="4" s="1"/>
  <c r="K136" i="4"/>
  <c r="K132" i="4" s="1"/>
  <c r="L136" i="4"/>
  <c r="L132" i="4" s="1"/>
  <c r="F130" i="4"/>
  <c r="F126" i="4" s="1"/>
  <c r="G130" i="4"/>
  <c r="G126" i="4" s="1"/>
  <c r="H130" i="4"/>
  <c r="H126" i="4" s="1"/>
  <c r="I130" i="4"/>
  <c r="I126" i="4" s="1"/>
  <c r="J130" i="4"/>
  <c r="J126" i="4" s="1"/>
  <c r="K130" i="4"/>
  <c r="K126" i="4" s="1"/>
  <c r="L130" i="4"/>
  <c r="L126" i="4" s="1"/>
  <c r="E203" i="4"/>
  <c r="F110" i="4"/>
  <c r="F31" i="4"/>
  <c r="F97" i="4" s="1"/>
  <c r="G31" i="4"/>
  <c r="G97" i="4" s="1"/>
  <c r="I31" i="4"/>
  <c r="J31" i="4"/>
  <c r="K31" i="4"/>
  <c r="L31" i="4"/>
  <c r="F29" i="4"/>
  <c r="F95" i="4" s="1"/>
  <c r="G29" i="4"/>
  <c r="G95" i="4" s="1"/>
  <c r="H29" i="4"/>
  <c r="H95" i="4" s="1"/>
  <c r="I29" i="4"/>
  <c r="I95" i="4" s="1"/>
  <c r="J29" i="4"/>
  <c r="J95" i="4" s="1"/>
  <c r="K29" i="4"/>
  <c r="K95" i="4" s="1"/>
  <c r="L29" i="4"/>
  <c r="L95" i="4" s="1"/>
  <c r="F28" i="4"/>
  <c r="G28" i="4"/>
  <c r="H28" i="4"/>
  <c r="I28" i="4"/>
  <c r="J28" i="4"/>
  <c r="K28" i="4"/>
  <c r="L28" i="4"/>
  <c r="F27" i="4"/>
  <c r="G27" i="4"/>
  <c r="H27" i="4"/>
  <c r="I27" i="4"/>
  <c r="J27" i="4"/>
  <c r="K27" i="4"/>
  <c r="L27" i="4"/>
  <c r="G137" i="4"/>
  <c r="G149" i="4"/>
  <c r="G135" i="4"/>
  <c r="E21" i="4"/>
  <c r="E22" i="4"/>
  <c r="E23" i="4"/>
  <c r="E25" i="4"/>
  <c r="G20" i="4"/>
  <c r="H20" i="4"/>
  <c r="I20" i="4"/>
  <c r="J20" i="4"/>
  <c r="K20" i="4"/>
  <c r="L20" i="4"/>
  <c r="F20" i="4"/>
  <c r="G159" i="4"/>
  <c r="G161" i="4" s="1"/>
  <c r="G156" i="4" s="1"/>
  <c r="E357" i="4"/>
  <c r="E363" i="4" s="1"/>
  <c r="E369" i="4" s="1"/>
  <c r="E358" i="4"/>
  <c r="E364" i="4" s="1"/>
  <c r="E370" i="4" s="1"/>
  <c r="E359" i="4"/>
  <c r="E365" i="4" s="1"/>
  <c r="E371" i="4" s="1"/>
  <c r="E361" i="4"/>
  <c r="E367" i="4" s="1"/>
  <c r="E373" i="4" s="1"/>
  <c r="F99" i="4"/>
  <c r="F105" i="4" s="1"/>
  <c r="G99" i="4"/>
  <c r="G105" i="4" s="1"/>
  <c r="H99" i="4"/>
  <c r="H105" i="4" s="1"/>
  <c r="I99" i="4"/>
  <c r="I105" i="4" s="1"/>
  <c r="G110" i="4"/>
  <c r="H110" i="4"/>
  <c r="I110" i="4"/>
  <c r="J110" i="4"/>
  <c r="K110" i="4"/>
  <c r="L110" i="4"/>
  <c r="F108" i="4"/>
  <c r="G108" i="4"/>
  <c r="H108" i="4"/>
  <c r="I108" i="4"/>
  <c r="F107" i="4"/>
  <c r="G107" i="4"/>
  <c r="H107" i="4"/>
  <c r="I107" i="4"/>
  <c r="F106" i="4"/>
  <c r="G106" i="4"/>
  <c r="H106" i="4"/>
  <c r="I106" i="4"/>
  <c r="J106" i="4"/>
  <c r="K106" i="4"/>
  <c r="L106" i="4"/>
  <c r="F271" i="4"/>
  <c r="G271" i="4"/>
  <c r="H271" i="4"/>
  <c r="I271" i="4"/>
  <c r="J271" i="4"/>
  <c r="K271" i="4"/>
  <c r="L271" i="4"/>
  <c r="E301" i="4"/>
  <c r="E522" i="4" s="1"/>
  <c r="F248" i="4"/>
  <c r="G248" i="4"/>
  <c r="H248" i="4"/>
  <c r="I248" i="4"/>
  <c r="J248" i="4"/>
  <c r="K248" i="4"/>
  <c r="L248" i="4"/>
  <c r="F295" i="4"/>
  <c r="E104" i="4"/>
  <c r="E110" i="4" s="1"/>
  <c r="L102" i="4"/>
  <c r="K102" i="4"/>
  <c r="J102" i="4"/>
  <c r="L101" i="4"/>
  <c r="L107" i="4" s="1"/>
  <c r="K101" i="4"/>
  <c r="K107" i="4" s="1"/>
  <c r="J101" i="4"/>
  <c r="J107" i="4" s="1"/>
  <c r="E100" i="4"/>
  <c r="E106" i="4" s="1"/>
  <c r="E79" i="4"/>
  <c r="E77" i="4"/>
  <c r="E76" i="4"/>
  <c r="E75" i="4"/>
  <c r="L74" i="4"/>
  <c r="K74" i="4"/>
  <c r="J74" i="4"/>
  <c r="I74" i="4"/>
  <c r="H74" i="4"/>
  <c r="G74" i="4"/>
  <c r="F74" i="4"/>
  <c r="F269" i="4"/>
  <c r="G269" i="4"/>
  <c r="H269" i="4"/>
  <c r="I269" i="4"/>
  <c r="J269" i="4"/>
  <c r="K269" i="4"/>
  <c r="L269" i="4"/>
  <c r="F268" i="4"/>
  <c r="G268" i="4"/>
  <c r="H268" i="4"/>
  <c r="I268" i="4"/>
  <c r="J268" i="4"/>
  <c r="K268" i="4"/>
  <c r="L268" i="4"/>
  <c r="F267" i="4"/>
  <c r="G267" i="4"/>
  <c r="H267" i="4"/>
  <c r="I267" i="4"/>
  <c r="J267" i="4"/>
  <c r="K267" i="4"/>
  <c r="L267" i="4"/>
  <c r="G295" i="4"/>
  <c r="H295" i="4"/>
  <c r="I295" i="4"/>
  <c r="J295" i="4"/>
  <c r="K295" i="4"/>
  <c r="L295" i="4"/>
  <c r="F293" i="4"/>
  <c r="G293" i="4"/>
  <c r="H293" i="4"/>
  <c r="I293" i="4"/>
  <c r="J293" i="4"/>
  <c r="K293" i="4"/>
  <c r="L293" i="4"/>
  <c r="F292" i="4"/>
  <c r="G292" i="4"/>
  <c r="H292" i="4"/>
  <c r="I292" i="4"/>
  <c r="J292" i="4"/>
  <c r="K292" i="4"/>
  <c r="L292" i="4"/>
  <c r="F291" i="4"/>
  <c r="G291" i="4"/>
  <c r="H291" i="4"/>
  <c r="I291" i="4"/>
  <c r="J291" i="4"/>
  <c r="K291" i="4"/>
  <c r="L291" i="4"/>
  <c r="G179" i="4"/>
  <c r="H179" i="4"/>
  <c r="I179" i="4"/>
  <c r="J179" i="4"/>
  <c r="K179" i="4"/>
  <c r="L179" i="4"/>
  <c r="F177" i="4"/>
  <c r="G177" i="4"/>
  <c r="H177" i="4"/>
  <c r="I177" i="4"/>
  <c r="J177" i="4"/>
  <c r="K177" i="4"/>
  <c r="L177" i="4"/>
  <c r="F176" i="4"/>
  <c r="F178" i="4" s="1"/>
  <c r="G176" i="4"/>
  <c r="H176" i="4"/>
  <c r="I176" i="4"/>
  <c r="J176" i="4"/>
  <c r="K176" i="4"/>
  <c r="L176" i="4"/>
  <c r="F175" i="4"/>
  <c r="G175" i="4"/>
  <c r="H175" i="4"/>
  <c r="I175" i="4"/>
  <c r="J175" i="4"/>
  <c r="K175" i="4"/>
  <c r="L175" i="4"/>
  <c r="F179" i="4"/>
  <c r="I137" i="4"/>
  <c r="I125" i="4" s="1"/>
  <c r="H137" i="4"/>
  <c r="H125" i="4" s="1"/>
  <c r="H233" i="4" s="1"/>
  <c r="H239" i="4" s="1"/>
  <c r="F125" i="4"/>
  <c r="J125" i="4"/>
  <c r="J233" i="4" s="1"/>
  <c r="J239" i="4" s="1"/>
  <c r="K125" i="4"/>
  <c r="L125" i="4"/>
  <c r="F123" i="4"/>
  <c r="H123" i="4"/>
  <c r="I123" i="4"/>
  <c r="J123" i="4"/>
  <c r="J231" i="4" s="1"/>
  <c r="J237" i="4" s="1"/>
  <c r="K123" i="4"/>
  <c r="L123" i="4"/>
  <c r="F122" i="4"/>
  <c r="G122" i="4"/>
  <c r="H122" i="4"/>
  <c r="I122" i="4"/>
  <c r="J122" i="4"/>
  <c r="K122" i="4"/>
  <c r="K230" i="4" s="1"/>
  <c r="K236" i="4" s="1"/>
  <c r="L122" i="4"/>
  <c r="F121" i="4"/>
  <c r="G121" i="4"/>
  <c r="H121" i="4"/>
  <c r="H229" i="4" s="1"/>
  <c r="H235" i="4" s="1"/>
  <c r="I121" i="4"/>
  <c r="J121" i="4"/>
  <c r="K121" i="4"/>
  <c r="L121" i="4"/>
  <c r="L229" i="4" s="1"/>
  <c r="L235" i="4" s="1"/>
  <c r="E82" i="4"/>
  <c r="E83" i="4"/>
  <c r="E85" i="4"/>
  <c r="E81" i="4"/>
  <c r="L19" i="4"/>
  <c r="K19" i="4" s="1"/>
  <c r="L16" i="4"/>
  <c r="L15" i="4"/>
  <c r="K15" i="4" s="1"/>
  <c r="L527" i="4"/>
  <c r="K527" i="4"/>
  <c r="J527" i="4"/>
  <c r="I527" i="4"/>
  <c r="H527" i="4"/>
  <c r="G527" i="4"/>
  <c r="F527" i="4"/>
  <c r="L526" i="4"/>
  <c r="K526" i="4"/>
  <c r="J526" i="4"/>
  <c r="I526" i="4"/>
  <c r="H526" i="4"/>
  <c r="G526" i="4"/>
  <c r="F526" i="4"/>
  <c r="L525" i="4"/>
  <c r="K525" i="4"/>
  <c r="J525" i="4"/>
  <c r="I525" i="4"/>
  <c r="H525" i="4"/>
  <c r="G525" i="4"/>
  <c r="F525" i="4"/>
  <c r="L524" i="4"/>
  <c r="K524" i="4"/>
  <c r="J524" i="4"/>
  <c r="I524" i="4"/>
  <c r="H524" i="4"/>
  <c r="G524" i="4"/>
  <c r="F524" i="4"/>
  <c r="L522" i="4"/>
  <c r="K522" i="4"/>
  <c r="J522" i="4"/>
  <c r="I522" i="4"/>
  <c r="H522" i="4"/>
  <c r="G522" i="4"/>
  <c r="F522" i="4"/>
  <c r="L521" i="4"/>
  <c r="K521" i="4"/>
  <c r="J521" i="4"/>
  <c r="I521" i="4"/>
  <c r="H521" i="4"/>
  <c r="G521" i="4"/>
  <c r="F521" i="4"/>
  <c r="L520" i="4"/>
  <c r="K520" i="4"/>
  <c r="J520" i="4"/>
  <c r="I520" i="4"/>
  <c r="H520" i="4"/>
  <c r="G520" i="4"/>
  <c r="F520" i="4"/>
  <c r="L519" i="4"/>
  <c r="K519" i="4"/>
  <c r="J519" i="4"/>
  <c r="I519" i="4"/>
  <c r="H519" i="4"/>
  <c r="G519" i="4"/>
  <c r="F519" i="4"/>
  <c r="L517" i="4"/>
  <c r="K517" i="4"/>
  <c r="J517" i="4"/>
  <c r="I517" i="4"/>
  <c r="H517" i="4"/>
  <c r="G517" i="4"/>
  <c r="F517" i="4"/>
  <c r="L516" i="4"/>
  <c r="K516" i="4"/>
  <c r="J516" i="4"/>
  <c r="I516" i="4"/>
  <c r="H516" i="4"/>
  <c r="G516" i="4"/>
  <c r="L515" i="4"/>
  <c r="K515" i="4"/>
  <c r="J515" i="4"/>
  <c r="I515" i="4"/>
  <c r="H515" i="4"/>
  <c r="G515" i="4"/>
  <c r="F515" i="4"/>
  <c r="L514" i="4"/>
  <c r="K514" i="4"/>
  <c r="J514" i="4"/>
  <c r="I514" i="4"/>
  <c r="H514" i="4"/>
  <c r="G514" i="4"/>
  <c r="F514" i="4"/>
  <c r="L346" i="4"/>
  <c r="L352" i="4" s="1"/>
  <c r="K346" i="4"/>
  <c r="K352" i="4" s="1"/>
  <c r="J346" i="4"/>
  <c r="J352" i="4" s="1"/>
  <c r="I346" i="4"/>
  <c r="I352" i="4" s="1"/>
  <c r="H346" i="4"/>
  <c r="H352" i="4" s="1"/>
  <c r="G346" i="4"/>
  <c r="G352" i="4" s="1"/>
  <c r="F346" i="4"/>
  <c r="L344" i="4"/>
  <c r="L350" i="4" s="1"/>
  <c r="K344" i="4"/>
  <c r="K350" i="4" s="1"/>
  <c r="J344" i="4"/>
  <c r="J350" i="4" s="1"/>
  <c r="I344" i="4"/>
  <c r="I350" i="4" s="1"/>
  <c r="H344" i="4"/>
  <c r="H350" i="4" s="1"/>
  <c r="G344" i="4"/>
  <c r="G350" i="4" s="1"/>
  <c r="F344" i="4"/>
  <c r="F350" i="4" s="1"/>
  <c r="L343" i="4"/>
  <c r="L349" i="4" s="1"/>
  <c r="K343" i="4"/>
  <c r="K349" i="4" s="1"/>
  <c r="J343" i="4"/>
  <c r="J349" i="4" s="1"/>
  <c r="I343" i="4"/>
  <c r="I349" i="4" s="1"/>
  <c r="H343" i="4"/>
  <c r="H349" i="4" s="1"/>
  <c r="G343" i="4"/>
  <c r="G349" i="4" s="1"/>
  <c r="F343" i="4"/>
  <c r="F349" i="4" s="1"/>
  <c r="L342" i="4"/>
  <c r="L348" i="4" s="1"/>
  <c r="K342" i="4"/>
  <c r="K348" i="4" s="1"/>
  <c r="J342" i="4"/>
  <c r="J348" i="4" s="1"/>
  <c r="I342" i="4"/>
  <c r="H342" i="4"/>
  <c r="G342" i="4"/>
  <c r="F342" i="4"/>
  <c r="F348" i="4" s="1"/>
  <c r="E340" i="4"/>
  <c r="E338" i="4"/>
  <c r="E337" i="4"/>
  <c r="E336" i="4"/>
  <c r="L335" i="4"/>
  <c r="K335" i="4"/>
  <c r="J335" i="4"/>
  <c r="I335" i="4"/>
  <c r="H335" i="4"/>
  <c r="G335" i="4"/>
  <c r="F335" i="4"/>
  <c r="E334" i="4"/>
  <c r="E332" i="4"/>
  <c r="E331" i="4"/>
  <c r="E330" i="4"/>
  <c r="L329" i="4"/>
  <c r="K329" i="4"/>
  <c r="J329" i="4"/>
  <c r="I329" i="4"/>
  <c r="H329" i="4"/>
  <c r="G329" i="4"/>
  <c r="F329" i="4"/>
  <c r="E313" i="4"/>
  <c r="E311" i="4"/>
  <c r="E526" i="4" s="1"/>
  <c r="E310" i="4"/>
  <c r="E309" i="4"/>
  <c r="E524" i="4" s="1"/>
  <c r="L308" i="4"/>
  <c r="L523" i="4" s="1"/>
  <c r="K308" i="4"/>
  <c r="K523" i="4" s="1"/>
  <c r="J308" i="4"/>
  <c r="J523" i="4" s="1"/>
  <c r="I308" i="4"/>
  <c r="I523" i="4" s="1"/>
  <c r="H308" i="4"/>
  <c r="H523" i="4" s="1"/>
  <c r="G308" i="4"/>
  <c r="G523" i="4" s="1"/>
  <c r="F308" i="4"/>
  <c r="F523" i="4" s="1"/>
  <c r="E307" i="4"/>
  <c r="E305" i="4"/>
  <c r="E304" i="4"/>
  <c r="E515" i="4" s="1"/>
  <c r="E303" i="4"/>
  <c r="L302" i="4"/>
  <c r="K302" i="4"/>
  <c r="J302" i="4"/>
  <c r="I302" i="4"/>
  <c r="H302" i="4"/>
  <c r="G302" i="4"/>
  <c r="F302" i="4"/>
  <c r="E299" i="4"/>
  <c r="E298" i="4"/>
  <c r="E520" i="4" s="1"/>
  <c r="E297" i="4"/>
  <c r="E519" i="4" s="1"/>
  <c r="L296" i="4"/>
  <c r="L518" i="4" s="1"/>
  <c r="K296" i="4"/>
  <c r="K518" i="4" s="1"/>
  <c r="J296" i="4"/>
  <c r="I296" i="4"/>
  <c r="H296" i="4"/>
  <c r="H518" i="4" s="1"/>
  <c r="G296" i="4"/>
  <c r="G518" i="4" s="1"/>
  <c r="F296" i="4"/>
  <c r="E289" i="4"/>
  <c r="E287" i="4"/>
  <c r="E286" i="4"/>
  <c r="E285" i="4"/>
  <c r="L284" i="4"/>
  <c r="K284" i="4"/>
  <c r="J284" i="4"/>
  <c r="I284" i="4"/>
  <c r="H284" i="4"/>
  <c r="G284" i="4"/>
  <c r="F284" i="4"/>
  <c r="E283" i="4"/>
  <c r="E281" i="4"/>
  <c r="E280" i="4"/>
  <c r="E279" i="4"/>
  <c r="L278" i="4"/>
  <c r="K278" i="4"/>
  <c r="J278" i="4"/>
  <c r="I278" i="4"/>
  <c r="H278" i="4"/>
  <c r="G278" i="4"/>
  <c r="F278" i="4"/>
  <c r="E277" i="4"/>
  <c r="E275" i="4"/>
  <c r="E274" i="4"/>
  <c r="E273" i="4"/>
  <c r="L272" i="4"/>
  <c r="K272" i="4"/>
  <c r="J272" i="4"/>
  <c r="I272" i="4"/>
  <c r="H272" i="4"/>
  <c r="G272" i="4"/>
  <c r="F272" i="4"/>
  <c r="E265" i="4"/>
  <c r="L263" i="4"/>
  <c r="K263" i="4" s="1"/>
  <c r="J263" i="4" s="1"/>
  <c r="I263" i="4" s="1"/>
  <c r="H263" i="4" s="1"/>
  <c r="G263" i="4" s="1"/>
  <c r="F263" i="4" s="1"/>
  <c r="E263" i="4" s="1"/>
  <c r="L262" i="4"/>
  <c r="K262" i="4" s="1"/>
  <c r="J262" i="4" s="1"/>
  <c r="I262" i="4" s="1"/>
  <c r="H262" i="4" s="1"/>
  <c r="G262" i="4" s="1"/>
  <c r="F262" i="4" s="1"/>
  <c r="E262" i="4" s="1"/>
  <c r="L261" i="4"/>
  <c r="E259" i="4"/>
  <c r="L258" i="4"/>
  <c r="K258" i="4" s="1"/>
  <c r="J258" i="4" s="1"/>
  <c r="I258" i="4" s="1"/>
  <c r="H258" i="4" s="1"/>
  <c r="G258" i="4" s="1"/>
  <c r="F258" i="4" s="1"/>
  <c r="E258" i="4" s="1"/>
  <c r="L257" i="4"/>
  <c r="L256" i="4"/>
  <c r="K256" i="4" s="1"/>
  <c r="E254" i="4"/>
  <c r="E248" i="4" s="1"/>
  <c r="L252" i="4"/>
  <c r="K252" i="4" s="1"/>
  <c r="L251" i="4"/>
  <c r="K251" i="4" s="1"/>
  <c r="J251" i="4" s="1"/>
  <c r="I251" i="4" s="1"/>
  <c r="H251" i="4" s="1"/>
  <c r="G251" i="4" s="1"/>
  <c r="L250" i="4"/>
  <c r="E227" i="4"/>
  <c r="E225" i="4"/>
  <c r="E224" i="4"/>
  <c r="E223" i="4"/>
  <c r="E221" i="4"/>
  <c r="E219" i="4"/>
  <c r="E218" i="4"/>
  <c r="E217" i="4"/>
  <c r="E215" i="4"/>
  <c r="E213" i="4"/>
  <c r="E212" i="4"/>
  <c r="E211" i="4"/>
  <c r="E209" i="4"/>
  <c r="E207" i="4"/>
  <c r="E206" i="4"/>
  <c r="E205" i="4"/>
  <c r="E201" i="4"/>
  <c r="E200" i="4"/>
  <c r="E199" i="4"/>
  <c r="E197" i="4"/>
  <c r="E195" i="4"/>
  <c r="E194" i="4"/>
  <c r="E193" i="4"/>
  <c r="E191" i="4"/>
  <c r="E189" i="4"/>
  <c r="E188" i="4"/>
  <c r="E187" i="4"/>
  <c r="E185" i="4"/>
  <c r="E183" i="4"/>
  <c r="E182" i="4"/>
  <c r="E181" i="4"/>
  <c r="E173" i="4"/>
  <c r="E171" i="4"/>
  <c r="E170" i="4"/>
  <c r="E169" i="4"/>
  <c r="E167" i="4"/>
  <c r="E165" i="4"/>
  <c r="E164" i="4"/>
  <c r="E163" i="4"/>
  <c r="E158" i="4"/>
  <c r="E157" i="4"/>
  <c r="E155" i="4"/>
  <c r="E153" i="4"/>
  <c r="E154" i="4" s="1"/>
  <c r="E152" i="4"/>
  <c r="E151" i="4"/>
  <c r="E147" i="4"/>
  <c r="E146" i="4"/>
  <c r="E145" i="4"/>
  <c r="E143" i="4"/>
  <c r="E141" i="4"/>
  <c r="E140" i="4"/>
  <c r="E139" i="4"/>
  <c r="E134" i="4"/>
  <c r="E133" i="4"/>
  <c r="E131" i="4"/>
  <c r="E129" i="4"/>
  <c r="E128" i="4"/>
  <c r="E127" i="4"/>
  <c r="E91" i="4"/>
  <c r="E89" i="4"/>
  <c r="E88" i="4"/>
  <c r="E87" i="4"/>
  <c r="L86" i="4"/>
  <c r="K86" i="4"/>
  <c r="J86" i="4"/>
  <c r="I86" i="4"/>
  <c r="H86" i="4"/>
  <c r="F86" i="4"/>
  <c r="H80" i="4"/>
  <c r="E73" i="4"/>
  <c r="E71" i="4"/>
  <c r="E70" i="4"/>
  <c r="E69" i="4"/>
  <c r="L68" i="4"/>
  <c r="K68" i="4"/>
  <c r="J68" i="4"/>
  <c r="I68" i="4"/>
  <c r="H68" i="4"/>
  <c r="G68" i="4"/>
  <c r="F68" i="4"/>
  <c r="E67" i="4"/>
  <c r="E65" i="4"/>
  <c r="E64" i="4"/>
  <c r="E63" i="4"/>
  <c r="L62" i="4"/>
  <c r="K62" i="4"/>
  <c r="J62" i="4"/>
  <c r="I62" i="4"/>
  <c r="H62" i="4"/>
  <c r="G62" i="4"/>
  <c r="F62" i="4"/>
  <c r="E61" i="4"/>
  <c r="E59" i="4"/>
  <c r="E58" i="4"/>
  <c r="E57" i="4"/>
  <c r="L56" i="4"/>
  <c r="K56" i="4"/>
  <c r="J56" i="4"/>
  <c r="I56" i="4"/>
  <c r="H56" i="4"/>
  <c r="G56" i="4"/>
  <c r="F56" i="4"/>
  <c r="E55" i="4"/>
  <c r="E53" i="4"/>
  <c r="E52" i="4"/>
  <c r="E51" i="4"/>
  <c r="L50" i="4"/>
  <c r="K50" i="4"/>
  <c r="J50" i="4"/>
  <c r="I50" i="4"/>
  <c r="H50" i="4"/>
  <c r="G50" i="4"/>
  <c r="F50" i="4"/>
  <c r="E49" i="4"/>
  <c r="E47" i="4"/>
  <c r="E46" i="4"/>
  <c r="E45" i="4"/>
  <c r="L44" i="4"/>
  <c r="K44" i="4"/>
  <c r="J44" i="4"/>
  <c r="I44" i="4"/>
  <c r="H44" i="4"/>
  <c r="G44" i="4"/>
  <c r="F44" i="4"/>
  <c r="E43" i="4"/>
  <c r="E41" i="4"/>
  <c r="E40" i="4"/>
  <c r="E39" i="4"/>
  <c r="L38" i="4"/>
  <c r="K38" i="4"/>
  <c r="J38" i="4"/>
  <c r="I38" i="4"/>
  <c r="H38" i="4"/>
  <c r="G38" i="4"/>
  <c r="F38" i="4"/>
  <c r="E37" i="4"/>
  <c r="E35" i="4"/>
  <c r="E34" i="4"/>
  <c r="E33" i="4"/>
  <c r="L32" i="4"/>
  <c r="K32" i="4"/>
  <c r="J32" i="4"/>
  <c r="I32" i="4"/>
  <c r="H32" i="4"/>
  <c r="G32" i="4"/>
  <c r="F32" i="4"/>
  <c r="E17" i="4"/>
  <c r="J80" i="4"/>
  <c r="I80" i="4"/>
  <c r="F80" i="4"/>
  <c r="G80" i="4"/>
  <c r="L80" i="4"/>
  <c r="K356" i="4"/>
  <c r="L356" i="4"/>
  <c r="J356" i="4"/>
  <c r="I356" i="4"/>
  <c r="H356" i="4"/>
  <c r="G356" i="4"/>
  <c r="F356" i="4"/>
  <c r="G485" i="4"/>
  <c r="G582" i="4" s="1"/>
  <c r="H485" i="4"/>
  <c r="H498" i="4" s="1"/>
  <c r="E479" i="4"/>
  <c r="H476" i="4"/>
  <c r="H482" i="4"/>
  <c r="H495" i="4" s="1"/>
  <c r="H484" i="4"/>
  <c r="H556" i="4" s="1"/>
  <c r="F487" i="4"/>
  <c r="F559" i="4" s="1"/>
  <c r="G487" i="4"/>
  <c r="G559" i="4" s="1"/>
  <c r="G482" i="4"/>
  <c r="G554" i="4" s="1"/>
  <c r="F482" i="4"/>
  <c r="F554" i="4" s="1"/>
  <c r="H404" i="4"/>
  <c r="I518" i="4"/>
  <c r="H399" i="4"/>
  <c r="H424" i="4"/>
  <c r="G424" i="4"/>
  <c r="H423" i="4"/>
  <c r="E423" i="4" s="1"/>
  <c r="F424" i="4"/>
  <c r="L419" i="4"/>
  <c r="G583" i="4"/>
  <c r="E135" i="4"/>
  <c r="E136" i="4" s="1"/>
  <c r="G581" i="4"/>
  <c r="K261" i="4"/>
  <c r="J261" i="4" s="1"/>
  <c r="I261" i="4" s="1"/>
  <c r="L108" i="4"/>
  <c r="H579" i="4"/>
  <c r="J557" i="4"/>
  <c r="H500" i="4"/>
  <c r="H584" i="4"/>
  <c r="H583" i="4"/>
  <c r="H451" i="4"/>
  <c r="G123" i="4"/>
  <c r="G231" i="4" s="1"/>
  <c r="G237" i="4" s="1"/>
  <c r="L245" i="4"/>
  <c r="I583" i="4" l="1"/>
  <c r="F497" i="4"/>
  <c r="J229" i="4"/>
  <c r="J235" i="4" s="1"/>
  <c r="I572" i="4"/>
  <c r="L513" i="4"/>
  <c r="H452" i="4"/>
  <c r="I555" i="4"/>
  <c r="G495" i="4"/>
  <c r="E159" i="4"/>
  <c r="I496" i="4"/>
  <c r="E28" i="4"/>
  <c r="E293" i="4"/>
  <c r="I513" i="4"/>
  <c r="E102" i="4"/>
  <c r="E571" i="4"/>
  <c r="I569" i="4"/>
  <c r="H570" i="4"/>
  <c r="F572" i="4"/>
  <c r="H569" i="4"/>
  <c r="I499" i="4"/>
  <c r="K569" i="4"/>
  <c r="L572" i="4"/>
  <c r="H572" i="4"/>
  <c r="K419" i="4"/>
  <c r="K431" i="4" s="1"/>
  <c r="F290" i="4"/>
  <c r="L347" i="4"/>
  <c r="J450" i="4"/>
  <c r="J569" i="4"/>
  <c r="H571" i="4"/>
  <c r="G572" i="4"/>
  <c r="K556" i="4"/>
  <c r="F518" i="4"/>
  <c r="I557" i="4"/>
  <c r="H496" i="4"/>
  <c r="F581" i="4"/>
  <c r="F500" i="4"/>
  <c r="K399" i="4"/>
  <c r="K417" i="4" s="1"/>
  <c r="K552" i="4" s="1"/>
  <c r="I500" i="4"/>
  <c r="E172" i="4"/>
  <c r="E268" i="4"/>
  <c r="I124" i="4"/>
  <c r="E86" i="4"/>
  <c r="I551" i="4"/>
  <c r="H415" i="4"/>
  <c r="H550" i="4" s="1"/>
  <c r="E485" i="4"/>
  <c r="E582" i="4" s="1"/>
  <c r="L584" i="4"/>
  <c r="L548" i="4"/>
  <c r="F583" i="4"/>
  <c r="G439" i="4"/>
  <c r="F439" i="4" s="1"/>
  <c r="E439" i="4" s="1"/>
  <c r="E451" i="4" s="1"/>
  <c r="H582" i="4"/>
  <c r="G26" i="4"/>
  <c r="E208" i="4"/>
  <c r="E214" i="4"/>
  <c r="E220" i="4"/>
  <c r="E226" i="4"/>
  <c r="E271" i="4"/>
  <c r="E517" i="4"/>
  <c r="I341" i="4"/>
  <c r="K229" i="4"/>
  <c r="K235" i="4" s="1"/>
  <c r="G229" i="4"/>
  <c r="G235" i="4" s="1"/>
  <c r="J230" i="4"/>
  <c r="J236" i="4" s="1"/>
  <c r="F230" i="4"/>
  <c r="F236" i="4" s="1"/>
  <c r="I178" i="4"/>
  <c r="I174" i="4" s="1"/>
  <c r="K557" i="4"/>
  <c r="I548" i="4"/>
  <c r="H581" i="4"/>
  <c r="G556" i="4"/>
  <c r="K555" i="4"/>
  <c r="G499" i="4"/>
  <c r="E453" i="4"/>
  <c r="K498" i="4"/>
  <c r="H558" i="4"/>
  <c r="I231" i="4"/>
  <c r="I237" i="4" s="1"/>
  <c r="K583" i="4"/>
  <c r="G580" i="4"/>
  <c r="H557" i="4"/>
  <c r="E538" i="4"/>
  <c r="E483" i="4"/>
  <c r="E496" i="4" s="1"/>
  <c r="E130" i="4"/>
  <c r="E160" i="4"/>
  <c r="E179" i="4"/>
  <c r="L124" i="4"/>
  <c r="K124" i="4"/>
  <c r="L362" i="4"/>
  <c r="L368" i="4" s="1"/>
  <c r="F124" i="4"/>
  <c r="F232" i="4" s="1"/>
  <c r="E161" i="4"/>
  <c r="K497" i="4"/>
  <c r="L500" i="4"/>
  <c r="L583" i="4"/>
  <c r="I577" i="4"/>
  <c r="K496" i="4"/>
  <c r="I348" i="4"/>
  <c r="I347" i="4" s="1"/>
  <c r="J108" i="4"/>
  <c r="J114" i="4" s="1"/>
  <c r="J510" i="4" s="1"/>
  <c r="E31" i="4"/>
  <c r="E38" i="4"/>
  <c r="E44" i="4"/>
  <c r="K26" i="4"/>
  <c r="L249" i="4"/>
  <c r="L260" i="4"/>
  <c r="F266" i="4"/>
  <c r="J266" i="4"/>
  <c r="I290" i="4"/>
  <c r="G513" i="4"/>
  <c r="K513" i="4"/>
  <c r="E516" i="4"/>
  <c r="E343" i="4"/>
  <c r="E349" i="4" s="1"/>
  <c r="L114" i="4"/>
  <c r="L510" i="4" s="1"/>
  <c r="E180" i="4"/>
  <c r="J362" i="4"/>
  <c r="J368" i="4" s="1"/>
  <c r="L450" i="4"/>
  <c r="I132" i="4"/>
  <c r="E521" i="4"/>
  <c r="L246" i="4"/>
  <c r="L317" i="4" s="1"/>
  <c r="L531" i="4" s="1"/>
  <c r="J341" i="4"/>
  <c r="L369" i="4"/>
  <c r="E137" i="4"/>
  <c r="E388" i="4"/>
  <c r="E574" i="4" s="1"/>
  <c r="J555" i="4"/>
  <c r="G500" i="4"/>
  <c r="K499" i="4"/>
  <c r="E308" i="4"/>
  <c r="E523" i="4" s="1"/>
  <c r="H362" i="4"/>
  <c r="G400" i="4"/>
  <c r="G412" i="4" s="1"/>
  <c r="G579" i="4"/>
  <c r="L99" i="4"/>
  <c r="L105" i="4" s="1"/>
  <c r="G555" i="4"/>
  <c r="F362" i="4"/>
  <c r="F368" i="4" s="1"/>
  <c r="L557" i="4"/>
  <c r="L394" i="4"/>
  <c r="L412" i="4" s="1"/>
  <c r="L499" i="4"/>
  <c r="E29" i="4"/>
  <c r="E95" i="4" s="1"/>
  <c r="E267" i="4"/>
  <c r="E342" i="4"/>
  <c r="E348" i="4" s="1"/>
  <c r="F229" i="4"/>
  <c r="F235" i="4" s="1"/>
  <c r="I230" i="4"/>
  <c r="I236" i="4" s="1"/>
  <c r="L231" i="4"/>
  <c r="L237" i="4" s="1"/>
  <c r="I229" i="4"/>
  <c r="I235" i="4" s="1"/>
  <c r="L178" i="4"/>
  <c r="L174" i="4" s="1"/>
  <c r="K178" i="4"/>
  <c r="K174" i="4" s="1"/>
  <c r="G178" i="4"/>
  <c r="G174" i="4" s="1"/>
  <c r="E74" i="4"/>
  <c r="K99" i="4"/>
  <c r="K105" i="4" s="1"/>
  <c r="F114" i="4"/>
  <c r="F510" i="4" s="1"/>
  <c r="I120" i="4"/>
  <c r="I362" i="4"/>
  <c r="I368" i="4" s="1"/>
  <c r="E416" i="4"/>
  <c r="E390" i="4"/>
  <c r="E576" i="4" s="1"/>
  <c r="E126" i="4"/>
  <c r="E272" i="4"/>
  <c r="G584" i="4"/>
  <c r="E514" i="4"/>
  <c r="E296" i="4"/>
  <c r="H555" i="4"/>
  <c r="F552" i="4"/>
  <c r="L316" i="4"/>
  <c r="L530" i="4" s="1"/>
  <c r="H290" i="4"/>
  <c r="F499" i="4"/>
  <c r="E101" i="4"/>
  <c r="E107" i="4" s="1"/>
  <c r="E291" i="4"/>
  <c r="L244" i="4"/>
  <c r="L315" i="4" s="1"/>
  <c r="L321" i="4" s="1"/>
  <c r="J369" i="4"/>
  <c r="K250" i="4"/>
  <c r="J250" i="4" s="1"/>
  <c r="I250" i="4" s="1"/>
  <c r="H250" i="4" s="1"/>
  <c r="E166" i="4"/>
  <c r="E184" i="4"/>
  <c r="E190" i="4"/>
  <c r="E196" i="4"/>
  <c r="E177" i="4"/>
  <c r="J319" i="4"/>
  <c r="J325" i="4" s="1"/>
  <c r="J506" i="4" s="1"/>
  <c r="E222" i="4"/>
  <c r="I498" i="4"/>
  <c r="K450" i="4"/>
  <c r="F584" i="4"/>
  <c r="L341" i="4"/>
  <c r="K108" i="4"/>
  <c r="K114" i="4" s="1"/>
  <c r="L290" i="4"/>
  <c r="H548" i="4"/>
  <c r="E302" i="4"/>
  <c r="E284" i="4"/>
  <c r="E269" i="4"/>
  <c r="K290" i="4"/>
  <c r="E80" i="4"/>
  <c r="K341" i="4"/>
  <c r="J580" i="4"/>
  <c r="J500" i="4"/>
  <c r="K551" i="4"/>
  <c r="G498" i="4"/>
  <c r="L498" i="4"/>
  <c r="J124" i="4"/>
  <c r="H497" i="4"/>
  <c r="L230" i="4"/>
  <c r="L236" i="4" s="1"/>
  <c r="I584" i="4"/>
  <c r="E539" i="4"/>
  <c r="K231" i="4"/>
  <c r="K237" i="4" s="1"/>
  <c r="G362" i="4"/>
  <c r="G368" i="4" s="1"/>
  <c r="J387" i="4"/>
  <c r="J573" i="4" s="1"/>
  <c r="I450" i="4"/>
  <c r="J256" i="4"/>
  <c r="G476" i="4"/>
  <c r="G481" i="4"/>
  <c r="F120" i="4"/>
  <c r="E192" i="4"/>
  <c r="H416" i="4"/>
  <c r="L550" i="4"/>
  <c r="L588" i="4" s="1"/>
  <c r="I26" i="4"/>
  <c r="E27" i="4"/>
  <c r="J26" i="4"/>
  <c r="L26" i="4"/>
  <c r="E62" i="4"/>
  <c r="G266" i="4"/>
  <c r="K266" i="4"/>
  <c r="E455" i="4"/>
  <c r="K260" i="4"/>
  <c r="E356" i="4"/>
  <c r="F26" i="4"/>
  <c r="E142" i="4"/>
  <c r="H266" i="4"/>
  <c r="L266" i="4"/>
  <c r="F233" i="4"/>
  <c r="F239" i="4" s="1"/>
  <c r="J99" i="4"/>
  <c r="J105" i="4" s="1"/>
  <c r="L319" i="4"/>
  <c r="L325" i="4" s="1"/>
  <c r="H114" i="4"/>
  <c r="H510" i="4" s="1"/>
  <c r="L97" i="4"/>
  <c r="L116" i="4" s="1"/>
  <c r="L512" i="4" s="1"/>
  <c r="G116" i="4"/>
  <c r="G512" i="4" s="1"/>
  <c r="L120" i="4"/>
  <c r="E138" i="4"/>
  <c r="J120" i="4"/>
  <c r="E162" i="4"/>
  <c r="E204" i="4"/>
  <c r="L551" i="4"/>
  <c r="H394" i="4"/>
  <c r="H400" i="4"/>
  <c r="E400" i="4"/>
  <c r="E413" i="4"/>
  <c r="E425" i="4"/>
  <c r="H554" i="4"/>
  <c r="E108" i="4"/>
  <c r="G557" i="4"/>
  <c r="I266" i="4"/>
  <c r="H513" i="4"/>
  <c r="E346" i="4"/>
  <c r="E352" i="4" s="1"/>
  <c r="G230" i="4"/>
  <c r="G236" i="4" s="1"/>
  <c r="L233" i="4"/>
  <c r="L239" i="4" s="1"/>
  <c r="G552" i="4"/>
  <c r="E121" i="4"/>
  <c r="E150" i="4"/>
  <c r="E168" i="4"/>
  <c r="G124" i="4"/>
  <c r="F582" i="4"/>
  <c r="F557" i="4"/>
  <c r="F550" i="4"/>
  <c r="J559" i="4"/>
  <c r="E32" i="4"/>
  <c r="F551" i="4"/>
  <c r="L431" i="4"/>
  <c r="F174" i="4"/>
  <c r="J178" i="4"/>
  <c r="E122" i="4"/>
  <c r="E389" i="4"/>
  <c r="E575" i="4" s="1"/>
  <c r="K93" i="4"/>
  <c r="K112" i="4" s="1"/>
  <c r="K508" i="4" s="1"/>
  <c r="F498" i="4"/>
  <c r="F319" i="4"/>
  <c r="F325" i="4" s="1"/>
  <c r="E20" i="4"/>
  <c r="G144" i="4"/>
  <c r="E144" i="4" s="1"/>
  <c r="E149" i="4"/>
  <c r="E186" i="4"/>
  <c r="E210" i="4"/>
  <c r="E216" i="4"/>
  <c r="K369" i="4"/>
  <c r="K362" i="4"/>
  <c r="K368" i="4" s="1"/>
  <c r="F400" i="4"/>
  <c r="F412" i="4" s="1"/>
  <c r="F414" i="4"/>
  <c r="G550" i="4"/>
  <c r="E415" i="4"/>
  <c r="G440" i="4"/>
  <c r="H438" i="4"/>
  <c r="H420" i="4" s="1"/>
  <c r="H419" i="4" s="1"/>
  <c r="H431" i="4" s="1"/>
  <c r="L552" i="4"/>
  <c r="L565" i="4" s="1"/>
  <c r="J399" i="4"/>
  <c r="J572" i="4" s="1"/>
  <c r="J414" i="4"/>
  <c r="E480" i="4"/>
  <c r="E476" i="4" s="1"/>
  <c r="J476" i="4"/>
  <c r="J486" i="4"/>
  <c r="E444" i="4"/>
  <c r="E123" i="4"/>
  <c r="E525" i="4"/>
  <c r="E292" i="4"/>
  <c r="F231" i="4"/>
  <c r="J260" i="4"/>
  <c r="E176" i="4"/>
  <c r="E156" i="4"/>
  <c r="H450" i="4"/>
  <c r="L549" i="4"/>
  <c r="K548" i="4"/>
  <c r="K586" i="4" s="1"/>
  <c r="J548" i="4"/>
  <c r="G132" i="4"/>
  <c r="J15" i="4"/>
  <c r="E435" i="4"/>
  <c r="E527" i="4"/>
  <c r="E295" i="4"/>
  <c r="E335" i="4"/>
  <c r="F513" i="4"/>
  <c r="G348" i="4"/>
  <c r="G347" i="4" s="1"/>
  <c r="G341" i="4"/>
  <c r="L93" i="4"/>
  <c r="L112" i="4" s="1"/>
  <c r="L508" i="4" s="1"/>
  <c r="L14" i="4"/>
  <c r="H124" i="4"/>
  <c r="H231" i="4"/>
  <c r="H237" i="4" s="1"/>
  <c r="H178" i="4"/>
  <c r="H174" i="4" s="1"/>
  <c r="H230" i="4"/>
  <c r="F579" i="4"/>
  <c r="F495" i="4"/>
  <c r="K257" i="4"/>
  <c r="J257" i="4" s="1"/>
  <c r="L255" i="4"/>
  <c r="J513" i="4"/>
  <c r="J347" i="4"/>
  <c r="K233" i="4"/>
  <c r="K239" i="4" s="1"/>
  <c r="I233" i="4"/>
  <c r="I239" i="4" s="1"/>
  <c r="K319" i="4"/>
  <c r="K325" i="4" s="1"/>
  <c r="K120" i="4"/>
  <c r="J582" i="4"/>
  <c r="J498" i="4"/>
  <c r="H26" i="4"/>
  <c r="E50" i="4"/>
  <c r="J290" i="4"/>
  <c r="J518" i="4"/>
  <c r="H348" i="4"/>
  <c r="H347" i="4" s="1"/>
  <c r="H341" i="4"/>
  <c r="L94" i="4"/>
  <c r="L113" i="4" s="1"/>
  <c r="L509" i="4" s="1"/>
  <c r="K16" i="4"/>
  <c r="K14" i="4" s="1"/>
  <c r="F580" i="4"/>
  <c r="F496" i="4"/>
  <c r="L581" i="4"/>
  <c r="L497" i="4"/>
  <c r="L555" i="4"/>
  <c r="L580" i="4"/>
  <c r="L482" i="4"/>
  <c r="I387" i="4"/>
  <c r="I573" i="4" s="1"/>
  <c r="E391" i="4"/>
  <c r="E577" i="4" s="1"/>
  <c r="E424" i="4"/>
  <c r="E436" i="4" s="1"/>
  <c r="E56" i="4"/>
  <c r="E148" i="4"/>
  <c r="E175" i="4"/>
  <c r="E278" i="4"/>
  <c r="G290" i="4"/>
  <c r="E329" i="4"/>
  <c r="E344" i="4"/>
  <c r="E350" i="4" s="1"/>
  <c r="K347" i="4"/>
  <c r="I319" i="4"/>
  <c r="I325" i="4" s="1"/>
  <c r="G114" i="4"/>
  <c r="G510" i="4" s="1"/>
  <c r="F116" i="4"/>
  <c r="F512" i="4" s="1"/>
  <c r="H132" i="4"/>
  <c r="H120" i="4" s="1"/>
  <c r="E487" i="4"/>
  <c r="E584" i="4" s="1"/>
  <c r="H414" i="4"/>
  <c r="E406" i="4"/>
  <c r="G125" i="4"/>
  <c r="G233" i="4" s="1"/>
  <c r="G239" i="4" s="1"/>
  <c r="H417" i="4"/>
  <c r="H552" i="4" s="1"/>
  <c r="E68" i="4"/>
  <c r="E202" i="4"/>
  <c r="F341" i="4"/>
  <c r="I114" i="4"/>
  <c r="I510" i="4" s="1"/>
  <c r="G551" i="4"/>
  <c r="H261" i="4"/>
  <c r="I260" i="4"/>
  <c r="J19" i="4"/>
  <c r="K97" i="4"/>
  <c r="K116" i="4" s="1"/>
  <c r="F251" i="4"/>
  <c r="J252" i="4"/>
  <c r="K246" i="4"/>
  <c r="K317" i="4" s="1"/>
  <c r="H368" i="4"/>
  <c r="F352" i="4"/>
  <c r="F347" i="4" s="1"/>
  <c r="E198" i="4"/>
  <c r="F481" i="4"/>
  <c r="F476" i="4"/>
  <c r="H319" i="4"/>
  <c r="H325" i="4" s="1"/>
  <c r="H506" i="4" s="1"/>
  <c r="G421" i="4"/>
  <c r="G319" i="4"/>
  <c r="G325" i="4" s="1"/>
  <c r="J550" i="4"/>
  <c r="I550" i="4"/>
  <c r="I482" i="4"/>
  <c r="I554" i="4" s="1"/>
  <c r="J431" i="4"/>
  <c r="K482" i="4"/>
  <c r="K559" i="4"/>
  <c r="K584" i="4"/>
  <c r="E470" i="4"/>
  <c r="E484" i="4"/>
  <c r="E556" i="4" s="1"/>
  <c r="J581" i="4"/>
  <c r="J556" i="4"/>
  <c r="I497" i="4"/>
  <c r="I556" i="4"/>
  <c r="J433" i="4"/>
  <c r="K549" i="4"/>
  <c r="K587" i="4" s="1"/>
  <c r="K394" i="4"/>
  <c r="K412" i="4" s="1"/>
  <c r="E457" i="4"/>
  <c r="E463" i="4" s="1"/>
  <c r="I394" i="4"/>
  <c r="I412" i="4" s="1"/>
  <c r="I419" i="4"/>
  <c r="I431" i="4" s="1"/>
  <c r="K550" i="4"/>
  <c r="K588" i="4" s="1"/>
  <c r="E399" i="4"/>
  <c r="E417" i="4" s="1"/>
  <c r="I414" i="4"/>
  <c r="E396" i="4"/>
  <c r="E414" i="4" s="1"/>
  <c r="E392" i="4"/>
  <c r="I552" i="4"/>
  <c r="E375" i="4"/>
  <c r="G569" i="4" l="1"/>
  <c r="E555" i="4"/>
  <c r="L567" i="4"/>
  <c r="I232" i="4"/>
  <c r="I238" i="4" s="1"/>
  <c r="I492" i="4" s="1"/>
  <c r="H563" i="4"/>
  <c r="H588" i="4"/>
  <c r="I565" i="4"/>
  <c r="I590" i="4"/>
  <c r="J563" i="4"/>
  <c r="J588" i="4"/>
  <c r="I563" i="4"/>
  <c r="I588" i="4"/>
  <c r="G565" i="4"/>
  <c r="G590" i="4"/>
  <c r="K572" i="4"/>
  <c r="K590" i="4" s="1"/>
  <c r="K567" i="4"/>
  <c r="H567" i="4"/>
  <c r="G564" i="4"/>
  <c r="G589" i="4"/>
  <c r="F564" i="4"/>
  <c r="F589" i="4"/>
  <c r="L564" i="4"/>
  <c r="L589" i="4"/>
  <c r="K564" i="4"/>
  <c r="K589" i="4"/>
  <c r="F565" i="4"/>
  <c r="F590" i="4"/>
  <c r="L586" i="4"/>
  <c r="E572" i="4"/>
  <c r="L590" i="4"/>
  <c r="H568" i="4"/>
  <c r="H586" i="4" s="1"/>
  <c r="H565" i="4"/>
  <c r="H590" i="4"/>
  <c r="L562" i="4"/>
  <c r="L587" i="4"/>
  <c r="E125" i="4"/>
  <c r="H561" i="4"/>
  <c r="I567" i="4"/>
  <c r="J561" i="4"/>
  <c r="J586" i="4"/>
  <c r="I561" i="4"/>
  <c r="I586" i="4"/>
  <c r="I564" i="4"/>
  <c r="I589" i="4"/>
  <c r="L529" i="4"/>
  <c r="K562" i="4"/>
  <c r="E557" i="4"/>
  <c r="E319" i="4"/>
  <c r="G438" i="4"/>
  <c r="K92" i="4"/>
  <c r="K111" i="4" s="1"/>
  <c r="K507" i="4" s="1"/>
  <c r="K506" i="4"/>
  <c r="E580" i="4"/>
  <c r="E498" i="4"/>
  <c r="J232" i="4"/>
  <c r="J238" i="4" s="1"/>
  <c r="J492" i="4" s="1"/>
  <c r="L323" i="4"/>
  <c r="L504" i="4" s="1"/>
  <c r="L232" i="4"/>
  <c r="L238" i="4" s="1"/>
  <c r="L492" i="4" s="1"/>
  <c r="L561" i="4"/>
  <c r="L563" i="4"/>
  <c r="L322" i="4"/>
  <c r="L503" i="4" s="1"/>
  <c r="L92" i="4"/>
  <c r="L111" i="4" s="1"/>
  <c r="L507" i="4" s="1"/>
  <c r="F451" i="4"/>
  <c r="F421" i="4"/>
  <c r="K563" i="4"/>
  <c r="G451" i="4"/>
  <c r="G548" i="4" s="1"/>
  <c r="E513" i="4"/>
  <c r="K561" i="4"/>
  <c r="E229" i="4"/>
  <c r="E235" i="4" s="1"/>
  <c r="G232" i="4"/>
  <c r="G238" i="4" s="1"/>
  <c r="G505" i="4" s="1"/>
  <c r="J174" i="4"/>
  <c r="L506" i="4"/>
  <c r="J244" i="4"/>
  <c r="J315" i="4" s="1"/>
  <c r="J529" i="4" s="1"/>
  <c r="G228" i="4"/>
  <c r="K232" i="4"/>
  <c r="K228" i="4" s="1"/>
  <c r="L491" i="4"/>
  <c r="L502" i="4"/>
  <c r="E559" i="4"/>
  <c r="E266" i="4"/>
  <c r="L243" i="4"/>
  <c r="L314" i="4" s="1"/>
  <c r="L320" i="4" s="1"/>
  <c r="G563" i="4"/>
  <c r="E114" i="4"/>
  <c r="E510" i="4" s="1"/>
  <c r="E99" i="4"/>
  <c r="E105" i="4" s="1"/>
  <c r="E290" i="4"/>
  <c r="E518" i="4"/>
  <c r="E387" i="4"/>
  <c r="E573" i="4" s="1"/>
  <c r="L493" i="4"/>
  <c r="E178" i="4"/>
  <c r="E500" i="4"/>
  <c r="E325" i="4"/>
  <c r="K249" i="4"/>
  <c r="I256" i="4"/>
  <c r="K244" i="4"/>
  <c r="K315" i="4" s="1"/>
  <c r="I506" i="4"/>
  <c r="H412" i="4"/>
  <c r="H551" i="4"/>
  <c r="F228" i="4"/>
  <c r="L547" i="4"/>
  <c r="K255" i="4"/>
  <c r="E341" i="4"/>
  <c r="I15" i="4"/>
  <c r="J93" i="4"/>
  <c r="J112" i="4" s="1"/>
  <c r="J508" i="4" s="1"/>
  <c r="E124" i="4"/>
  <c r="J583" i="4"/>
  <c r="J558" i="4"/>
  <c r="E486" i="4"/>
  <c r="J499" i="4"/>
  <c r="J482" i="4"/>
  <c r="E421" i="4"/>
  <c r="E433" i="4" s="1"/>
  <c r="J549" i="4"/>
  <c r="L489" i="4"/>
  <c r="E233" i="4"/>
  <c r="E239" i="4" s="1"/>
  <c r="K245" i="4"/>
  <c r="K316" i="4" s="1"/>
  <c r="K530" i="4" s="1"/>
  <c r="H549" i="4"/>
  <c r="K94" i="4"/>
  <c r="K113" i="4" s="1"/>
  <c r="K509" i="4" s="1"/>
  <c r="J16" i="4"/>
  <c r="F237" i="4"/>
  <c r="E231" i="4"/>
  <c r="E237" i="4" s="1"/>
  <c r="J394" i="4"/>
  <c r="J417" i="4"/>
  <c r="G422" i="4"/>
  <c r="F440" i="4"/>
  <c r="G452" i="4"/>
  <c r="E26" i="4"/>
  <c r="H236" i="4"/>
  <c r="E230" i="4"/>
  <c r="E236" i="4" s="1"/>
  <c r="G120" i="4"/>
  <c r="E132" i="4"/>
  <c r="E120" i="4" s="1"/>
  <c r="I579" i="4"/>
  <c r="E174" i="4"/>
  <c r="E347" i="4"/>
  <c r="F238" i="4"/>
  <c r="F492" i="4" s="1"/>
  <c r="L579" i="4"/>
  <c r="L495" i="4"/>
  <c r="L554" i="4"/>
  <c r="H232" i="4"/>
  <c r="H238" i="4" s="1"/>
  <c r="F563" i="4"/>
  <c r="E362" i="4"/>
  <c r="E368" i="4" s="1"/>
  <c r="J551" i="4"/>
  <c r="I495" i="4"/>
  <c r="K547" i="4"/>
  <c r="K510" i="4"/>
  <c r="G250" i="4"/>
  <c r="G261" i="4"/>
  <c r="H260" i="4"/>
  <c r="J246" i="4"/>
  <c r="J317" i="4" s="1"/>
  <c r="I252" i="4"/>
  <c r="J249" i="4"/>
  <c r="F493" i="4"/>
  <c r="F506" i="4"/>
  <c r="G493" i="4"/>
  <c r="G506" i="4"/>
  <c r="K493" i="4"/>
  <c r="K512" i="4"/>
  <c r="I257" i="4"/>
  <c r="J245" i="4"/>
  <c r="J316" i="4" s="1"/>
  <c r="J255" i="4"/>
  <c r="I19" i="4"/>
  <c r="J97" i="4"/>
  <c r="J116" i="4" s="1"/>
  <c r="K531" i="4"/>
  <c r="K323" i="4"/>
  <c r="K504" i="4" s="1"/>
  <c r="E251" i="4"/>
  <c r="I234" i="4"/>
  <c r="K554" i="4"/>
  <c r="K565" i="4"/>
  <c r="K579" i="4"/>
  <c r="K495" i="4"/>
  <c r="E581" i="4"/>
  <c r="E497" i="4"/>
  <c r="I547" i="4"/>
  <c r="I549" i="4"/>
  <c r="E552" i="4"/>
  <c r="E578" i="4"/>
  <c r="I505" i="4" l="1"/>
  <c r="J589" i="4"/>
  <c r="L585" i="4"/>
  <c r="I228" i="4"/>
  <c r="J321" i="4"/>
  <c r="J489" i="4" s="1"/>
  <c r="E590" i="4"/>
  <c r="I562" i="4"/>
  <c r="I587" i="4"/>
  <c r="K585" i="4"/>
  <c r="G570" i="4"/>
  <c r="G588" i="4" s="1"/>
  <c r="J562" i="4"/>
  <c r="J587" i="4"/>
  <c r="L228" i="4"/>
  <c r="G561" i="4"/>
  <c r="G420" i="4"/>
  <c r="G568" i="4" s="1"/>
  <c r="G586" i="4" s="1"/>
  <c r="J412" i="4"/>
  <c r="J547" i="4" s="1"/>
  <c r="J567" i="4"/>
  <c r="L490" i="4"/>
  <c r="F569" i="4"/>
  <c r="H562" i="4"/>
  <c r="H587" i="4"/>
  <c r="H564" i="4"/>
  <c r="H589" i="4"/>
  <c r="I560" i="4"/>
  <c r="I585" i="4"/>
  <c r="G234" i="4"/>
  <c r="G450" i="4"/>
  <c r="J228" i="4"/>
  <c r="J234" i="4"/>
  <c r="J505" i="4"/>
  <c r="F548" i="4"/>
  <c r="G492" i="4"/>
  <c r="E565" i="4"/>
  <c r="K238" i="4"/>
  <c r="K234" i="4" s="1"/>
  <c r="E506" i="4"/>
  <c r="K322" i="4"/>
  <c r="K490" i="4" s="1"/>
  <c r="F234" i="4"/>
  <c r="L560" i="4"/>
  <c r="F505" i="4"/>
  <c r="L528" i="4"/>
  <c r="L234" i="4"/>
  <c r="L488" i="4" s="1"/>
  <c r="K321" i="4"/>
  <c r="K529" i="4"/>
  <c r="H234" i="4"/>
  <c r="E232" i="4"/>
  <c r="E238" i="4" s="1"/>
  <c r="E505" i="4" s="1"/>
  <c r="K243" i="4"/>
  <c r="K314" i="4" s="1"/>
  <c r="K320" i="4" s="1"/>
  <c r="H256" i="4"/>
  <c r="I244" i="4"/>
  <c r="I315" i="4" s="1"/>
  <c r="H547" i="4"/>
  <c r="L505" i="4"/>
  <c r="H505" i="4"/>
  <c r="H492" i="4"/>
  <c r="E394" i="4"/>
  <c r="E412" i="4" s="1"/>
  <c r="F422" i="4"/>
  <c r="F452" i="4"/>
  <c r="E440" i="4"/>
  <c r="E569" i="4" s="1"/>
  <c r="F438" i="4"/>
  <c r="J564" i="4"/>
  <c r="I93" i="4"/>
  <c r="I112" i="4" s="1"/>
  <c r="I508" i="4" s="1"/>
  <c r="H15" i="4"/>
  <c r="G549" i="4"/>
  <c r="I16" i="4"/>
  <c r="I14" i="4" s="1"/>
  <c r="I92" i="4" s="1"/>
  <c r="I111" i="4" s="1"/>
  <c r="J94" i="4"/>
  <c r="J113" i="4" s="1"/>
  <c r="J509" i="4" s="1"/>
  <c r="E583" i="4"/>
  <c r="E558" i="4"/>
  <c r="E499" i="4"/>
  <c r="E551" i="4"/>
  <c r="J495" i="4"/>
  <c r="J579" i="4"/>
  <c r="J554" i="4"/>
  <c r="E482" i="4"/>
  <c r="E554" i="4" s="1"/>
  <c r="J14" i="4"/>
  <c r="J92" i="4" s="1"/>
  <c r="J111" i="4" s="1"/>
  <c r="J507" i="4" s="1"/>
  <c r="H228" i="4"/>
  <c r="K505" i="4"/>
  <c r="J552" i="4"/>
  <c r="J502" i="4"/>
  <c r="K560" i="4"/>
  <c r="H252" i="4"/>
  <c r="I246" i="4"/>
  <c r="I317" i="4" s="1"/>
  <c r="I249" i="4"/>
  <c r="L501" i="4"/>
  <c r="J493" i="4"/>
  <c r="J512" i="4"/>
  <c r="J323" i="4"/>
  <c r="J531" i="4"/>
  <c r="I97" i="4"/>
  <c r="I116" i="4" s="1"/>
  <c r="H19" i="4"/>
  <c r="J322" i="4"/>
  <c r="J530" i="4"/>
  <c r="G260" i="4"/>
  <c r="F261" i="4"/>
  <c r="H257" i="4"/>
  <c r="I255" i="4"/>
  <c r="I245" i="4"/>
  <c r="I316" i="4" s="1"/>
  <c r="J243" i="4"/>
  <c r="J314" i="4" s="1"/>
  <c r="F250" i="4"/>
  <c r="K491" i="4"/>
  <c r="E589" i="4" l="1"/>
  <c r="J585" i="4"/>
  <c r="G419" i="4"/>
  <c r="E422" i="4"/>
  <c r="F570" i="4"/>
  <c r="F588" i="4" s="1"/>
  <c r="F420" i="4"/>
  <c r="F568" i="4" s="1"/>
  <c r="F586" i="4" s="1"/>
  <c r="H560" i="4"/>
  <c r="H585" i="4"/>
  <c r="J565" i="4"/>
  <c r="J590" i="4"/>
  <c r="F561" i="4"/>
  <c r="G562" i="4"/>
  <c r="G587" i="4"/>
  <c r="K503" i="4"/>
  <c r="K492" i="4"/>
  <c r="E492" i="4" s="1"/>
  <c r="E495" i="4"/>
  <c r="E228" i="4"/>
  <c r="E234" i="4" s="1"/>
  <c r="K528" i="4"/>
  <c r="K489" i="4"/>
  <c r="K502" i="4"/>
  <c r="I529" i="4"/>
  <c r="I321" i="4"/>
  <c r="I502" i="4" s="1"/>
  <c r="G256" i="4"/>
  <c r="H244" i="4"/>
  <c r="H315" i="4" s="1"/>
  <c r="E564" i="4"/>
  <c r="I489" i="4"/>
  <c r="J560" i="4"/>
  <c r="F419" i="4"/>
  <c r="F431" i="4" s="1"/>
  <c r="E420" i="4"/>
  <c r="E568" i="4" s="1"/>
  <c r="E579" i="4"/>
  <c r="G15" i="4"/>
  <c r="H93" i="4"/>
  <c r="H112" i="4" s="1"/>
  <c r="H508" i="4" s="1"/>
  <c r="E438" i="4"/>
  <c r="E452" i="4"/>
  <c r="I94" i="4"/>
  <c r="I113" i="4" s="1"/>
  <c r="I509" i="4" s="1"/>
  <c r="H16" i="4"/>
  <c r="H14" i="4" s="1"/>
  <c r="H92" i="4" s="1"/>
  <c r="H111" i="4" s="1"/>
  <c r="F450" i="4"/>
  <c r="F549" i="4"/>
  <c r="K501" i="4"/>
  <c r="K488" i="4"/>
  <c r="J320" i="4"/>
  <c r="J528" i="4"/>
  <c r="I322" i="4"/>
  <c r="I530" i="4"/>
  <c r="J503" i="4"/>
  <c r="J490" i="4"/>
  <c r="E261" i="4"/>
  <c r="F260" i="4"/>
  <c r="E260" i="4" s="1"/>
  <c r="I507" i="4"/>
  <c r="I243" i="4"/>
  <c r="I314" i="4" s="1"/>
  <c r="G257" i="4"/>
  <c r="H255" i="4"/>
  <c r="H245" i="4"/>
  <c r="H316" i="4" s="1"/>
  <c r="H97" i="4"/>
  <c r="H116" i="4" s="1"/>
  <c r="E19" i="4"/>
  <c r="E97" i="4" s="1"/>
  <c r="E116" i="4" s="1"/>
  <c r="E512" i="4" s="1"/>
  <c r="I531" i="4"/>
  <c r="I323" i="4"/>
  <c r="E250" i="4"/>
  <c r="I493" i="4"/>
  <c r="I512" i="4"/>
  <c r="J491" i="4"/>
  <c r="J504" i="4"/>
  <c r="G252" i="4"/>
  <c r="H246" i="4"/>
  <c r="H317" i="4" s="1"/>
  <c r="H249" i="4"/>
  <c r="G431" i="4" l="1"/>
  <c r="G547" i="4" s="1"/>
  <c r="G567" i="4"/>
  <c r="F567" i="4"/>
  <c r="E434" i="4"/>
  <c r="E550" i="4" s="1"/>
  <c r="E570" i="4"/>
  <c r="F562" i="4"/>
  <c r="F587" i="4"/>
  <c r="H321" i="4"/>
  <c r="H502" i="4" s="1"/>
  <c r="H529" i="4"/>
  <c r="F256" i="4"/>
  <c r="G244" i="4"/>
  <c r="G315" i="4" s="1"/>
  <c r="H243" i="4"/>
  <c r="H314" i="4" s="1"/>
  <c r="H320" i="4" s="1"/>
  <c r="H501" i="4" s="1"/>
  <c r="E450" i="4"/>
  <c r="E549" i="4"/>
  <c r="E432" i="4"/>
  <c r="E419" i="4"/>
  <c r="E431" i="4" s="1"/>
  <c r="F15" i="4"/>
  <c r="G93" i="4"/>
  <c r="G112" i="4" s="1"/>
  <c r="G508" i="4" s="1"/>
  <c r="G16" i="4"/>
  <c r="G14" i="4" s="1"/>
  <c r="G92" i="4" s="1"/>
  <c r="G111" i="4" s="1"/>
  <c r="G507" i="4" s="1"/>
  <c r="H94" i="4"/>
  <c r="H113" i="4" s="1"/>
  <c r="H509" i="4" s="1"/>
  <c r="F547" i="4"/>
  <c r="F257" i="4"/>
  <c r="G255" i="4"/>
  <c r="G245" i="4"/>
  <c r="G316" i="4" s="1"/>
  <c r="H323" i="4"/>
  <c r="H531" i="4"/>
  <c r="I504" i="4"/>
  <c r="I491" i="4"/>
  <c r="H512" i="4"/>
  <c r="H493" i="4"/>
  <c r="E493" i="4" s="1"/>
  <c r="I528" i="4"/>
  <c r="I320" i="4"/>
  <c r="I503" i="4"/>
  <c r="I490" i="4"/>
  <c r="F252" i="4"/>
  <c r="G246" i="4"/>
  <c r="G317" i="4" s="1"/>
  <c r="G249" i="4"/>
  <c r="H530" i="4"/>
  <c r="H322" i="4"/>
  <c r="H507" i="4"/>
  <c r="J501" i="4"/>
  <c r="J488" i="4"/>
  <c r="E567" i="4" l="1"/>
  <c r="G585" i="4"/>
  <c r="G560" i="4"/>
  <c r="E563" i="4"/>
  <c r="E588" i="4"/>
  <c r="E562" i="4"/>
  <c r="E587" i="4"/>
  <c r="F560" i="4"/>
  <c r="F585" i="4"/>
  <c r="H489" i="4"/>
  <c r="E256" i="4"/>
  <c r="E244" i="4" s="1"/>
  <c r="E315" i="4" s="1"/>
  <c r="E529" i="4" s="1"/>
  <c r="F244" i="4"/>
  <c r="F315" i="4" s="1"/>
  <c r="H528" i="4"/>
  <c r="G321" i="4"/>
  <c r="G529" i="4"/>
  <c r="G243" i="4"/>
  <c r="G314" i="4" s="1"/>
  <c r="G528" i="4" s="1"/>
  <c r="E15" i="4"/>
  <c r="F93" i="4"/>
  <c r="F112" i="4" s="1"/>
  <c r="F508" i="4" s="1"/>
  <c r="E548" i="4"/>
  <c r="G94" i="4"/>
  <c r="G113" i="4" s="1"/>
  <c r="G509" i="4" s="1"/>
  <c r="F16" i="4"/>
  <c r="E547" i="4"/>
  <c r="H491" i="4"/>
  <c r="H504" i="4"/>
  <c r="G322" i="4"/>
  <c r="G530" i="4"/>
  <c r="H488" i="4"/>
  <c r="H503" i="4"/>
  <c r="H490" i="4"/>
  <c r="G323" i="4"/>
  <c r="G531" i="4"/>
  <c r="E252" i="4"/>
  <c r="E246" i="4" s="1"/>
  <c r="E317" i="4" s="1"/>
  <c r="E531" i="4" s="1"/>
  <c r="F246" i="4"/>
  <c r="F317" i="4" s="1"/>
  <c r="F249" i="4"/>
  <c r="I501" i="4"/>
  <c r="I488" i="4"/>
  <c r="E257" i="4"/>
  <c r="E245" i="4" s="1"/>
  <c r="E316" i="4" s="1"/>
  <c r="E530" i="4" s="1"/>
  <c r="F255" i="4"/>
  <c r="E255" i="4" s="1"/>
  <c r="F245" i="4"/>
  <c r="F316" i="4" s="1"/>
  <c r="E561" i="4" l="1"/>
  <c r="E586" i="4"/>
  <c r="E560" i="4"/>
  <c r="E585" i="4"/>
  <c r="G320" i="4"/>
  <c r="G501" i="4" s="1"/>
  <c r="F321" i="4"/>
  <c r="F529" i="4"/>
  <c r="G502" i="4"/>
  <c r="G489" i="4"/>
  <c r="F489" i="4"/>
  <c r="F94" i="4"/>
  <c r="F113" i="4" s="1"/>
  <c r="F509" i="4" s="1"/>
  <c r="E16" i="4"/>
  <c r="E94" i="4" s="1"/>
  <c r="E113" i="4" s="1"/>
  <c r="E509" i="4" s="1"/>
  <c r="F14" i="4"/>
  <c r="F92" i="4" s="1"/>
  <c r="F111" i="4" s="1"/>
  <c r="F507" i="4" s="1"/>
  <c r="E93" i="4"/>
  <c r="E112" i="4" s="1"/>
  <c r="E508" i="4" s="1"/>
  <c r="F323" i="4"/>
  <c r="F531" i="4"/>
  <c r="G503" i="4"/>
  <c r="G490" i="4"/>
  <c r="F322" i="4"/>
  <c r="F530" i="4"/>
  <c r="F243" i="4"/>
  <c r="F314" i="4" s="1"/>
  <c r="E249" i="4"/>
  <c r="E243" i="4" s="1"/>
  <c r="E314" i="4" s="1"/>
  <c r="E528" i="4" s="1"/>
  <c r="G491" i="4"/>
  <c r="G504" i="4"/>
  <c r="G488" i="4" l="1"/>
  <c r="E14" i="4"/>
  <c r="E92" i="4" s="1"/>
  <c r="E111" i="4" s="1"/>
  <c r="E507" i="4" s="1"/>
  <c r="E489" i="4"/>
  <c r="F502" i="4"/>
  <c r="E321" i="4"/>
  <c r="E502" i="4" s="1"/>
  <c r="F528" i="4"/>
  <c r="F320" i="4"/>
  <c r="F503" i="4"/>
  <c r="E322" i="4"/>
  <c r="E503" i="4" s="1"/>
  <c r="F490" i="4"/>
  <c r="E490" i="4" s="1"/>
  <c r="F504" i="4"/>
  <c r="E323" i="4"/>
  <c r="E504" i="4" s="1"/>
  <c r="F491" i="4"/>
  <c r="E491" i="4" s="1"/>
  <c r="E320" i="4" l="1"/>
  <c r="E501" i="4" s="1"/>
  <c r="F501" i="4"/>
  <c r="F488" i="4"/>
  <c r="E488" i="4" s="1"/>
</calcChain>
</file>

<file path=xl/sharedStrings.xml><?xml version="1.0" encoding="utf-8"?>
<sst xmlns="http://schemas.openxmlformats.org/spreadsheetml/2006/main" count="813" uniqueCount="169">
  <si>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</si>
  <si>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</si>
  <si>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</si>
  <si>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</si>
  <si>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</si>
  <si>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</si>
  <si>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</si>
  <si>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</si>
  <si>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</si>
  <si>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</si>
  <si>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</si>
  <si>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</si>
  <si>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Выполнение обосновывающих материалов, разработка проекта по внесению изменений в схему территориального планирования Нефтеюганского района и внесение изменений в правила землепользования и застройки межселенной территории</t>
  </si>
  <si>
    <t>федеральный бюджет</t>
  </si>
  <si>
    <t>бюджет автономного округа</t>
  </si>
  <si>
    <t>местный бюджет</t>
  </si>
  <si>
    <t>иные внебюджетные источники</t>
  </si>
  <si>
    <t>1.2.</t>
  </si>
  <si>
    <t>1.3.</t>
  </si>
  <si>
    <t>Итого по задаче 1</t>
  </si>
  <si>
    <t>2.1.</t>
  </si>
  <si>
    <t>1.4.</t>
  </si>
  <si>
    <t xml:space="preserve"> № п/п</t>
  </si>
  <si>
    <t>Администрация Нефтеюгансокго района (Департемент градостроительства и землепользования)</t>
  </si>
  <si>
    <t>гп.Пойковский</t>
  </si>
  <si>
    <t>сп.Сентябрьский</t>
  </si>
  <si>
    <t>сп.Салым</t>
  </si>
  <si>
    <t>сп.Лемпино</t>
  </si>
  <si>
    <t>сп.Каркатеевы</t>
  </si>
  <si>
    <t>1.3.1.</t>
  </si>
  <si>
    <t>сп.Куть-Ях</t>
  </si>
  <si>
    <t>1.3.2.</t>
  </si>
  <si>
    <t>1.3.3.</t>
  </si>
  <si>
    <t>1.3.4.</t>
  </si>
  <si>
    <t>сп.Сингапай</t>
  </si>
  <si>
    <t>1.3.5.</t>
  </si>
  <si>
    <t>1.3.6.</t>
  </si>
  <si>
    <t>1.3.7.</t>
  </si>
  <si>
    <t>1.3.8.</t>
  </si>
  <si>
    <t>Подпрограмма II «Содействие развитию жилищного строительства»</t>
  </si>
  <si>
    <t>Цель:   Улучшение жилищных условий жителей Нефтеюганского района</t>
  </si>
  <si>
    <t>Приобретение жилых помещений путем заключения муниципальных контрактов долевого участия в строительстве и купли-продажи</t>
  </si>
  <si>
    <t>Департамент имущественных отношений Нефтеюганского района</t>
  </si>
  <si>
    <t>сп.Усть-Юган            (Юганская Обь)</t>
  </si>
  <si>
    <t xml:space="preserve">Итого по задаче </t>
  </si>
  <si>
    <t xml:space="preserve">Итого по подпрограмме II </t>
  </si>
  <si>
    <t>Цель:   Создание условий для увеличения доступности жилья в Нефтеюганском районе</t>
  </si>
  <si>
    <t>Подпрограмма III «Ликвидация и расселение приспособленных для проживания строений (балков)</t>
  </si>
  <si>
    <t>Администрация гп.Пойковский</t>
  </si>
  <si>
    <t>Итого по задаче</t>
  </si>
  <si>
    <t>Итого по подпрограмме III</t>
  </si>
  <si>
    <t>Цель:    Создание условий для увеличения доступности жилья в Нефтеюганском районе</t>
  </si>
  <si>
    <t>Подпрограмма IV: «Переселение граждан из жилых домов, находящихся в зоне подтопления береговой линии, подверженной абразии»</t>
  </si>
  <si>
    <t>Задача:  Ликвидация опасности проживания в домах, находящихся в зоне подтопления береговой линии, подверженной абразии</t>
  </si>
  <si>
    <t>Итого по подпрограмме IV</t>
  </si>
  <si>
    <t>Приобретение жилых помещений для последующей передачи в собственность поселения в целях предоставления гражданам, проживающим в жилых помещениях, находящихся в зоне подтопления береговой линии, подверженной абразии</t>
  </si>
  <si>
    <t>Снос  строений,  находящихся  в зоне подтопления береговой линии, подверженной абразии</t>
  </si>
  <si>
    <t>Администрация сп.Салым</t>
  </si>
  <si>
    <t>Итого по подпрограмме V</t>
  </si>
  <si>
    <t>Администрация Нефтеюганского района (Департамент градостроительства и землепользования)</t>
  </si>
  <si>
    <t>Итого по Программе</t>
  </si>
  <si>
    <t>ПЕРЕЧЕНЬ ПРОГРАММНЫХ МЕРОПРИЯТИЙ</t>
  </si>
  <si>
    <t>Цель: Создание условий для устойчивого развития  муниципальных  образований  в  границах Нефтеюганского района,  рационального  использования земельных   участков   на    основе    документов территориального планирования, градостроительного зонирования, документации    по     планировке территории, способствующих  дальнейшему  развитию жилищной, социальной, инженерной  и  транспортной инфраструктуры.</t>
  </si>
  <si>
    <t>Задача 1.  Обеспечение территории поселений Нефтеюганского  района обновленными топографическими съемками и  формирование на территории Нефтеюганского района   актуализированной градостроительной документации</t>
  </si>
  <si>
    <t>Обновление программного комплекса, обновление баз данных и программное сопровождение АИСОГД</t>
  </si>
  <si>
    <t>Уплата выкупной цены собственникам непригодных для проживания расселяемых жилых помещений</t>
  </si>
  <si>
    <t>1.1.</t>
  </si>
  <si>
    <t>Расходы на оплату труда работников органов местного самоуправления в рамках подпрограммы при осуществлении части полномочий в области градостроительства, переданными органами местного самоуправления городского и сельских поселений Нефтеюганского района</t>
  </si>
  <si>
    <t>Ответственный исполнитель / соисполнитель</t>
  </si>
  <si>
    <t>в том числе:</t>
  </si>
  <si>
    <t xml:space="preserve">Департамент имущественных отношениф Нефтеюганского района </t>
  </si>
  <si>
    <t xml:space="preserve">Департамент имущественных отношений Нефтеюганского района </t>
  </si>
  <si>
    <t>Департамент имущественных отношениф Нефтеюганского района / Администрация сп.Салым</t>
  </si>
  <si>
    <t>Соисполнитель</t>
  </si>
  <si>
    <t xml:space="preserve">Ответственный исполнитель </t>
  </si>
  <si>
    <t>Подпрограмма V: «Улучшение жилищных условий отдельных категорий граждан»</t>
  </si>
  <si>
    <t>Предоставление субсидий отдельным категориям граждан</t>
  </si>
  <si>
    <t>Подпрограмма I «Градостроительная деятельность на 2014 - 2020 годы»</t>
  </si>
  <si>
    <t xml:space="preserve">Приобретение жилых помещений для последующей передачи в поселения в целях предоставления гражданам, проживающим в "балках" на условиях коммерческого и маневренного найма </t>
  </si>
  <si>
    <t>сп.Синагапй</t>
  </si>
  <si>
    <t>Выплата субсидии  жителям  вселившимся в «балки»  до 1995 года, не имеющих иных жилых помещений, принадлежащих им на праве собственности или предоставленных им на основании договоров социального найма на территории РФ</t>
  </si>
  <si>
    <t xml:space="preserve">Снос строений "балков"  </t>
  </si>
  <si>
    <t>Администрации поселений</t>
  </si>
  <si>
    <t>Администрация сп.Сингапай</t>
  </si>
  <si>
    <t>Департамент имущественных отношениф Нефтеюганского района / Администрации поселений</t>
  </si>
  <si>
    <t>Итого по задаче 2</t>
  </si>
  <si>
    <t>Задача: Ликвидация опасности проживания в строениях, приспособленных для проживания (балков).</t>
  </si>
  <si>
    <t>Задача: Повышение уровня доступности жилья для отдельных категорий граждан</t>
  </si>
  <si>
    <t>Подпрограмма VI: Проектирование и строительство систем инженерной инфраструктуры</t>
  </si>
  <si>
    <t>Итого по подпрограмме VI</t>
  </si>
  <si>
    <t xml:space="preserve">Инвестиции в объекты муниципальной собственности </t>
  </si>
  <si>
    <t>Внесение изменений в генеральные планы, в правила землепользования и застройки, подготовка проекта планировки и проекта межевания улично-дорожной сети поселений Нефтеюганского района</t>
  </si>
  <si>
    <t>сп.Усть-Юган (в том числе - пос.Юганская Обь)</t>
  </si>
  <si>
    <t>Внесение изменений в местные нормативы градостроительного проектирования Нефтеюганского района и поселений Нефтеюганского района</t>
  </si>
  <si>
    <t>Администрация сп.Каркатеевы</t>
  </si>
  <si>
    <t>1.5.</t>
  </si>
  <si>
    <t>Задача 2 : Формирование и ведение информационной системы обеспечения градостроительной деятельности Нефтеюганского района (далее - АИСОГД)</t>
  </si>
  <si>
    <t>Итого по подпрограмме 1</t>
  </si>
  <si>
    <t>Задача:    Создание условий и механизмов, способствующих развитию жилищного строительства на территории Нефтеюганского района *</t>
  </si>
  <si>
    <t>Таблица 2</t>
  </si>
  <si>
    <t>средства по Соглашениям по передаче полномочий</t>
  </si>
  <si>
    <t>3.1.*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</si>
  <si>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</si>
  <si>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</si>
  <si>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</si>
  <si>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</si>
  <si>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</si>
  <si>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</si>
  <si>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</si>
  <si>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</si>
  <si>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4.1.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</si>
  <si>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</si>
  <si>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</si>
  <si>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</si>
  <si>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</si>
  <si>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</si>
  <si>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</si>
  <si>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</si>
  <si>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</si>
  <si>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5.</t>
  </si>
  <si>
    <t>5.1.</t>
  </si>
  <si>
    <t>5.2.</t>
  </si>
  <si>
    <t>5.3.</t>
  </si>
  <si>
    <t>6.</t>
  </si>
  <si>
    <t>6.2.</t>
  </si>
  <si>
    <t>6.1.</t>
  </si>
  <si>
    <t>6.3.</t>
  </si>
  <si>
    <t>7.</t>
  </si>
  <si>
    <t>7.1.</t>
  </si>
  <si>
    <t>7.2.</t>
  </si>
  <si>
    <t>7.3.</t>
  </si>
  <si>
    <t>8.1.</t>
  </si>
  <si>
    <t>8.2.</t>
  </si>
  <si>
    <t>9.1.</t>
  </si>
  <si>
    <t>Обновление топографических съёмок территорий поселений Нефтеюганского района в М1:2000</t>
  </si>
  <si>
    <t>Департамент имущественных отношений Нефтеюганского района / Администрации поселений / ДС и ЖКК НР/МКУ "УКСиЖКК НР"</t>
  </si>
  <si>
    <t>Администрация сельского поселения Салым</t>
  </si>
  <si>
    <t>Администрация сельского поселения Сентябрьский</t>
  </si>
  <si>
    <t>ДС и ЖКК НР</t>
  </si>
  <si>
    <t>иные  источники</t>
  </si>
  <si>
    <t xml:space="preserve">бюджет автономного округа </t>
  </si>
  <si>
    <t>иные источники</t>
  </si>
  <si>
    <t>Подпрограмма I «Градостроительная деятельность»</t>
  </si>
  <si>
    <t>Подпрограмма III "Ликвидация и расселение приспособленных для проживания строений (балков)"</t>
  </si>
  <si>
    <t>Подпрограмма IV: «Выселение граждан из жилых домов, находящихся в зоне подтопления и (или) в зоне береговой линии, подверженной абразии»</t>
  </si>
  <si>
    <t>Основное мероприятие "Приобретение жилых помещений путем заключения муниципальных контрактов долевого участия в строительстве и купли-продажи на территории городского и сельских поселений Нефтеюганского района" (4)</t>
  </si>
  <si>
    <t>Основное мероприятие "Выплата субсидии гражданам РФ, вселившимся и  зарегистрированным до 01 января 2012 года, а также проживающим по настоящее время в приспособленных для проживания строениях, включенных в реестры строений на 01 января 2012 года, в том числе длительно отсутствующим, при условии отсутствия у таких граждан а также совместно зарегистрированных и  проживающих членов их семей принадлежащих им на праве собственности или занимаемых ими на основании договоров социального найма жилых помещений" (5)</t>
  </si>
  <si>
    <t>Основное мероприятие "Выплата выкупной стоимости гражданам-собственникам жилых помещений находящихся в зоне подтопления береговой линии и (или) зоне подверженной абразии" (6)</t>
  </si>
  <si>
    <t>Снос  строений,  находящихся  в зоне подтопления береговой линии и (или) зоне подверженной абразии (6)</t>
  </si>
  <si>
    <t>Основное мероприятие "Предоставление субсидий (социальных выплат) отдельным категориям граждан" (7)</t>
  </si>
  <si>
    <t>Всего по муниципальной программе</t>
  </si>
  <si>
    <t xml:space="preserve">инвестиции в объекты муниципальной 
собственности
</t>
  </si>
  <si>
    <t>прочие расходы</t>
  </si>
  <si>
    <t>Ответственный исполнитель                                                                 (Департамент имущественных отношений Нефтеюганского района)</t>
  </si>
  <si>
    <t>Соисполнитель 1                                                                                                  (Департамент градостроительства и землепользования)</t>
  </si>
  <si>
    <t>Всего по подпрограмме I</t>
  </si>
  <si>
    <t>Основное мероприятие "Уплата администрациями поселений выкупной цены собственникам непригодных для проживания расселяемых жилых помещений"(4)</t>
  </si>
  <si>
    <t>Основное мероприятие "Снос расселяемых многоквартирных домов"(4)</t>
  </si>
  <si>
    <t>Снос строений, приспособленных для проживания (балков)  (5)</t>
  </si>
  <si>
    <t>Основное мероприятие: Проектирование и строительство систем инженерной инфраструктуры для жилищного строительства     (8)</t>
  </si>
  <si>
    <t>Основное мероприятие: Проектирование и строительство систем инженерной и транспортной инфраструктуры для участков льготной категории граждан (9)</t>
  </si>
  <si>
    <t>Основное мероприятие "Осуществление градостроительной деятельности" (1,2)</t>
  </si>
  <si>
    <t>Основное мероприятие "Совершенствование программного продукта  "АИСОГД НР", (3)</t>
  </si>
  <si>
    <t>Соисполнитель 3                                                                                        Администрации  поселений Нефтеюганского района</t>
  </si>
  <si>
    <t>Администрации  поселений Нефтеюганского района</t>
  </si>
  <si>
    <t>АНР (департамент градостроительства и землепользования)/МКУ "УДА" (Упраление по делам администрации Нефтеюганского района)</t>
  </si>
  <si>
    <t>ДС и ЖКК НР/                           МКУ "УКСиЖКК НР"</t>
  </si>
  <si>
    <t xml:space="preserve">   ДС и ЖКК НР/ МКУ                            "УКСиЖКК НР"</t>
  </si>
  <si>
    <t>Соисполнитель 2                                                                                        Департамент строительства и ЖКК/ МКУ "УКСиЖКК НР"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</si>
</sst>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_-* #,##0.00\ _р_._-;\-* #,##0.00\ _р_._-;_-* &quot;-&quot;??\ _р_._-;_-@_-"/>
    <numFmt numFmtId="165" formatCode="#,##0.00000"/>
    <numFmt numFmtId="166" formatCode="#,##0.00000_ ;\-#,##0.00000\ "/>
    <numFmt numFmtId="167" formatCode="0.00000"/>
    <numFmt numFmtId="168" formatCode="_-* #,##0.00000_р_._-;\-* #,##0.00000_р_._-;_-* &quot;-&quot;?????_р_._-;_-@_-"/>
    <numFmt numFmtId="169" formatCode="_-* #,##0.0\ _р_._-;\-* #,##0.0\ _р_._-;_-* &quot;-&quot;??\ _р_._-;_-@_-"/>
    <numFmt numFmtId="170" formatCode="_-* #,##0\ _р_._-;\-* #,##0\ _р_._-;_-* &quot;-&quot;??\ _р_._-;_-@_-"/>
    <numFmt numFmtId="171" formatCode="_-* #,##0.00_р_._-;\-* #,##0.00_р_._-;_-* &quot;-&quot;?????_р_.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6" fillId="0" borderId="0" applyFont="0" applyFill="0" applyBorder="0" applyAlignment="0" applyProtection="0"/>
  </cellStyleXfs>
  <cellXfs count="152">
    <xf numFmtId="0" fontId="0" fillId="0" borderId="0" xfId="0"/>
    <xf numFmtId="0" fontId="7" fillId="0" borderId="0" xfId="0" applyFont="1"/>
    <xf numFmtId="4" fontId="7" fillId="0" borderId="0" xfId="0" applyNumberFormat="1" applyFont="1"/>
    <xf numFmtId="0" fontId="7" fillId="0" borderId="0" xfId="0" applyFont="1" applyFill="1"/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justify" vertical="center" wrapText="1"/>
    </xf>
    <xf numFmtId="165" fontId="7" fillId="0" borderId="0" xfId="0" applyNumberFormat="1" applyFont="1"/>
    <xf numFmtId="0" fontId="9" fillId="2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2" borderId="0" xfId="0" applyFont="1" applyFill="1"/>
    <xf numFmtId="4" fontId="7" fillId="2" borderId="0" xfId="0" applyNumberFormat="1" applyFont="1" applyFill="1"/>
    <xf numFmtId="165" fontId="9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Fill="1" applyAlignment="1">
      <alignment horizontal="right"/>
    </xf>
    <xf numFmtId="14" fontId="7" fillId="0" borderId="0" xfId="0" applyNumberFormat="1" applyFont="1" applyFill="1"/>
    <xf numFmtId="0" fontId="9" fillId="2" borderId="2" xfId="0" applyFont="1" applyFill="1" applyBorder="1" applyAlignment="1">
      <alignment horizontal="justify" vertical="center" wrapText="1"/>
    </xf>
    <xf numFmtId="164" fontId="9" fillId="0" borderId="2" xfId="2" applyFont="1" applyFill="1" applyBorder="1" applyAlignment="1">
      <alignment horizontal="center" vertical="center" wrapText="1"/>
    </xf>
    <xf numFmtId="164" fontId="9" fillId="0" borderId="2" xfId="2" applyFont="1" applyFill="1" applyBorder="1" applyAlignment="1">
      <alignment horizontal="center" vertical="center"/>
    </xf>
    <xf numFmtId="166" fontId="9" fillId="0" borderId="2" xfId="2" applyNumberFormat="1" applyFont="1" applyFill="1" applyBorder="1" applyAlignment="1">
      <alignment horizontal="center" vertical="center" wrapText="1"/>
    </xf>
    <xf numFmtId="166" fontId="9" fillId="2" borderId="2" xfId="2" applyNumberFormat="1" applyFont="1" applyFill="1" applyBorder="1" applyAlignment="1">
      <alignment horizontal="center" vertical="center" wrapText="1"/>
    </xf>
    <xf numFmtId="166" fontId="2" fillId="2" borderId="2" xfId="2" applyNumberFormat="1" applyFont="1" applyFill="1" applyBorder="1" applyAlignment="1">
      <alignment horizontal="center" vertical="center" wrapText="1"/>
    </xf>
    <xf numFmtId="166" fontId="9" fillId="0" borderId="2" xfId="2" applyNumberFormat="1" applyFont="1" applyFill="1" applyBorder="1" applyAlignment="1">
      <alignment horizontal="center"/>
    </xf>
    <xf numFmtId="166" fontId="9" fillId="2" borderId="2" xfId="2" applyNumberFormat="1" applyFont="1" applyFill="1" applyBorder="1" applyAlignment="1">
      <alignment horizontal="center"/>
    </xf>
    <xf numFmtId="166" fontId="2" fillId="2" borderId="2" xfId="2" applyNumberFormat="1" applyFont="1" applyFill="1" applyBorder="1" applyAlignment="1">
      <alignment horizontal="center"/>
    </xf>
    <xf numFmtId="165" fontId="9" fillId="0" borderId="2" xfId="0" applyNumberFormat="1" applyFont="1" applyFill="1" applyBorder="1" applyAlignment="1">
      <alignment horizontal="justify" vertical="center" wrapText="1"/>
    </xf>
    <xf numFmtId="165" fontId="8" fillId="2" borderId="2" xfId="2" applyNumberFormat="1" applyFont="1" applyFill="1" applyBorder="1" applyAlignment="1">
      <alignment horizontal="center"/>
    </xf>
    <xf numFmtId="165" fontId="9" fillId="2" borderId="2" xfId="2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justify" vertical="center" wrapText="1"/>
    </xf>
    <xf numFmtId="165" fontId="10" fillId="0" borderId="2" xfId="0" applyNumberFormat="1" applyFont="1" applyFill="1" applyBorder="1" applyAlignment="1">
      <alignment horizontal="center"/>
    </xf>
    <xf numFmtId="4" fontId="10" fillId="0" borderId="2" xfId="0" applyNumberFormat="1" applyFont="1" applyFill="1" applyBorder="1" applyAlignment="1">
      <alignment horizontal="center"/>
    </xf>
    <xf numFmtId="167" fontId="7" fillId="0" borderId="2" xfId="0" applyNumberFormat="1" applyFont="1" applyFill="1" applyBorder="1" applyAlignment="1">
      <alignment horizontal="center" wrapText="1"/>
    </xf>
    <xf numFmtId="167" fontId="10" fillId="0" borderId="2" xfId="0" applyNumberFormat="1" applyFont="1" applyFill="1" applyBorder="1" applyAlignment="1">
      <alignment horizontal="center" wrapText="1"/>
    </xf>
    <xf numFmtId="167" fontId="7" fillId="0" borderId="2" xfId="0" applyNumberFormat="1" applyFont="1" applyFill="1" applyBorder="1" applyAlignment="1">
      <alignment horizontal="center"/>
    </xf>
    <xf numFmtId="167" fontId="10" fillId="0" borderId="2" xfId="0" applyNumberFormat="1" applyFont="1" applyFill="1" applyBorder="1" applyAlignment="1">
      <alignment horizontal="center"/>
    </xf>
    <xf numFmtId="168" fontId="9" fillId="0" borderId="2" xfId="0" applyNumberFormat="1" applyFont="1" applyFill="1" applyBorder="1" applyAlignment="1">
      <alignment horizontal="justify" vertical="center" wrapText="1"/>
    </xf>
    <xf numFmtId="168" fontId="8" fillId="0" borderId="2" xfId="0" applyNumberFormat="1" applyFont="1" applyFill="1" applyBorder="1" applyAlignment="1">
      <alignment horizontal="justify" vertical="center" wrapText="1"/>
    </xf>
    <xf numFmtId="168" fontId="7" fillId="0" borderId="2" xfId="0" applyNumberFormat="1" applyFont="1" applyFill="1" applyBorder="1" applyAlignment="1">
      <alignment horizontal="center" vertical="center" wrapText="1"/>
    </xf>
    <xf numFmtId="168" fontId="8" fillId="2" borderId="2" xfId="2" applyNumberFormat="1" applyFont="1" applyFill="1" applyBorder="1" applyAlignment="1">
      <alignment horizontal="center"/>
    </xf>
    <xf numFmtId="168" fontId="9" fillId="2" borderId="2" xfId="2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vertical="center" wrapText="1"/>
    </xf>
    <xf numFmtId="169" fontId="9" fillId="2" borderId="2" xfId="0" applyNumberFormat="1" applyFont="1" applyFill="1" applyBorder="1" applyAlignment="1">
      <alignment horizontal="justify" vertical="center" wrapText="1"/>
    </xf>
    <xf numFmtId="168" fontId="7" fillId="2" borderId="2" xfId="0" applyNumberFormat="1" applyFont="1" applyFill="1" applyBorder="1" applyAlignment="1">
      <alignment vertical="center"/>
    </xf>
    <xf numFmtId="168" fontId="7" fillId="2" borderId="2" xfId="0" applyNumberFormat="1" applyFont="1" applyFill="1" applyBorder="1" applyAlignment="1">
      <alignment vertical="center" wrapText="1"/>
    </xf>
    <xf numFmtId="169" fontId="2" fillId="2" borderId="2" xfId="0" applyNumberFormat="1" applyFont="1" applyFill="1" applyBorder="1" applyAlignment="1">
      <alignment horizontal="justify" vertical="center" wrapText="1"/>
    </xf>
    <xf numFmtId="0" fontId="5" fillId="0" borderId="2" xfId="0" applyFont="1" applyFill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11" fillId="0" borderId="3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top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3" xfId="0" applyFont="1" applyBorder="1"/>
    <xf numFmtId="0" fontId="11" fillId="0" borderId="1" xfId="0" applyFont="1" applyBorder="1"/>
    <xf numFmtId="0" fontId="12" fillId="0" borderId="3" xfId="0" applyFont="1" applyBorder="1"/>
    <xf numFmtId="0" fontId="12" fillId="0" borderId="1" xfId="0" applyFont="1" applyBorder="1"/>
    <xf numFmtId="0" fontId="13" fillId="0" borderId="5" xfId="0" applyFont="1" applyFill="1" applyBorder="1"/>
    <xf numFmtId="0" fontId="13" fillId="0" borderId="5" xfId="0" applyFont="1" applyBorder="1"/>
    <xf numFmtId="0" fontId="11" fillId="0" borderId="1" xfId="0" applyFont="1" applyFill="1" applyBorder="1"/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66" fontId="8" fillId="0" borderId="2" xfId="2" applyNumberFormat="1" applyFont="1" applyFill="1" applyBorder="1" applyAlignment="1">
      <alignment horizontal="center" vertical="center" wrapText="1"/>
    </xf>
    <xf numFmtId="166" fontId="8" fillId="2" borderId="2" xfId="2" applyNumberFormat="1" applyFont="1" applyFill="1" applyBorder="1" applyAlignment="1">
      <alignment horizontal="center" vertical="center" wrapText="1"/>
    </xf>
    <xf numFmtId="166" fontId="1" fillId="2" borderId="2" xfId="2" applyNumberFormat="1" applyFont="1" applyFill="1" applyBorder="1" applyAlignment="1">
      <alignment horizontal="center" vertical="center" wrapText="1"/>
    </xf>
    <xf numFmtId="164" fontId="8" fillId="0" borderId="2" xfId="2" applyFont="1" applyFill="1" applyBorder="1" applyAlignment="1">
      <alignment horizontal="center" vertical="center" wrapText="1"/>
    </xf>
    <xf numFmtId="164" fontId="8" fillId="2" borderId="2" xfId="2" applyFont="1" applyFill="1" applyBorder="1" applyAlignment="1">
      <alignment horizontal="center" vertical="center" wrapText="1"/>
    </xf>
    <xf numFmtId="164" fontId="9" fillId="2" borderId="2" xfId="2" applyFont="1" applyFill="1" applyBorder="1" applyAlignment="1">
      <alignment horizontal="center" vertical="center" wrapText="1"/>
    </xf>
    <xf numFmtId="168" fontId="9" fillId="2" borderId="2" xfId="0" applyNumberFormat="1" applyFont="1" applyFill="1" applyBorder="1" applyAlignment="1">
      <alignment horizontal="justify" vertical="center" wrapText="1"/>
    </xf>
    <xf numFmtId="168" fontId="8" fillId="0" borderId="2" xfId="2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right"/>
    </xf>
    <xf numFmtId="4" fontId="10" fillId="0" borderId="2" xfId="0" applyNumberFormat="1" applyFont="1" applyFill="1" applyBorder="1" applyAlignment="1">
      <alignment horizontal="left"/>
    </xf>
    <xf numFmtId="0" fontId="7" fillId="0" borderId="2" xfId="0" applyFont="1" applyFill="1" applyBorder="1"/>
    <xf numFmtId="0" fontId="1" fillId="0" borderId="2" xfId="1" applyFont="1" applyFill="1" applyBorder="1" applyAlignment="1">
      <alignment vertical="center" wrapText="1"/>
    </xf>
    <xf numFmtId="169" fontId="8" fillId="2" borderId="2" xfId="0" applyNumberFormat="1" applyFont="1" applyFill="1" applyBorder="1" applyAlignment="1">
      <alignment horizontal="justify" vertical="center" wrapText="1"/>
    </xf>
    <xf numFmtId="169" fontId="9" fillId="2" borderId="2" xfId="0" applyNumberFormat="1" applyFont="1" applyFill="1" applyBorder="1" applyAlignment="1">
      <alignment horizontal="left" vertical="center" wrapText="1"/>
    </xf>
    <xf numFmtId="168" fontId="10" fillId="2" borderId="2" xfId="0" applyNumberFormat="1" applyFont="1" applyFill="1" applyBorder="1" applyAlignment="1">
      <alignment vertical="center"/>
    </xf>
    <xf numFmtId="169" fontId="1" fillId="2" borderId="2" xfId="0" applyNumberFormat="1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43" fontId="1" fillId="0" borderId="2" xfId="2" applyNumberFormat="1" applyFont="1" applyFill="1" applyBorder="1" applyAlignment="1">
      <alignment horizontal="center" vertical="center" wrapText="1"/>
    </xf>
    <xf numFmtId="43" fontId="1" fillId="3" borderId="2" xfId="2" applyNumberFormat="1" applyFont="1" applyFill="1" applyBorder="1" applyAlignment="1">
      <alignment horizontal="center" vertical="center" wrapText="1"/>
    </xf>
    <xf numFmtId="43" fontId="2" fillId="0" borderId="2" xfId="2" applyNumberFormat="1" applyFont="1" applyFill="1" applyBorder="1" applyAlignment="1">
      <alignment horizontal="center" vertical="center" wrapText="1"/>
    </xf>
    <xf numFmtId="43" fontId="2" fillId="3" borderId="2" xfId="2" applyNumberFormat="1" applyFont="1" applyFill="1" applyBorder="1" applyAlignment="1">
      <alignment horizontal="center" vertical="center" wrapText="1"/>
    </xf>
    <xf numFmtId="164" fontId="8" fillId="2" borderId="2" xfId="2" applyNumberFormat="1" applyFont="1" applyFill="1" applyBorder="1" applyAlignment="1">
      <alignment horizontal="center" vertical="center" wrapText="1"/>
    </xf>
    <xf numFmtId="164" fontId="9" fillId="2" borderId="2" xfId="2" applyNumberFormat="1" applyFont="1" applyFill="1" applyBorder="1" applyAlignment="1">
      <alignment horizontal="center" vertical="center" wrapText="1"/>
    </xf>
    <xf numFmtId="171" fontId="8" fillId="2" borderId="2" xfId="2" applyNumberFormat="1" applyFont="1" applyFill="1" applyBorder="1" applyAlignment="1">
      <alignment horizontal="center" vertical="center" wrapText="1"/>
    </xf>
    <xf numFmtId="171" fontId="9" fillId="2" borderId="2" xfId="2" applyNumberFormat="1" applyFont="1" applyFill="1" applyBorder="1" applyAlignment="1">
      <alignment horizontal="center" vertical="center" wrapText="1"/>
    </xf>
    <xf numFmtId="171" fontId="9" fillId="0" borderId="2" xfId="2" applyNumberFormat="1" applyFont="1" applyFill="1" applyBorder="1" applyAlignment="1">
      <alignment horizontal="center" vertical="center" wrapText="1"/>
    </xf>
    <xf numFmtId="171" fontId="8" fillId="0" borderId="2" xfId="0" applyNumberFormat="1" applyFont="1" applyFill="1" applyBorder="1" applyAlignment="1">
      <alignment horizontal="center" vertical="center" wrapText="1"/>
    </xf>
    <xf numFmtId="171" fontId="9" fillId="0" borderId="2" xfId="2" applyNumberFormat="1" applyFont="1" applyFill="1" applyBorder="1" applyAlignment="1">
      <alignment horizontal="center" vertical="center"/>
    </xf>
    <xf numFmtId="171" fontId="9" fillId="0" borderId="2" xfId="0" applyNumberFormat="1" applyFont="1" applyFill="1" applyBorder="1" applyAlignment="1">
      <alignment horizontal="center" vertical="center" wrapText="1"/>
    </xf>
    <xf numFmtId="171" fontId="9" fillId="2" borderId="2" xfId="0" applyNumberFormat="1" applyFont="1" applyFill="1" applyBorder="1" applyAlignment="1">
      <alignment horizontal="center" vertical="center" wrapText="1"/>
    </xf>
    <xf numFmtId="171" fontId="9" fillId="2" borderId="2" xfId="2" applyNumberFormat="1" applyFont="1" applyFill="1" applyBorder="1" applyAlignment="1">
      <alignment horizontal="center" vertical="center"/>
    </xf>
    <xf numFmtId="171" fontId="8" fillId="2" borderId="2" xfId="2" applyNumberFormat="1" applyFont="1" applyFill="1" applyBorder="1" applyAlignment="1">
      <alignment horizontal="center" vertical="center"/>
    </xf>
    <xf numFmtId="171" fontId="1" fillId="0" borderId="2" xfId="0" applyNumberFormat="1" applyFont="1" applyFill="1" applyBorder="1" applyAlignment="1"/>
    <xf numFmtId="171" fontId="2" fillId="0" borderId="2" xfId="0" applyNumberFormat="1" applyFont="1" applyFill="1" applyBorder="1" applyAlignment="1"/>
    <xf numFmtId="171" fontId="2" fillId="4" borderId="2" xfId="0" applyNumberFormat="1" applyFont="1" applyFill="1" applyBorder="1" applyAlignment="1"/>
    <xf numFmtId="171" fontId="2" fillId="0" borderId="2" xfId="0" applyNumberFormat="1" applyFont="1" applyFill="1" applyBorder="1"/>
    <xf numFmtId="171" fontId="1" fillId="0" borderId="2" xfId="0" applyNumberFormat="1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169" fontId="8" fillId="2" borderId="2" xfId="0" applyNumberFormat="1" applyFont="1" applyFill="1" applyBorder="1" applyAlignment="1">
      <alignment horizontal="center" vertical="center" wrapText="1"/>
    </xf>
    <xf numFmtId="169" fontId="9" fillId="2" borderId="2" xfId="0" applyNumberFormat="1" applyFont="1" applyFill="1" applyBorder="1" applyAlignment="1">
      <alignment horizontal="center" vertical="center" wrapText="1"/>
    </xf>
    <xf numFmtId="170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68" fontId="9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168" fontId="7" fillId="2" borderId="2" xfId="0" applyNumberFormat="1" applyFont="1" applyFill="1" applyBorder="1" applyAlignment="1">
      <alignment horizontal="center"/>
    </xf>
    <xf numFmtId="168" fontId="8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8" fontId="9" fillId="0" borderId="2" xfId="0" applyNumberFormat="1" applyFont="1" applyFill="1" applyBorder="1" applyAlignment="1">
      <alignment horizontal="center"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168" fontId="8" fillId="2" borderId="2" xfId="0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590"/>
  <sheetViews>
    <sheetView tabSelected="1" view="pageBreakPreview" zoomScale="90" zoomScaleNormal="91" zoomScaleSheetLayoutView="90" workbookViewId="0">
      <pane ySplit="9" topLeftCell="A553" activePane="bottomLeft" state="frozen"/>
      <selection pane="bottomLeft" activeCell="B425" sqref="B425:B430"/>
    </sheetView>
  </sheetViews>
  <sheetFormatPr defaultColWidth="8.81640625" defaultRowHeight="14" x14ac:dyDescent="0.3"/>
  <cols>
    <col min="1" max="1" width="6.26953125" style="3" customWidth="1"/>
    <col min="2" max="2" width="32.1796875" style="3" customWidth="1"/>
    <col min="3" max="3" width="23.81640625" style="3" customWidth="1"/>
    <col min="4" max="4" width="29.1796875" style="3" customWidth="1"/>
    <col min="5" max="5" width="15.54296875" style="3" customWidth="1"/>
    <col min="6" max="6" width="16" style="3" hidden="1" customWidth="1"/>
    <col min="7" max="7" width="19" style="3" hidden="1" customWidth="1"/>
    <col min="8" max="8" width="17.81640625" style="3" hidden="1" customWidth="1"/>
    <col min="9" max="9" width="18.453125" style="3" customWidth="1"/>
    <col min="10" max="10" width="15.7265625" style="3" customWidth="1"/>
    <col min="11" max="11" width="17.54296875" style="3" customWidth="1"/>
    <col min="12" max="12" width="15.26953125" style="3" customWidth="1"/>
    <col min="13" max="13" width="20.26953125" style="1" customWidth="1"/>
    <col min="14" max="14" width="15.54296875" style="1" customWidth="1"/>
    <col min="15" max="15" width="11.453125" style="1" bestFit="1" customWidth="1"/>
    <col min="16" max="16384" width="8.81640625" style="1"/>
  </cols>
  <sheetData>
    <row r="2" spans="1:12" hidden="1" x14ac:dyDescent="0.3"/>
    <row r="3" spans="1:12" hidden="1" x14ac:dyDescent="0.3"/>
    <row r="4" spans="1:12" x14ac:dyDescent="0.3">
      <c r="K4" s="14" t="s">
        <v>99</v>
      </c>
      <c r="L4" s="15"/>
    </row>
    <row r="5" spans="1:12" ht="18.5" x14ac:dyDescent="0.3">
      <c r="A5" s="140" t="s">
        <v>61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</row>
    <row r="7" spans="1:12" x14ac:dyDescent="0.3">
      <c r="A7" s="138" t="s">
        <v>22</v>
      </c>
      <c r="B7" s="138" t="s">
        <v>0</v>
      </c>
      <c r="C7" s="138" t="s">
        <v>68</v>
      </c>
      <c r="D7" s="138" t="s">
        <v>1</v>
      </c>
      <c r="E7" s="109" t="s">
        <v>2</v>
      </c>
      <c r="F7" s="109"/>
      <c r="G7" s="109"/>
      <c r="H7" s="109"/>
      <c r="I7" s="109"/>
      <c r="J7" s="109"/>
      <c r="K7" s="109"/>
      <c r="L7" s="109"/>
    </row>
    <row r="8" spans="1:12" x14ac:dyDescent="0.3">
      <c r="A8" s="138"/>
      <c r="B8" s="138"/>
      <c r="C8" s="138"/>
      <c r="D8" s="138"/>
      <c r="E8" s="138" t="s">
        <v>3</v>
      </c>
      <c r="F8" s="138" t="s">
        <v>4</v>
      </c>
      <c r="G8" s="138"/>
      <c r="H8" s="138"/>
      <c r="I8" s="138"/>
      <c r="J8" s="138"/>
      <c r="K8" s="138"/>
      <c r="L8" s="138"/>
    </row>
    <row r="9" spans="1:12" x14ac:dyDescent="0.3">
      <c r="A9" s="138"/>
      <c r="B9" s="138"/>
      <c r="C9" s="138"/>
      <c r="D9" s="138"/>
      <c r="E9" s="138"/>
      <c r="F9" s="62" t="s">
        <v>5</v>
      </c>
      <c r="G9" s="62" t="s">
        <v>6</v>
      </c>
      <c r="H9" s="62" t="s">
        <v>7</v>
      </c>
      <c r="I9" s="62" t="s">
        <v>8</v>
      </c>
      <c r="J9" s="62" t="s">
        <v>9</v>
      </c>
      <c r="K9" s="62" t="s">
        <v>10</v>
      </c>
      <c r="L9" s="62" t="s">
        <v>11</v>
      </c>
    </row>
    <row r="10" spans="1:12" ht="25.5" customHeight="1" x14ac:dyDescent="0.3">
      <c r="A10" s="63">
        <v>1</v>
      </c>
      <c r="B10" s="63">
        <v>2</v>
      </c>
      <c r="C10" s="63">
        <v>3</v>
      </c>
      <c r="D10" s="63">
        <v>4</v>
      </c>
      <c r="E10" s="63">
        <v>5</v>
      </c>
      <c r="F10" s="63">
        <v>6</v>
      </c>
      <c r="G10" s="63">
        <v>7</v>
      </c>
      <c r="H10" s="63">
        <v>8</v>
      </c>
      <c r="I10" s="82">
        <v>6</v>
      </c>
      <c r="J10" s="82">
        <v>7</v>
      </c>
      <c r="K10" s="82">
        <v>8</v>
      </c>
      <c r="L10" s="82">
        <v>9</v>
      </c>
    </row>
    <row r="11" spans="1:12" ht="41.5" hidden="1" customHeight="1" x14ac:dyDescent="0.3">
      <c r="A11" s="114" t="s">
        <v>62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</row>
    <row r="12" spans="1:12" ht="14.5" hidden="1" customHeight="1" x14ac:dyDescent="0.3">
      <c r="A12" s="114" t="s">
        <v>77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</row>
    <row r="13" spans="1:12" ht="27" hidden="1" customHeight="1" x14ac:dyDescent="0.3">
      <c r="A13" s="114" t="s">
        <v>63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</row>
    <row r="14" spans="1:12" hidden="1" x14ac:dyDescent="0.3">
      <c r="A14" s="135" t="s">
        <v>66</v>
      </c>
      <c r="B14" s="136" t="s">
        <v>12</v>
      </c>
      <c r="C14" s="113" t="s">
        <v>59</v>
      </c>
      <c r="D14" s="4" t="s">
        <v>3</v>
      </c>
      <c r="E14" s="64">
        <f>E15+E16+E17+E18+E19</f>
        <v>6637.9047900000005</v>
      </c>
      <c r="F14" s="64">
        <f t="shared" ref="F14:L14" si="0">F15+F16+F17+F18+F19</f>
        <v>2813.90479</v>
      </c>
      <c r="G14" s="64">
        <f t="shared" si="0"/>
        <v>2134</v>
      </c>
      <c r="H14" s="64">
        <f t="shared" si="0"/>
        <v>1690</v>
      </c>
      <c r="I14" s="64">
        <f t="shared" si="0"/>
        <v>0</v>
      </c>
      <c r="J14" s="64">
        <f t="shared" si="0"/>
        <v>0</v>
      </c>
      <c r="K14" s="64">
        <f t="shared" si="0"/>
        <v>0</v>
      </c>
      <c r="L14" s="64">
        <f t="shared" si="0"/>
        <v>0</v>
      </c>
    </row>
    <row r="15" spans="1:12" hidden="1" x14ac:dyDescent="0.3">
      <c r="A15" s="135"/>
      <c r="B15" s="136"/>
      <c r="C15" s="113"/>
      <c r="D15" s="4" t="s">
        <v>13</v>
      </c>
      <c r="E15" s="19">
        <f t="shared" ref="E15:E25" si="1">F15+G15+H15+I15+J15+K15+L15</f>
        <v>0</v>
      </c>
      <c r="F15" s="19">
        <f t="shared" ref="F15:L16" si="2">G15+H15+I15+J15+K15+L15+M15</f>
        <v>0</v>
      </c>
      <c r="G15" s="19">
        <f t="shared" si="2"/>
        <v>0</v>
      </c>
      <c r="H15" s="19">
        <f t="shared" si="2"/>
        <v>0</v>
      </c>
      <c r="I15" s="19">
        <f t="shared" si="2"/>
        <v>0</v>
      </c>
      <c r="J15" s="19">
        <f t="shared" si="2"/>
        <v>0</v>
      </c>
      <c r="K15" s="19">
        <f t="shared" si="2"/>
        <v>0</v>
      </c>
      <c r="L15" s="19">
        <f t="shared" si="2"/>
        <v>0</v>
      </c>
    </row>
    <row r="16" spans="1:12" hidden="1" x14ac:dyDescent="0.3">
      <c r="A16" s="135"/>
      <c r="B16" s="136"/>
      <c r="C16" s="113"/>
      <c r="D16" s="4" t="s">
        <v>14</v>
      </c>
      <c r="E16" s="19">
        <f t="shared" si="1"/>
        <v>0</v>
      </c>
      <c r="F16" s="19">
        <f t="shared" si="2"/>
        <v>0</v>
      </c>
      <c r="G16" s="19">
        <f t="shared" si="2"/>
        <v>0</v>
      </c>
      <c r="H16" s="19">
        <f t="shared" si="2"/>
        <v>0</v>
      </c>
      <c r="I16" s="19">
        <f t="shared" si="2"/>
        <v>0</v>
      </c>
      <c r="J16" s="19">
        <f t="shared" si="2"/>
        <v>0</v>
      </c>
      <c r="K16" s="19">
        <f t="shared" si="2"/>
        <v>0</v>
      </c>
      <c r="L16" s="19">
        <f t="shared" si="2"/>
        <v>0</v>
      </c>
    </row>
    <row r="17" spans="1:12" hidden="1" x14ac:dyDescent="0.3">
      <c r="A17" s="135"/>
      <c r="B17" s="136"/>
      <c r="C17" s="113"/>
      <c r="D17" s="4" t="s">
        <v>15</v>
      </c>
      <c r="E17" s="20">
        <f t="shared" si="1"/>
        <v>6637.9047900000005</v>
      </c>
      <c r="F17" s="20">
        <v>2813.90479</v>
      </c>
      <c r="G17" s="20">
        <v>2134</v>
      </c>
      <c r="H17" s="20">
        <v>1690</v>
      </c>
      <c r="I17" s="19">
        <v>0</v>
      </c>
      <c r="J17" s="19">
        <v>0</v>
      </c>
      <c r="K17" s="19">
        <v>0</v>
      </c>
      <c r="L17" s="19">
        <v>0</v>
      </c>
    </row>
    <row r="18" spans="1:12" ht="26" hidden="1" x14ac:dyDescent="0.3">
      <c r="A18" s="135"/>
      <c r="B18" s="136"/>
      <c r="C18" s="113"/>
      <c r="D18" s="4" t="s">
        <v>100</v>
      </c>
      <c r="E18" s="20">
        <v>0</v>
      </c>
      <c r="F18" s="20">
        <v>0</v>
      </c>
      <c r="G18" s="20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</row>
    <row r="19" spans="1:12" ht="80.150000000000006" hidden="1" customHeight="1" x14ac:dyDescent="0.3">
      <c r="A19" s="135"/>
      <c r="B19" s="136"/>
      <c r="C19" s="113"/>
      <c r="D19" s="4" t="s">
        <v>16</v>
      </c>
      <c r="E19" s="20">
        <f t="shared" si="1"/>
        <v>0</v>
      </c>
      <c r="F19" s="20">
        <v>0</v>
      </c>
      <c r="G19" s="20">
        <v>0</v>
      </c>
      <c r="H19" s="19">
        <f>I19+J19+K19+L19+M19+N19+O19</f>
        <v>0</v>
      </c>
      <c r="I19" s="19">
        <f>J19+K19+L19+M19+N19+O19+P19</f>
        <v>0</v>
      </c>
      <c r="J19" s="19">
        <f>K19+L19+M19+N19+O19+P19+Q19</f>
        <v>0</v>
      </c>
      <c r="K19" s="19">
        <f>L19+M19+N19+O19+P19+Q19+R19</f>
        <v>0</v>
      </c>
      <c r="L19" s="19">
        <f>M19+N19+O19+P19+Q19+R19+S19</f>
        <v>0</v>
      </c>
    </row>
    <row r="20" spans="1:12" hidden="1" x14ac:dyDescent="0.3">
      <c r="A20" s="135" t="s">
        <v>17</v>
      </c>
      <c r="B20" s="136" t="s">
        <v>134</v>
      </c>
      <c r="C20" s="113" t="s">
        <v>59</v>
      </c>
      <c r="D20" s="4" t="s">
        <v>3</v>
      </c>
      <c r="E20" s="64">
        <f t="shared" si="1"/>
        <v>21797.3</v>
      </c>
      <c r="F20" s="64">
        <f>F21+F22+F23+F25</f>
        <v>10212</v>
      </c>
      <c r="G20" s="64">
        <f t="shared" ref="G20:L20" si="3">G21+G22+G23+G25</f>
        <v>3910.3</v>
      </c>
      <c r="H20" s="64">
        <f t="shared" si="3"/>
        <v>7675</v>
      </c>
      <c r="I20" s="64">
        <f t="shared" si="3"/>
        <v>0</v>
      </c>
      <c r="J20" s="64">
        <f t="shared" si="3"/>
        <v>0</v>
      </c>
      <c r="K20" s="64">
        <f t="shared" si="3"/>
        <v>0</v>
      </c>
      <c r="L20" s="64">
        <f t="shared" si="3"/>
        <v>0</v>
      </c>
    </row>
    <row r="21" spans="1:12" hidden="1" x14ac:dyDescent="0.3">
      <c r="A21" s="135"/>
      <c r="B21" s="136"/>
      <c r="C21" s="113"/>
      <c r="D21" s="4" t="s">
        <v>13</v>
      </c>
      <c r="E21" s="64">
        <f t="shared" si="1"/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</row>
    <row r="22" spans="1:12" hidden="1" x14ac:dyDescent="0.3">
      <c r="A22" s="135"/>
      <c r="B22" s="136"/>
      <c r="C22" s="113"/>
      <c r="D22" s="4" t="s">
        <v>14</v>
      </c>
      <c r="E22" s="64">
        <f t="shared" si="1"/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</row>
    <row r="23" spans="1:12" ht="30" hidden="1" customHeight="1" x14ac:dyDescent="0.3">
      <c r="A23" s="135"/>
      <c r="B23" s="136"/>
      <c r="C23" s="113"/>
      <c r="D23" s="4" t="s">
        <v>15</v>
      </c>
      <c r="E23" s="64">
        <f t="shared" si="1"/>
        <v>3910.3</v>
      </c>
      <c r="F23" s="19">
        <v>0</v>
      </c>
      <c r="G23" s="20">
        <v>3910.3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</row>
    <row r="24" spans="1:12" ht="30" hidden="1" customHeight="1" x14ac:dyDescent="0.3">
      <c r="A24" s="135"/>
      <c r="B24" s="136"/>
      <c r="C24" s="113"/>
      <c r="D24" s="4" t="s">
        <v>100</v>
      </c>
      <c r="E24" s="64">
        <v>0</v>
      </c>
      <c r="F24" s="19">
        <v>0</v>
      </c>
      <c r="G24" s="20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</row>
    <row r="25" spans="1:12" ht="30" hidden="1" customHeight="1" x14ac:dyDescent="0.3">
      <c r="A25" s="135"/>
      <c r="B25" s="136"/>
      <c r="C25" s="113"/>
      <c r="D25" s="4" t="s">
        <v>16</v>
      </c>
      <c r="E25" s="64">
        <f t="shared" si="1"/>
        <v>17887</v>
      </c>
      <c r="F25" s="19">
        <v>10212</v>
      </c>
      <c r="G25" s="20">
        <v>0</v>
      </c>
      <c r="H25" s="19">
        <v>7675</v>
      </c>
      <c r="I25" s="19">
        <v>0</v>
      </c>
      <c r="J25" s="19">
        <v>0</v>
      </c>
      <c r="K25" s="19">
        <v>0</v>
      </c>
      <c r="L25" s="19">
        <v>0</v>
      </c>
    </row>
    <row r="26" spans="1:12" s="10" customFormat="1" ht="13.9" hidden="1" customHeight="1" x14ac:dyDescent="0.3">
      <c r="A26" s="134" t="s">
        <v>18</v>
      </c>
      <c r="B26" s="136" t="s">
        <v>91</v>
      </c>
      <c r="C26" s="136" t="s">
        <v>59</v>
      </c>
      <c r="D26" s="7" t="s">
        <v>3</v>
      </c>
      <c r="E26" s="65">
        <f t="shared" ref="E26:E31" si="4">E32+E38+E44+E50+E56+E62+E68+E74</f>
        <v>42125.469999999994</v>
      </c>
      <c r="F26" s="65">
        <f t="shared" ref="F26:L29" si="5">F32+F38+F44+F50+F56+F62+F68+F74</f>
        <v>11109.6</v>
      </c>
      <c r="G26" s="65">
        <f t="shared" si="5"/>
        <v>3066</v>
      </c>
      <c r="H26" s="65">
        <f t="shared" si="5"/>
        <v>12755.3</v>
      </c>
      <c r="I26" s="65">
        <f t="shared" si="5"/>
        <v>15194.57</v>
      </c>
      <c r="J26" s="65">
        <f t="shared" si="5"/>
        <v>0</v>
      </c>
      <c r="K26" s="65">
        <f t="shared" si="5"/>
        <v>0</v>
      </c>
      <c r="L26" s="65">
        <f t="shared" si="5"/>
        <v>0</v>
      </c>
    </row>
    <row r="27" spans="1:12" s="10" customFormat="1" ht="28.15" hidden="1" customHeight="1" x14ac:dyDescent="0.3">
      <c r="A27" s="135"/>
      <c r="B27" s="136"/>
      <c r="C27" s="136"/>
      <c r="D27" s="7" t="s">
        <v>13</v>
      </c>
      <c r="E27" s="65">
        <f t="shared" si="4"/>
        <v>0</v>
      </c>
      <c r="F27" s="20">
        <f t="shared" si="5"/>
        <v>0</v>
      </c>
      <c r="G27" s="20">
        <f t="shared" si="5"/>
        <v>0</v>
      </c>
      <c r="H27" s="20">
        <f t="shared" si="5"/>
        <v>0</v>
      </c>
      <c r="I27" s="20">
        <f t="shared" si="5"/>
        <v>0</v>
      </c>
      <c r="J27" s="20">
        <f t="shared" si="5"/>
        <v>0</v>
      </c>
      <c r="K27" s="20">
        <f t="shared" si="5"/>
        <v>0</v>
      </c>
      <c r="L27" s="20">
        <f t="shared" si="5"/>
        <v>0</v>
      </c>
    </row>
    <row r="28" spans="1:12" s="10" customFormat="1" hidden="1" x14ac:dyDescent="0.3">
      <c r="A28" s="135"/>
      <c r="B28" s="136"/>
      <c r="C28" s="136"/>
      <c r="D28" s="7" t="s">
        <v>14</v>
      </c>
      <c r="E28" s="65">
        <f t="shared" si="4"/>
        <v>0</v>
      </c>
      <c r="F28" s="20">
        <f t="shared" si="5"/>
        <v>0</v>
      </c>
      <c r="G28" s="20">
        <f t="shared" si="5"/>
        <v>0</v>
      </c>
      <c r="H28" s="20">
        <f t="shared" si="5"/>
        <v>0</v>
      </c>
      <c r="I28" s="20">
        <f t="shared" si="5"/>
        <v>0</v>
      </c>
      <c r="J28" s="20">
        <f t="shared" si="5"/>
        <v>0</v>
      </c>
      <c r="K28" s="20">
        <f t="shared" si="5"/>
        <v>0</v>
      </c>
      <c r="L28" s="20">
        <f t="shared" si="5"/>
        <v>0</v>
      </c>
    </row>
    <row r="29" spans="1:12" s="10" customFormat="1" hidden="1" x14ac:dyDescent="0.3">
      <c r="A29" s="135"/>
      <c r="B29" s="136"/>
      <c r="C29" s="136"/>
      <c r="D29" s="7" t="s">
        <v>15</v>
      </c>
      <c r="E29" s="65">
        <f t="shared" si="4"/>
        <v>17809.8</v>
      </c>
      <c r="F29" s="20">
        <f t="shared" si="5"/>
        <v>0</v>
      </c>
      <c r="G29" s="20">
        <f t="shared" si="5"/>
        <v>3066</v>
      </c>
      <c r="H29" s="20">
        <f t="shared" si="5"/>
        <v>8098.8</v>
      </c>
      <c r="I29" s="20">
        <f t="shared" si="5"/>
        <v>6645</v>
      </c>
      <c r="J29" s="20">
        <f t="shared" si="5"/>
        <v>0</v>
      </c>
      <c r="K29" s="20">
        <f t="shared" si="5"/>
        <v>0</v>
      </c>
      <c r="L29" s="20">
        <f t="shared" si="5"/>
        <v>0</v>
      </c>
    </row>
    <row r="30" spans="1:12" s="10" customFormat="1" ht="26" hidden="1" x14ac:dyDescent="0.3">
      <c r="A30" s="135"/>
      <c r="B30" s="136"/>
      <c r="C30" s="136"/>
      <c r="D30" s="7" t="s">
        <v>100</v>
      </c>
      <c r="E30" s="65">
        <f t="shared" si="4"/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</row>
    <row r="31" spans="1:12" s="10" customFormat="1" ht="45.65" hidden="1" customHeight="1" x14ac:dyDescent="0.3">
      <c r="A31" s="135"/>
      <c r="B31" s="136"/>
      <c r="C31" s="136"/>
      <c r="D31" s="7" t="s">
        <v>16</v>
      </c>
      <c r="E31" s="65">
        <f t="shared" si="4"/>
        <v>24315.670000000002</v>
      </c>
      <c r="F31" s="20">
        <f t="shared" ref="F31:L31" si="6">F37+F43+F49+F55+F61+F67+F73+F79</f>
        <v>11109.6</v>
      </c>
      <c r="G31" s="20">
        <f t="shared" si="6"/>
        <v>0</v>
      </c>
      <c r="H31" s="20">
        <v>4656.5</v>
      </c>
      <c r="I31" s="20">
        <f t="shared" si="6"/>
        <v>8549.57</v>
      </c>
      <c r="J31" s="20">
        <f t="shared" si="6"/>
        <v>0</v>
      </c>
      <c r="K31" s="20">
        <f t="shared" si="6"/>
        <v>0</v>
      </c>
      <c r="L31" s="20">
        <f t="shared" si="6"/>
        <v>0</v>
      </c>
    </row>
    <row r="32" spans="1:12" hidden="1" x14ac:dyDescent="0.3">
      <c r="A32" s="110" t="s">
        <v>29</v>
      </c>
      <c r="B32" s="113" t="s">
        <v>34</v>
      </c>
      <c r="C32" s="113" t="s">
        <v>23</v>
      </c>
      <c r="D32" s="4" t="s">
        <v>3</v>
      </c>
      <c r="E32" s="64">
        <f>F32+G32+H32+I32+J32+K32+L32</f>
        <v>3136.55</v>
      </c>
      <c r="F32" s="64">
        <f t="shared" ref="F32:L32" si="7">F33+F34+F35+F37</f>
        <v>1120.5999999999999</v>
      </c>
      <c r="G32" s="64">
        <f t="shared" si="7"/>
        <v>0</v>
      </c>
      <c r="H32" s="64">
        <f t="shared" si="7"/>
        <v>0</v>
      </c>
      <c r="I32" s="64">
        <f t="shared" si="7"/>
        <v>2015.95</v>
      </c>
      <c r="J32" s="64">
        <f t="shared" si="7"/>
        <v>0</v>
      </c>
      <c r="K32" s="64">
        <f t="shared" si="7"/>
        <v>0</v>
      </c>
      <c r="L32" s="64">
        <f t="shared" si="7"/>
        <v>0</v>
      </c>
    </row>
    <row r="33" spans="1:13" hidden="1" x14ac:dyDescent="0.3">
      <c r="A33" s="111"/>
      <c r="B33" s="113"/>
      <c r="C33" s="113"/>
      <c r="D33" s="4" t="s">
        <v>13</v>
      </c>
      <c r="E33" s="19">
        <f t="shared" ref="E33:E65" si="8">F33+G33+H33+I33+J33+K33+L33</f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2"/>
    </row>
    <row r="34" spans="1:13" hidden="1" x14ac:dyDescent="0.3">
      <c r="A34" s="111"/>
      <c r="B34" s="113"/>
      <c r="C34" s="113"/>
      <c r="D34" s="4" t="s">
        <v>14</v>
      </c>
      <c r="E34" s="19">
        <f t="shared" si="8"/>
        <v>0</v>
      </c>
      <c r="F34" s="19">
        <v>0</v>
      </c>
      <c r="G34" s="20">
        <v>0</v>
      </c>
      <c r="H34" s="20">
        <v>0</v>
      </c>
      <c r="I34" s="20">
        <v>0</v>
      </c>
      <c r="J34" s="19">
        <v>0</v>
      </c>
      <c r="K34" s="19">
        <v>0</v>
      </c>
      <c r="L34" s="19">
        <v>0</v>
      </c>
    </row>
    <row r="35" spans="1:13" hidden="1" x14ac:dyDescent="0.3">
      <c r="A35" s="111"/>
      <c r="B35" s="113"/>
      <c r="C35" s="113"/>
      <c r="D35" s="4" t="s">
        <v>15</v>
      </c>
      <c r="E35" s="19">
        <f t="shared" si="8"/>
        <v>0</v>
      </c>
      <c r="F35" s="19">
        <v>0</v>
      </c>
      <c r="G35" s="20">
        <v>0</v>
      </c>
      <c r="H35" s="20">
        <v>0</v>
      </c>
      <c r="I35" s="20">
        <v>0</v>
      </c>
      <c r="J35" s="19">
        <v>0</v>
      </c>
      <c r="K35" s="19">
        <v>0</v>
      </c>
      <c r="L35" s="19">
        <v>0</v>
      </c>
    </row>
    <row r="36" spans="1:13" ht="26" hidden="1" x14ac:dyDescent="0.3">
      <c r="A36" s="111"/>
      <c r="B36" s="113"/>
      <c r="C36" s="113"/>
      <c r="D36" s="4" t="s">
        <v>100</v>
      </c>
      <c r="E36" s="19">
        <v>0</v>
      </c>
      <c r="F36" s="19">
        <v>0</v>
      </c>
      <c r="G36" s="20">
        <v>0</v>
      </c>
      <c r="H36" s="20">
        <v>0</v>
      </c>
      <c r="I36" s="20">
        <v>0</v>
      </c>
      <c r="J36" s="19">
        <v>0</v>
      </c>
      <c r="K36" s="19">
        <v>0</v>
      </c>
      <c r="L36" s="19">
        <v>0</v>
      </c>
    </row>
    <row r="37" spans="1:13" hidden="1" x14ac:dyDescent="0.3">
      <c r="A37" s="111"/>
      <c r="B37" s="113"/>
      <c r="C37" s="113"/>
      <c r="D37" s="4" t="s">
        <v>16</v>
      </c>
      <c r="E37" s="19">
        <f>F37+G37+H37+I37+J37+K37+L37</f>
        <v>3136.55</v>
      </c>
      <c r="F37" s="19">
        <v>1120.5999999999999</v>
      </c>
      <c r="G37" s="20">
        <v>0</v>
      </c>
      <c r="H37" s="20">
        <v>0</v>
      </c>
      <c r="I37" s="20">
        <v>2015.95</v>
      </c>
      <c r="J37" s="19">
        <v>0</v>
      </c>
      <c r="K37" s="19">
        <v>0</v>
      </c>
      <c r="L37" s="19">
        <v>0</v>
      </c>
    </row>
    <row r="38" spans="1:13" hidden="1" x14ac:dyDescent="0.3">
      <c r="A38" s="110" t="s">
        <v>31</v>
      </c>
      <c r="B38" s="113" t="s">
        <v>24</v>
      </c>
      <c r="C38" s="113" t="s">
        <v>23</v>
      </c>
      <c r="D38" s="4" t="s">
        <v>3</v>
      </c>
      <c r="E38" s="64">
        <f>F38+G38+H38+I38+J38+K38+L38</f>
        <v>9766.7999999999993</v>
      </c>
      <c r="F38" s="64">
        <f t="shared" ref="F38:L38" si="9">F39+F40+F41+F43</f>
        <v>1668</v>
      </c>
      <c r="G38" s="65">
        <f t="shared" si="9"/>
        <v>0</v>
      </c>
      <c r="H38" s="65">
        <f t="shared" si="9"/>
        <v>8098.8</v>
      </c>
      <c r="I38" s="65">
        <f t="shared" si="9"/>
        <v>0</v>
      </c>
      <c r="J38" s="64">
        <f t="shared" si="9"/>
        <v>0</v>
      </c>
      <c r="K38" s="64">
        <f t="shared" si="9"/>
        <v>0</v>
      </c>
      <c r="L38" s="64">
        <f t="shared" si="9"/>
        <v>0</v>
      </c>
    </row>
    <row r="39" spans="1:13" hidden="1" x14ac:dyDescent="0.3">
      <c r="A39" s="111"/>
      <c r="B39" s="113"/>
      <c r="C39" s="113"/>
      <c r="D39" s="4" t="s">
        <v>13</v>
      </c>
      <c r="E39" s="19">
        <f t="shared" si="8"/>
        <v>0</v>
      </c>
      <c r="F39" s="19">
        <v>0</v>
      </c>
      <c r="G39" s="20">
        <v>0</v>
      </c>
      <c r="H39" s="20">
        <v>0</v>
      </c>
      <c r="I39" s="20">
        <v>0</v>
      </c>
      <c r="J39" s="19">
        <v>0</v>
      </c>
      <c r="K39" s="19">
        <v>0</v>
      </c>
      <c r="L39" s="19">
        <v>0</v>
      </c>
    </row>
    <row r="40" spans="1:13" hidden="1" x14ac:dyDescent="0.3">
      <c r="A40" s="111"/>
      <c r="B40" s="113"/>
      <c r="C40" s="113"/>
      <c r="D40" s="4" t="s">
        <v>14</v>
      </c>
      <c r="E40" s="19">
        <f t="shared" si="8"/>
        <v>0</v>
      </c>
      <c r="F40" s="19">
        <v>0</v>
      </c>
      <c r="G40" s="20">
        <v>0</v>
      </c>
      <c r="H40" s="20">
        <v>0</v>
      </c>
      <c r="I40" s="20">
        <v>0</v>
      </c>
      <c r="J40" s="19">
        <v>0</v>
      </c>
      <c r="K40" s="19">
        <v>0</v>
      </c>
      <c r="L40" s="19">
        <v>0</v>
      </c>
    </row>
    <row r="41" spans="1:13" hidden="1" x14ac:dyDescent="0.3">
      <c r="A41" s="111"/>
      <c r="B41" s="113"/>
      <c r="C41" s="113"/>
      <c r="D41" s="4" t="s">
        <v>15</v>
      </c>
      <c r="E41" s="19">
        <f t="shared" si="8"/>
        <v>8098.8</v>
      </c>
      <c r="F41" s="19">
        <v>0</v>
      </c>
      <c r="G41" s="20">
        <v>0</v>
      </c>
      <c r="H41" s="20">
        <v>8098.8</v>
      </c>
      <c r="I41" s="20">
        <v>0</v>
      </c>
      <c r="J41" s="19">
        <v>0</v>
      </c>
      <c r="K41" s="19">
        <v>0</v>
      </c>
      <c r="L41" s="19">
        <v>0</v>
      </c>
    </row>
    <row r="42" spans="1:13" ht="26" hidden="1" x14ac:dyDescent="0.3">
      <c r="A42" s="111"/>
      <c r="B42" s="113"/>
      <c r="C42" s="113"/>
      <c r="D42" s="4" t="s">
        <v>100</v>
      </c>
      <c r="E42" s="19">
        <v>0</v>
      </c>
      <c r="F42" s="19">
        <v>0</v>
      </c>
      <c r="G42" s="20">
        <v>0</v>
      </c>
      <c r="H42" s="20">
        <v>0</v>
      </c>
      <c r="I42" s="20">
        <v>0</v>
      </c>
      <c r="J42" s="19">
        <v>0</v>
      </c>
      <c r="K42" s="19">
        <v>0</v>
      </c>
      <c r="L42" s="19">
        <v>0</v>
      </c>
    </row>
    <row r="43" spans="1:13" hidden="1" x14ac:dyDescent="0.3">
      <c r="A43" s="111"/>
      <c r="B43" s="113"/>
      <c r="C43" s="113"/>
      <c r="D43" s="4" t="s">
        <v>16</v>
      </c>
      <c r="E43" s="19">
        <f t="shared" si="8"/>
        <v>1668</v>
      </c>
      <c r="F43" s="19">
        <v>1668</v>
      </c>
      <c r="G43" s="20">
        <v>0</v>
      </c>
      <c r="H43" s="20">
        <v>0</v>
      </c>
      <c r="I43" s="20">
        <v>0</v>
      </c>
      <c r="J43" s="19">
        <v>0</v>
      </c>
      <c r="K43" s="19">
        <v>0</v>
      </c>
      <c r="L43" s="19">
        <v>0</v>
      </c>
    </row>
    <row r="44" spans="1:13" ht="13.9" hidden="1" customHeight="1" x14ac:dyDescent="0.3">
      <c r="A44" s="134" t="s">
        <v>32</v>
      </c>
      <c r="B44" s="113" t="s">
        <v>30</v>
      </c>
      <c r="C44" s="113" t="s">
        <v>23</v>
      </c>
      <c r="D44" s="4" t="s">
        <v>3</v>
      </c>
      <c r="E44" s="64">
        <f>F44+G44+H44+I44+J44+K44+L44</f>
        <v>5230</v>
      </c>
      <c r="F44" s="64">
        <f t="shared" ref="F44:L44" si="10">F45+F46+F47+F49</f>
        <v>2164</v>
      </c>
      <c r="G44" s="65">
        <f t="shared" si="10"/>
        <v>3066</v>
      </c>
      <c r="H44" s="65">
        <f t="shared" si="10"/>
        <v>0</v>
      </c>
      <c r="I44" s="65">
        <f t="shared" si="10"/>
        <v>0</v>
      </c>
      <c r="J44" s="64">
        <f t="shared" si="10"/>
        <v>0</v>
      </c>
      <c r="K44" s="64">
        <f t="shared" si="10"/>
        <v>0</v>
      </c>
      <c r="L44" s="64">
        <f t="shared" si="10"/>
        <v>0</v>
      </c>
    </row>
    <row r="45" spans="1:13" hidden="1" x14ac:dyDescent="0.3">
      <c r="A45" s="135"/>
      <c r="B45" s="113"/>
      <c r="C45" s="113"/>
      <c r="D45" s="4" t="s">
        <v>13</v>
      </c>
      <c r="E45" s="19">
        <f t="shared" si="8"/>
        <v>0</v>
      </c>
      <c r="F45" s="19">
        <v>0</v>
      </c>
      <c r="G45" s="20">
        <v>0</v>
      </c>
      <c r="H45" s="20">
        <v>0</v>
      </c>
      <c r="I45" s="20">
        <v>0</v>
      </c>
      <c r="J45" s="19">
        <v>0</v>
      </c>
      <c r="K45" s="19">
        <v>0</v>
      </c>
      <c r="L45" s="19">
        <v>0</v>
      </c>
    </row>
    <row r="46" spans="1:13" hidden="1" x14ac:dyDescent="0.3">
      <c r="A46" s="135"/>
      <c r="B46" s="113"/>
      <c r="C46" s="113"/>
      <c r="D46" s="4" t="s">
        <v>14</v>
      </c>
      <c r="E46" s="19">
        <f t="shared" si="8"/>
        <v>0</v>
      </c>
      <c r="F46" s="19">
        <v>0</v>
      </c>
      <c r="G46" s="20">
        <v>0</v>
      </c>
      <c r="H46" s="20">
        <v>0</v>
      </c>
      <c r="I46" s="20">
        <v>0</v>
      </c>
      <c r="J46" s="19">
        <v>0</v>
      </c>
      <c r="K46" s="19">
        <v>0</v>
      </c>
      <c r="L46" s="19">
        <v>0</v>
      </c>
    </row>
    <row r="47" spans="1:13" ht="14.5" hidden="1" customHeight="1" x14ac:dyDescent="0.3">
      <c r="A47" s="135"/>
      <c r="B47" s="113"/>
      <c r="C47" s="113"/>
      <c r="D47" s="4" t="s">
        <v>15</v>
      </c>
      <c r="E47" s="19">
        <f t="shared" si="8"/>
        <v>3066</v>
      </c>
      <c r="F47" s="19">
        <v>0</v>
      </c>
      <c r="G47" s="20">
        <v>3066</v>
      </c>
      <c r="H47" s="20">
        <v>0</v>
      </c>
      <c r="I47" s="20">
        <v>0</v>
      </c>
      <c r="J47" s="19">
        <v>0</v>
      </c>
      <c r="K47" s="19">
        <v>0</v>
      </c>
      <c r="L47" s="19">
        <v>0</v>
      </c>
    </row>
    <row r="48" spans="1:13" ht="28" hidden="1" customHeight="1" x14ac:dyDescent="0.3">
      <c r="A48" s="135"/>
      <c r="B48" s="113"/>
      <c r="C48" s="113"/>
      <c r="D48" s="4" t="s">
        <v>100</v>
      </c>
      <c r="E48" s="19">
        <v>0</v>
      </c>
      <c r="F48" s="19">
        <v>0</v>
      </c>
      <c r="G48" s="20">
        <v>0</v>
      </c>
      <c r="H48" s="20">
        <v>0</v>
      </c>
      <c r="I48" s="20">
        <v>0</v>
      </c>
      <c r="J48" s="19">
        <v>0</v>
      </c>
      <c r="K48" s="19">
        <v>0</v>
      </c>
      <c r="L48" s="19">
        <v>0</v>
      </c>
    </row>
    <row r="49" spans="1:12" ht="14.5" hidden="1" customHeight="1" x14ac:dyDescent="0.3">
      <c r="A49" s="135"/>
      <c r="B49" s="113"/>
      <c r="C49" s="113"/>
      <c r="D49" s="4" t="s">
        <v>16</v>
      </c>
      <c r="E49" s="19">
        <f t="shared" si="8"/>
        <v>2164</v>
      </c>
      <c r="F49" s="20">
        <v>2164</v>
      </c>
      <c r="G49" s="20">
        <v>0</v>
      </c>
      <c r="H49" s="20">
        <v>0</v>
      </c>
      <c r="I49" s="20">
        <v>0</v>
      </c>
      <c r="J49" s="19">
        <v>0</v>
      </c>
      <c r="K49" s="19">
        <v>0</v>
      </c>
      <c r="L49" s="19">
        <v>0</v>
      </c>
    </row>
    <row r="50" spans="1:12" ht="14.5" hidden="1" customHeight="1" x14ac:dyDescent="0.3">
      <c r="A50" s="110" t="s">
        <v>33</v>
      </c>
      <c r="B50" s="113" t="s">
        <v>25</v>
      </c>
      <c r="C50" s="113" t="s">
        <v>23</v>
      </c>
      <c r="D50" s="4" t="s">
        <v>3</v>
      </c>
      <c r="E50" s="64">
        <f>F50+G50+H50+I50+J50+K50+L50</f>
        <v>2773.62</v>
      </c>
      <c r="F50" s="64">
        <f t="shared" ref="F50:L50" si="11">F51+F52+F53+F55</f>
        <v>475</v>
      </c>
      <c r="G50" s="65">
        <f t="shared" si="11"/>
        <v>0</v>
      </c>
      <c r="H50" s="65">
        <f t="shared" si="11"/>
        <v>0</v>
      </c>
      <c r="I50" s="65">
        <f t="shared" si="11"/>
        <v>2298.62</v>
      </c>
      <c r="J50" s="64">
        <f t="shared" si="11"/>
        <v>0</v>
      </c>
      <c r="K50" s="64">
        <f t="shared" si="11"/>
        <v>0</v>
      </c>
      <c r="L50" s="64">
        <f t="shared" si="11"/>
        <v>0</v>
      </c>
    </row>
    <row r="51" spans="1:12" ht="14.5" hidden="1" customHeight="1" x14ac:dyDescent="0.3">
      <c r="A51" s="111"/>
      <c r="B51" s="113"/>
      <c r="C51" s="113"/>
      <c r="D51" s="4" t="s">
        <v>13</v>
      </c>
      <c r="E51" s="19">
        <f t="shared" si="8"/>
        <v>0</v>
      </c>
      <c r="F51" s="19">
        <v>0</v>
      </c>
      <c r="G51" s="20">
        <v>0</v>
      </c>
      <c r="H51" s="20">
        <v>0</v>
      </c>
      <c r="I51" s="20">
        <v>0</v>
      </c>
      <c r="J51" s="19">
        <v>0</v>
      </c>
      <c r="K51" s="19">
        <v>0</v>
      </c>
      <c r="L51" s="19">
        <v>0</v>
      </c>
    </row>
    <row r="52" spans="1:12" ht="14.5" hidden="1" customHeight="1" x14ac:dyDescent="0.3">
      <c r="A52" s="111"/>
      <c r="B52" s="113"/>
      <c r="C52" s="113"/>
      <c r="D52" s="4" t="s">
        <v>14</v>
      </c>
      <c r="E52" s="19">
        <f t="shared" si="8"/>
        <v>0</v>
      </c>
      <c r="F52" s="19">
        <v>0</v>
      </c>
      <c r="G52" s="20">
        <v>0</v>
      </c>
      <c r="H52" s="20">
        <v>0</v>
      </c>
      <c r="I52" s="20">
        <v>0</v>
      </c>
      <c r="J52" s="19">
        <v>0</v>
      </c>
      <c r="K52" s="19">
        <v>0</v>
      </c>
      <c r="L52" s="19">
        <v>0</v>
      </c>
    </row>
    <row r="53" spans="1:12" ht="14.5" hidden="1" customHeight="1" x14ac:dyDescent="0.3">
      <c r="A53" s="111"/>
      <c r="B53" s="113"/>
      <c r="C53" s="113"/>
      <c r="D53" s="4" t="s">
        <v>15</v>
      </c>
      <c r="E53" s="19">
        <f t="shared" si="8"/>
        <v>0</v>
      </c>
      <c r="F53" s="19">
        <v>0</v>
      </c>
      <c r="G53" s="20">
        <v>0</v>
      </c>
      <c r="H53" s="20">
        <v>0</v>
      </c>
      <c r="I53" s="20">
        <v>0</v>
      </c>
      <c r="J53" s="19">
        <v>0</v>
      </c>
      <c r="K53" s="19">
        <v>0</v>
      </c>
      <c r="L53" s="19">
        <v>0</v>
      </c>
    </row>
    <row r="54" spans="1:12" ht="30.65" hidden="1" customHeight="1" x14ac:dyDescent="0.3">
      <c r="A54" s="111"/>
      <c r="B54" s="113"/>
      <c r="C54" s="113"/>
      <c r="D54" s="4" t="s">
        <v>100</v>
      </c>
      <c r="E54" s="19">
        <v>0</v>
      </c>
      <c r="F54" s="19">
        <v>0</v>
      </c>
      <c r="G54" s="20">
        <v>0</v>
      </c>
      <c r="H54" s="20">
        <v>0</v>
      </c>
      <c r="I54" s="20">
        <v>0</v>
      </c>
      <c r="J54" s="19">
        <v>0</v>
      </c>
      <c r="K54" s="19">
        <v>0</v>
      </c>
      <c r="L54" s="19">
        <v>0</v>
      </c>
    </row>
    <row r="55" spans="1:12" ht="14.5" hidden="1" customHeight="1" x14ac:dyDescent="0.3">
      <c r="A55" s="111"/>
      <c r="B55" s="113"/>
      <c r="C55" s="113"/>
      <c r="D55" s="4" t="s">
        <v>16</v>
      </c>
      <c r="E55" s="19">
        <f>F55+G55+H55+I55+J55+K55+L55</f>
        <v>2773.62</v>
      </c>
      <c r="F55" s="19">
        <v>475</v>
      </c>
      <c r="G55" s="20">
        <v>0</v>
      </c>
      <c r="H55" s="20">
        <v>0</v>
      </c>
      <c r="I55" s="20">
        <v>2298.62</v>
      </c>
      <c r="J55" s="19">
        <v>0</v>
      </c>
      <c r="K55" s="19">
        <v>0</v>
      </c>
      <c r="L55" s="19">
        <v>0</v>
      </c>
    </row>
    <row r="56" spans="1:12" ht="14.5" hidden="1" customHeight="1" x14ac:dyDescent="0.3">
      <c r="A56" s="134" t="s">
        <v>35</v>
      </c>
      <c r="B56" s="113" t="s">
        <v>28</v>
      </c>
      <c r="C56" s="113" t="s">
        <v>23</v>
      </c>
      <c r="D56" s="4" t="s">
        <v>3</v>
      </c>
      <c r="E56" s="64">
        <f>F56+G56+H56+I56+J56+K56+L56</f>
        <v>4029.05</v>
      </c>
      <c r="F56" s="64">
        <f t="shared" ref="F56:L56" si="12">F57+F58+F59+F61</f>
        <v>1810</v>
      </c>
      <c r="G56" s="64">
        <f t="shared" si="12"/>
        <v>0</v>
      </c>
      <c r="H56" s="64">
        <f t="shared" si="12"/>
        <v>0</v>
      </c>
      <c r="I56" s="64">
        <f t="shared" si="12"/>
        <v>2219.0500000000002</v>
      </c>
      <c r="J56" s="64">
        <f t="shared" si="12"/>
        <v>0</v>
      </c>
      <c r="K56" s="64">
        <f t="shared" si="12"/>
        <v>0</v>
      </c>
      <c r="L56" s="64">
        <f t="shared" si="12"/>
        <v>0</v>
      </c>
    </row>
    <row r="57" spans="1:12" ht="14.5" hidden="1" customHeight="1" x14ac:dyDescent="0.3">
      <c r="A57" s="135"/>
      <c r="B57" s="113"/>
      <c r="C57" s="113"/>
      <c r="D57" s="4" t="s">
        <v>13</v>
      </c>
      <c r="E57" s="19">
        <f t="shared" si="8"/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</row>
    <row r="58" spans="1:12" ht="14.5" hidden="1" customHeight="1" x14ac:dyDescent="0.3">
      <c r="A58" s="135"/>
      <c r="B58" s="113"/>
      <c r="C58" s="113"/>
      <c r="D58" s="4" t="s">
        <v>14</v>
      </c>
      <c r="E58" s="19">
        <f t="shared" si="8"/>
        <v>0</v>
      </c>
      <c r="F58" s="19">
        <v>0</v>
      </c>
      <c r="G58" s="19">
        <v>0</v>
      </c>
      <c r="H58" s="20">
        <v>0</v>
      </c>
      <c r="I58" s="20">
        <v>0</v>
      </c>
      <c r="J58" s="19">
        <v>0</v>
      </c>
      <c r="K58" s="19">
        <v>0</v>
      </c>
      <c r="L58" s="19">
        <v>0</v>
      </c>
    </row>
    <row r="59" spans="1:12" ht="14.5" hidden="1" customHeight="1" x14ac:dyDescent="0.3">
      <c r="A59" s="135"/>
      <c r="B59" s="113"/>
      <c r="C59" s="113"/>
      <c r="D59" s="4" t="s">
        <v>15</v>
      </c>
      <c r="E59" s="19">
        <f t="shared" si="8"/>
        <v>0</v>
      </c>
      <c r="F59" s="19">
        <v>0</v>
      </c>
      <c r="G59" s="19">
        <v>0</v>
      </c>
      <c r="H59" s="20">
        <v>0</v>
      </c>
      <c r="I59" s="20">
        <v>0</v>
      </c>
      <c r="J59" s="19">
        <v>0</v>
      </c>
      <c r="K59" s="19">
        <v>0</v>
      </c>
      <c r="L59" s="19">
        <v>0</v>
      </c>
    </row>
    <row r="60" spans="1:12" ht="30" hidden="1" customHeight="1" x14ac:dyDescent="0.3">
      <c r="A60" s="135"/>
      <c r="B60" s="113"/>
      <c r="C60" s="113"/>
      <c r="D60" s="4" t="s">
        <v>100</v>
      </c>
      <c r="E60" s="19">
        <v>0</v>
      </c>
      <c r="F60" s="19">
        <v>0</v>
      </c>
      <c r="G60" s="19">
        <v>0</v>
      </c>
      <c r="H60" s="20">
        <v>0</v>
      </c>
      <c r="I60" s="20">
        <v>0</v>
      </c>
      <c r="J60" s="19">
        <v>0</v>
      </c>
      <c r="K60" s="19">
        <v>0</v>
      </c>
      <c r="L60" s="19">
        <v>0</v>
      </c>
    </row>
    <row r="61" spans="1:12" ht="14.5" hidden="1" customHeight="1" x14ac:dyDescent="0.3">
      <c r="A61" s="135"/>
      <c r="B61" s="113"/>
      <c r="C61" s="113"/>
      <c r="D61" s="4" t="s">
        <v>16</v>
      </c>
      <c r="E61" s="19">
        <f t="shared" si="8"/>
        <v>4029.05</v>
      </c>
      <c r="F61" s="20">
        <v>1810</v>
      </c>
      <c r="G61" s="19">
        <v>0</v>
      </c>
      <c r="H61" s="20">
        <v>0</v>
      </c>
      <c r="I61" s="20">
        <v>2219.0500000000002</v>
      </c>
      <c r="J61" s="19">
        <v>0</v>
      </c>
      <c r="K61" s="19">
        <v>0</v>
      </c>
      <c r="L61" s="19">
        <v>0</v>
      </c>
    </row>
    <row r="62" spans="1:12" ht="14.5" hidden="1" customHeight="1" x14ac:dyDescent="0.3">
      <c r="A62" s="110" t="s">
        <v>36</v>
      </c>
      <c r="B62" s="113" t="s">
        <v>26</v>
      </c>
      <c r="C62" s="113" t="s">
        <v>23</v>
      </c>
      <c r="D62" s="4" t="s">
        <v>3</v>
      </c>
      <c r="E62" s="64">
        <f>F62+G62+H62+I62+J62+K62+L62</f>
        <v>5496.5</v>
      </c>
      <c r="F62" s="64">
        <f t="shared" ref="F62:L62" si="13">F63+F64+F65+F67</f>
        <v>840</v>
      </c>
      <c r="G62" s="64">
        <f t="shared" si="13"/>
        <v>0</v>
      </c>
      <c r="H62" s="65">
        <f t="shared" si="13"/>
        <v>4656.5</v>
      </c>
      <c r="I62" s="65">
        <f t="shared" si="13"/>
        <v>0</v>
      </c>
      <c r="J62" s="64">
        <f t="shared" si="13"/>
        <v>0</v>
      </c>
      <c r="K62" s="64">
        <f t="shared" si="13"/>
        <v>0</v>
      </c>
      <c r="L62" s="64">
        <f t="shared" si="13"/>
        <v>0</v>
      </c>
    </row>
    <row r="63" spans="1:12" ht="14.5" hidden="1" customHeight="1" x14ac:dyDescent="0.3">
      <c r="A63" s="111"/>
      <c r="B63" s="113"/>
      <c r="C63" s="113"/>
      <c r="D63" s="4" t="s">
        <v>13</v>
      </c>
      <c r="E63" s="19">
        <f t="shared" si="8"/>
        <v>0</v>
      </c>
      <c r="F63" s="19">
        <v>0</v>
      </c>
      <c r="G63" s="19">
        <v>0</v>
      </c>
      <c r="H63" s="20">
        <v>0</v>
      </c>
      <c r="I63" s="20">
        <v>0</v>
      </c>
      <c r="J63" s="19">
        <v>0</v>
      </c>
      <c r="K63" s="19">
        <v>0</v>
      </c>
      <c r="L63" s="19">
        <v>0</v>
      </c>
    </row>
    <row r="64" spans="1:12" ht="14.5" hidden="1" customHeight="1" x14ac:dyDescent="0.3">
      <c r="A64" s="111"/>
      <c r="B64" s="113"/>
      <c r="C64" s="113"/>
      <c r="D64" s="4" t="s">
        <v>14</v>
      </c>
      <c r="E64" s="19">
        <f t="shared" si="8"/>
        <v>0</v>
      </c>
      <c r="F64" s="19">
        <v>0</v>
      </c>
      <c r="G64" s="19">
        <v>0</v>
      </c>
      <c r="H64" s="20">
        <v>0</v>
      </c>
      <c r="I64" s="20">
        <v>0</v>
      </c>
      <c r="J64" s="19">
        <v>0</v>
      </c>
      <c r="K64" s="19">
        <v>0</v>
      </c>
      <c r="L64" s="19">
        <v>0</v>
      </c>
    </row>
    <row r="65" spans="1:12" ht="14.5" hidden="1" customHeight="1" x14ac:dyDescent="0.3">
      <c r="A65" s="111"/>
      <c r="B65" s="113"/>
      <c r="C65" s="113"/>
      <c r="D65" s="4" t="s">
        <v>15</v>
      </c>
      <c r="E65" s="19">
        <f t="shared" si="8"/>
        <v>0</v>
      </c>
      <c r="F65" s="19">
        <v>0</v>
      </c>
      <c r="G65" s="19">
        <v>0</v>
      </c>
      <c r="H65" s="20">
        <v>0</v>
      </c>
      <c r="I65" s="20">
        <v>0</v>
      </c>
      <c r="J65" s="19">
        <v>0</v>
      </c>
      <c r="K65" s="19">
        <v>0</v>
      </c>
      <c r="L65" s="19">
        <v>0</v>
      </c>
    </row>
    <row r="66" spans="1:12" ht="28.5" hidden="1" customHeight="1" x14ac:dyDescent="0.3">
      <c r="A66" s="111"/>
      <c r="B66" s="113"/>
      <c r="C66" s="113"/>
      <c r="D66" s="4" t="s">
        <v>100</v>
      </c>
      <c r="E66" s="19">
        <v>0</v>
      </c>
      <c r="F66" s="19">
        <v>0</v>
      </c>
      <c r="G66" s="19">
        <v>0</v>
      </c>
      <c r="H66" s="20">
        <v>0</v>
      </c>
      <c r="I66" s="20">
        <v>0</v>
      </c>
      <c r="J66" s="19">
        <v>0</v>
      </c>
      <c r="K66" s="19">
        <v>0</v>
      </c>
      <c r="L66" s="19">
        <v>0</v>
      </c>
    </row>
    <row r="67" spans="1:12" ht="14.5" hidden="1" customHeight="1" x14ac:dyDescent="0.3">
      <c r="A67" s="111"/>
      <c r="B67" s="113"/>
      <c r="C67" s="113"/>
      <c r="D67" s="4" t="s">
        <v>16</v>
      </c>
      <c r="E67" s="19">
        <f t="shared" ref="E67:E73" si="14">F67+G67+H67+I67+J67+K67+L67</f>
        <v>5496.5</v>
      </c>
      <c r="F67" s="19">
        <v>840</v>
      </c>
      <c r="G67" s="19">
        <v>0</v>
      </c>
      <c r="H67" s="20">
        <v>4656.5</v>
      </c>
      <c r="I67" s="20">
        <v>0</v>
      </c>
      <c r="J67" s="19">
        <v>0</v>
      </c>
      <c r="K67" s="19">
        <v>0</v>
      </c>
      <c r="L67" s="19">
        <v>0</v>
      </c>
    </row>
    <row r="68" spans="1:12" ht="14.5" hidden="1" customHeight="1" x14ac:dyDescent="0.3">
      <c r="A68" s="110" t="s">
        <v>37</v>
      </c>
      <c r="B68" s="113" t="s">
        <v>92</v>
      </c>
      <c r="C68" s="113" t="s">
        <v>23</v>
      </c>
      <c r="D68" s="4" t="s">
        <v>3</v>
      </c>
      <c r="E68" s="64">
        <f>F68+G68+H68+I68+J68+K68+L68</f>
        <v>9337</v>
      </c>
      <c r="F68" s="64">
        <f t="shared" ref="F68:L68" si="15">F69+F70+F71+F73</f>
        <v>2692</v>
      </c>
      <c r="G68" s="64">
        <f t="shared" si="15"/>
        <v>0</v>
      </c>
      <c r="H68" s="65">
        <f t="shared" si="15"/>
        <v>0</v>
      </c>
      <c r="I68" s="65">
        <f t="shared" si="15"/>
        <v>6645</v>
      </c>
      <c r="J68" s="64">
        <f t="shared" si="15"/>
        <v>0</v>
      </c>
      <c r="K68" s="64">
        <f t="shared" si="15"/>
        <v>0</v>
      </c>
      <c r="L68" s="64">
        <f t="shared" si="15"/>
        <v>0</v>
      </c>
    </row>
    <row r="69" spans="1:12" ht="14.5" hidden="1" customHeight="1" x14ac:dyDescent="0.3">
      <c r="A69" s="111"/>
      <c r="B69" s="113"/>
      <c r="C69" s="113"/>
      <c r="D69" s="4" t="s">
        <v>13</v>
      </c>
      <c r="E69" s="19">
        <f t="shared" si="14"/>
        <v>0</v>
      </c>
      <c r="F69" s="19">
        <v>0</v>
      </c>
      <c r="G69" s="19">
        <v>0</v>
      </c>
      <c r="H69" s="20">
        <v>0</v>
      </c>
      <c r="I69" s="20">
        <v>0</v>
      </c>
      <c r="J69" s="19">
        <v>0</v>
      </c>
      <c r="K69" s="19">
        <v>0</v>
      </c>
      <c r="L69" s="19">
        <v>0</v>
      </c>
    </row>
    <row r="70" spans="1:12" ht="14.5" hidden="1" customHeight="1" x14ac:dyDescent="0.3">
      <c r="A70" s="111"/>
      <c r="B70" s="113"/>
      <c r="C70" s="113"/>
      <c r="D70" s="4" t="s">
        <v>14</v>
      </c>
      <c r="E70" s="19">
        <f t="shared" si="14"/>
        <v>0</v>
      </c>
      <c r="F70" s="19">
        <v>0</v>
      </c>
      <c r="G70" s="19">
        <v>0</v>
      </c>
      <c r="H70" s="20">
        <v>0</v>
      </c>
      <c r="I70" s="20">
        <v>0</v>
      </c>
      <c r="J70" s="19">
        <v>0</v>
      </c>
      <c r="K70" s="19">
        <v>0</v>
      </c>
      <c r="L70" s="19">
        <v>0</v>
      </c>
    </row>
    <row r="71" spans="1:12" ht="14.5" hidden="1" customHeight="1" x14ac:dyDescent="0.3">
      <c r="A71" s="111"/>
      <c r="B71" s="113"/>
      <c r="C71" s="113"/>
      <c r="D71" s="4" t="s">
        <v>15</v>
      </c>
      <c r="E71" s="19">
        <f t="shared" si="14"/>
        <v>6645</v>
      </c>
      <c r="F71" s="19">
        <v>0</v>
      </c>
      <c r="G71" s="19">
        <v>0</v>
      </c>
      <c r="H71" s="20">
        <v>0</v>
      </c>
      <c r="I71" s="20">
        <v>6645</v>
      </c>
      <c r="J71" s="19">
        <v>0</v>
      </c>
      <c r="K71" s="19">
        <v>0</v>
      </c>
      <c r="L71" s="19">
        <v>0</v>
      </c>
    </row>
    <row r="72" spans="1:12" ht="30" hidden="1" customHeight="1" x14ac:dyDescent="0.3">
      <c r="A72" s="111"/>
      <c r="B72" s="113"/>
      <c r="C72" s="113"/>
      <c r="D72" s="4" t="s">
        <v>100</v>
      </c>
      <c r="E72" s="19">
        <v>0</v>
      </c>
      <c r="F72" s="19">
        <v>0</v>
      </c>
      <c r="G72" s="19">
        <v>0</v>
      </c>
      <c r="H72" s="20">
        <v>0</v>
      </c>
      <c r="I72" s="20">
        <v>0</v>
      </c>
      <c r="J72" s="19">
        <v>0</v>
      </c>
      <c r="K72" s="19">
        <v>0</v>
      </c>
      <c r="L72" s="19">
        <v>0</v>
      </c>
    </row>
    <row r="73" spans="1:12" ht="14.5" hidden="1" customHeight="1" x14ac:dyDescent="0.3">
      <c r="A73" s="111"/>
      <c r="B73" s="113"/>
      <c r="C73" s="113"/>
      <c r="D73" s="4" t="s">
        <v>16</v>
      </c>
      <c r="E73" s="19">
        <f t="shared" si="14"/>
        <v>2692</v>
      </c>
      <c r="F73" s="20">
        <v>2692</v>
      </c>
      <c r="G73" s="19">
        <v>0</v>
      </c>
      <c r="H73" s="20">
        <v>0</v>
      </c>
      <c r="I73" s="20">
        <v>0</v>
      </c>
      <c r="J73" s="19">
        <v>0</v>
      </c>
      <c r="K73" s="19">
        <v>0</v>
      </c>
      <c r="L73" s="19">
        <v>0</v>
      </c>
    </row>
    <row r="74" spans="1:12" ht="14.5" hidden="1" customHeight="1" x14ac:dyDescent="0.3">
      <c r="A74" s="110" t="s">
        <v>38</v>
      </c>
      <c r="B74" s="113" t="s">
        <v>27</v>
      </c>
      <c r="C74" s="113" t="s">
        <v>23</v>
      </c>
      <c r="D74" s="4" t="s">
        <v>3</v>
      </c>
      <c r="E74" s="64">
        <f>F74+G74+H74+I74+J74+K74+L74</f>
        <v>2355.9499999999998</v>
      </c>
      <c r="F74" s="64">
        <f t="shared" ref="F74:L74" si="16">F75+F76+F77+F79</f>
        <v>340</v>
      </c>
      <c r="G74" s="64">
        <f t="shared" si="16"/>
        <v>0</v>
      </c>
      <c r="H74" s="65">
        <f t="shared" si="16"/>
        <v>0</v>
      </c>
      <c r="I74" s="65">
        <f t="shared" si="16"/>
        <v>2015.95</v>
      </c>
      <c r="J74" s="64">
        <f t="shared" si="16"/>
        <v>0</v>
      </c>
      <c r="K74" s="64">
        <f t="shared" si="16"/>
        <v>0</v>
      </c>
      <c r="L74" s="64">
        <f t="shared" si="16"/>
        <v>0</v>
      </c>
    </row>
    <row r="75" spans="1:12" ht="14.5" hidden="1" customHeight="1" x14ac:dyDescent="0.3">
      <c r="A75" s="111"/>
      <c r="B75" s="113"/>
      <c r="C75" s="113"/>
      <c r="D75" s="4" t="s">
        <v>13</v>
      </c>
      <c r="E75" s="19">
        <f>F75+G75+H75+I75+J75+K75+L75</f>
        <v>0</v>
      </c>
      <c r="F75" s="19">
        <v>0</v>
      </c>
      <c r="G75" s="19">
        <v>0</v>
      </c>
      <c r="H75" s="20">
        <v>0</v>
      </c>
      <c r="I75" s="20">
        <v>0</v>
      </c>
      <c r="J75" s="19">
        <v>0</v>
      </c>
      <c r="K75" s="19">
        <v>0</v>
      </c>
      <c r="L75" s="19">
        <v>0</v>
      </c>
    </row>
    <row r="76" spans="1:12" ht="14.5" hidden="1" customHeight="1" x14ac:dyDescent="0.3">
      <c r="A76" s="111"/>
      <c r="B76" s="113"/>
      <c r="C76" s="113"/>
      <c r="D76" s="4" t="s">
        <v>14</v>
      </c>
      <c r="E76" s="19">
        <f>F76+G76+H76+I76+J76+K76+L76</f>
        <v>0</v>
      </c>
      <c r="F76" s="19">
        <v>0</v>
      </c>
      <c r="G76" s="19">
        <v>0</v>
      </c>
      <c r="H76" s="20">
        <v>0</v>
      </c>
      <c r="I76" s="20">
        <v>0</v>
      </c>
      <c r="J76" s="19">
        <v>0</v>
      </c>
      <c r="K76" s="19">
        <v>0</v>
      </c>
      <c r="L76" s="19">
        <v>0</v>
      </c>
    </row>
    <row r="77" spans="1:12" ht="14.5" hidden="1" customHeight="1" x14ac:dyDescent="0.3">
      <c r="A77" s="111"/>
      <c r="B77" s="113"/>
      <c r="C77" s="113"/>
      <c r="D77" s="4" t="s">
        <v>15</v>
      </c>
      <c r="E77" s="19">
        <f>F77+G77+H77+I77+J77+K77+L77</f>
        <v>0</v>
      </c>
      <c r="F77" s="19">
        <v>0</v>
      </c>
      <c r="G77" s="19">
        <v>0</v>
      </c>
      <c r="H77" s="20">
        <v>0</v>
      </c>
      <c r="I77" s="20">
        <v>0</v>
      </c>
      <c r="J77" s="19">
        <v>0</v>
      </c>
      <c r="K77" s="19">
        <v>0</v>
      </c>
      <c r="L77" s="19">
        <v>0</v>
      </c>
    </row>
    <row r="78" spans="1:12" ht="29.15" hidden="1" customHeight="1" x14ac:dyDescent="0.3">
      <c r="A78" s="111"/>
      <c r="B78" s="113"/>
      <c r="C78" s="113"/>
      <c r="D78" s="4" t="s">
        <v>100</v>
      </c>
      <c r="E78" s="19">
        <v>0</v>
      </c>
      <c r="F78" s="19">
        <v>0</v>
      </c>
      <c r="G78" s="19">
        <v>0</v>
      </c>
      <c r="H78" s="20">
        <v>0</v>
      </c>
      <c r="I78" s="20">
        <v>0</v>
      </c>
      <c r="J78" s="19">
        <v>0</v>
      </c>
      <c r="K78" s="19">
        <v>0</v>
      </c>
      <c r="L78" s="19">
        <v>0</v>
      </c>
    </row>
    <row r="79" spans="1:12" ht="14.5" hidden="1" customHeight="1" x14ac:dyDescent="0.3">
      <c r="A79" s="111"/>
      <c r="B79" s="113"/>
      <c r="C79" s="113"/>
      <c r="D79" s="4" t="s">
        <v>16</v>
      </c>
      <c r="E79" s="19">
        <f>F79+G79+H79+I79+J79+K79+L79</f>
        <v>2355.9499999999998</v>
      </c>
      <c r="F79" s="19">
        <v>340</v>
      </c>
      <c r="G79" s="19">
        <v>0</v>
      </c>
      <c r="H79" s="20">
        <v>0</v>
      </c>
      <c r="I79" s="20">
        <v>2015.95</v>
      </c>
      <c r="J79" s="19">
        <v>0</v>
      </c>
      <c r="K79" s="19">
        <v>0</v>
      </c>
      <c r="L79" s="19">
        <v>0</v>
      </c>
    </row>
    <row r="80" spans="1:12" s="10" customFormat="1" ht="14.5" hidden="1" customHeight="1" x14ac:dyDescent="0.3">
      <c r="A80" s="134" t="s">
        <v>21</v>
      </c>
      <c r="B80" s="136" t="s">
        <v>93</v>
      </c>
      <c r="C80" s="136" t="s">
        <v>23</v>
      </c>
      <c r="D80" s="7" t="s">
        <v>3</v>
      </c>
      <c r="E80" s="65">
        <f t="shared" ref="E80:J80" si="17">E81+E82+E83+E85</f>
        <v>1700</v>
      </c>
      <c r="F80" s="65">
        <f t="shared" si="17"/>
        <v>0</v>
      </c>
      <c r="G80" s="65">
        <f t="shared" si="17"/>
        <v>0</v>
      </c>
      <c r="H80" s="65">
        <f t="shared" si="17"/>
        <v>1700</v>
      </c>
      <c r="I80" s="65">
        <f t="shared" si="17"/>
        <v>0</v>
      </c>
      <c r="J80" s="65">
        <f t="shared" si="17"/>
        <v>0</v>
      </c>
      <c r="K80" s="65">
        <v>0</v>
      </c>
      <c r="L80" s="65">
        <f>L81+L82+L83+L85</f>
        <v>0</v>
      </c>
    </row>
    <row r="81" spans="1:13" s="10" customFormat="1" ht="14.5" hidden="1" customHeight="1" x14ac:dyDescent="0.3">
      <c r="A81" s="135"/>
      <c r="B81" s="136"/>
      <c r="C81" s="136"/>
      <c r="D81" s="7" t="s">
        <v>13</v>
      </c>
      <c r="E81" s="20">
        <f t="shared" ref="E81:E91" si="18">F81+G81+H81+I81+J81+K81+L81</f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</row>
    <row r="82" spans="1:13" s="10" customFormat="1" ht="14.5" hidden="1" customHeight="1" x14ac:dyDescent="0.3">
      <c r="A82" s="135"/>
      <c r="B82" s="136"/>
      <c r="C82" s="136"/>
      <c r="D82" s="7" t="s">
        <v>14</v>
      </c>
      <c r="E82" s="20">
        <f t="shared" si="18"/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</row>
    <row r="83" spans="1:13" s="10" customFormat="1" ht="14.5" hidden="1" customHeight="1" x14ac:dyDescent="0.3">
      <c r="A83" s="135"/>
      <c r="B83" s="136"/>
      <c r="C83" s="136"/>
      <c r="D83" s="7" t="s">
        <v>15</v>
      </c>
      <c r="E83" s="20">
        <f t="shared" si="18"/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</row>
    <row r="84" spans="1:13" s="10" customFormat="1" ht="32.15" hidden="1" customHeight="1" x14ac:dyDescent="0.3">
      <c r="A84" s="135"/>
      <c r="B84" s="136"/>
      <c r="C84" s="136"/>
      <c r="D84" s="7" t="s">
        <v>100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</row>
    <row r="85" spans="1:13" s="10" customFormat="1" ht="34.9" hidden="1" customHeight="1" x14ac:dyDescent="0.3">
      <c r="A85" s="135"/>
      <c r="B85" s="136"/>
      <c r="C85" s="136"/>
      <c r="D85" s="7" t="s">
        <v>16</v>
      </c>
      <c r="E85" s="20">
        <f t="shared" si="18"/>
        <v>1700</v>
      </c>
      <c r="F85" s="20">
        <v>0</v>
      </c>
      <c r="G85" s="20">
        <v>0</v>
      </c>
      <c r="H85" s="20">
        <v>1700</v>
      </c>
      <c r="I85" s="20">
        <v>0</v>
      </c>
      <c r="J85" s="20">
        <v>0</v>
      </c>
      <c r="K85" s="20">
        <v>0</v>
      </c>
      <c r="L85" s="20">
        <v>0</v>
      </c>
    </row>
    <row r="86" spans="1:13" ht="20.25" hidden="1" customHeight="1" x14ac:dyDescent="0.3">
      <c r="A86" s="110" t="s">
        <v>95</v>
      </c>
      <c r="B86" s="113" t="s">
        <v>67</v>
      </c>
      <c r="C86" s="113" t="s">
        <v>23</v>
      </c>
      <c r="D86" s="4" t="s">
        <v>3</v>
      </c>
      <c r="E86" s="64">
        <f t="shared" si="18"/>
        <v>4934</v>
      </c>
      <c r="F86" s="64">
        <f>F87+F88+F89+F91</f>
        <v>2467</v>
      </c>
      <c r="G86" s="64">
        <f>G87+G88+G89++G90+G91</f>
        <v>2467</v>
      </c>
      <c r="H86" s="64">
        <f>H87+H88+H89+H91</f>
        <v>0</v>
      </c>
      <c r="I86" s="64">
        <f>I87+I88+I89+I91</f>
        <v>0</v>
      </c>
      <c r="J86" s="64">
        <f>J87+J88+J89+J91</f>
        <v>0</v>
      </c>
      <c r="K86" s="64">
        <f>K87+K88+K89+K91</f>
        <v>0</v>
      </c>
      <c r="L86" s="64">
        <f>L87+L88+L89+L91</f>
        <v>0</v>
      </c>
    </row>
    <row r="87" spans="1:13" ht="14.5" hidden="1" customHeight="1" x14ac:dyDescent="0.3">
      <c r="A87" s="111"/>
      <c r="B87" s="113"/>
      <c r="C87" s="113"/>
      <c r="D87" s="4" t="s">
        <v>13</v>
      </c>
      <c r="E87" s="19">
        <f t="shared" si="18"/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</row>
    <row r="88" spans="1:13" ht="14.5" hidden="1" customHeight="1" x14ac:dyDescent="0.3">
      <c r="A88" s="111"/>
      <c r="B88" s="113"/>
      <c r="C88" s="113"/>
      <c r="D88" s="4" t="s">
        <v>14</v>
      </c>
      <c r="E88" s="19">
        <f t="shared" si="18"/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</row>
    <row r="89" spans="1:13" ht="14.5" hidden="1" customHeight="1" x14ac:dyDescent="0.3">
      <c r="A89" s="111"/>
      <c r="B89" s="113"/>
      <c r="C89" s="113"/>
      <c r="D89" s="4" t="s">
        <v>15</v>
      </c>
      <c r="E89" s="19">
        <f t="shared" si="18"/>
        <v>4934</v>
      </c>
      <c r="F89" s="19">
        <v>2467</v>
      </c>
      <c r="G89" s="20">
        <v>2467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</row>
    <row r="90" spans="1:13" ht="29.5" hidden="1" customHeight="1" x14ac:dyDescent="0.3">
      <c r="A90" s="111"/>
      <c r="B90" s="113"/>
      <c r="C90" s="113"/>
      <c r="D90" s="4" t="s">
        <v>100</v>
      </c>
      <c r="E90" s="19">
        <v>0</v>
      </c>
      <c r="F90" s="19">
        <v>0</v>
      </c>
      <c r="G90" s="20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</row>
    <row r="91" spans="1:13" ht="97.5" hidden="1" customHeight="1" x14ac:dyDescent="0.3">
      <c r="A91" s="111"/>
      <c r="B91" s="113"/>
      <c r="C91" s="113"/>
      <c r="D91" s="4" t="s">
        <v>16</v>
      </c>
      <c r="E91" s="19">
        <f t="shared" si="18"/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</row>
    <row r="92" spans="1:13" ht="13.9" hidden="1" customHeight="1" x14ac:dyDescent="0.3">
      <c r="A92" s="134"/>
      <c r="B92" s="136" t="s">
        <v>19</v>
      </c>
      <c r="C92" s="136" t="s">
        <v>23</v>
      </c>
      <c r="D92" s="7" t="s">
        <v>3</v>
      </c>
      <c r="E92" s="66">
        <f>E14+E20+E26+E80+E86</f>
        <v>77194.67478999999</v>
      </c>
      <c r="F92" s="66">
        <f t="shared" ref="F92:L92" si="19">F14+F20+F26+F80+F86</f>
        <v>26602.504789999999</v>
      </c>
      <c r="G92" s="66">
        <f t="shared" si="19"/>
        <v>11577.3</v>
      </c>
      <c r="H92" s="66">
        <f t="shared" si="19"/>
        <v>23820.3</v>
      </c>
      <c r="I92" s="66">
        <f t="shared" si="19"/>
        <v>15194.57</v>
      </c>
      <c r="J92" s="66">
        <f t="shared" si="19"/>
        <v>0</v>
      </c>
      <c r="K92" s="66">
        <f t="shared" si="19"/>
        <v>0</v>
      </c>
      <c r="L92" s="66">
        <f t="shared" si="19"/>
        <v>0</v>
      </c>
      <c r="M92" s="2"/>
    </row>
    <row r="93" spans="1:13" ht="14.5" hidden="1" customHeight="1" x14ac:dyDescent="0.3">
      <c r="A93" s="134"/>
      <c r="B93" s="136"/>
      <c r="C93" s="136"/>
      <c r="D93" s="7" t="s">
        <v>13</v>
      </c>
      <c r="E93" s="66">
        <f>E15+E21+E27+E81+E87</f>
        <v>0</v>
      </c>
      <c r="F93" s="21">
        <f t="shared" ref="F93:L93" si="20">F15+F21+F27+F81+F87</f>
        <v>0</v>
      </c>
      <c r="G93" s="21">
        <f t="shared" si="20"/>
        <v>0</v>
      </c>
      <c r="H93" s="21">
        <f t="shared" si="20"/>
        <v>0</v>
      </c>
      <c r="I93" s="21">
        <f t="shared" si="20"/>
        <v>0</v>
      </c>
      <c r="J93" s="21">
        <f t="shared" si="20"/>
        <v>0</v>
      </c>
      <c r="K93" s="21">
        <f t="shared" si="20"/>
        <v>0</v>
      </c>
      <c r="L93" s="21">
        <f t="shared" si="20"/>
        <v>0</v>
      </c>
      <c r="M93" s="2"/>
    </row>
    <row r="94" spans="1:13" s="10" customFormat="1" ht="20.25" hidden="1" customHeight="1" x14ac:dyDescent="0.3">
      <c r="A94" s="134"/>
      <c r="B94" s="136"/>
      <c r="C94" s="136"/>
      <c r="D94" s="7" t="s">
        <v>14</v>
      </c>
      <c r="E94" s="66">
        <f t="shared" ref="E94:L94" si="21">E16+E22+E28+E82+E88</f>
        <v>0</v>
      </c>
      <c r="F94" s="21">
        <f t="shared" si="21"/>
        <v>0</v>
      </c>
      <c r="G94" s="21">
        <f t="shared" si="21"/>
        <v>0</v>
      </c>
      <c r="H94" s="21">
        <f t="shared" si="21"/>
        <v>0</v>
      </c>
      <c r="I94" s="21">
        <f t="shared" si="21"/>
        <v>0</v>
      </c>
      <c r="J94" s="21">
        <f t="shared" si="21"/>
        <v>0</v>
      </c>
      <c r="K94" s="21">
        <f t="shared" si="21"/>
        <v>0</v>
      </c>
      <c r="L94" s="21">
        <f t="shared" si="21"/>
        <v>0</v>
      </c>
    </row>
    <row r="95" spans="1:13" s="10" customFormat="1" hidden="1" x14ac:dyDescent="0.3">
      <c r="A95" s="134"/>
      <c r="B95" s="136"/>
      <c r="C95" s="136"/>
      <c r="D95" s="7" t="s">
        <v>15</v>
      </c>
      <c r="E95" s="66">
        <f t="shared" ref="E95:L95" si="22">E17+E23+E29+E83+E89</f>
        <v>33292.004789999999</v>
      </c>
      <c r="F95" s="21">
        <f t="shared" si="22"/>
        <v>5280.9047900000005</v>
      </c>
      <c r="G95" s="21">
        <f t="shared" si="22"/>
        <v>11577.3</v>
      </c>
      <c r="H95" s="21">
        <f t="shared" si="22"/>
        <v>9788.7999999999993</v>
      </c>
      <c r="I95" s="21">
        <f t="shared" si="22"/>
        <v>6645</v>
      </c>
      <c r="J95" s="21">
        <f t="shared" si="22"/>
        <v>0</v>
      </c>
      <c r="K95" s="21">
        <f t="shared" si="22"/>
        <v>0</v>
      </c>
      <c r="L95" s="21">
        <f t="shared" si="22"/>
        <v>0</v>
      </c>
    </row>
    <row r="96" spans="1:13" s="10" customFormat="1" ht="26" hidden="1" x14ac:dyDescent="0.3">
      <c r="A96" s="134"/>
      <c r="B96" s="136"/>
      <c r="C96" s="136"/>
      <c r="D96" s="7" t="s">
        <v>100</v>
      </c>
      <c r="E96" s="66">
        <f t="shared" ref="E96:L96" si="23">E18+E24+E30+E84+E90</f>
        <v>0</v>
      </c>
      <c r="F96" s="21">
        <f t="shared" si="23"/>
        <v>0</v>
      </c>
      <c r="G96" s="21">
        <f t="shared" si="23"/>
        <v>0</v>
      </c>
      <c r="H96" s="21">
        <f t="shared" si="23"/>
        <v>0</v>
      </c>
      <c r="I96" s="21">
        <f t="shared" si="23"/>
        <v>0</v>
      </c>
      <c r="J96" s="21">
        <f t="shared" si="23"/>
        <v>0</v>
      </c>
      <c r="K96" s="21">
        <f t="shared" si="23"/>
        <v>0</v>
      </c>
      <c r="L96" s="21">
        <f t="shared" si="23"/>
        <v>0</v>
      </c>
    </row>
    <row r="97" spans="1:15" s="10" customFormat="1" hidden="1" x14ac:dyDescent="0.3">
      <c r="A97" s="134"/>
      <c r="B97" s="136"/>
      <c r="C97" s="136"/>
      <c r="D97" s="7" t="s">
        <v>16</v>
      </c>
      <c r="E97" s="66">
        <f t="shared" ref="E97:L97" si="24">E19+E25+E31+E85+E91</f>
        <v>43902.67</v>
      </c>
      <c r="F97" s="21">
        <f t="shared" si="24"/>
        <v>21321.599999999999</v>
      </c>
      <c r="G97" s="21">
        <f t="shared" si="24"/>
        <v>0</v>
      </c>
      <c r="H97" s="21">
        <f t="shared" si="24"/>
        <v>14031.5</v>
      </c>
      <c r="I97" s="21">
        <f t="shared" si="24"/>
        <v>8549.57</v>
      </c>
      <c r="J97" s="21">
        <f t="shared" si="24"/>
        <v>0</v>
      </c>
      <c r="K97" s="21">
        <f t="shared" si="24"/>
        <v>0</v>
      </c>
      <c r="L97" s="21">
        <f t="shared" si="24"/>
        <v>0</v>
      </c>
      <c r="M97" s="11"/>
    </row>
    <row r="98" spans="1:15" s="8" customFormat="1" ht="30.75" hidden="1" customHeight="1" x14ac:dyDescent="0.35">
      <c r="A98" s="139" t="s">
        <v>96</v>
      </c>
      <c r="B98" s="139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9"/>
      <c r="N98" s="9"/>
      <c r="O98" s="9"/>
    </row>
    <row r="99" spans="1:15" hidden="1" x14ac:dyDescent="0.3">
      <c r="A99" s="134" t="s">
        <v>20</v>
      </c>
      <c r="B99" s="136" t="s">
        <v>64</v>
      </c>
      <c r="C99" s="136" t="s">
        <v>23</v>
      </c>
      <c r="D99" s="7" t="s">
        <v>3</v>
      </c>
      <c r="E99" s="66">
        <f>E100+E101+E102+E104</f>
        <v>4668.7</v>
      </c>
      <c r="F99" s="66">
        <f t="shared" ref="F99:L99" si="25">F100+F101+F102+F104</f>
        <v>1100</v>
      </c>
      <c r="G99" s="66">
        <f t="shared" si="25"/>
        <v>353.7</v>
      </c>
      <c r="H99" s="66">
        <f t="shared" si="25"/>
        <v>1500</v>
      </c>
      <c r="I99" s="66">
        <f t="shared" si="25"/>
        <v>1715</v>
      </c>
      <c r="J99" s="66">
        <f t="shared" si="25"/>
        <v>0</v>
      </c>
      <c r="K99" s="66">
        <f t="shared" si="25"/>
        <v>0</v>
      </c>
      <c r="L99" s="66">
        <f t="shared" si="25"/>
        <v>0</v>
      </c>
    </row>
    <row r="100" spans="1:15" s="10" customFormat="1" ht="14.5" hidden="1" customHeight="1" x14ac:dyDescent="0.3">
      <c r="A100" s="135"/>
      <c r="B100" s="137"/>
      <c r="C100" s="136"/>
      <c r="D100" s="7" t="s">
        <v>13</v>
      </c>
      <c r="E100" s="66">
        <f>F100+G100+H100+I100+J100+K100+L100</f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</row>
    <row r="101" spans="1:15" s="10" customFormat="1" ht="20.25" hidden="1" customHeight="1" x14ac:dyDescent="0.3">
      <c r="A101" s="135"/>
      <c r="B101" s="137"/>
      <c r="C101" s="136"/>
      <c r="D101" s="7" t="s">
        <v>14</v>
      </c>
      <c r="E101" s="66">
        <f>F101+G101+H101+I101+J101+K101+L101</f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f>J89</f>
        <v>0</v>
      </c>
      <c r="K101" s="21">
        <f>K89</f>
        <v>0</v>
      </c>
      <c r="L101" s="21">
        <f>L89</f>
        <v>0</v>
      </c>
    </row>
    <row r="102" spans="1:15" s="10" customFormat="1" hidden="1" x14ac:dyDescent="0.3">
      <c r="A102" s="135"/>
      <c r="B102" s="137"/>
      <c r="C102" s="136"/>
      <c r="D102" s="7" t="s">
        <v>15</v>
      </c>
      <c r="E102" s="66">
        <f>F102+G102+H102+I102+J102+K102+L102</f>
        <v>3568.7</v>
      </c>
      <c r="F102" s="21">
        <v>0</v>
      </c>
      <c r="G102" s="21">
        <v>353.7</v>
      </c>
      <c r="H102" s="21">
        <v>1500</v>
      </c>
      <c r="I102" s="21">
        <v>1715</v>
      </c>
      <c r="J102" s="21">
        <f>J91</f>
        <v>0</v>
      </c>
      <c r="K102" s="21">
        <f>K91</f>
        <v>0</v>
      </c>
      <c r="L102" s="21">
        <f>L91</f>
        <v>0</v>
      </c>
    </row>
    <row r="103" spans="1:15" s="10" customFormat="1" ht="26" hidden="1" x14ac:dyDescent="0.3">
      <c r="A103" s="135"/>
      <c r="B103" s="137"/>
      <c r="C103" s="136"/>
      <c r="D103" s="7" t="s">
        <v>100</v>
      </c>
      <c r="E103" s="66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</row>
    <row r="104" spans="1:15" s="10" customFormat="1" hidden="1" x14ac:dyDescent="0.3">
      <c r="A104" s="135"/>
      <c r="B104" s="137"/>
      <c r="C104" s="136"/>
      <c r="D104" s="7" t="s">
        <v>16</v>
      </c>
      <c r="E104" s="66">
        <f>F104+G104+H104+I104+J104+K104+L104</f>
        <v>1100</v>
      </c>
      <c r="F104" s="21">
        <v>1100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</row>
    <row r="105" spans="1:15" s="10" customFormat="1" hidden="1" x14ac:dyDescent="0.3">
      <c r="A105" s="134"/>
      <c r="B105" s="136" t="s">
        <v>85</v>
      </c>
      <c r="C105" s="136" t="s">
        <v>23</v>
      </c>
      <c r="D105" s="7" t="s">
        <v>3</v>
      </c>
      <c r="E105" s="66">
        <f>E99</f>
        <v>4668.7</v>
      </c>
      <c r="F105" s="21">
        <f t="shared" ref="F105:L105" si="26">F99</f>
        <v>1100</v>
      </c>
      <c r="G105" s="21">
        <f t="shared" si="26"/>
        <v>353.7</v>
      </c>
      <c r="H105" s="21">
        <f t="shared" si="26"/>
        <v>1500</v>
      </c>
      <c r="I105" s="21">
        <f t="shared" si="26"/>
        <v>1715</v>
      </c>
      <c r="J105" s="21">
        <f t="shared" si="26"/>
        <v>0</v>
      </c>
      <c r="K105" s="21">
        <f t="shared" si="26"/>
        <v>0</v>
      </c>
      <c r="L105" s="21">
        <f t="shared" si="26"/>
        <v>0</v>
      </c>
    </row>
    <row r="106" spans="1:15" s="10" customFormat="1" ht="14.5" hidden="1" customHeight="1" x14ac:dyDescent="0.3">
      <c r="A106" s="135"/>
      <c r="B106" s="137"/>
      <c r="C106" s="136"/>
      <c r="D106" s="7" t="s">
        <v>13</v>
      </c>
      <c r="E106" s="66">
        <f>E100</f>
        <v>0</v>
      </c>
      <c r="F106" s="21">
        <f t="shared" ref="F106:L108" si="27">F100</f>
        <v>0</v>
      </c>
      <c r="G106" s="21">
        <f t="shared" si="27"/>
        <v>0</v>
      </c>
      <c r="H106" s="21">
        <f t="shared" si="27"/>
        <v>0</v>
      </c>
      <c r="I106" s="21">
        <f t="shared" si="27"/>
        <v>0</v>
      </c>
      <c r="J106" s="21">
        <f t="shared" si="27"/>
        <v>0</v>
      </c>
      <c r="K106" s="21">
        <f t="shared" si="27"/>
        <v>0</v>
      </c>
      <c r="L106" s="21">
        <f t="shared" si="27"/>
        <v>0</v>
      </c>
    </row>
    <row r="107" spans="1:15" s="10" customFormat="1" ht="20.25" hidden="1" customHeight="1" x14ac:dyDescent="0.3">
      <c r="A107" s="135"/>
      <c r="B107" s="137"/>
      <c r="C107" s="136"/>
      <c r="D107" s="7" t="s">
        <v>14</v>
      </c>
      <c r="E107" s="66">
        <f>E101</f>
        <v>0</v>
      </c>
      <c r="F107" s="21">
        <f t="shared" si="27"/>
        <v>0</v>
      </c>
      <c r="G107" s="21">
        <f t="shared" si="27"/>
        <v>0</v>
      </c>
      <c r="H107" s="21">
        <f t="shared" si="27"/>
        <v>0</v>
      </c>
      <c r="I107" s="21">
        <f t="shared" si="27"/>
        <v>0</v>
      </c>
      <c r="J107" s="21">
        <f t="shared" si="27"/>
        <v>0</v>
      </c>
      <c r="K107" s="21">
        <f t="shared" si="27"/>
        <v>0</v>
      </c>
      <c r="L107" s="21">
        <f t="shared" si="27"/>
        <v>0</v>
      </c>
    </row>
    <row r="108" spans="1:15" s="10" customFormat="1" hidden="1" x14ac:dyDescent="0.3">
      <c r="A108" s="135"/>
      <c r="B108" s="137"/>
      <c r="C108" s="136"/>
      <c r="D108" s="7" t="s">
        <v>15</v>
      </c>
      <c r="E108" s="66">
        <f>E102</f>
        <v>3568.7</v>
      </c>
      <c r="F108" s="21">
        <f t="shared" si="27"/>
        <v>0</v>
      </c>
      <c r="G108" s="21">
        <f t="shared" si="27"/>
        <v>353.7</v>
      </c>
      <c r="H108" s="21">
        <f t="shared" si="27"/>
        <v>1500</v>
      </c>
      <c r="I108" s="21">
        <f t="shared" si="27"/>
        <v>1715</v>
      </c>
      <c r="J108" s="21">
        <f t="shared" si="27"/>
        <v>0</v>
      </c>
      <c r="K108" s="21">
        <f t="shared" si="27"/>
        <v>0</v>
      </c>
      <c r="L108" s="21">
        <f t="shared" si="27"/>
        <v>0</v>
      </c>
    </row>
    <row r="109" spans="1:15" s="10" customFormat="1" ht="26" hidden="1" x14ac:dyDescent="0.3">
      <c r="A109" s="135"/>
      <c r="B109" s="137"/>
      <c r="C109" s="136"/>
      <c r="D109" s="7" t="s">
        <v>100</v>
      </c>
      <c r="E109" s="66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</row>
    <row r="110" spans="1:15" s="10" customFormat="1" hidden="1" x14ac:dyDescent="0.3">
      <c r="A110" s="135"/>
      <c r="B110" s="137"/>
      <c r="C110" s="136"/>
      <c r="D110" s="7" t="s">
        <v>16</v>
      </c>
      <c r="E110" s="66">
        <f t="shared" ref="E110:L110" si="28">E104</f>
        <v>1100</v>
      </c>
      <c r="F110" s="21">
        <f t="shared" si="28"/>
        <v>1100</v>
      </c>
      <c r="G110" s="21">
        <f t="shared" si="28"/>
        <v>0</v>
      </c>
      <c r="H110" s="21">
        <f t="shared" si="28"/>
        <v>0</v>
      </c>
      <c r="I110" s="21">
        <f t="shared" si="28"/>
        <v>0</v>
      </c>
      <c r="J110" s="21">
        <f t="shared" si="28"/>
        <v>0</v>
      </c>
      <c r="K110" s="21">
        <f t="shared" si="28"/>
        <v>0</v>
      </c>
      <c r="L110" s="21">
        <f t="shared" si="28"/>
        <v>0</v>
      </c>
    </row>
    <row r="111" spans="1:15" s="10" customFormat="1" hidden="1" x14ac:dyDescent="0.3">
      <c r="A111" s="134"/>
      <c r="B111" s="137" t="s">
        <v>97</v>
      </c>
      <c r="C111" s="136" t="s">
        <v>23</v>
      </c>
      <c r="D111" s="7" t="s">
        <v>3</v>
      </c>
      <c r="E111" s="66">
        <f>E92+E105</f>
        <v>81863.374789999987</v>
      </c>
      <c r="F111" s="66">
        <f t="shared" ref="F111:L111" si="29">F92+F105</f>
        <v>27702.504789999999</v>
      </c>
      <c r="G111" s="66">
        <f t="shared" si="29"/>
        <v>11931</v>
      </c>
      <c r="H111" s="66">
        <f t="shared" si="29"/>
        <v>25320.3</v>
      </c>
      <c r="I111" s="66">
        <f t="shared" si="29"/>
        <v>16909.57</v>
      </c>
      <c r="J111" s="66">
        <f>J92+J105</f>
        <v>0</v>
      </c>
      <c r="K111" s="66">
        <f t="shared" si="29"/>
        <v>0</v>
      </c>
      <c r="L111" s="66">
        <f t="shared" si="29"/>
        <v>0</v>
      </c>
    </row>
    <row r="112" spans="1:15" s="10" customFormat="1" ht="14.5" hidden="1" customHeight="1" x14ac:dyDescent="0.3">
      <c r="A112" s="135"/>
      <c r="B112" s="137"/>
      <c r="C112" s="136"/>
      <c r="D112" s="7" t="s">
        <v>13</v>
      </c>
      <c r="E112" s="66">
        <f>E93+E106</f>
        <v>0</v>
      </c>
      <c r="F112" s="21">
        <f t="shared" ref="F112:L112" si="30">F93+F106</f>
        <v>0</v>
      </c>
      <c r="G112" s="21">
        <f t="shared" si="30"/>
        <v>0</v>
      </c>
      <c r="H112" s="21">
        <f t="shared" si="30"/>
        <v>0</v>
      </c>
      <c r="I112" s="21">
        <f t="shared" si="30"/>
        <v>0</v>
      </c>
      <c r="J112" s="21">
        <f t="shared" si="30"/>
        <v>0</v>
      </c>
      <c r="K112" s="21">
        <f t="shared" si="30"/>
        <v>0</v>
      </c>
      <c r="L112" s="21">
        <f t="shared" si="30"/>
        <v>0</v>
      </c>
    </row>
    <row r="113" spans="1:15" s="10" customFormat="1" ht="20.25" hidden="1" customHeight="1" x14ac:dyDescent="0.3">
      <c r="A113" s="135"/>
      <c r="B113" s="137"/>
      <c r="C113" s="136"/>
      <c r="D113" s="7" t="s">
        <v>14</v>
      </c>
      <c r="E113" s="66">
        <f t="shared" ref="E113:L113" si="31">E94+E107</f>
        <v>0</v>
      </c>
      <c r="F113" s="21">
        <f t="shared" si="31"/>
        <v>0</v>
      </c>
      <c r="G113" s="21">
        <f t="shared" si="31"/>
        <v>0</v>
      </c>
      <c r="H113" s="21">
        <f t="shared" si="31"/>
        <v>0</v>
      </c>
      <c r="I113" s="21">
        <f t="shared" si="31"/>
        <v>0</v>
      </c>
      <c r="J113" s="21">
        <f t="shared" si="31"/>
        <v>0</v>
      </c>
      <c r="K113" s="21">
        <f t="shared" si="31"/>
        <v>0</v>
      </c>
      <c r="L113" s="21">
        <f t="shared" si="31"/>
        <v>0</v>
      </c>
    </row>
    <row r="114" spans="1:15" s="10" customFormat="1" hidden="1" x14ac:dyDescent="0.3">
      <c r="A114" s="135"/>
      <c r="B114" s="137"/>
      <c r="C114" s="136"/>
      <c r="D114" s="7" t="s">
        <v>15</v>
      </c>
      <c r="E114" s="66">
        <f t="shared" ref="E114:L114" si="32">E95+E108</f>
        <v>36860.704789999996</v>
      </c>
      <c r="F114" s="21">
        <f t="shared" si="32"/>
        <v>5280.9047900000005</v>
      </c>
      <c r="G114" s="21">
        <f t="shared" si="32"/>
        <v>11931</v>
      </c>
      <c r="H114" s="21">
        <f t="shared" si="32"/>
        <v>11288.8</v>
      </c>
      <c r="I114" s="21">
        <f t="shared" si="32"/>
        <v>8360</v>
      </c>
      <c r="J114" s="21">
        <f t="shared" si="32"/>
        <v>0</v>
      </c>
      <c r="K114" s="21">
        <f t="shared" si="32"/>
        <v>0</v>
      </c>
      <c r="L114" s="21">
        <f t="shared" si="32"/>
        <v>0</v>
      </c>
    </row>
    <row r="115" spans="1:15" s="10" customFormat="1" ht="26" hidden="1" x14ac:dyDescent="0.3">
      <c r="A115" s="135"/>
      <c r="B115" s="137"/>
      <c r="C115" s="136"/>
      <c r="D115" s="7" t="s">
        <v>100</v>
      </c>
      <c r="E115" s="66">
        <f t="shared" ref="E115:L115" si="33">E96+E109</f>
        <v>0</v>
      </c>
      <c r="F115" s="21">
        <f t="shared" si="33"/>
        <v>0</v>
      </c>
      <c r="G115" s="21">
        <f t="shared" si="33"/>
        <v>0</v>
      </c>
      <c r="H115" s="21">
        <f t="shared" si="33"/>
        <v>0</v>
      </c>
      <c r="I115" s="21">
        <f t="shared" si="33"/>
        <v>0</v>
      </c>
      <c r="J115" s="21">
        <f t="shared" si="33"/>
        <v>0</v>
      </c>
      <c r="K115" s="21">
        <f t="shared" si="33"/>
        <v>0</v>
      </c>
      <c r="L115" s="21">
        <f t="shared" si="33"/>
        <v>0</v>
      </c>
    </row>
    <row r="116" spans="1:15" s="10" customFormat="1" hidden="1" x14ac:dyDescent="0.3">
      <c r="A116" s="135"/>
      <c r="B116" s="137"/>
      <c r="C116" s="136"/>
      <c r="D116" s="7" t="s">
        <v>16</v>
      </c>
      <c r="E116" s="66">
        <f t="shared" ref="E116:L116" si="34">E97+E110</f>
        <v>45002.67</v>
      </c>
      <c r="F116" s="21">
        <f t="shared" si="34"/>
        <v>22421.599999999999</v>
      </c>
      <c r="G116" s="21">
        <f t="shared" si="34"/>
        <v>0</v>
      </c>
      <c r="H116" s="21">
        <f t="shared" si="34"/>
        <v>14031.5</v>
      </c>
      <c r="I116" s="21">
        <f t="shared" si="34"/>
        <v>8549.57</v>
      </c>
      <c r="J116" s="21">
        <f t="shared" si="34"/>
        <v>0</v>
      </c>
      <c r="K116" s="21">
        <f t="shared" si="34"/>
        <v>0</v>
      </c>
      <c r="L116" s="21">
        <f t="shared" si="34"/>
        <v>0</v>
      </c>
    </row>
    <row r="117" spans="1:15" s="10" customFormat="1" ht="21.75" hidden="1" customHeight="1" x14ac:dyDescent="0.3">
      <c r="A117" s="139" t="s">
        <v>40</v>
      </c>
      <c r="B117" s="139"/>
      <c r="C117" s="139"/>
      <c r="D117" s="139"/>
      <c r="E117" s="139"/>
      <c r="F117" s="139"/>
      <c r="G117" s="139"/>
      <c r="H117" s="139"/>
      <c r="I117" s="139"/>
      <c r="J117" s="139"/>
      <c r="K117" s="139"/>
      <c r="L117" s="139"/>
    </row>
    <row r="118" spans="1:15" ht="23.25" hidden="1" customHeight="1" x14ac:dyDescent="0.3">
      <c r="A118" s="114" t="s">
        <v>39</v>
      </c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</row>
    <row r="119" spans="1:15" ht="37.5" hidden="1" customHeight="1" x14ac:dyDescent="0.3">
      <c r="A119" s="114" t="s">
        <v>98</v>
      </c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  <c r="M119" s="2"/>
      <c r="N119" s="2"/>
    </row>
    <row r="120" spans="1:15" ht="30" hidden="1" customHeight="1" x14ac:dyDescent="0.3">
      <c r="A120" s="110" t="s">
        <v>101</v>
      </c>
      <c r="B120" s="113" t="s">
        <v>41</v>
      </c>
      <c r="C120" s="113" t="s">
        <v>42</v>
      </c>
      <c r="D120" s="5" t="s">
        <v>3</v>
      </c>
      <c r="E120" s="64">
        <f>E126+E132+E138+E144+E150+E156+E162+E168</f>
        <v>6124236.3991199993</v>
      </c>
      <c r="F120" s="64">
        <f>F126+F132+F138+F144+F150+F156+F162+F168</f>
        <v>1144842.7408</v>
      </c>
      <c r="G120" s="64">
        <f t="shared" ref="G120:L120" si="35">G126+G132+G138+G144+G150+G156+G162+G168</f>
        <v>861360.03610000003</v>
      </c>
      <c r="H120" s="64">
        <f t="shared" si="35"/>
        <v>955121.51111000008</v>
      </c>
      <c r="I120" s="64">
        <f t="shared" si="35"/>
        <v>807912.11110999994</v>
      </c>
      <c r="J120" s="64">
        <f t="shared" si="35"/>
        <v>790000</v>
      </c>
      <c r="K120" s="64">
        <f t="shared" si="35"/>
        <v>780000</v>
      </c>
      <c r="L120" s="64">
        <f t="shared" si="35"/>
        <v>785000</v>
      </c>
    </row>
    <row r="121" spans="1:15" hidden="1" x14ac:dyDescent="0.3">
      <c r="A121" s="111"/>
      <c r="B121" s="113"/>
      <c r="C121" s="113"/>
      <c r="D121" s="5" t="s">
        <v>13</v>
      </c>
      <c r="E121" s="64">
        <f>E127+E133+E139+E145+E151+E157+E163+E169</f>
        <v>0</v>
      </c>
      <c r="F121" s="19">
        <f t="shared" ref="F121:L125" si="36">F127+F133+F139+F145+F151+F157+F163+F169</f>
        <v>0</v>
      </c>
      <c r="G121" s="19">
        <f t="shared" si="36"/>
        <v>0</v>
      </c>
      <c r="H121" s="19">
        <f t="shared" si="36"/>
        <v>0</v>
      </c>
      <c r="I121" s="19">
        <f t="shared" si="36"/>
        <v>0</v>
      </c>
      <c r="J121" s="19">
        <f t="shared" si="36"/>
        <v>0</v>
      </c>
      <c r="K121" s="19">
        <f t="shared" si="36"/>
        <v>0</v>
      </c>
      <c r="L121" s="19">
        <f t="shared" si="36"/>
        <v>0</v>
      </c>
    </row>
    <row r="122" spans="1:15" hidden="1" x14ac:dyDescent="0.3">
      <c r="A122" s="111"/>
      <c r="B122" s="113"/>
      <c r="C122" s="113"/>
      <c r="D122" s="5" t="s">
        <v>14</v>
      </c>
      <c r="E122" s="64">
        <f>E128+E134+E140+E146+E152+E158+E164+E170</f>
        <v>407907.7</v>
      </c>
      <c r="F122" s="20">
        <f t="shared" si="36"/>
        <v>344699</v>
      </c>
      <c r="G122" s="20">
        <f t="shared" si="36"/>
        <v>21966.9</v>
      </c>
      <c r="H122" s="20">
        <f t="shared" si="36"/>
        <v>20620.900000000001</v>
      </c>
      <c r="I122" s="20">
        <f t="shared" si="36"/>
        <v>20620.900000000001</v>
      </c>
      <c r="J122" s="19">
        <f t="shared" si="36"/>
        <v>0</v>
      </c>
      <c r="K122" s="19">
        <f t="shared" si="36"/>
        <v>0</v>
      </c>
      <c r="L122" s="19">
        <f t="shared" si="36"/>
        <v>0</v>
      </c>
    </row>
    <row r="123" spans="1:15" hidden="1" x14ac:dyDescent="0.3">
      <c r="A123" s="111"/>
      <c r="B123" s="113"/>
      <c r="C123" s="113"/>
      <c r="D123" s="5" t="s">
        <v>15</v>
      </c>
      <c r="E123" s="64">
        <f>E129+E135+E141+E147+E153+E159+E165+E171</f>
        <v>101169.31469000001</v>
      </c>
      <c r="F123" s="20">
        <f t="shared" si="36"/>
        <v>12800.470799999999</v>
      </c>
      <c r="G123" s="20">
        <f t="shared" si="36"/>
        <v>83786.421669999996</v>
      </c>
      <c r="H123" s="20">
        <f t="shared" si="36"/>
        <v>2291.2111100000002</v>
      </c>
      <c r="I123" s="20">
        <f t="shared" si="36"/>
        <v>2291.2111100000002</v>
      </c>
      <c r="J123" s="19">
        <f t="shared" si="36"/>
        <v>0</v>
      </c>
      <c r="K123" s="19">
        <f t="shared" si="36"/>
        <v>0</v>
      </c>
      <c r="L123" s="19">
        <f t="shared" si="36"/>
        <v>0</v>
      </c>
    </row>
    <row r="124" spans="1:15" ht="26" hidden="1" x14ac:dyDescent="0.3">
      <c r="A124" s="111"/>
      <c r="B124" s="113"/>
      <c r="C124" s="113"/>
      <c r="D124" s="5" t="s">
        <v>100</v>
      </c>
      <c r="E124" s="65">
        <f>E123+E122</f>
        <v>509077.01469000004</v>
      </c>
      <c r="F124" s="65">
        <f t="shared" ref="F124:L124" si="37">F123+F122</f>
        <v>357499.47080000001</v>
      </c>
      <c r="G124" s="20">
        <f t="shared" si="36"/>
        <v>24407.666670000002</v>
      </c>
      <c r="H124" s="65">
        <f t="shared" si="37"/>
        <v>22912.111110000002</v>
      </c>
      <c r="I124" s="65">
        <f t="shared" si="37"/>
        <v>22912.111110000002</v>
      </c>
      <c r="J124" s="65">
        <f t="shared" si="37"/>
        <v>0</v>
      </c>
      <c r="K124" s="65">
        <f t="shared" si="37"/>
        <v>0</v>
      </c>
      <c r="L124" s="65">
        <f t="shared" si="37"/>
        <v>0</v>
      </c>
    </row>
    <row r="125" spans="1:15" hidden="1" x14ac:dyDescent="0.3">
      <c r="A125" s="111"/>
      <c r="B125" s="113"/>
      <c r="C125" s="113"/>
      <c r="D125" s="5" t="s">
        <v>16</v>
      </c>
      <c r="E125" s="64">
        <f>E131+E137+E143+E149+E155+E161+E167+E173</f>
        <v>5187428.0247400003</v>
      </c>
      <c r="F125" s="20">
        <f t="shared" ref="F125:L125" si="38">F131+F137+F143+F149+F155+F161+F167+F173</f>
        <v>429843.79919999995</v>
      </c>
      <c r="G125" s="20">
        <f t="shared" si="36"/>
        <v>731199.04775999987</v>
      </c>
      <c r="H125" s="20">
        <f t="shared" si="38"/>
        <v>909297.28888999997</v>
      </c>
      <c r="I125" s="20">
        <f t="shared" si="38"/>
        <v>762087.88889000006</v>
      </c>
      <c r="J125" s="19">
        <f t="shared" si="38"/>
        <v>790000</v>
      </c>
      <c r="K125" s="19">
        <f t="shared" si="38"/>
        <v>780000</v>
      </c>
      <c r="L125" s="19">
        <f t="shared" si="38"/>
        <v>785000</v>
      </c>
      <c r="N125" s="12"/>
    </row>
    <row r="126" spans="1:15" ht="14.5" hidden="1" customHeight="1" x14ac:dyDescent="0.3">
      <c r="A126" s="110" t="s">
        <v>102</v>
      </c>
      <c r="B126" s="113" t="s">
        <v>34</v>
      </c>
      <c r="C126" s="113" t="s">
        <v>42</v>
      </c>
      <c r="D126" s="5" t="s">
        <v>3</v>
      </c>
      <c r="E126" s="64">
        <f t="shared" ref="E126:E173" si="39">F126+G126+H126+I126+J126+K126+L126</f>
        <v>1467787.50535</v>
      </c>
      <c r="F126" s="64">
        <f>F127+F128+F129+F130+F131</f>
        <v>222787.50534999999</v>
      </c>
      <c r="G126" s="64">
        <f t="shared" ref="G126:L126" si="40">G127+G128+G129+G130+G131</f>
        <v>200000</v>
      </c>
      <c r="H126" s="64">
        <f t="shared" si="40"/>
        <v>250000</v>
      </c>
      <c r="I126" s="64">
        <f t="shared" si="40"/>
        <v>100000</v>
      </c>
      <c r="J126" s="64">
        <f t="shared" si="40"/>
        <v>290000</v>
      </c>
      <c r="K126" s="64">
        <f t="shared" si="40"/>
        <v>180000</v>
      </c>
      <c r="L126" s="64">
        <f t="shared" si="40"/>
        <v>225000</v>
      </c>
      <c r="N126" s="12"/>
    </row>
    <row r="127" spans="1:15" ht="14.5" hidden="1" customHeight="1" x14ac:dyDescent="0.3">
      <c r="A127" s="111"/>
      <c r="B127" s="113"/>
      <c r="C127" s="113"/>
      <c r="D127" s="5" t="s">
        <v>13</v>
      </c>
      <c r="E127" s="19">
        <f t="shared" si="39"/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N127" s="12"/>
    </row>
    <row r="128" spans="1:15" ht="14.5" hidden="1" customHeight="1" x14ac:dyDescent="0.3">
      <c r="A128" s="111"/>
      <c r="B128" s="113"/>
      <c r="C128" s="113"/>
      <c r="D128" s="5" t="s">
        <v>14</v>
      </c>
      <c r="E128" s="19">
        <f t="shared" si="39"/>
        <v>46964.491199999997</v>
      </c>
      <c r="F128" s="21">
        <v>46964.491199999997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N128" s="12"/>
      <c r="O128" s="2"/>
    </row>
    <row r="129" spans="1:14" ht="14.5" hidden="1" customHeight="1" x14ac:dyDescent="0.3">
      <c r="A129" s="111"/>
      <c r="B129" s="113"/>
      <c r="C129" s="113"/>
      <c r="D129" s="5" t="s">
        <v>15</v>
      </c>
      <c r="E129" s="19">
        <f t="shared" si="39"/>
        <v>5218.2767999999996</v>
      </c>
      <c r="F129" s="21">
        <v>5218.2767999999996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N129" s="12"/>
    </row>
    <row r="130" spans="1:14" ht="24" hidden="1" customHeight="1" x14ac:dyDescent="0.3">
      <c r="A130" s="111"/>
      <c r="B130" s="113"/>
      <c r="C130" s="113"/>
      <c r="D130" s="5" t="s">
        <v>100</v>
      </c>
      <c r="E130" s="19">
        <f>E128+E129</f>
        <v>52182.767999999996</v>
      </c>
      <c r="F130" s="19">
        <f t="shared" ref="F130:L130" si="41">F128+F129</f>
        <v>52182.767999999996</v>
      </c>
      <c r="G130" s="19">
        <f t="shared" si="41"/>
        <v>0</v>
      </c>
      <c r="H130" s="19">
        <f t="shared" si="41"/>
        <v>0</v>
      </c>
      <c r="I130" s="19">
        <f t="shared" si="41"/>
        <v>0</v>
      </c>
      <c r="J130" s="19">
        <f t="shared" si="41"/>
        <v>0</v>
      </c>
      <c r="K130" s="19">
        <f t="shared" si="41"/>
        <v>0</v>
      </c>
      <c r="L130" s="19">
        <f t="shared" si="41"/>
        <v>0</v>
      </c>
      <c r="N130" s="12"/>
    </row>
    <row r="131" spans="1:14" ht="14.5" hidden="1" customHeight="1" x14ac:dyDescent="0.3">
      <c r="A131" s="111"/>
      <c r="B131" s="113"/>
      <c r="C131" s="113"/>
      <c r="D131" s="5" t="s">
        <v>16</v>
      </c>
      <c r="E131" s="19">
        <f t="shared" si="39"/>
        <v>1363421.9693499999</v>
      </c>
      <c r="F131" s="22">
        <v>118421.96935</v>
      </c>
      <c r="G131" s="22">
        <v>200000</v>
      </c>
      <c r="H131" s="22">
        <v>250000</v>
      </c>
      <c r="I131" s="22">
        <v>100000</v>
      </c>
      <c r="J131" s="22">
        <v>290000</v>
      </c>
      <c r="K131" s="22">
        <v>180000</v>
      </c>
      <c r="L131" s="22">
        <v>225000</v>
      </c>
      <c r="N131" s="12"/>
    </row>
    <row r="132" spans="1:14" ht="14.5" hidden="1" customHeight="1" x14ac:dyDescent="0.3">
      <c r="A132" s="110" t="s">
        <v>103</v>
      </c>
      <c r="B132" s="113" t="s">
        <v>24</v>
      </c>
      <c r="C132" s="113" t="s">
        <v>42</v>
      </c>
      <c r="D132" s="5" t="s">
        <v>3</v>
      </c>
      <c r="E132" s="64">
        <f t="shared" si="39"/>
        <v>2678277.5901699997</v>
      </c>
      <c r="F132" s="64">
        <f>F133+F134+F135+F136+F137</f>
        <v>393012.30460999999</v>
      </c>
      <c r="G132" s="64">
        <f t="shared" ref="G132:L132" si="42">G133+G134+G135+G136+G137</f>
        <v>307231.66333999997</v>
      </c>
      <c r="H132" s="64">
        <f t="shared" si="42"/>
        <v>355121.51111000002</v>
      </c>
      <c r="I132" s="64">
        <f t="shared" si="42"/>
        <v>422912.11111</v>
      </c>
      <c r="J132" s="64">
        <f t="shared" si="42"/>
        <v>400000</v>
      </c>
      <c r="K132" s="64">
        <f t="shared" si="42"/>
        <v>400000</v>
      </c>
      <c r="L132" s="64">
        <f t="shared" si="42"/>
        <v>400000</v>
      </c>
      <c r="M132" s="6"/>
      <c r="N132" s="12"/>
    </row>
    <row r="133" spans="1:14" ht="14.5" hidden="1" customHeight="1" x14ac:dyDescent="0.3">
      <c r="A133" s="111"/>
      <c r="B133" s="113"/>
      <c r="C133" s="113"/>
      <c r="D133" s="5" t="s">
        <v>13</v>
      </c>
      <c r="E133" s="19">
        <f t="shared" si="39"/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N133" s="13"/>
    </row>
    <row r="134" spans="1:14" ht="14.5" hidden="1" customHeight="1" x14ac:dyDescent="0.3">
      <c r="A134" s="111"/>
      <c r="B134" s="113"/>
      <c r="C134" s="113"/>
      <c r="D134" s="5" t="s">
        <v>14</v>
      </c>
      <c r="E134" s="19">
        <f>F134+G134+H134+I134+J134+K134+L134</f>
        <v>131900.27795999998</v>
      </c>
      <c r="F134" s="20">
        <v>68691.577959999995</v>
      </c>
      <c r="G134" s="20">
        <v>21966.9</v>
      </c>
      <c r="H134" s="20">
        <v>20620.900000000001</v>
      </c>
      <c r="I134" s="20">
        <v>20620.900000000001</v>
      </c>
      <c r="J134" s="19">
        <v>0</v>
      </c>
      <c r="K134" s="19">
        <v>0</v>
      </c>
      <c r="L134" s="19">
        <v>0</v>
      </c>
    </row>
    <row r="135" spans="1:14" ht="14.5" hidden="1" customHeight="1" x14ac:dyDescent="0.3">
      <c r="A135" s="111"/>
      <c r="B135" s="113"/>
      <c r="C135" s="113"/>
      <c r="D135" s="5" t="s">
        <v>15</v>
      </c>
      <c r="E135" s="19">
        <f>F135+G135+H135+I135+J135+K135+L135</f>
        <v>48349.330220000003</v>
      </c>
      <c r="F135" s="20">
        <v>7582.1940000000004</v>
      </c>
      <c r="G135" s="20">
        <f>2440.76667+33743.94733</f>
        <v>36184.714</v>
      </c>
      <c r="H135" s="20">
        <v>2291.2111100000002</v>
      </c>
      <c r="I135" s="20">
        <v>2291.2111100000002</v>
      </c>
      <c r="J135" s="19">
        <v>0</v>
      </c>
      <c r="K135" s="19">
        <v>0</v>
      </c>
      <c r="L135" s="19">
        <v>0</v>
      </c>
    </row>
    <row r="136" spans="1:14" ht="26.15" hidden="1" customHeight="1" x14ac:dyDescent="0.3">
      <c r="A136" s="111"/>
      <c r="B136" s="113"/>
      <c r="C136" s="113"/>
      <c r="D136" s="5" t="s">
        <v>100</v>
      </c>
      <c r="E136" s="19">
        <f>E134+E135</f>
        <v>180249.60817999998</v>
      </c>
      <c r="F136" s="19">
        <f t="shared" ref="F136:L136" si="43">F134+F135</f>
        <v>76273.771959999998</v>
      </c>
      <c r="G136" s="19">
        <f>G134+2440.76667</f>
        <v>24407.666670000002</v>
      </c>
      <c r="H136" s="19">
        <f t="shared" si="43"/>
        <v>22912.111110000002</v>
      </c>
      <c r="I136" s="19">
        <f t="shared" si="43"/>
        <v>22912.111110000002</v>
      </c>
      <c r="J136" s="19">
        <f t="shared" si="43"/>
        <v>0</v>
      </c>
      <c r="K136" s="19">
        <f t="shared" si="43"/>
        <v>0</v>
      </c>
      <c r="L136" s="19">
        <f t="shared" si="43"/>
        <v>0</v>
      </c>
    </row>
    <row r="137" spans="1:14" ht="14.5" hidden="1" customHeight="1" x14ac:dyDescent="0.3">
      <c r="A137" s="111"/>
      <c r="B137" s="113"/>
      <c r="C137" s="113"/>
      <c r="D137" s="5" t="s">
        <v>16</v>
      </c>
      <c r="E137" s="19">
        <f>F137+G137+H137+I137+J137+K137+L137</f>
        <v>2351522.3211400001</v>
      </c>
      <c r="F137" s="23">
        <v>240464.76069</v>
      </c>
      <c r="G137" s="24">
        <f>258416.33-33743.94733</f>
        <v>224672.38266999999</v>
      </c>
      <c r="H137" s="23">
        <f>332209.4-(H134+H135)</f>
        <v>309297.28889000003</v>
      </c>
      <c r="I137" s="23">
        <f>400000-(I134+I135)</f>
        <v>377087.88889</v>
      </c>
      <c r="J137" s="22">
        <v>400000</v>
      </c>
      <c r="K137" s="22">
        <v>400000</v>
      </c>
      <c r="L137" s="22">
        <v>400000</v>
      </c>
      <c r="M137" s="6"/>
      <c r="N137" s="6"/>
    </row>
    <row r="138" spans="1:14" ht="14.5" hidden="1" customHeight="1" x14ac:dyDescent="0.3">
      <c r="A138" s="110" t="s">
        <v>104</v>
      </c>
      <c r="B138" s="113" t="s">
        <v>25</v>
      </c>
      <c r="C138" s="113" t="s">
        <v>42</v>
      </c>
      <c r="D138" s="5" t="s">
        <v>3</v>
      </c>
      <c r="E138" s="64">
        <f>F138+G138+H138+I138+J138+K138+L138</f>
        <v>250000</v>
      </c>
      <c r="F138" s="64">
        <f t="shared" ref="F138:L138" si="44">F139+F140+F141+F142+F143</f>
        <v>0</v>
      </c>
      <c r="G138" s="64">
        <f t="shared" si="44"/>
        <v>100000</v>
      </c>
      <c r="H138" s="64">
        <f t="shared" si="44"/>
        <v>50000</v>
      </c>
      <c r="I138" s="64">
        <f t="shared" si="44"/>
        <v>0</v>
      </c>
      <c r="J138" s="64">
        <f t="shared" si="44"/>
        <v>100000</v>
      </c>
      <c r="K138" s="64">
        <f t="shared" si="44"/>
        <v>0</v>
      </c>
      <c r="L138" s="64">
        <f t="shared" si="44"/>
        <v>0</v>
      </c>
    </row>
    <row r="139" spans="1:14" ht="14.5" hidden="1" customHeight="1" x14ac:dyDescent="0.3">
      <c r="A139" s="111"/>
      <c r="B139" s="113"/>
      <c r="C139" s="113"/>
      <c r="D139" s="5" t="s">
        <v>13</v>
      </c>
      <c r="E139" s="19">
        <f t="shared" si="39"/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</row>
    <row r="140" spans="1:14" ht="14.5" hidden="1" customHeight="1" x14ac:dyDescent="0.3">
      <c r="A140" s="111"/>
      <c r="B140" s="113"/>
      <c r="C140" s="113"/>
      <c r="D140" s="5" t="s">
        <v>14</v>
      </c>
      <c r="E140" s="19">
        <f t="shared" si="39"/>
        <v>0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</row>
    <row r="141" spans="1:14" ht="14.5" hidden="1" customHeight="1" x14ac:dyDescent="0.3">
      <c r="A141" s="111"/>
      <c r="B141" s="113"/>
      <c r="C141" s="113"/>
      <c r="D141" s="5" t="s">
        <v>15</v>
      </c>
      <c r="E141" s="19">
        <f t="shared" si="39"/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</row>
    <row r="142" spans="1:14" ht="25.5" hidden="1" customHeight="1" x14ac:dyDescent="0.3">
      <c r="A142" s="111"/>
      <c r="B142" s="113"/>
      <c r="C142" s="113"/>
      <c r="D142" s="5" t="s">
        <v>100</v>
      </c>
      <c r="E142" s="19">
        <f>E140+E141</f>
        <v>0</v>
      </c>
      <c r="F142" s="19">
        <f t="shared" ref="F142:L142" si="45">F140+F141</f>
        <v>0</v>
      </c>
      <c r="G142" s="19">
        <f t="shared" si="45"/>
        <v>0</v>
      </c>
      <c r="H142" s="19">
        <f t="shared" si="45"/>
        <v>0</v>
      </c>
      <c r="I142" s="19">
        <f t="shared" si="45"/>
        <v>0</v>
      </c>
      <c r="J142" s="19">
        <f t="shared" si="45"/>
        <v>0</v>
      </c>
      <c r="K142" s="19">
        <f t="shared" si="45"/>
        <v>0</v>
      </c>
      <c r="L142" s="19">
        <f t="shared" si="45"/>
        <v>0</v>
      </c>
    </row>
    <row r="143" spans="1:14" ht="14.5" hidden="1" customHeight="1" x14ac:dyDescent="0.3">
      <c r="A143" s="111"/>
      <c r="B143" s="113"/>
      <c r="C143" s="113"/>
      <c r="D143" s="5" t="s">
        <v>16</v>
      </c>
      <c r="E143" s="19">
        <f>F143+G143+H143+I143+J143+K143+L143</f>
        <v>250000</v>
      </c>
      <c r="F143" s="22">
        <v>0</v>
      </c>
      <c r="G143" s="22">
        <v>100000</v>
      </c>
      <c r="H143" s="22">
        <v>50000</v>
      </c>
      <c r="I143" s="22">
        <v>0</v>
      </c>
      <c r="J143" s="22">
        <v>100000</v>
      </c>
      <c r="K143" s="22">
        <v>0</v>
      </c>
      <c r="L143" s="22">
        <v>0</v>
      </c>
    </row>
    <row r="144" spans="1:14" ht="14.5" hidden="1" customHeight="1" x14ac:dyDescent="0.3">
      <c r="A144" s="110" t="s">
        <v>105</v>
      </c>
      <c r="B144" s="113" t="s">
        <v>28</v>
      </c>
      <c r="C144" s="113" t="s">
        <v>42</v>
      </c>
      <c r="D144" s="5" t="s">
        <v>3</v>
      </c>
      <c r="E144" s="64">
        <f>F144+G144+H144+I144+J144+K144+L144</f>
        <v>538056.48008999997</v>
      </c>
      <c r="F144" s="64">
        <f t="shared" ref="F144:L144" si="46">F145+F146+F147+F148+F149</f>
        <v>359056.48008999997</v>
      </c>
      <c r="G144" s="64">
        <f t="shared" si="46"/>
        <v>44000</v>
      </c>
      <c r="H144" s="64">
        <f t="shared" si="46"/>
        <v>0</v>
      </c>
      <c r="I144" s="64">
        <f t="shared" si="46"/>
        <v>85000</v>
      </c>
      <c r="J144" s="64">
        <f t="shared" si="46"/>
        <v>0</v>
      </c>
      <c r="K144" s="64">
        <f t="shared" si="46"/>
        <v>50000</v>
      </c>
      <c r="L144" s="64">
        <f t="shared" si="46"/>
        <v>0</v>
      </c>
    </row>
    <row r="145" spans="1:14" ht="14.5" hidden="1" customHeight="1" x14ac:dyDescent="0.3">
      <c r="A145" s="111"/>
      <c r="B145" s="113"/>
      <c r="C145" s="113"/>
      <c r="D145" s="5" t="s">
        <v>13</v>
      </c>
      <c r="E145" s="19">
        <f t="shared" si="39"/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</row>
    <row r="146" spans="1:14" ht="14.5" hidden="1" customHeight="1" x14ac:dyDescent="0.3">
      <c r="A146" s="111"/>
      <c r="B146" s="113"/>
      <c r="C146" s="113"/>
      <c r="D146" s="5" t="s">
        <v>14</v>
      </c>
      <c r="E146" s="19">
        <f t="shared" si="39"/>
        <v>159056.48009</v>
      </c>
      <c r="F146" s="20">
        <v>159056.48009</v>
      </c>
      <c r="G146" s="20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N146" s="6"/>
    </row>
    <row r="147" spans="1:14" ht="14.5" hidden="1" customHeight="1" x14ac:dyDescent="0.3">
      <c r="A147" s="111"/>
      <c r="B147" s="113"/>
      <c r="C147" s="113"/>
      <c r="D147" s="5" t="s">
        <v>15</v>
      </c>
      <c r="E147" s="19">
        <f t="shared" si="39"/>
        <v>17672.942230000001</v>
      </c>
      <c r="F147" s="20">
        <v>0</v>
      </c>
      <c r="G147" s="20">
        <v>17672.942230000001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</row>
    <row r="148" spans="1:14" ht="24.65" hidden="1" customHeight="1" x14ac:dyDescent="0.3">
      <c r="A148" s="111"/>
      <c r="B148" s="113"/>
      <c r="C148" s="113"/>
      <c r="D148" s="5" t="s">
        <v>100</v>
      </c>
      <c r="E148" s="19">
        <f>E146+E147</f>
        <v>176729.42232000001</v>
      </c>
      <c r="F148" s="19">
        <f t="shared" ref="F148:L148" si="47">F146+F147</f>
        <v>159056.48009</v>
      </c>
      <c r="G148" s="20">
        <v>0</v>
      </c>
      <c r="H148" s="19">
        <f t="shared" si="47"/>
        <v>0</v>
      </c>
      <c r="I148" s="19">
        <f t="shared" si="47"/>
        <v>0</v>
      </c>
      <c r="J148" s="19">
        <f t="shared" si="47"/>
        <v>0</v>
      </c>
      <c r="K148" s="19">
        <f t="shared" si="47"/>
        <v>0</v>
      </c>
      <c r="L148" s="19">
        <f t="shared" si="47"/>
        <v>0</v>
      </c>
    </row>
    <row r="149" spans="1:14" ht="14.5" hidden="1" customHeight="1" x14ac:dyDescent="0.3">
      <c r="A149" s="111"/>
      <c r="B149" s="113"/>
      <c r="C149" s="113"/>
      <c r="D149" s="5" t="s">
        <v>16</v>
      </c>
      <c r="E149" s="19">
        <f>F149+G149+H149+I149+J149+K149+L149</f>
        <v>202270.57767999999</v>
      </c>
      <c r="F149" s="23">
        <v>40943.519910000003</v>
      </c>
      <c r="G149" s="23">
        <f>44000-G147</f>
        <v>26327.057769999999</v>
      </c>
      <c r="H149" s="22">
        <v>0</v>
      </c>
      <c r="I149" s="22">
        <v>85000</v>
      </c>
      <c r="J149" s="22">
        <v>0</v>
      </c>
      <c r="K149" s="22">
        <v>50000</v>
      </c>
      <c r="L149" s="22">
        <v>0</v>
      </c>
    </row>
    <row r="150" spans="1:14" ht="14.5" hidden="1" customHeight="1" x14ac:dyDescent="0.3">
      <c r="A150" s="110" t="s">
        <v>106</v>
      </c>
      <c r="B150" s="113" t="s">
        <v>30</v>
      </c>
      <c r="C150" s="113" t="s">
        <v>42</v>
      </c>
      <c r="D150" s="5" t="s">
        <v>3</v>
      </c>
      <c r="E150" s="64">
        <f>F150+G150+H150+I150+J150+K150+L150</f>
        <v>210128.37276</v>
      </c>
      <c r="F150" s="64">
        <f t="shared" ref="F150:L150" si="48">F151+F152+F153+F154+F155</f>
        <v>0</v>
      </c>
      <c r="G150" s="65">
        <f t="shared" si="48"/>
        <v>10128.37276</v>
      </c>
      <c r="H150" s="64">
        <f t="shared" si="48"/>
        <v>100000</v>
      </c>
      <c r="I150" s="64">
        <f t="shared" si="48"/>
        <v>100000</v>
      </c>
      <c r="J150" s="64">
        <f t="shared" si="48"/>
        <v>0</v>
      </c>
      <c r="K150" s="64">
        <f t="shared" si="48"/>
        <v>0</v>
      </c>
      <c r="L150" s="64">
        <f t="shared" si="48"/>
        <v>0</v>
      </c>
    </row>
    <row r="151" spans="1:14" ht="14.5" hidden="1" customHeight="1" x14ac:dyDescent="0.3">
      <c r="A151" s="111"/>
      <c r="B151" s="113"/>
      <c r="C151" s="113"/>
      <c r="D151" s="5" t="s">
        <v>13</v>
      </c>
      <c r="E151" s="19">
        <f t="shared" si="39"/>
        <v>0</v>
      </c>
      <c r="F151" s="19">
        <v>0</v>
      </c>
      <c r="G151" s="20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6"/>
    </row>
    <row r="152" spans="1:14" ht="14.5" hidden="1" customHeight="1" x14ac:dyDescent="0.3">
      <c r="A152" s="111"/>
      <c r="B152" s="113"/>
      <c r="C152" s="113"/>
      <c r="D152" s="5" t="s">
        <v>14</v>
      </c>
      <c r="E152" s="19">
        <f t="shared" si="39"/>
        <v>0</v>
      </c>
      <c r="F152" s="19">
        <v>0</v>
      </c>
      <c r="G152" s="20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</row>
    <row r="153" spans="1:14" ht="14.5" hidden="1" customHeight="1" x14ac:dyDescent="0.3">
      <c r="A153" s="111"/>
      <c r="B153" s="113"/>
      <c r="C153" s="113"/>
      <c r="D153" s="5" t="s">
        <v>15</v>
      </c>
      <c r="E153" s="19">
        <f t="shared" si="39"/>
        <v>10128.37276</v>
      </c>
      <c r="F153" s="19">
        <v>0</v>
      </c>
      <c r="G153" s="20">
        <v>10128.37276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N153" s="6"/>
    </row>
    <row r="154" spans="1:14" ht="26.15" hidden="1" customHeight="1" x14ac:dyDescent="0.3">
      <c r="A154" s="111"/>
      <c r="B154" s="113"/>
      <c r="C154" s="113"/>
      <c r="D154" s="5" t="s">
        <v>100</v>
      </c>
      <c r="E154" s="19">
        <f>E152+E153</f>
        <v>10128.37276</v>
      </c>
      <c r="F154" s="19">
        <f t="shared" ref="F154:L154" si="49">F152+F153</f>
        <v>0</v>
      </c>
      <c r="G154" s="20">
        <v>0</v>
      </c>
      <c r="H154" s="19">
        <f t="shared" si="49"/>
        <v>0</v>
      </c>
      <c r="I154" s="19">
        <f t="shared" si="49"/>
        <v>0</v>
      </c>
      <c r="J154" s="19">
        <f t="shared" si="49"/>
        <v>0</v>
      </c>
      <c r="K154" s="19">
        <f t="shared" si="49"/>
        <v>0</v>
      </c>
      <c r="L154" s="19">
        <f t="shared" si="49"/>
        <v>0</v>
      </c>
      <c r="N154" s="6"/>
    </row>
    <row r="155" spans="1:14" ht="14.5" hidden="1" customHeight="1" x14ac:dyDescent="0.3">
      <c r="A155" s="111"/>
      <c r="B155" s="113"/>
      <c r="C155" s="113"/>
      <c r="D155" s="5" t="s">
        <v>16</v>
      </c>
      <c r="E155" s="19">
        <f t="shared" si="39"/>
        <v>200000</v>
      </c>
      <c r="F155" s="22">
        <v>0</v>
      </c>
      <c r="G155" s="23">
        <v>0</v>
      </c>
      <c r="H155" s="22">
        <v>100000</v>
      </c>
      <c r="I155" s="22">
        <v>100000</v>
      </c>
      <c r="J155" s="22">
        <v>0</v>
      </c>
      <c r="K155" s="22">
        <v>0</v>
      </c>
      <c r="L155" s="22">
        <v>0</v>
      </c>
    </row>
    <row r="156" spans="1:14" ht="14.5" hidden="1" customHeight="1" x14ac:dyDescent="0.3">
      <c r="A156" s="110" t="s">
        <v>107</v>
      </c>
      <c r="B156" s="113" t="s">
        <v>26</v>
      </c>
      <c r="C156" s="113" t="s">
        <v>42</v>
      </c>
      <c r="D156" s="5" t="s">
        <v>3</v>
      </c>
      <c r="E156" s="64">
        <f>F156+G156+H156+I156+J156+K156+L156</f>
        <v>829986.45075000008</v>
      </c>
      <c r="F156" s="64">
        <f t="shared" ref="F156:L156" si="50">F157+F158+F159+F160+F161</f>
        <v>169986.45075000002</v>
      </c>
      <c r="G156" s="65">
        <f t="shared" si="50"/>
        <v>100000</v>
      </c>
      <c r="H156" s="64">
        <f t="shared" si="50"/>
        <v>150000</v>
      </c>
      <c r="I156" s="64">
        <f t="shared" si="50"/>
        <v>100000</v>
      </c>
      <c r="J156" s="64">
        <f t="shared" si="50"/>
        <v>0</v>
      </c>
      <c r="K156" s="64">
        <f t="shared" si="50"/>
        <v>150000</v>
      </c>
      <c r="L156" s="64">
        <f t="shared" si="50"/>
        <v>160000</v>
      </c>
    </row>
    <row r="157" spans="1:14" ht="14.5" hidden="1" customHeight="1" x14ac:dyDescent="0.3">
      <c r="A157" s="111"/>
      <c r="B157" s="113"/>
      <c r="C157" s="113"/>
      <c r="D157" s="5" t="s">
        <v>13</v>
      </c>
      <c r="E157" s="19">
        <f t="shared" si="39"/>
        <v>0</v>
      </c>
      <c r="F157" s="20">
        <v>0</v>
      </c>
      <c r="G157" s="20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</row>
    <row r="158" spans="1:14" ht="14.5" hidden="1" customHeight="1" x14ac:dyDescent="0.3">
      <c r="A158" s="111"/>
      <c r="B158" s="113"/>
      <c r="C158" s="113"/>
      <c r="D158" s="5" t="s">
        <v>14</v>
      </c>
      <c r="E158" s="19">
        <f t="shared" si="39"/>
        <v>69986.450750000004</v>
      </c>
      <c r="F158" s="20">
        <v>69986.450750000004</v>
      </c>
      <c r="G158" s="20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</row>
    <row r="159" spans="1:14" ht="14.5" hidden="1" customHeight="1" x14ac:dyDescent="0.3">
      <c r="A159" s="111"/>
      <c r="B159" s="113"/>
      <c r="C159" s="113"/>
      <c r="D159" s="5" t="s">
        <v>15</v>
      </c>
      <c r="E159" s="19">
        <f t="shared" si="39"/>
        <v>19800.392680000001</v>
      </c>
      <c r="F159" s="20">
        <v>0</v>
      </c>
      <c r="G159" s="20">
        <f>3632.62079+7776.27231+8391.49958</f>
        <v>19800.392680000001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</row>
    <row r="160" spans="1:14" s="10" customFormat="1" ht="29.15" hidden="1" customHeight="1" x14ac:dyDescent="0.3">
      <c r="A160" s="111"/>
      <c r="B160" s="113"/>
      <c r="C160" s="113"/>
      <c r="D160" s="16" t="s">
        <v>100</v>
      </c>
      <c r="E160" s="20">
        <f>E158+E159</f>
        <v>89786.843430000008</v>
      </c>
      <c r="F160" s="20">
        <f t="shared" ref="F160:L160" si="51">F158+F159</f>
        <v>69986.450750000004</v>
      </c>
      <c r="G160" s="20">
        <v>0</v>
      </c>
      <c r="H160" s="20">
        <f t="shared" si="51"/>
        <v>0</v>
      </c>
      <c r="I160" s="20">
        <f t="shared" si="51"/>
        <v>0</v>
      </c>
      <c r="J160" s="20">
        <f t="shared" si="51"/>
        <v>0</v>
      </c>
      <c r="K160" s="20">
        <f t="shared" si="51"/>
        <v>0</v>
      </c>
      <c r="L160" s="20">
        <f t="shared" si="51"/>
        <v>0</v>
      </c>
    </row>
    <row r="161" spans="1:12" ht="14.5" hidden="1" customHeight="1" x14ac:dyDescent="0.3">
      <c r="A161" s="111"/>
      <c r="B161" s="113"/>
      <c r="C161" s="113"/>
      <c r="D161" s="5" t="s">
        <v>16</v>
      </c>
      <c r="E161" s="19">
        <f>F161+G161+H161+I161+J161+K161+L161</f>
        <v>670213.15656999999</v>
      </c>
      <c r="F161" s="23">
        <v>30013.54925</v>
      </c>
      <c r="G161" s="23">
        <f>100000-G159</f>
        <v>80199.607319999996</v>
      </c>
      <c r="H161" s="22">
        <v>150000</v>
      </c>
      <c r="I161" s="22">
        <v>100000</v>
      </c>
      <c r="J161" s="22">
        <v>0</v>
      </c>
      <c r="K161" s="22">
        <v>150000</v>
      </c>
      <c r="L161" s="22">
        <v>160000</v>
      </c>
    </row>
    <row r="162" spans="1:12" ht="14.5" hidden="1" customHeight="1" x14ac:dyDescent="0.3">
      <c r="A162" s="110" t="s">
        <v>108</v>
      </c>
      <c r="B162" s="113" t="s">
        <v>43</v>
      </c>
      <c r="C162" s="113" t="s">
        <v>42</v>
      </c>
      <c r="D162" s="5" t="s">
        <v>3</v>
      </c>
      <c r="E162" s="64">
        <f t="shared" si="39"/>
        <v>100000</v>
      </c>
      <c r="F162" s="64">
        <f t="shared" ref="F162:L162" si="52">F163+F164+F165+F166+F167</f>
        <v>0</v>
      </c>
      <c r="G162" s="65">
        <f t="shared" si="52"/>
        <v>100000</v>
      </c>
      <c r="H162" s="64">
        <f t="shared" si="52"/>
        <v>0</v>
      </c>
      <c r="I162" s="64">
        <f t="shared" si="52"/>
        <v>0</v>
      </c>
      <c r="J162" s="64">
        <f t="shared" si="52"/>
        <v>0</v>
      </c>
      <c r="K162" s="64">
        <f t="shared" si="52"/>
        <v>0</v>
      </c>
      <c r="L162" s="64">
        <f t="shared" si="52"/>
        <v>0</v>
      </c>
    </row>
    <row r="163" spans="1:12" ht="14.5" hidden="1" customHeight="1" x14ac:dyDescent="0.3">
      <c r="A163" s="111"/>
      <c r="B163" s="113"/>
      <c r="C163" s="113"/>
      <c r="D163" s="5" t="s">
        <v>13</v>
      </c>
      <c r="E163" s="19">
        <f t="shared" si="39"/>
        <v>0</v>
      </c>
      <c r="F163" s="19">
        <v>0</v>
      </c>
      <c r="G163" s="20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</row>
    <row r="164" spans="1:12" ht="14.5" hidden="1" customHeight="1" x14ac:dyDescent="0.3">
      <c r="A164" s="111"/>
      <c r="B164" s="113"/>
      <c r="C164" s="113"/>
      <c r="D164" s="5" t="s">
        <v>14</v>
      </c>
      <c r="E164" s="19">
        <f t="shared" si="39"/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</row>
    <row r="165" spans="1:12" ht="14.5" hidden="1" customHeight="1" x14ac:dyDescent="0.3">
      <c r="A165" s="111"/>
      <c r="B165" s="113"/>
      <c r="C165" s="113"/>
      <c r="D165" s="5" t="s">
        <v>15</v>
      </c>
      <c r="E165" s="19">
        <f t="shared" si="39"/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</row>
    <row r="166" spans="1:12" ht="29.15" hidden="1" customHeight="1" x14ac:dyDescent="0.3">
      <c r="A166" s="111"/>
      <c r="B166" s="113"/>
      <c r="C166" s="113"/>
      <c r="D166" s="5" t="s">
        <v>100</v>
      </c>
      <c r="E166" s="19">
        <f>E164+E165</f>
        <v>0</v>
      </c>
      <c r="F166" s="19">
        <f t="shared" ref="F166:L166" si="53">F164+F165</f>
        <v>0</v>
      </c>
      <c r="G166" s="19">
        <f t="shared" si="53"/>
        <v>0</v>
      </c>
      <c r="H166" s="19">
        <f t="shared" si="53"/>
        <v>0</v>
      </c>
      <c r="I166" s="19">
        <f t="shared" si="53"/>
        <v>0</v>
      </c>
      <c r="J166" s="19">
        <f t="shared" si="53"/>
        <v>0</v>
      </c>
      <c r="K166" s="19">
        <f t="shared" si="53"/>
        <v>0</v>
      </c>
      <c r="L166" s="19">
        <f t="shared" si="53"/>
        <v>0</v>
      </c>
    </row>
    <row r="167" spans="1:12" ht="14.5" hidden="1" customHeight="1" x14ac:dyDescent="0.3">
      <c r="A167" s="111"/>
      <c r="B167" s="113"/>
      <c r="C167" s="113"/>
      <c r="D167" s="5" t="s">
        <v>16</v>
      </c>
      <c r="E167" s="19">
        <f t="shared" si="39"/>
        <v>100000</v>
      </c>
      <c r="F167" s="19">
        <v>0</v>
      </c>
      <c r="G167" s="19">
        <v>100000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</row>
    <row r="168" spans="1:12" ht="14.5" hidden="1" customHeight="1" x14ac:dyDescent="0.3">
      <c r="A168" s="110" t="s">
        <v>109</v>
      </c>
      <c r="B168" s="113" t="s">
        <v>27</v>
      </c>
      <c r="C168" s="113" t="s">
        <v>42</v>
      </c>
      <c r="D168" s="5" t="s">
        <v>3</v>
      </c>
      <c r="E168" s="64">
        <f>F168+G168+H168+I168+J168+K168+L168</f>
        <v>50000</v>
      </c>
      <c r="F168" s="64">
        <f t="shared" ref="F168:L168" si="54">F169+F170+F171+F172+F173</f>
        <v>0</v>
      </c>
      <c r="G168" s="64">
        <f t="shared" si="54"/>
        <v>0</v>
      </c>
      <c r="H168" s="64">
        <f t="shared" si="54"/>
        <v>50000</v>
      </c>
      <c r="I168" s="64">
        <f t="shared" si="54"/>
        <v>0</v>
      </c>
      <c r="J168" s="64">
        <f t="shared" si="54"/>
        <v>0</v>
      </c>
      <c r="K168" s="64">
        <f t="shared" si="54"/>
        <v>0</v>
      </c>
      <c r="L168" s="64">
        <f t="shared" si="54"/>
        <v>0</v>
      </c>
    </row>
    <row r="169" spans="1:12" ht="14.5" hidden="1" customHeight="1" x14ac:dyDescent="0.3">
      <c r="A169" s="111"/>
      <c r="B169" s="113"/>
      <c r="C169" s="113"/>
      <c r="D169" s="5" t="s">
        <v>13</v>
      </c>
      <c r="E169" s="19">
        <f t="shared" si="39"/>
        <v>0</v>
      </c>
      <c r="F169" s="19">
        <v>0</v>
      </c>
      <c r="G169" s="19">
        <v>0</v>
      </c>
      <c r="H169" s="19">
        <v>0</v>
      </c>
      <c r="I169" s="19">
        <v>0</v>
      </c>
      <c r="J169" s="19">
        <v>0</v>
      </c>
      <c r="K169" s="19">
        <v>0</v>
      </c>
      <c r="L169" s="19">
        <v>0</v>
      </c>
    </row>
    <row r="170" spans="1:12" ht="14.5" hidden="1" customHeight="1" x14ac:dyDescent="0.3">
      <c r="A170" s="111"/>
      <c r="B170" s="113"/>
      <c r="C170" s="113"/>
      <c r="D170" s="5" t="s">
        <v>14</v>
      </c>
      <c r="E170" s="19">
        <f t="shared" si="39"/>
        <v>0</v>
      </c>
      <c r="F170" s="19">
        <v>0</v>
      </c>
      <c r="G170" s="19">
        <v>0</v>
      </c>
      <c r="H170" s="19">
        <v>0</v>
      </c>
      <c r="I170" s="19">
        <v>0</v>
      </c>
      <c r="J170" s="19">
        <v>0</v>
      </c>
      <c r="K170" s="19">
        <v>0</v>
      </c>
      <c r="L170" s="19">
        <v>0</v>
      </c>
    </row>
    <row r="171" spans="1:12" ht="14.5" hidden="1" customHeight="1" x14ac:dyDescent="0.3">
      <c r="A171" s="111"/>
      <c r="B171" s="113"/>
      <c r="C171" s="113"/>
      <c r="D171" s="5" t="s">
        <v>15</v>
      </c>
      <c r="E171" s="19">
        <f t="shared" si="39"/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</row>
    <row r="172" spans="1:12" ht="29.15" hidden="1" customHeight="1" x14ac:dyDescent="0.3">
      <c r="A172" s="111"/>
      <c r="B172" s="113"/>
      <c r="C172" s="113"/>
      <c r="D172" s="5" t="s">
        <v>100</v>
      </c>
      <c r="E172" s="19">
        <f>E170+E171</f>
        <v>0</v>
      </c>
      <c r="F172" s="19">
        <f t="shared" ref="F172:L172" si="55">F170+F171</f>
        <v>0</v>
      </c>
      <c r="G172" s="19">
        <f t="shared" si="55"/>
        <v>0</v>
      </c>
      <c r="H172" s="19">
        <f t="shared" si="55"/>
        <v>0</v>
      </c>
      <c r="I172" s="19">
        <f t="shared" si="55"/>
        <v>0</v>
      </c>
      <c r="J172" s="19">
        <f t="shared" si="55"/>
        <v>0</v>
      </c>
      <c r="K172" s="19">
        <f t="shared" si="55"/>
        <v>0</v>
      </c>
      <c r="L172" s="19">
        <f t="shared" si="55"/>
        <v>0</v>
      </c>
    </row>
    <row r="173" spans="1:12" ht="14.5" hidden="1" customHeight="1" x14ac:dyDescent="0.3">
      <c r="A173" s="111"/>
      <c r="B173" s="113"/>
      <c r="C173" s="113"/>
      <c r="D173" s="5" t="s">
        <v>16</v>
      </c>
      <c r="E173" s="19">
        <f t="shared" si="39"/>
        <v>50000</v>
      </c>
      <c r="F173" s="22">
        <v>0</v>
      </c>
      <c r="G173" s="22">
        <v>0</v>
      </c>
      <c r="H173" s="22">
        <v>50000</v>
      </c>
      <c r="I173" s="22">
        <v>0</v>
      </c>
      <c r="J173" s="22">
        <v>0</v>
      </c>
      <c r="K173" s="22">
        <v>0</v>
      </c>
      <c r="L173" s="22">
        <v>0</v>
      </c>
    </row>
    <row r="174" spans="1:12" ht="19.899999999999999" hidden="1" customHeight="1" x14ac:dyDescent="0.3">
      <c r="A174" s="110" t="s">
        <v>110</v>
      </c>
      <c r="B174" s="113" t="s">
        <v>65</v>
      </c>
      <c r="C174" s="113" t="s">
        <v>42</v>
      </c>
      <c r="D174" s="5" t="s">
        <v>3</v>
      </c>
      <c r="E174" s="64">
        <f t="shared" ref="E174:L177" si="56">E180+E186+E192+E198+E204+E210+E216+E222</f>
        <v>254955.33</v>
      </c>
      <c r="F174" s="64">
        <f t="shared" ref="F174:L174" si="57">F175+F176+F177+F178+F179</f>
        <v>33988.729999999996</v>
      </c>
      <c r="G174" s="64">
        <f t="shared" si="57"/>
        <v>43176</v>
      </c>
      <c r="H174" s="64">
        <f t="shared" si="57"/>
        <v>37790.6</v>
      </c>
      <c r="I174" s="64">
        <f t="shared" si="57"/>
        <v>35000</v>
      </c>
      <c r="J174" s="64">
        <f t="shared" si="57"/>
        <v>30000</v>
      </c>
      <c r="K174" s="64">
        <f t="shared" si="57"/>
        <v>40000</v>
      </c>
      <c r="L174" s="64">
        <f t="shared" si="57"/>
        <v>35000</v>
      </c>
    </row>
    <row r="175" spans="1:12" ht="19.899999999999999" hidden="1" customHeight="1" x14ac:dyDescent="0.3">
      <c r="A175" s="111"/>
      <c r="B175" s="113"/>
      <c r="C175" s="113"/>
      <c r="D175" s="5" t="s">
        <v>13</v>
      </c>
      <c r="E175" s="64">
        <f t="shared" si="56"/>
        <v>0</v>
      </c>
      <c r="F175" s="19">
        <f t="shared" si="56"/>
        <v>0</v>
      </c>
      <c r="G175" s="19">
        <f t="shared" si="56"/>
        <v>0</v>
      </c>
      <c r="H175" s="19">
        <f t="shared" si="56"/>
        <v>0</v>
      </c>
      <c r="I175" s="19">
        <f t="shared" si="56"/>
        <v>0</v>
      </c>
      <c r="J175" s="19">
        <f t="shared" si="56"/>
        <v>0</v>
      </c>
      <c r="K175" s="19">
        <f t="shared" si="56"/>
        <v>0</v>
      </c>
      <c r="L175" s="19">
        <f t="shared" si="56"/>
        <v>0</v>
      </c>
    </row>
    <row r="176" spans="1:12" ht="19.899999999999999" hidden="1" customHeight="1" x14ac:dyDescent="0.3">
      <c r="A176" s="111"/>
      <c r="B176" s="113"/>
      <c r="C176" s="113"/>
      <c r="D176" s="5" t="s">
        <v>14</v>
      </c>
      <c r="E176" s="64">
        <f t="shared" si="56"/>
        <v>0</v>
      </c>
      <c r="F176" s="19">
        <f t="shared" si="56"/>
        <v>0</v>
      </c>
      <c r="G176" s="19">
        <f t="shared" si="56"/>
        <v>0</v>
      </c>
      <c r="H176" s="19">
        <f t="shared" si="56"/>
        <v>0</v>
      </c>
      <c r="I176" s="19">
        <f t="shared" si="56"/>
        <v>0</v>
      </c>
      <c r="J176" s="19">
        <f t="shared" si="56"/>
        <v>0</v>
      </c>
      <c r="K176" s="19">
        <f t="shared" si="56"/>
        <v>0</v>
      </c>
      <c r="L176" s="19">
        <f t="shared" si="56"/>
        <v>0</v>
      </c>
    </row>
    <row r="177" spans="1:12" ht="19.899999999999999" hidden="1" customHeight="1" x14ac:dyDescent="0.3">
      <c r="A177" s="111"/>
      <c r="B177" s="113"/>
      <c r="C177" s="113"/>
      <c r="D177" s="5" t="s">
        <v>15</v>
      </c>
      <c r="E177" s="64">
        <f t="shared" si="56"/>
        <v>0</v>
      </c>
      <c r="F177" s="19">
        <f t="shared" si="56"/>
        <v>0</v>
      </c>
      <c r="G177" s="19">
        <f t="shared" si="56"/>
        <v>0</v>
      </c>
      <c r="H177" s="19">
        <f t="shared" si="56"/>
        <v>0</v>
      </c>
      <c r="I177" s="19">
        <f t="shared" si="56"/>
        <v>0</v>
      </c>
      <c r="J177" s="19">
        <f t="shared" si="56"/>
        <v>0</v>
      </c>
      <c r="K177" s="19">
        <f t="shared" si="56"/>
        <v>0</v>
      </c>
      <c r="L177" s="19">
        <f t="shared" si="56"/>
        <v>0</v>
      </c>
    </row>
    <row r="178" spans="1:12" ht="31.5" hidden="1" customHeight="1" x14ac:dyDescent="0.3">
      <c r="A178" s="111"/>
      <c r="B178" s="113"/>
      <c r="C178" s="113"/>
      <c r="D178" s="5" t="s">
        <v>100</v>
      </c>
      <c r="E178" s="64">
        <f>E176+E177</f>
        <v>0</v>
      </c>
      <c r="F178" s="64">
        <f t="shared" ref="F178:L178" si="58">F176+F177</f>
        <v>0</v>
      </c>
      <c r="G178" s="64">
        <f t="shared" si="58"/>
        <v>0</v>
      </c>
      <c r="H178" s="64">
        <f t="shared" si="58"/>
        <v>0</v>
      </c>
      <c r="I178" s="64">
        <f t="shared" si="58"/>
        <v>0</v>
      </c>
      <c r="J178" s="64">
        <f t="shared" si="58"/>
        <v>0</v>
      </c>
      <c r="K178" s="64">
        <f t="shared" si="58"/>
        <v>0</v>
      </c>
      <c r="L178" s="64">
        <f t="shared" si="58"/>
        <v>0</v>
      </c>
    </row>
    <row r="179" spans="1:12" ht="19.899999999999999" hidden="1" customHeight="1" x14ac:dyDescent="0.3">
      <c r="A179" s="111"/>
      <c r="B179" s="113"/>
      <c r="C179" s="113"/>
      <c r="D179" s="5" t="s">
        <v>16</v>
      </c>
      <c r="E179" s="64">
        <f t="shared" ref="E179:L179" si="59">E185+E191+E197+E203+E209+E215+E221+E227</f>
        <v>254955.33</v>
      </c>
      <c r="F179" s="19">
        <f t="shared" si="59"/>
        <v>33988.729999999996</v>
      </c>
      <c r="G179" s="19">
        <f t="shared" si="59"/>
        <v>43176</v>
      </c>
      <c r="H179" s="19">
        <f t="shared" si="59"/>
        <v>37790.6</v>
      </c>
      <c r="I179" s="19">
        <f t="shared" si="59"/>
        <v>35000</v>
      </c>
      <c r="J179" s="19">
        <f t="shared" si="59"/>
        <v>30000</v>
      </c>
      <c r="K179" s="19">
        <f t="shared" si="59"/>
        <v>40000</v>
      </c>
      <c r="L179" s="19">
        <f t="shared" si="59"/>
        <v>35000</v>
      </c>
    </row>
    <row r="180" spans="1:12" ht="14.5" hidden="1" customHeight="1" x14ac:dyDescent="0.3">
      <c r="A180" s="110" t="s">
        <v>111</v>
      </c>
      <c r="B180" s="113" t="s">
        <v>34</v>
      </c>
      <c r="C180" s="113" t="s">
        <v>42</v>
      </c>
      <c r="D180" s="5" t="s">
        <v>3</v>
      </c>
      <c r="E180" s="64">
        <f>F180+G180+H180+I180+J180+K180+L180</f>
        <v>64656.729999999996</v>
      </c>
      <c r="F180" s="64">
        <f t="shared" ref="F180:L180" si="60">F181+F182+F183+F184+F185</f>
        <v>8656.73</v>
      </c>
      <c r="G180" s="64">
        <f t="shared" si="60"/>
        <v>15000</v>
      </c>
      <c r="H180" s="64">
        <f t="shared" si="60"/>
        <v>5000</v>
      </c>
      <c r="I180" s="64">
        <f t="shared" si="60"/>
        <v>5000</v>
      </c>
      <c r="J180" s="64">
        <f t="shared" si="60"/>
        <v>11000</v>
      </c>
      <c r="K180" s="64">
        <f t="shared" si="60"/>
        <v>7000</v>
      </c>
      <c r="L180" s="64">
        <f t="shared" si="60"/>
        <v>13000</v>
      </c>
    </row>
    <row r="181" spans="1:12" ht="14.5" hidden="1" customHeight="1" x14ac:dyDescent="0.3">
      <c r="A181" s="111"/>
      <c r="B181" s="113"/>
      <c r="C181" s="113"/>
      <c r="D181" s="5" t="s">
        <v>13</v>
      </c>
      <c r="E181" s="19">
        <f t="shared" ref="E181:E227" si="61">F181+G181+H181+I181+J181+K181+L181</f>
        <v>0</v>
      </c>
      <c r="F181" s="19">
        <v>0</v>
      </c>
      <c r="G181" s="19">
        <v>0</v>
      </c>
      <c r="H181" s="19">
        <v>0</v>
      </c>
      <c r="I181" s="19">
        <v>0</v>
      </c>
      <c r="J181" s="19">
        <v>0</v>
      </c>
      <c r="K181" s="19">
        <v>0</v>
      </c>
      <c r="L181" s="19">
        <v>0</v>
      </c>
    </row>
    <row r="182" spans="1:12" ht="14.5" hidden="1" customHeight="1" x14ac:dyDescent="0.3">
      <c r="A182" s="111"/>
      <c r="B182" s="113"/>
      <c r="C182" s="113"/>
      <c r="D182" s="5" t="s">
        <v>14</v>
      </c>
      <c r="E182" s="19">
        <f t="shared" si="61"/>
        <v>0</v>
      </c>
      <c r="F182" s="19">
        <v>0</v>
      </c>
      <c r="G182" s="19">
        <v>0</v>
      </c>
      <c r="H182" s="19">
        <v>0</v>
      </c>
      <c r="I182" s="19">
        <v>0</v>
      </c>
      <c r="J182" s="19">
        <v>0</v>
      </c>
      <c r="K182" s="19">
        <v>0</v>
      </c>
      <c r="L182" s="19">
        <v>0</v>
      </c>
    </row>
    <row r="183" spans="1:12" ht="14.5" hidden="1" customHeight="1" x14ac:dyDescent="0.3">
      <c r="A183" s="111"/>
      <c r="B183" s="113"/>
      <c r="C183" s="113"/>
      <c r="D183" s="5" t="s">
        <v>15</v>
      </c>
      <c r="E183" s="19">
        <f t="shared" si="61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</row>
    <row r="184" spans="1:12" ht="29.15" hidden="1" customHeight="1" x14ac:dyDescent="0.3">
      <c r="A184" s="111"/>
      <c r="B184" s="113"/>
      <c r="C184" s="113"/>
      <c r="D184" s="5" t="s">
        <v>100</v>
      </c>
      <c r="E184" s="19">
        <f>E183+E182</f>
        <v>0</v>
      </c>
      <c r="F184" s="19">
        <f t="shared" ref="F184:L184" si="62">F183+F182</f>
        <v>0</v>
      </c>
      <c r="G184" s="19">
        <f t="shared" si="62"/>
        <v>0</v>
      </c>
      <c r="H184" s="19">
        <f t="shared" si="62"/>
        <v>0</v>
      </c>
      <c r="I184" s="19">
        <f t="shared" si="62"/>
        <v>0</v>
      </c>
      <c r="J184" s="19">
        <f t="shared" si="62"/>
        <v>0</v>
      </c>
      <c r="K184" s="19">
        <f t="shared" si="62"/>
        <v>0</v>
      </c>
      <c r="L184" s="19">
        <f t="shared" si="62"/>
        <v>0</v>
      </c>
    </row>
    <row r="185" spans="1:12" ht="14.5" hidden="1" customHeight="1" x14ac:dyDescent="0.3">
      <c r="A185" s="111"/>
      <c r="B185" s="113"/>
      <c r="C185" s="113"/>
      <c r="D185" s="5" t="s">
        <v>16</v>
      </c>
      <c r="E185" s="19">
        <f t="shared" si="61"/>
        <v>64656.729999999996</v>
      </c>
      <c r="F185" s="22">
        <v>8656.73</v>
      </c>
      <c r="G185" s="22">
        <v>15000</v>
      </c>
      <c r="H185" s="22">
        <v>5000</v>
      </c>
      <c r="I185" s="22">
        <v>5000</v>
      </c>
      <c r="J185" s="22">
        <v>11000</v>
      </c>
      <c r="K185" s="22">
        <v>7000</v>
      </c>
      <c r="L185" s="22">
        <v>13000</v>
      </c>
    </row>
    <row r="186" spans="1:12" ht="14.5" hidden="1" customHeight="1" x14ac:dyDescent="0.3">
      <c r="A186" s="110" t="s">
        <v>112</v>
      </c>
      <c r="B186" s="113" t="s">
        <v>24</v>
      </c>
      <c r="C186" s="113" t="s">
        <v>42</v>
      </c>
      <c r="D186" s="5" t="s">
        <v>3</v>
      </c>
      <c r="E186" s="64">
        <f>F186+G186+H186+I186+J186+K186+L186</f>
        <v>103000</v>
      </c>
      <c r="F186" s="64">
        <f t="shared" ref="F186:L186" si="63">F187+F188+F189+F190+F191</f>
        <v>13000</v>
      </c>
      <c r="G186" s="64">
        <f t="shared" si="63"/>
        <v>10000</v>
      </c>
      <c r="H186" s="64">
        <f t="shared" si="63"/>
        <v>15000</v>
      </c>
      <c r="I186" s="64">
        <f t="shared" si="63"/>
        <v>15000</v>
      </c>
      <c r="J186" s="64">
        <f t="shared" si="63"/>
        <v>15000</v>
      </c>
      <c r="K186" s="64">
        <f t="shared" si="63"/>
        <v>20000</v>
      </c>
      <c r="L186" s="64">
        <f t="shared" si="63"/>
        <v>15000</v>
      </c>
    </row>
    <row r="187" spans="1:12" ht="14.5" hidden="1" customHeight="1" x14ac:dyDescent="0.3">
      <c r="A187" s="111"/>
      <c r="B187" s="113"/>
      <c r="C187" s="113"/>
      <c r="D187" s="5" t="s">
        <v>13</v>
      </c>
      <c r="E187" s="19">
        <f t="shared" si="61"/>
        <v>0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</row>
    <row r="188" spans="1:12" ht="14.5" hidden="1" customHeight="1" x14ac:dyDescent="0.3">
      <c r="A188" s="111"/>
      <c r="B188" s="113"/>
      <c r="C188" s="113"/>
      <c r="D188" s="5" t="s">
        <v>14</v>
      </c>
      <c r="E188" s="19">
        <f t="shared" si="61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</row>
    <row r="189" spans="1:12" ht="14.5" hidden="1" customHeight="1" x14ac:dyDescent="0.3">
      <c r="A189" s="111"/>
      <c r="B189" s="113"/>
      <c r="C189" s="113"/>
      <c r="D189" s="5" t="s">
        <v>15</v>
      </c>
      <c r="E189" s="19">
        <f t="shared" si="61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</row>
    <row r="190" spans="1:12" ht="29.5" hidden="1" customHeight="1" x14ac:dyDescent="0.3">
      <c r="A190" s="111"/>
      <c r="B190" s="113"/>
      <c r="C190" s="113"/>
      <c r="D190" s="5" t="s">
        <v>100</v>
      </c>
      <c r="E190" s="19">
        <f>E188+E189</f>
        <v>0</v>
      </c>
      <c r="F190" s="19">
        <f t="shared" ref="F190:L190" si="64">F188+F189</f>
        <v>0</v>
      </c>
      <c r="G190" s="19">
        <f t="shared" si="64"/>
        <v>0</v>
      </c>
      <c r="H190" s="19">
        <f t="shared" si="64"/>
        <v>0</v>
      </c>
      <c r="I190" s="19">
        <f t="shared" si="64"/>
        <v>0</v>
      </c>
      <c r="J190" s="19">
        <f t="shared" si="64"/>
        <v>0</v>
      </c>
      <c r="K190" s="19">
        <f t="shared" si="64"/>
        <v>0</v>
      </c>
      <c r="L190" s="19">
        <f t="shared" si="64"/>
        <v>0</v>
      </c>
    </row>
    <row r="191" spans="1:12" ht="14.5" hidden="1" customHeight="1" x14ac:dyDescent="0.3">
      <c r="A191" s="111"/>
      <c r="B191" s="113"/>
      <c r="C191" s="113"/>
      <c r="D191" s="5" t="s">
        <v>16</v>
      </c>
      <c r="E191" s="19">
        <f t="shared" si="61"/>
        <v>103000</v>
      </c>
      <c r="F191" s="22">
        <v>13000</v>
      </c>
      <c r="G191" s="22">
        <v>10000</v>
      </c>
      <c r="H191" s="22">
        <v>15000</v>
      </c>
      <c r="I191" s="22">
        <v>15000</v>
      </c>
      <c r="J191" s="22">
        <v>15000</v>
      </c>
      <c r="K191" s="22">
        <v>20000</v>
      </c>
      <c r="L191" s="22">
        <v>15000</v>
      </c>
    </row>
    <row r="192" spans="1:12" ht="14.5" hidden="1" customHeight="1" x14ac:dyDescent="0.3">
      <c r="A192" s="110" t="s">
        <v>113</v>
      </c>
      <c r="B192" s="113" t="s">
        <v>25</v>
      </c>
      <c r="C192" s="113" t="s">
        <v>42</v>
      </c>
      <c r="D192" s="5" t="s">
        <v>3</v>
      </c>
      <c r="E192" s="64">
        <f t="shared" si="61"/>
        <v>15790.6</v>
      </c>
      <c r="F192" s="64">
        <f t="shared" ref="F192:L192" si="65">F193+F194+F195+F196+F197</f>
        <v>4000</v>
      </c>
      <c r="G192" s="64">
        <f t="shared" si="65"/>
        <v>4000</v>
      </c>
      <c r="H192" s="64">
        <f t="shared" si="65"/>
        <v>3790.6</v>
      </c>
      <c r="I192" s="64">
        <f t="shared" si="65"/>
        <v>0</v>
      </c>
      <c r="J192" s="64">
        <f t="shared" si="65"/>
        <v>4000</v>
      </c>
      <c r="K192" s="64">
        <f t="shared" si="65"/>
        <v>0</v>
      </c>
      <c r="L192" s="64">
        <f t="shared" si="65"/>
        <v>0</v>
      </c>
    </row>
    <row r="193" spans="1:12" ht="14.5" hidden="1" customHeight="1" x14ac:dyDescent="0.3">
      <c r="A193" s="111"/>
      <c r="B193" s="113"/>
      <c r="C193" s="113"/>
      <c r="D193" s="5" t="s">
        <v>13</v>
      </c>
      <c r="E193" s="19">
        <f t="shared" si="61"/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</row>
    <row r="194" spans="1:12" ht="14.5" hidden="1" customHeight="1" x14ac:dyDescent="0.3">
      <c r="A194" s="111"/>
      <c r="B194" s="113"/>
      <c r="C194" s="113"/>
      <c r="D194" s="5" t="s">
        <v>14</v>
      </c>
      <c r="E194" s="19">
        <f t="shared" si="61"/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</row>
    <row r="195" spans="1:12" ht="14.5" hidden="1" customHeight="1" x14ac:dyDescent="0.3">
      <c r="A195" s="111"/>
      <c r="B195" s="113"/>
      <c r="C195" s="113"/>
      <c r="D195" s="5" t="s">
        <v>15</v>
      </c>
      <c r="E195" s="19">
        <f t="shared" si="61"/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</row>
    <row r="196" spans="1:12" ht="29.5" hidden="1" customHeight="1" x14ac:dyDescent="0.3">
      <c r="A196" s="111"/>
      <c r="B196" s="113"/>
      <c r="C196" s="113"/>
      <c r="D196" s="5" t="s">
        <v>100</v>
      </c>
      <c r="E196" s="19">
        <f>E194+E195</f>
        <v>0</v>
      </c>
      <c r="F196" s="19">
        <f t="shared" ref="F196:L196" si="66">F194+F195</f>
        <v>0</v>
      </c>
      <c r="G196" s="19">
        <f t="shared" si="66"/>
        <v>0</v>
      </c>
      <c r="H196" s="19">
        <f t="shared" si="66"/>
        <v>0</v>
      </c>
      <c r="I196" s="19">
        <f t="shared" si="66"/>
        <v>0</v>
      </c>
      <c r="J196" s="19">
        <f t="shared" si="66"/>
        <v>0</v>
      </c>
      <c r="K196" s="19">
        <f t="shared" si="66"/>
        <v>0</v>
      </c>
      <c r="L196" s="19">
        <f t="shared" si="66"/>
        <v>0</v>
      </c>
    </row>
    <row r="197" spans="1:12" ht="14.5" hidden="1" customHeight="1" x14ac:dyDescent="0.3">
      <c r="A197" s="111"/>
      <c r="B197" s="113"/>
      <c r="C197" s="113"/>
      <c r="D197" s="5" t="s">
        <v>16</v>
      </c>
      <c r="E197" s="19">
        <f t="shared" si="61"/>
        <v>15790.6</v>
      </c>
      <c r="F197" s="22">
        <v>4000</v>
      </c>
      <c r="G197" s="22">
        <v>4000</v>
      </c>
      <c r="H197" s="22">
        <v>3790.6</v>
      </c>
      <c r="I197" s="22">
        <v>0</v>
      </c>
      <c r="J197" s="22">
        <v>4000</v>
      </c>
      <c r="K197" s="22">
        <v>0</v>
      </c>
      <c r="L197" s="22">
        <v>0</v>
      </c>
    </row>
    <row r="198" spans="1:12" ht="14.5" hidden="1" customHeight="1" x14ac:dyDescent="0.3">
      <c r="A198" s="110" t="s">
        <v>114</v>
      </c>
      <c r="B198" s="113" t="s">
        <v>28</v>
      </c>
      <c r="C198" s="113" t="s">
        <v>42</v>
      </c>
      <c r="D198" s="5" t="s">
        <v>3</v>
      </c>
      <c r="E198" s="64">
        <f t="shared" si="61"/>
        <v>18176</v>
      </c>
      <c r="F198" s="64">
        <f t="shared" ref="F198:L198" si="67">F199+F200+F201+F202+F203</f>
        <v>0</v>
      </c>
      <c r="G198" s="64">
        <f t="shared" si="67"/>
        <v>9176</v>
      </c>
      <c r="H198" s="64">
        <f t="shared" si="67"/>
        <v>0</v>
      </c>
      <c r="I198" s="64">
        <f t="shared" si="67"/>
        <v>6000</v>
      </c>
      <c r="J198" s="64">
        <f t="shared" si="67"/>
        <v>0</v>
      </c>
      <c r="K198" s="64">
        <f t="shared" si="67"/>
        <v>3000</v>
      </c>
      <c r="L198" s="64">
        <f t="shared" si="67"/>
        <v>0</v>
      </c>
    </row>
    <row r="199" spans="1:12" ht="14.5" hidden="1" customHeight="1" x14ac:dyDescent="0.3">
      <c r="A199" s="111"/>
      <c r="B199" s="113"/>
      <c r="C199" s="113"/>
      <c r="D199" s="5" t="s">
        <v>13</v>
      </c>
      <c r="E199" s="19">
        <f t="shared" si="61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</row>
    <row r="200" spans="1:12" ht="14.5" hidden="1" customHeight="1" x14ac:dyDescent="0.3">
      <c r="A200" s="111"/>
      <c r="B200" s="113"/>
      <c r="C200" s="113"/>
      <c r="D200" s="5" t="s">
        <v>14</v>
      </c>
      <c r="E200" s="19">
        <f t="shared" si="61"/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</row>
    <row r="201" spans="1:12" ht="14.5" hidden="1" customHeight="1" x14ac:dyDescent="0.3">
      <c r="A201" s="111"/>
      <c r="B201" s="113"/>
      <c r="C201" s="113"/>
      <c r="D201" s="5" t="s">
        <v>15</v>
      </c>
      <c r="E201" s="19">
        <f t="shared" si="61"/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</row>
    <row r="202" spans="1:12" ht="29.15" hidden="1" customHeight="1" x14ac:dyDescent="0.3">
      <c r="A202" s="111"/>
      <c r="B202" s="113"/>
      <c r="C202" s="113"/>
      <c r="D202" s="5" t="s">
        <v>100</v>
      </c>
      <c r="E202" s="19">
        <f>E200+E201</f>
        <v>0</v>
      </c>
      <c r="F202" s="19">
        <f t="shared" ref="F202:L202" si="68">F200+F201</f>
        <v>0</v>
      </c>
      <c r="G202" s="19">
        <f t="shared" si="68"/>
        <v>0</v>
      </c>
      <c r="H202" s="19">
        <f t="shared" si="68"/>
        <v>0</v>
      </c>
      <c r="I202" s="19">
        <f t="shared" si="68"/>
        <v>0</v>
      </c>
      <c r="J202" s="19">
        <f t="shared" si="68"/>
        <v>0</v>
      </c>
      <c r="K202" s="19">
        <f t="shared" si="68"/>
        <v>0</v>
      </c>
      <c r="L202" s="19">
        <f t="shared" si="68"/>
        <v>0</v>
      </c>
    </row>
    <row r="203" spans="1:12" ht="14.5" hidden="1" customHeight="1" x14ac:dyDescent="0.3">
      <c r="A203" s="111"/>
      <c r="B203" s="113"/>
      <c r="C203" s="113"/>
      <c r="D203" s="5" t="s">
        <v>16</v>
      </c>
      <c r="E203" s="19">
        <f t="shared" si="61"/>
        <v>18176</v>
      </c>
      <c r="F203" s="22">
        <v>0</v>
      </c>
      <c r="G203" s="22">
        <v>9176</v>
      </c>
      <c r="H203" s="22">
        <v>0</v>
      </c>
      <c r="I203" s="22">
        <v>6000</v>
      </c>
      <c r="J203" s="22">
        <v>0</v>
      </c>
      <c r="K203" s="22">
        <v>3000</v>
      </c>
      <c r="L203" s="19">
        <v>0</v>
      </c>
    </row>
    <row r="204" spans="1:12" ht="14.5" hidden="1" customHeight="1" x14ac:dyDescent="0.3">
      <c r="A204" s="110" t="s">
        <v>115</v>
      </c>
      <c r="B204" s="113" t="s">
        <v>30</v>
      </c>
      <c r="C204" s="113" t="s">
        <v>42</v>
      </c>
      <c r="D204" s="5" t="s">
        <v>3</v>
      </c>
      <c r="E204" s="64">
        <f t="shared" si="61"/>
        <v>12000</v>
      </c>
      <c r="F204" s="64">
        <f t="shared" ref="F204:L204" si="69">F205+F206+F207+F208+F209</f>
        <v>4000</v>
      </c>
      <c r="G204" s="64">
        <f t="shared" si="69"/>
        <v>0</v>
      </c>
      <c r="H204" s="64">
        <f t="shared" si="69"/>
        <v>4000</v>
      </c>
      <c r="I204" s="64">
        <f t="shared" si="69"/>
        <v>4000</v>
      </c>
      <c r="J204" s="64">
        <f t="shared" si="69"/>
        <v>0</v>
      </c>
      <c r="K204" s="64">
        <f t="shared" si="69"/>
        <v>0</v>
      </c>
      <c r="L204" s="64">
        <f t="shared" si="69"/>
        <v>0</v>
      </c>
    </row>
    <row r="205" spans="1:12" ht="14.5" hidden="1" customHeight="1" x14ac:dyDescent="0.3">
      <c r="A205" s="111"/>
      <c r="B205" s="113"/>
      <c r="C205" s="113"/>
      <c r="D205" s="5" t="s">
        <v>13</v>
      </c>
      <c r="E205" s="19">
        <f t="shared" si="61"/>
        <v>0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</row>
    <row r="206" spans="1:12" ht="14.5" hidden="1" customHeight="1" x14ac:dyDescent="0.3">
      <c r="A206" s="111"/>
      <c r="B206" s="113"/>
      <c r="C206" s="113"/>
      <c r="D206" s="5" t="s">
        <v>14</v>
      </c>
      <c r="E206" s="19">
        <f t="shared" si="61"/>
        <v>0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</row>
    <row r="207" spans="1:12" ht="14.5" hidden="1" customHeight="1" x14ac:dyDescent="0.3">
      <c r="A207" s="111"/>
      <c r="B207" s="113"/>
      <c r="C207" s="113"/>
      <c r="D207" s="5" t="s">
        <v>15</v>
      </c>
      <c r="E207" s="19">
        <f t="shared" si="61"/>
        <v>0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</row>
    <row r="208" spans="1:12" ht="29.15" hidden="1" customHeight="1" x14ac:dyDescent="0.3">
      <c r="A208" s="111"/>
      <c r="B208" s="113"/>
      <c r="C208" s="113"/>
      <c r="D208" s="5" t="s">
        <v>100</v>
      </c>
      <c r="E208" s="19">
        <f>E206+E207</f>
        <v>0</v>
      </c>
      <c r="F208" s="19">
        <f t="shared" ref="F208:L208" si="70">F206+F207</f>
        <v>0</v>
      </c>
      <c r="G208" s="19">
        <f t="shared" si="70"/>
        <v>0</v>
      </c>
      <c r="H208" s="19">
        <f t="shared" si="70"/>
        <v>0</v>
      </c>
      <c r="I208" s="19">
        <f t="shared" si="70"/>
        <v>0</v>
      </c>
      <c r="J208" s="19">
        <f t="shared" si="70"/>
        <v>0</v>
      </c>
      <c r="K208" s="19">
        <f t="shared" si="70"/>
        <v>0</v>
      </c>
      <c r="L208" s="19">
        <f t="shared" si="70"/>
        <v>0</v>
      </c>
    </row>
    <row r="209" spans="1:12" ht="14.5" hidden="1" customHeight="1" x14ac:dyDescent="0.3">
      <c r="A209" s="111"/>
      <c r="B209" s="113"/>
      <c r="C209" s="113"/>
      <c r="D209" s="5" t="s">
        <v>16</v>
      </c>
      <c r="E209" s="19">
        <f t="shared" si="61"/>
        <v>12000</v>
      </c>
      <c r="F209" s="22">
        <v>4000</v>
      </c>
      <c r="G209" s="22">
        <v>0</v>
      </c>
      <c r="H209" s="22">
        <v>4000</v>
      </c>
      <c r="I209" s="22">
        <v>4000</v>
      </c>
      <c r="J209" s="22">
        <v>0</v>
      </c>
      <c r="K209" s="22">
        <v>0</v>
      </c>
      <c r="L209" s="22">
        <v>0</v>
      </c>
    </row>
    <row r="210" spans="1:12" ht="14.5" hidden="1" customHeight="1" x14ac:dyDescent="0.3">
      <c r="A210" s="110" t="s">
        <v>116</v>
      </c>
      <c r="B210" s="113" t="s">
        <v>26</v>
      </c>
      <c r="C210" s="113" t="s">
        <v>42</v>
      </c>
      <c r="D210" s="5" t="s">
        <v>3</v>
      </c>
      <c r="E210" s="64">
        <f>F210+G210+H210+I210+J210+K210+L210</f>
        <v>38332</v>
      </c>
      <c r="F210" s="64">
        <f t="shared" ref="F210:L210" si="71">F211+F212+F213+F214+F215</f>
        <v>4332</v>
      </c>
      <c r="G210" s="64">
        <f t="shared" si="71"/>
        <v>5000</v>
      </c>
      <c r="H210" s="64">
        <f t="shared" si="71"/>
        <v>7000</v>
      </c>
      <c r="I210" s="64">
        <f t="shared" si="71"/>
        <v>5000</v>
      </c>
      <c r="J210" s="64">
        <f t="shared" si="71"/>
        <v>0</v>
      </c>
      <c r="K210" s="64">
        <f t="shared" si="71"/>
        <v>10000</v>
      </c>
      <c r="L210" s="64">
        <f t="shared" si="71"/>
        <v>7000</v>
      </c>
    </row>
    <row r="211" spans="1:12" ht="14.5" hidden="1" customHeight="1" x14ac:dyDescent="0.3">
      <c r="A211" s="111"/>
      <c r="B211" s="113"/>
      <c r="C211" s="113"/>
      <c r="D211" s="5" t="s">
        <v>13</v>
      </c>
      <c r="E211" s="19">
        <f t="shared" si="61"/>
        <v>0</v>
      </c>
      <c r="F211" s="19">
        <v>0</v>
      </c>
      <c r="G211" s="19">
        <v>0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</row>
    <row r="212" spans="1:12" ht="14.5" hidden="1" customHeight="1" x14ac:dyDescent="0.3">
      <c r="A212" s="111"/>
      <c r="B212" s="113"/>
      <c r="C212" s="113"/>
      <c r="D212" s="5" t="s">
        <v>14</v>
      </c>
      <c r="E212" s="19">
        <f t="shared" si="61"/>
        <v>0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</row>
    <row r="213" spans="1:12" ht="14.5" hidden="1" customHeight="1" x14ac:dyDescent="0.3">
      <c r="A213" s="111"/>
      <c r="B213" s="113"/>
      <c r="C213" s="113"/>
      <c r="D213" s="5" t="s">
        <v>15</v>
      </c>
      <c r="E213" s="19">
        <f t="shared" si="61"/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</row>
    <row r="214" spans="1:12" ht="29.15" hidden="1" customHeight="1" x14ac:dyDescent="0.3">
      <c r="A214" s="111"/>
      <c r="B214" s="113"/>
      <c r="C214" s="113"/>
      <c r="D214" s="5" t="s">
        <v>100</v>
      </c>
      <c r="E214" s="19">
        <f>E212+E213</f>
        <v>0</v>
      </c>
      <c r="F214" s="19">
        <f t="shared" ref="F214:L214" si="72">F212+F213</f>
        <v>0</v>
      </c>
      <c r="G214" s="19">
        <f t="shared" si="72"/>
        <v>0</v>
      </c>
      <c r="H214" s="19">
        <f t="shared" si="72"/>
        <v>0</v>
      </c>
      <c r="I214" s="19">
        <f t="shared" si="72"/>
        <v>0</v>
      </c>
      <c r="J214" s="19">
        <f t="shared" si="72"/>
        <v>0</v>
      </c>
      <c r="K214" s="19">
        <f t="shared" si="72"/>
        <v>0</v>
      </c>
      <c r="L214" s="19">
        <f t="shared" si="72"/>
        <v>0</v>
      </c>
    </row>
    <row r="215" spans="1:12" ht="14.5" hidden="1" customHeight="1" x14ac:dyDescent="0.3">
      <c r="A215" s="111"/>
      <c r="B215" s="113"/>
      <c r="C215" s="113"/>
      <c r="D215" s="5" t="s">
        <v>16</v>
      </c>
      <c r="E215" s="19">
        <f t="shared" si="61"/>
        <v>38332</v>
      </c>
      <c r="F215" s="22">
        <v>4332</v>
      </c>
      <c r="G215" s="22">
        <v>5000</v>
      </c>
      <c r="H215" s="22">
        <v>7000</v>
      </c>
      <c r="I215" s="22">
        <v>5000</v>
      </c>
      <c r="J215" s="22">
        <v>0</v>
      </c>
      <c r="K215" s="22">
        <v>10000</v>
      </c>
      <c r="L215" s="22">
        <v>7000</v>
      </c>
    </row>
    <row r="216" spans="1:12" ht="14.5" hidden="1" customHeight="1" x14ac:dyDescent="0.3">
      <c r="A216" s="110" t="s">
        <v>117</v>
      </c>
      <c r="B216" s="113" t="s">
        <v>43</v>
      </c>
      <c r="C216" s="113" t="s">
        <v>42</v>
      </c>
      <c r="D216" s="5" t="s">
        <v>3</v>
      </c>
      <c r="E216" s="64">
        <f t="shared" si="61"/>
        <v>0</v>
      </c>
      <c r="F216" s="64">
        <f t="shared" ref="F216:L216" si="73">F217+F218+F219+F220+F221</f>
        <v>0</v>
      </c>
      <c r="G216" s="64">
        <f t="shared" si="73"/>
        <v>0</v>
      </c>
      <c r="H216" s="64">
        <f t="shared" si="73"/>
        <v>0</v>
      </c>
      <c r="I216" s="64">
        <f t="shared" si="73"/>
        <v>0</v>
      </c>
      <c r="J216" s="64">
        <f t="shared" si="73"/>
        <v>0</v>
      </c>
      <c r="K216" s="64">
        <f t="shared" si="73"/>
        <v>0</v>
      </c>
      <c r="L216" s="64">
        <f t="shared" si="73"/>
        <v>0</v>
      </c>
    </row>
    <row r="217" spans="1:12" ht="14.5" hidden="1" customHeight="1" x14ac:dyDescent="0.3">
      <c r="A217" s="111"/>
      <c r="B217" s="113"/>
      <c r="C217" s="113"/>
      <c r="D217" s="5" t="s">
        <v>13</v>
      </c>
      <c r="E217" s="19">
        <f t="shared" si="61"/>
        <v>0</v>
      </c>
      <c r="F217" s="19">
        <v>0</v>
      </c>
      <c r="G217" s="19">
        <v>0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</row>
    <row r="218" spans="1:12" ht="14.5" hidden="1" customHeight="1" x14ac:dyDescent="0.3">
      <c r="A218" s="111"/>
      <c r="B218" s="113"/>
      <c r="C218" s="113"/>
      <c r="D218" s="5" t="s">
        <v>14</v>
      </c>
      <c r="E218" s="19">
        <f t="shared" si="61"/>
        <v>0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</row>
    <row r="219" spans="1:12" ht="14.5" hidden="1" customHeight="1" x14ac:dyDescent="0.3">
      <c r="A219" s="111"/>
      <c r="B219" s="113"/>
      <c r="C219" s="113"/>
      <c r="D219" s="5" t="s">
        <v>15</v>
      </c>
      <c r="E219" s="19">
        <f t="shared" si="61"/>
        <v>0</v>
      </c>
      <c r="F219" s="19">
        <v>0</v>
      </c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</row>
    <row r="220" spans="1:12" ht="29.15" hidden="1" customHeight="1" x14ac:dyDescent="0.3">
      <c r="A220" s="111"/>
      <c r="B220" s="113"/>
      <c r="C220" s="113"/>
      <c r="D220" s="5" t="s">
        <v>100</v>
      </c>
      <c r="E220" s="19">
        <f>E218+E219</f>
        <v>0</v>
      </c>
      <c r="F220" s="19">
        <f t="shared" ref="F220:L220" si="74">F218+F219</f>
        <v>0</v>
      </c>
      <c r="G220" s="19">
        <f t="shared" si="74"/>
        <v>0</v>
      </c>
      <c r="H220" s="19">
        <f t="shared" si="74"/>
        <v>0</v>
      </c>
      <c r="I220" s="19">
        <f t="shared" si="74"/>
        <v>0</v>
      </c>
      <c r="J220" s="19">
        <f t="shared" si="74"/>
        <v>0</v>
      </c>
      <c r="K220" s="19">
        <f t="shared" si="74"/>
        <v>0</v>
      </c>
      <c r="L220" s="19">
        <f t="shared" si="74"/>
        <v>0</v>
      </c>
    </row>
    <row r="221" spans="1:12" ht="14.5" hidden="1" customHeight="1" x14ac:dyDescent="0.3">
      <c r="A221" s="111"/>
      <c r="B221" s="113"/>
      <c r="C221" s="113"/>
      <c r="D221" s="5" t="s">
        <v>16</v>
      </c>
      <c r="E221" s="19">
        <f t="shared" si="61"/>
        <v>0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</row>
    <row r="222" spans="1:12" ht="14.5" hidden="1" customHeight="1" x14ac:dyDescent="0.3">
      <c r="A222" s="110" t="s">
        <v>118</v>
      </c>
      <c r="B222" s="113" t="s">
        <v>27</v>
      </c>
      <c r="C222" s="113" t="s">
        <v>42</v>
      </c>
      <c r="D222" s="5" t="s">
        <v>3</v>
      </c>
      <c r="E222" s="64">
        <f t="shared" si="61"/>
        <v>3000</v>
      </c>
      <c r="F222" s="64">
        <f t="shared" ref="F222:L222" si="75">F223+F224+F225+F226+F227</f>
        <v>0</v>
      </c>
      <c r="G222" s="64">
        <f t="shared" si="75"/>
        <v>0</v>
      </c>
      <c r="H222" s="64">
        <f t="shared" si="75"/>
        <v>3000</v>
      </c>
      <c r="I222" s="64">
        <f t="shared" si="75"/>
        <v>0</v>
      </c>
      <c r="J222" s="64">
        <f t="shared" si="75"/>
        <v>0</v>
      </c>
      <c r="K222" s="64">
        <f t="shared" si="75"/>
        <v>0</v>
      </c>
      <c r="L222" s="64">
        <f t="shared" si="75"/>
        <v>0</v>
      </c>
    </row>
    <row r="223" spans="1:12" ht="14.5" hidden="1" customHeight="1" x14ac:dyDescent="0.3">
      <c r="A223" s="111"/>
      <c r="B223" s="113"/>
      <c r="C223" s="113"/>
      <c r="D223" s="5" t="s">
        <v>13</v>
      </c>
      <c r="E223" s="19">
        <f>F223+G223+H223+I223+J223+K223+L223</f>
        <v>0</v>
      </c>
      <c r="F223" s="19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</row>
    <row r="224" spans="1:12" ht="14.5" hidden="1" customHeight="1" x14ac:dyDescent="0.3">
      <c r="A224" s="111"/>
      <c r="B224" s="113"/>
      <c r="C224" s="113"/>
      <c r="D224" s="5" t="s">
        <v>14</v>
      </c>
      <c r="E224" s="19">
        <f t="shared" si="61"/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</row>
    <row r="225" spans="1:12" ht="14.5" hidden="1" customHeight="1" x14ac:dyDescent="0.3">
      <c r="A225" s="111"/>
      <c r="B225" s="113"/>
      <c r="C225" s="113"/>
      <c r="D225" s="5" t="s">
        <v>15</v>
      </c>
      <c r="E225" s="19">
        <f t="shared" si="61"/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</row>
    <row r="226" spans="1:12" ht="29.15" hidden="1" customHeight="1" x14ac:dyDescent="0.3">
      <c r="A226" s="111"/>
      <c r="B226" s="113"/>
      <c r="C226" s="113"/>
      <c r="D226" s="5" t="s">
        <v>100</v>
      </c>
      <c r="E226" s="19">
        <f>E225+E224</f>
        <v>0</v>
      </c>
      <c r="F226" s="19">
        <f t="shared" ref="F226:L226" si="76">F225+F224</f>
        <v>0</v>
      </c>
      <c r="G226" s="19">
        <f t="shared" si="76"/>
        <v>0</v>
      </c>
      <c r="H226" s="19">
        <f t="shared" si="76"/>
        <v>0</v>
      </c>
      <c r="I226" s="19">
        <f t="shared" si="76"/>
        <v>0</v>
      </c>
      <c r="J226" s="19">
        <f t="shared" si="76"/>
        <v>0</v>
      </c>
      <c r="K226" s="19">
        <f t="shared" si="76"/>
        <v>0</v>
      </c>
      <c r="L226" s="19">
        <f t="shared" si="76"/>
        <v>0</v>
      </c>
    </row>
    <row r="227" spans="1:12" ht="14.5" hidden="1" customHeight="1" x14ac:dyDescent="0.3">
      <c r="A227" s="111"/>
      <c r="B227" s="113"/>
      <c r="C227" s="113"/>
      <c r="D227" s="5" t="s">
        <v>16</v>
      </c>
      <c r="E227" s="19">
        <f t="shared" si="61"/>
        <v>3000</v>
      </c>
      <c r="F227" s="22">
        <v>0</v>
      </c>
      <c r="G227" s="22">
        <v>0</v>
      </c>
      <c r="H227" s="22">
        <v>3000</v>
      </c>
      <c r="I227" s="22">
        <v>0</v>
      </c>
      <c r="J227" s="22">
        <v>0</v>
      </c>
      <c r="K227" s="22">
        <v>0</v>
      </c>
      <c r="L227" s="22">
        <v>0</v>
      </c>
    </row>
    <row r="228" spans="1:12" ht="14.5" hidden="1" customHeight="1" x14ac:dyDescent="0.3">
      <c r="A228" s="110"/>
      <c r="B228" s="113" t="s">
        <v>44</v>
      </c>
      <c r="C228" s="113" t="s">
        <v>42</v>
      </c>
      <c r="D228" s="5" t="s">
        <v>3</v>
      </c>
      <c r="E228" s="64">
        <f t="shared" ref="E228:L228" si="77">E229+E230+E231+E232+E233</f>
        <v>6379191.7291199993</v>
      </c>
      <c r="F228" s="64">
        <f t="shared" si="77"/>
        <v>1178831.4708</v>
      </c>
      <c r="G228" s="64">
        <f t="shared" si="77"/>
        <v>904536.03609999991</v>
      </c>
      <c r="H228" s="64">
        <f t="shared" si="77"/>
        <v>992912.11110999994</v>
      </c>
      <c r="I228" s="64">
        <f t="shared" si="77"/>
        <v>842912.11111000006</v>
      </c>
      <c r="J228" s="64">
        <f t="shared" si="77"/>
        <v>820000</v>
      </c>
      <c r="K228" s="64">
        <f t="shared" si="77"/>
        <v>820000</v>
      </c>
      <c r="L228" s="64">
        <f t="shared" si="77"/>
        <v>820000</v>
      </c>
    </row>
    <row r="229" spans="1:12" ht="14.5" hidden="1" customHeight="1" x14ac:dyDescent="0.3">
      <c r="A229" s="111"/>
      <c r="B229" s="113"/>
      <c r="C229" s="113"/>
      <c r="D229" s="5" t="s">
        <v>13</v>
      </c>
      <c r="E229" s="19">
        <f>F229+G229+H229+I229+J229+K229+L229</f>
        <v>0</v>
      </c>
      <c r="F229" s="19">
        <f>F121+F175</f>
        <v>0</v>
      </c>
      <c r="G229" s="19">
        <f t="shared" ref="G229:L229" si="78">G121+G175</f>
        <v>0</v>
      </c>
      <c r="H229" s="19">
        <f t="shared" si="78"/>
        <v>0</v>
      </c>
      <c r="I229" s="19">
        <f t="shared" si="78"/>
        <v>0</v>
      </c>
      <c r="J229" s="19">
        <f t="shared" si="78"/>
        <v>0</v>
      </c>
      <c r="K229" s="19">
        <f t="shared" si="78"/>
        <v>0</v>
      </c>
      <c r="L229" s="19">
        <f t="shared" si="78"/>
        <v>0</v>
      </c>
    </row>
    <row r="230" spans="1:12" ht="14.5" hidden="1" customHeight="1" x14ac:dyDescent="0.3">
      <c r="A230" s="111"/>
      <c r="B230" s="113"/>
      <c r="C230" s="113"/>
      <c r="D230" s="5" t="s">
        <v>14</v>
      </c>
      <c r="E230" s="19">
        <f>F230+G230+H230+I230+J230+K230+L230</f>
        <v>407907.70000000007</v>
      </c>
      <c r="F230" s="19">
        <f t="shared" ref="F230:L233" si="79">F122+F176</f>
        <v>344699</v>
      </c>
      <c r="G230" s="19">
        <f t="shared" si="79"/>
        <v>21966.9</v>
      </c>
      <c r="H230" s="19">
        <f t="shared" si="79"/>
        <v>20620.900000000001</v>
      </c>
      <c r="I230" s="19">
        <f t="shared" si="79"/>
        <v>20620.900000000001</v>
      </c>
      <c r="J230" s="19">
        <f t="shared" si="79"/>
        <v>0</v>
      </c>
      <c r="K230" s="19">
        <f t="shared" si="79"/>
        <v>0</v>
      </c>
      <c r="L230" s="19">
        <f t="shared" si="79"/>
        <v>0</v>
      </c>
    </row>
    <row r="231" spans="1:12" ht="14.5" hidden="1" customHeight="1" x14ac:dyDescent="0.3">
      <c r="A231" s="111"/>
      <c r="B231" s="113"/>
      <c r="C231" s="113"/>
      <c r="D231" s="5" t="s">
        <v>15</v>
      </c>
      <c r="E231" s="19">
        <f>F231+G231+H231+I231+J231+K231+L231</f>
        <v>101169.31469</v>
      </c>
      <c r="F231" s="19">
        <f t="shared" si="79"/>
        <v>12800.470799999999</v>
      </c>
      <c r="G231" s="19">
        <f t="shared" si="79"/>
        <v>83786.421669999996</v>
      </c>
      <c r="H231" s="19">
        <f t="shared" si="79"/>
        <v>2291.2111100000002</v>
      </c>
      <c r="I231" s="19">
        <f t="shared" si="79"/>
        <v>2291.2111100000002</v>
      </c>
      <c r="J231" s="19">
        <f t="shared" si="79"/>
        <v>0</v>
      </c>
      <c r="K231" s="19">
        <f t="shared" si="79"/>
        <v>0</v>
      </c>
      <c r="L231" s="19">
        <f t="shared" si="79"/>
        <v>0</v>
      </c>
    </row>
    <row r="232" spans="1:12" ht="30" hidden="1" customHeight="1" x14ac:dyDescent="0.3">
      <c r="A232" s="111"/>
      <c r="B232" s="113"/>
      <c r="C232" s="113"/>
      <c r="D232" s="5" t="s">
        <v>100</v>
      </c>
      <c r="E232" s="19">
        <f>F232+G232+H232+I232+J232+K232+L232</f>
        <v>427731.35969000001</v>
      </c>
      <c r="F232" s="19">
        <f t="shared" si="79"/>
        <v>357499.47080000001</v>
      </c>
      <c r="G232" s="19">
        <f t="shared" si="79"/>
        <v>24407.666670000002</v>
      </c>
      <c r="H232" s="19">
        <f t="shared" si="79"/>
        <v>22912.111110000002</v>
      </c>
      <c r="I232" s="19">
        <f t="shared" si="79"/>
        <v>22912.111110000002</v>
      </c>
      <c r="J232" s="19">
        <f t="shared" si="79"/>
        <v>0</v>
      </c>
      <c r="K232" s="19">
        <f t="shared" si="79"/>
        <v>0</v>
      </c>
      <c r="L232" s="19">
        <f t="shared" si="79"/>
        <v>0</v>
      </c>
    </row>
    <row r="233" spans="1:12" ht="14.5" hidden="1" customHeight="1" x14ac:dyDescent="0.3">
      <c r="A233" s="111"/>
      <c r="B233" s="113"/>
      <c r="C233" s="113"/>
      <c r="D233" s="5" t="s">
        <v>16</v>
      </c>
      <c r="E233" s="19">
        <f>F233+G233+H233+I233+J233+K233+L233</f>
        <v>5442383.3547399994</v>
      </c>
      <c r="F233" s="19">
        <f t="shared" si="79"/>
        <v>463832.52919999993</v>
      </c>
      <c r="G233" s="19">
        <f t="shared" si="79"/>
        <v>774375.04775999987</v>
      </c>
      <c r="H233" s="19">
        <f t="shared" si="79"/>
        <v>947087.88888999994</v>
      </c>
      <c r="I233" s="19">
        <f t="shared" si="79"/>
        <v>797087.88889000006</v>
      </c>
      <c r="J233" s="19">
        <f t="shared" si="79"/>
        <v>820000</v>
      </c>
      <c r="K233" s="19">
        <f t="shared" si="79"/>
        <v>820000</v>
      </c>
      <c r="L233" s="19">
        <f t="shared" si="79"/>
        <v>820000</v>
      </c>
    </row>
    <row r="234" spans="1:12" ht="14.5" hidden="1" customHeight="1" x14ac:dyDescent="0.3">
      <c r="A234" s="110"/>
      <c r="B234" s="112" t="s">
        <v>45</v>
      </c>
      <c r="C234" s="113" t="s">
        <v>42</v>
      </c>
      <c r="D234" s="5" t="s">
        <v>3</v>
      </c>
      <c r="E234" s="64">
        <f>E228</f>
        <v>6379191.7291199993</v>
      </c>
      <c r="F234" s="64">
        <f t="shared" ref="F234:L234" si="80">F235+F236+F237+F238+F239</f>
        <v>1178831.4708</v>
      </c>
      <c r="G234" s="64">
        <f t="shared" si="80"/>
        <v>904536.03609999991</v>
      </c>
      <c r="H234" s="64">
        <f t="shared" si="80"/>
        <v>992912.11110999994</v>
      </c>
      <c r="I234" s="64">
        <f t="shared" si="80"/>
        <v>842912.11111000006</v>
      </c>
      <c r="J234" s="64">
        <f t="shared" si="80"/>
        <v>820000</v>
      </c>
      <c r="K234" s="64">
        <f t="shared" si="80"/>
        <v>820000</v>
      </c>
      <c r="L234" s="64">
        <f t="shared" si="80"/>
        <v>820000</v>
      </c>
    </row>
    <row r="235" spans="1:12" ht="14.5" hidden="1" customHeight="1" x14ac:dyDescent="0.3">
      <c r="A235" s="111"/>
      <c r="B235" s="112"/>
      <c r="C235" s="113"/>
      <c r="D235" s="5" t="s">
        <v>13</v>
      </c>
      <c r="E235" s="64">
        <f>E229</f>
        <v>0</v>
      </c>
      <c r="F235" s="19">
        <f t="shared" ref="F235:L235" si="81">F229</f>
        <v>0</v>
      </c>
      <c r="G235" s="19">
        <f t="shared" si="81"/>
        <v>0</v>
      </c>
      <c r="H235" s="19">
        <f t="shared" si="81"/>
        <v>0</v>
      </c>
      <c r="I235" s="19">
        <f t="shared" si="81"/>
        <v>0</v>
      </c>
      <c r="J235" s="19">
        <f t="shared" si="81"/>
        <v>0</v>
      </c>
      <c r="K235" s="19">
        <f t="shared" si="81"/>
        <v>0</v>
      </c>
      <c r="L235" s="19">
        <f t="shared" si="81"/>
        <v>0</v>
      </c>
    </row>
    <row r="236" spans="1:12" ht="14.5" hidden="1" customHeight="1" x14ac:dyDescent="0.3">
      <c r="A236" s="111"/>
      <c r="B236" s="112"/>
      <c r="C236" s="113"/>
      <c r="D236" s="5" t="s">
        <v>14</v>
      </c>
      <c r="E236" s="64">
        <f t="shared" ref="E236:L236" si="82">E230</f>
        <v>407907.70000000007</v>
      </c>
      <c r="F236" s="19">
        <f t="shared" si="82"/>
        <v>344699</v>
      </c>
      <c r="G236" s="20">
        <f t="shared" si="82"/>
        <v>21966.9</v>
      </c>
      <c r="H236" s="19">
        <f t="shared" si="82"/>
        <v>20620.900000000001</v>
      </c>
      <c r="I236" s="19">
        <f t="shared" si="82"/>
        <v>20620.900000000001</v>
      </c>
      <c r="J236" s="19">
        <f t="shared" si="82"/>
        <v>0</v>
      </c>
      <c r="K236" s="19">
        <f t="shared" si="82"/>
        <v>0</v>
      </c>
      <c r="L236" s="19">
        <f t="shared" si="82"/>
        <v>0</v>
      </c>
    </row>
    <row r="237" spans="1:12" ht="21" hidden="1" customHeight="1" x14ac:dyDescent="0.3">
      <c r="A237" s="111"/>
      <c r="B237" s="112"/>
      <c r="C237" s="113"/>
      <c r="D237" s="5" t="s">
        <v>15</v>
      </c>
      <c r="E237" s="64">
        <f t="shared" ref="E237:L237" si="83">E231</f>
        <v>101169.31469</v>
      </c>
      <c r="F237" s="19">
        <f t="shared" si="83"/>
        <v>12800.470799999999</v>
      </c>
      <c r="G237" s="20">
        <f t="shared" si="83"/>
        <v>83786.421669999996</v>
      </c>
      <c r="H237" s="19">
        <f t="shared" si="83"/>
        <v>2291.2111100000002</v>
      </c>
      <c r="I237" s="19">
        <f t="shared" si="83"/>
        <v>2291.2111100000002</v>
      </c>
      <c r="J237" s="19">
        <f t="shared" si="83"/>
        <v>0</v>
      </c>
      <c r="K237" s="19">
        <f t="shared" si="83"/>
        <v>0</v>
      </c>
      <c r="L237" s="19">
        <f t="shared" si="83"/>
        <v>0</v>
      </c>
    </row>
    <row r="238" spans="1:12" ht="27.65" hidden="1" customHeight="1" x14ac:dyDescent="0.3">
      <c r="A238" s="111"/>
      <c r="B238" s="112"/>
      <c r="C238" s="113"/>
      <c r="D238" s="5" t="s">
        <v>100</v>
      </c>
      <c r="E238" s="64">
        <f t="shared" ref="E238:L238" si="84">E232</f>
        <v>427731.35969000001</v>
      </c>
      <c r="F238" s="64">
        <f t="shared" si="84"/>
        <v>357499.47080000001</v>
      </c>
      <c r="G238" s="65">
        <f t="shared" si="84"/>
        <v>24407.666670000002</v>
      </c>
      <c r="H238" s="64">
        <f t="shared" si="84"/>
        <v>22912.111110000002</v>
      </c>
      <c r="I238" s="64">
        <f t="shared" si="84"/>
        <v>22912.111110000002</v>
      </c>
      <c r="J238" s="64">
        <f t="shared" si="84"/>
        <v>0</v>
      </c>
      <c r="K238" s="64">
        <f t="shared" si="84"/>
        <v>0</v>
      </c>
      <c r="L238" s="64">
        <f t="shared" si="84"/>
        <v>0</v>
      </c>
    </row>
    <row r="239" spans="1:12" ht="33" hidden="1" customHeight="1" x14ac:dyDescent="0.3">
      <c r="A239" s="111"/>
      <c r="B239" s="112"/>
      <c r="C239" s="113"/>
      <c r="D239" s="5" t="s">
        <v>16</v>
      </c>
      <c r="E239" s="64">
        <f t="shared" ref="E239:L239" si="85">E233</f>
        <v>5442383.3547399994</v>
      </c>
      <c r="F239" s="19">
        <f t="shared" si="85"/>
        <v>463832.52919999993</v>
      </c>
      <c r="G239" s="19">
        <f t="shared" si="85"/>
        <v>774375.04775999987</v>
      </c>
      <c r="H239" s="19">
        <f t="shared" si="85"/>
        <v>947087.88888999994</v>
      </c>
      <c r="I239" s="19">
        <f t="shared" si="85"/>
        <v>797087.88889000006</v>
      </c>
      <c r="J239" s="19">
        <f t="shared" si="85"/>
        <v>820000</v>
      </c>
      <c r="K239" s="19">
        <f t="shared" si="85"/>
        <v>820000</v>
      </c>
      <c r="L239" s="19">
        <f t="shared" si="85"/>
        <v>820000</v>
      </c>
    </row>
    <row r="240" spans="1:12" hidden="1" x14ac:dyDescent="0.3">
      <c r="A240" s="114" t="s">
        <v>46</v>
      </c>
      <c r="B240" s="114"/>
      <c r="C240" s="114"/>
      <c r="D240" s="114"/>
      <c r="E240" s="114"/>
      <c r="F240" s="114"/>
      <c r="G240" s="114"/>
      <c r="H240" s="114"/>
      <c r="I240" s="114"/>
      <c r="J240" s="114"/>
      <c r="K240" s="114"/>
      <c r="L240" s="114"/>
    </row>
    <row r="241" spans="1:12" hidden="1" x14ac:dyDescent="0.3">
      <c r="A241" s="114" t="s">
        <v>47</v>
      </c>
      <c r="B241" s="114"/>
      <c r="C241" s="114"/>
      <c r="D241" s="114"/>
      <c r="E241" s="114"/>
      <c r="F241" s="114"/>
      <c r="G241" s="114"/>
      <c r="H241" s="114"/>
      <c r="I241" s="114"/>
      <c r="J241" s="114"/>
      <c r="K241" s="114"/>
      <c r="L241" s="114"/>
    </row>
    <row r="242" spans="1:12" hidden="1" x14ac:dyDescent="0.3">
      <c r="A242" s="114" t="s">
        <v>86</v>
      </c>
      <c r="B242" s="114"/>
      <c r="C242" s="114"/>
      <c r="D242" s="114"/>
      <c r="E242" s="114"/>
      <c r="F242" s="114"/>
      <c r="G242" s="114"/>
      <c r="H242" s="114"/>
      <c r="I242" s="114"/>
      <c r="J242" s="114"/>
      <c r="K242" s="114"/>
      <c r="L242" s="114"/>
    </row>
    <row r="243" spans="1:12" hidden="1" x14ac:dyDescent="0.3">
      <c r="A243" s="119" t="s">
        <v>119</v>
      </c>
      <c r="B243" s="113" t="s">
        <v>78</v>
      </c>
      <c r="C243" s="113" t="s">
        <v>42</v>
      </c>
      <c r="D243" s="5" t="s">
        <v>3</v>
      </c>
      <c r="E243" s="64">
        <f>E249+E255+E260</f>
        <v>1141509.0000000002</v>
      </c>
      <c r="F243" s="64">
        <f t="shared" ref="F243:L243" si="86">F249+F255+F260</f>
        <v>39420.22</v>
      </c>
      <c r="G243" s="64">
        <f t="shared" si="86"/>
        <v>196262.38</v>
      </c>
      <c r="H243" s="64">
        <f t="shared" si="86"/>
        <v>181165.28</v>
      </c>
      <c r="I243" s="64">
        <f t="shared" si="86"/>
        <v>181165.28</v>
      </c>
      <c r="J243" s="64">
        <f t="shared" si="86"/>
        <v>181165.28</v>
      </c>
      <c r="K243" s="64">
        <f t="shared" si="86"/>
        <v>181165.28</v>
      </c>
      <c r="L243" s="64">
        <f t="shared" si="86"/>
        <v>181165.28</v>
      </c>
    </row>
    <row r="244" spans="1:12" ht="40.15" hidden="1" customHeight="1" x14ac:dyDescent="0.3">
      <c r="A244" s="119"/>
      <c r="B244" s="113"/>
      <c r="C244" s="113"/>
      <c r="D244" s="5" t="s">
        <v>13</v>
      </c>
      <c r="E244" s="64">
        <f>E250+E256+E261</f>
        <v>0</v>
      </c>
      <c r="F244" s="19">
        <f t="shared" ref="F244:L246" si="87">F250+F256+F261</f>
        <v>0</v>
      </c>
      <c r="G244" s="19">
        <f t="shared" si="87"/>
        <v>0</v>
      </c>
      <c r="H244" s="19">
        <f t="shared" si="87"/>
        <v>0</v>
      </c>
      <c r="I244" s="19">
        <f t="shared" si="87"/>
        <v>0</v>
      </c>
      <c r="J244" s="19">
        <f t="shared" si="87"/>
        <v>0</v>
      </c>
      <c r="K244" s="19">
        <f t="shared" si="87"/>
        <v>0</v>
      </c>
      <c r="L244" s="19">
        <f t="shared" si="87"/>
        <v>0</v>
      </c>
    </row>
    <row r="245" spans="1:12" hidden="1" x14ac:dyDescent="0.3">
      <c r="A245" s="119"/>
      <c r="B245" s="113"/>
      <c r="C245" s="113"/>
      <c r="D245" s="5" t="s">
        <v>14</v>
      </c>
      <c r="E245" s="64">
        <f>E251+E257+E262</f>
        <v>0</v>
      </c>
      <c r="F245" s="19">
        <f t="shared" si="87"/>
        <v>0</v>
      </c>
      <c r="G245" s="19">
        <f t="shared" si="87"/>
        <v>0</v>
      </c>
      <c r="H245" s="19">
        <f t="shared" si="87"/>
        <v>0</v>
      </c>
      <c r="I245" s="19">
        <f t="shared" si="87"/>
        <v>0</v>
      </c>
      <c r="J245" s="19">
        <f t="shared" si="87"/>
        <v>0</v>
      </c>
      <c r="K245" s="19">
        <f t="shared" si="87"/>
        <v>0</v>
      </c>
      <c r="L245" s="19">
        <f t="shared" si="87"/>
        <v>0</v>
      </c>
    </row>
    <row r="246" spans="1:12" hidden="1" x14ac:dyDescent="0.3">
      <c r="A246" s="119"/>
      <c r="B246" s="113"/>
      <c r="C246" s="113"/>
      <c r="D246" s="5" t="s">
        <v>15</v>
      </c>
      <c r="E246" s="64">
        <f>E252+E258+E263</f>
        <v>0</v>
      </c>
      <c r="F246" s="19">
        <f t="shared" si="87"/>
        <v>0</v>
      </c>
      <c r="G246" s="19">
        <f t="shared" si="87"/>
        <v>0</v>
      </c>
      <c r="H246" s="19">
        <f t="shared" si="87"/>
        <v>0</v>
      </c>
      <c r="I246" s="19">
        <f t="shared" si="87"/>
        <v>0</v>
      </c>
      <c r="J246" s="19">
        <f t="shared" si="87"/>
        <v>0</v>
      </c>
      <c r="K246" s="19">
        <f t="shared" si="87"/>
        <v>0</v>
      </c>
      <c r="L246" s="19">
        <f t="shared" si="87"/>
        <v>0</v>
      </c>
    </row>
    <row r="247" spans="1:12" ht="26" hidden="1" x14ac:dyDescent="0.3">
      <c r="A247" s="119"/>
      <c r="B247" s="113"/>
      <c r="C247" s="113"/>
      <c r="D247" s="5" t="s">
        <v>100</v>
      </c>
      <c r="E247" s="64"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</row>
    <row r="248" spans="1:12" ht="48.65" hidden="1" customHeight="1" x14ac:dyDescent="0.3">
      <c r="A248" s="119"/>
      <c r="B248" s="113"/>
      <c r="C248" s="113"/>
      <c r="D248" s="5" t="s">
        <v>16</v>
      </c>
      <c r="E248" s="64">
        <f t="shared" ref="E248:L248" si="88">E254+E259+E265</f>
        <v>1141509.0000000002</v>
      </c>
      <c r="F248" s="19">
        <f t="shared" si="88"/>
        <v>39420.22</v>
      </c>
      <c r="G248" s="19">
        <f t="shared" si="88"/>
        <v>196262.38</v>
      </c>
      <c r="H248" s="19">
        <f t="shared" si="88"/>
        <v>181165.28</v>
      </c>
      <c r="I248" s="19">
        <f t="shared" si="88"/>
        <v>181165.28</v>
      </c>
      <c r="J248" s="19">
        <f t="shared" si="88"/>
        <v>181165.28</v>
      </c>
      <c r="K248" s="19">
        <f t="shared" si="88"/>
        <v>181165.28</v>
      </c>
      <c r="L248" s="19">
        <f t="shared" si="88"/>
        <v>181165.28</v>
      </c>
    </row>
    <row r="249" spans="1:12" ht="49.9" hidden="1" customHeight="1" x14ac:dyDescent="0.3">
      <c r="A249" s="111" t="s">
        <v>120</v>
      </c>
      <c r="B249" s="113" t="s">
        <v>24</v>
      </c>
      <c r="C249" s="113" t="s">
        <v>42</v>
      </c>
      <c r="D249" s="5" t="s">
        <v>3</v>
      </c>
      <c r="E249" s="64">
        <f t="shared" ref="E249:E273" si="89">F249+G249+H249+I249+J249+K249+L249</f>
        <v>928471.90000000014</v>
      </c>
      <c r="F249" s="64">
        <f t="shared" ref="F249:L249" si="90">F250+F251+F252+F254</f>
        <v>39420.22</v>
      </c>
      <c r="G249" s="64">
        <f t="shared" si="90"/>
        <v>148175.28</v>
      </c>
      <c r="H249" s="64">
        <f t="shared" si="90"/>
        <v>148175.28</v>
      </c>
      <c r="I249" s="64">
        <f t="shared" si="90"/>
        <v>148175.28</v>
      </c>
      <c r="J249" s="64">
        <f t="shared" si="90"/>
        <v>148175.28</v>
      </c>
      <c r="K249" s="64">
        <f t="shared" si="90"/>
        <v>148175.28</v>
      </c>
      <c r="L249" s="64">
        <f t="shared" si="90"/>
        <v>148175.28</v>
      </c>
    </row>
    <row r="250" spans="1:12" ht="49.9" hidden="1" customHeight="1" x14ac:dyDescent="0.3">
      <c r="A250" s="111"/>
      <c r="B250" s="113"/>
      <c r="C250" s="113"/>
      <c r="D250" s="5" t="s">
        <v>13</v>
      </c>
      <c r="E250" s="64">
        <f t="shared" si="89"/>
        <v>0</v>
      </c>
      <c r="F250" s="19">
        <f t="shared" ref="F250:L252" si="91">G250+H250+I250+J250+K250+L250+M250</f>
        <v>0</v>
      </c>
      <c r="G250" s="19">
        <f t="shared" si="91"/>
        <v>0</v>
      </c>
      <c r="H250" s="19">
        <f t="shared" si="91"/>
        <v>0</v>
      </c>
      <c r="I250" s="19">
        <f t="shared" si="91"/>
        <v>0</v>
      </c>
      <c r="J250" s="19">
        <f t="shared" si="91"/>
        <v>0</v>
      </c>
      <c r="K250" s="19">
        <f t="shared" si="91"/>
        <v>0</v>
      </c>
      <c r="L250" s="19">
        <f t="shared" si="91"/>
        <v>0</v>
      </c>
    </row>
    <row r="251" spans="1:12" hidden="1" x14ac:dyDescent="0.3">
      <c r="A251" s="111"/>
      <c r="B251" s="113"/>
      <c r="C251" s="113"/>
      <c r="D251" s="5" t="s">
        <v>14</v>
      </c>
      <c r="E251" s="64">
        <f t="shared" si="89"/>
        <v>0</v>
      </c>
      <c r="F251" s="19">
        <f t="shared" si="91"/>
        <v>0</v>
      </c>
      <c r="G251" s="19">
        <f t="shared" si="91"/>
        <v>0</v>
      </c>
      <c r="H251" s="19">
        <f t="shared" si="91"/>
        <v>0</v>
      </c>
      <c r="I251" s="19">
        <f t="shared" si="91"/>
        <v>0</v>
      </c>
      <c r="J251" s="19">
        <f t="shared" si="91"/>
        <v>0</v>
      </c>
      <c r="K251" s="19">
        <f t="shared" si="91"/>
        <v>0</v>
      </c>
      <c r="L251" s="19">
        <f t="shared" si="91"/>
        <v>0</v>
      </c>
    </row>
    <row r="252" spans="1:12" ht="25.15" hidden="1" customHeight="1" x14ac:dyDescent="0.3">
      <c r="A252" s="111"/>
      <c r="B252" s="113"/>
      <c r="C252" s="113"/>
      <c r="D252" s="5" t="s">
        <v>15</v>
      </c>
      <c r="E252" s="64">
        <f t="shared" si="89"/>
        <v>0</v>
      </c>
      <c r="F252" s="19">
        <f t="shared" si="91"/>
        <v>0</v>
      </c>
      <c r="G252" s="19">
        <f t="shared" si="91"/>
        <v>0</v>
      </c>
      <c r="H252" s="19">
        <f t="shared" si="91"/>
        <v>0</v>
      </c>
      <c r="I252" s="19">
        <f t="shared" si="91"/>
        <v>0</v>
      </c>
      <c r="J252" s="19">
        <f t="shared" si="91"/>
        <v>0</v>
      </c>
      <c r="K252" s="19">
        <f t="shared" si="91"/>
        <v>0</v>
      </c>
      <c r="L252" s="19">
        <f t="shared" si="91"/>
        <v>0</v>
      </c>
    </row>
    <row r="253" spans="1:12" ht="28" hidden="1" customHeight="1" x14ac:dyDescent="0.3">
      <c r="A253" s="111"/>
      <c r="B253" s="113"/>
      <c r="C253" s="113"/>
      <c r="D253" s="5" t="s">
        <v>100</v>
      </c>
      <c r="E253" s="64"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</row>
    <row r="254" spans="1:12" ht="30.65" hidden="1" customHeight="1" x14ac:dyDescent="0.3">
      <c r="A254" s="111"/>
      <c r="B254" s="113"/>
      <c r="C254" s="113"/>
      <c r="D254" s="5" t="s">
        <v>16</v>
      </c>
      <c r="E254" s="64">
        <f t="shared" si="89"/>
        <v>928471.90000000014</v>
      </c>
      <c r="F254" s="19">
        <v>39420.22</v>
      </c>
      <c r="G254" s="19">
        <v>148175.28</v>
      </c>
      <c r="H254" s="19">
        <v>148175.28</v>
      </c>
      <c r="I254" s="19">
        <v>148175.28</v>
      </c>
      <c r="J254" s="19">
        <v>148175.28</v>
      </c>
      <c r="K254" s="19">
        <v>148175.28</v>
      </c>
      <c r="L254" s="19">
        <v>148175.28</v>
      </c>
    </row>
    <row r="255" spans="1:12" ht="14.5" hidden="1" customHeight="1" x14ac:dyDescent="0.3">
      <c r="A255" s="111" t="s">
        <v>121</v>
      </c>
      <c r="B255" s="113" t="s">
        <v>26</v>
      </c>
      <c r="C255" s="113" t="s">
        <v>42</v>
      </c>
      <c r="D255" s="5" t="s">
        <v>3</v>
      </c>
      <c r="E255" s="64">
        <f t="shared" si="89"/>
        <v>197940</v>
      </c>
      <c r="F255" s="64">
        <f t="shared" ref="F255:L255" si="92">F256+F257+F258+F259</f>
        <v>0</v>
      </c>
      <c r="G255" s="64">
        <f>G256+G257+G258+G259</f>
        <v>32990</v>
      </c>
      <c r="H255" s="64">
        <f t="shared" si="92"/>
        <v>32990</v>
      </c>
      <c r="I255" s="64">
        <f t="shared" si="92"/>
        <v>32990</v>
      </c>
      <c r="J255" s="64">
        <f t="shared" si="92"/>
        <v>32990</v>
      </c>
      <c r="K255" s="64">
        <f t="shared" si="92"/>
        <v>32990</v>
      </c>
      <c r="L255" s="64">
        <f t="shared" si="92"/>
        <v>32990</v>
      </c>
    </row>
    <row r="256" spans="1:12" ht="14.5" hidden="1" customHeight="1" x14ac:dyDescent="0.3">
      <c r="A256" s="111"/>
      <c r="B256" s="113"/>
      <c r="C256" s="113"/>
      <c r="D256" s="5" t="s">
        <v>13</v>
      </c>
      <c r="E256" s="64">
        <f t="shared" si="89"/>
        <v>0</v>
      </c>
      <c r="F256" s="19">
        <f t="shared" ref="F256:L258" si="93">G256+H256+I256+J256+K256+L256+M256</f>
        <v>0</v>
      </c>
      <c r="G256" s="19">
        <f t="shared" si="93"/>
        <v>0</v>
      </c>
      <c r="H256" s="19">
        <f t="shared" si="93"/>
        <v>0</v>
      </c>
      <c r="I256" s="19">
        <f t="shared" si="93"/>
        <v>0</v>
      </c>
      <c r="J256" s="19">
        <f t="shared" si="93"/>
        <v>0</v>
      </c>
      <c r="K256" s="19">
        <f t="shared" si="93"/>
        <v>0</v>
      </c>
      <c r="L256" s="19">
        <f t="shared" si="93"/>
        <v>0</v>
      </c>
    </row>
    <row r="257" spans="1:12" ht="14.5" hidden="1" customHeight="1" x14ac:dyDescent="0.3">
      <c r="A257" s="111"/>
      <c r="B257" s="113"/>
      <c r="C257" s="113"/>
      <c r="D257" s="5" t="s">
        <v>14</v>
      </c>
      <c r="E257" s="64">
        <f t="shared" si="89"/>
        <v>0</v>
      </c>
      <c r="F257" s="19">
        <f t="shared" si="93"/>
        <v>0</v>
      </c>
      <c r="G257" s="19">
        <f t="shared" si="93"/>
        <v>0</v>
      </c>
      <c r="H257" s="19">
        <f t="shared" si="93"/>
        <v>0</v>
      </c>
      <c r="I257" s="19">
        <f t="shared" si="93"/>
        <v>0</v>
      </c>
      <c r="J257" s="19">
        <f t="shared" si="93"/>
        <v>0</v>
      </c>
      <c r="K257" s="19">
        <f t="shared" si="93"/>
        <v>0</v>
      </c>
      <c r="L257" s="19">
        <f t="shared" si="93"/>
        <v>0</v>
      </c>
    </row>
    <row r="258" spans="1:12" ht="14.5" hidden="1" customHeight="1" x14ac:dyDescent="0.3">
      <c r="A258" s="111"/>
      <c r="B258" s="113"/>
      <c r="C258" s="113"/>
      <c r="D258" s="5" t="s">
        <v>15</v>
      </c>
      <c r="E258" s="64">
        <f t="shared" si="89"/>
        <v>0</v>
      </c>
      <c r="F258" s="19">
        <f t="shared" si="93"/>
        <v>0</v>
      </c>
      <c r="G258" s="19">
        <f t="shared" si="93"/>
        <v>0</v>
      </c>
      <c r="H258" s="19">
        <f t="shared" si="93"/>
        <v>0</v>
      </c>
      <c r="I258" s="19">
        <f t="shared" si="93"/>
        <v>0</v>
      </c>
      <c r="J258" s="19">
        <f t="shared" si="93"/>
        <v>0</v>
      </c>
      <c r="K258" s="19">
        <f t="shared" si="93"/>
        <v>0</v>
      </c>
      <c r="L258" s="19">
        <f t="shared" si="93"/>
        <v>0</v>
      </c>
    </row>
    <row r="259" spans="1:12" hidden="1" x14ac:dyDescent="0.3">
      <c r="A259" s="111"/>
      <c r="B259" s="113"/>
      <c r="C259" s="113"/>
      <c r="D259" s="5" t="s">
        <v>16</v>
      </c>
      <c r="E259" s="64">
        <f t="shared" si="89"/>
        <v>197940</v>
      </c>
      <c r="F259" s="19">
        <v>0</v>
      </c>
      <c r="G259" s="19">
        <v>32990</v>
      </c>
      <c r="H259" s="19">
        <v>32990</v>
      </c>
      <c r="I259" s="19">
        <v>32990</v>
      </c>
      <c r="J259" s="19">
        <v>32990</v>
      </c>
      <c r="K259" s="19">
        <v>32990</v>
      </c>
      <c r="L259" s="19">
        <v>32990</v>
      </c>
    </row>
    <row r="260" spans="1:12" hidden="1" x14ac:dyDescent="0.3">
      <c r="A260" s="111" t="s">
        <v>122</v>
      </c>
      <c r="B260" s="113" t="s">
        <v>34</v>
      </c>
      <c r="C260" s="113" t="s">
        <v>42</v>
      </c>
      <c r="D260" s="5" t="s">
        <v>3</v>
      </c>
      <c r="E260" s="64">
        <f t="shared" si="89"/>
        <v>15097.1</v>
      </c>
      <c r="F260" s="64">
        <f t="shared" ref="F260:L260" si="94">F261+F262+F263+F265</f>
        <v>0</v>
      </c>
      <c r="G260" s="64">
        <f t="shared" si="94"/>
        <v>15097.1</v>
      </c>
      <c r="H260" s="64">
        <f t="shared" si="94"/>
        <v>0</v>
      </c>
      <c r="I260" s="64">
        <f t="shared" si="94"/>
        <v>0</v>
      </c>
      <c r="J260" s="64">
        <f t="shared" si="94"/>
        <v>0</v>
      </c>
      <c r="K260" s="64">
        <f t="shared" si="94"/>
        <v>0</v>
      </c>
      <c r="L260" s="64">
        <f t="shared" si="94"/>
        <v>0</v>
      </c>
    </row>
    <row r="261" spans="1:12" hidden="1" x14ac:dyDescent="0.3">
      <c r="A261" s="111"/>
      <c r="B261" s="113"/>
      <c r="C261" s="113"/>
      <c r="D261" s="5" t="s">
        <v>13</v>
      </c>
      <c r="E261" s="64">
        <f t="shared" si="89"/>
        <v>0</v>
      </c>
      <c r="F261" s="19">
        <f t="shared" ref="F261:L263" si="95">G261+H261+I261+J261+K261+L261+M261</f>
        <v>0</v>
      </c>
      <c r="G261" s="19">
        <f t="shared" si="95"/>
        <v>0</v>
      </c>
      <c r="H261" s="19">
        <f t="shared" si="95"/>
        <v>0</v>
      </c>
      <c r="I261" s="19">
        <f t="shared" si="95"/>
        <v>0</v>
      </c>
      <c r="J261" s="19">
        <f t="shared" si="95"/>
        <v>0</v>
      </c>
      <c r="K261" s="19">
        <f t="shared" si="95"/>
        <v>0</v>
      </c>
      <c r="L261" s="19">
        <f t="shared" si="95"/>
        <v>0</v>
      </c>
    </row>
    <row r="262" spans="1:12" hidden="1" x14ac:dyDescent="0.3">
      <c r="A262" s="111"/>
      <c r="B262" s="113"/>
      <c r="C262" s="113"/>
      <c r="D262" s="5" t="s">
        <v>14</v>
      </c>
      <c r="E262" s="64">
        <f t="shared" si="89"/>
        <v>0</v>
      </c>
      <c r="F262" s="19">
        <f t="shared" si="95"/>
        <v>0</v>
      </c>
      <c r="G262" s="19">
        <f t="shared" si="95"/>
        <v>0</v>
      </c>
      <c r="H262" s="19">
        <f t="shared" si="95"/>
        <v>0</v>
      </c>
      <c r="I262" s="19">
        <f t="shared" si="95"/>
        <v>0</v>
      </c>
      <c r="J262" s="19">
        <f t="shared" si="95"/>
        <v>0</v>
      </c>
      <c r="K262" s="19">
        <f t="shared" si="95"/>
        <v>0</v>
      </c>
      <c r="L262" s="19">
        <f t="shared" si="95"/>
        <v>0</v>
      </c>
    </row>
    <row r="263" spans="1:12" hidden="1" x14ac:dyDescent="0.3">
      <c r="A263" s="111"/>
      <c r="B263" s="113"/>
      <c r="C263" s="113"/>
      <c r="D263" s="5" t="s">
        <v>15</v>
      </c>
      <c r="E263" s="64">
        <f t="shared" si="89"/>
        <v>0</v>
      </c>
      <c r="F263" s="19">
        <f t="shared" si="95"/>
        <v>0</v>
      </c>
      <c r="G263" s="19">
        <f t="shared" si="95"/>
        <v>0</v>
      </c>
      <c r="H263" s="19">
        <f t="shared" si="95"/>
        <v>0</v>
      </c>
      <c r="I263" s="19">
        <f t="shared" si="95"/>
        <v>0</v>
      </c>
      <c r="J263" s="19">
        <f t="shared" si="95"/>
        <v>0</v>
      </c>
      <c r="K263" s="19">
        <f t="shared" si="95"/>
        <v>0</v>
      </c>
      <c r="L263" s="19">
        <f t="shared" si="95"/>
        <v>0</v>
      </c>
    </row>
    <row r="264" spans="1:12" ht="26" hidden="1" x14ac:dyDescent="0.3">
      <c r="A264" s="111"/>
      <c r="B264" s="113"/>
      <c r="C264" s="113"/>
      <c r="D264" s="5" t="s">
        <v>100</v>
      </c>
      <c r="E264" s="64">
        <v>0</v>
      </c>
      <c r="F264" s="19">
        <v>0</v>
      </c>
      <c r="G264" s="19">
        <v>0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</row>
    <row r="265" spans="1:12" hidden="1" x14ac:dyDescent="0.3">
      <c r="A265" s="111"/>
      <c r="B265" s="113"/>
      <c r="C265" s="113"/>
      <c r="D265" s="5" t="s">
        <v>16</v>
      </c>
      <c r="E265" s="64">
        <f t="shared" si="89"/>
        <v>15097.1</v>
      </c>
      <c r="F265" s="19">
        <v>0</v>
      </c>
      <c r="G265" s="19">
        <v>15097.1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</row>
    <row r="266" spans="1:12" ht="14.5" hidden="1" customHeight="1" x14ac:dyDescent="0.3">
      <c r="A266" s="110" t="s">
        <v>123</v>
      </c>
      <c r="B266" s="113" t="s">
        <v>80</v>
      </c>
      <c r="C266" s="113" t="s">
        <v>42</v>
      </c>
      <c r="D266" s="5" t="s">
        <v>3</v>
      </c>
      <c r="E266" s="64">
        <f>E272+E278+E284</f>
        <v>382348.22000000003</v>
      </c>
      <c r="F266" s="64">
        <f t="shared" ref="F266:L266" si="96">F272+F278+F284</f>
        <v>16662.73</v>
      </c>
      <c r="G266" s="64">
        <f t="shared" si="96"/>
        <v>63184.19</v>
      </c>
      <c r="H266" s="64">
        <f t="shared" si="96"/>
        <v>60500.26</v>
      </c>
      <c r="I266" s="64">
        <f t="shared" si="96"/>
        <v>60500.26</v>
      </c>
      <c r="J266" s="64">
        <f t="shared" si="96"/>
        <v>60500.26</v>
      </c>
      <c r="K266" s="64">
        <f t="shared" si="96"/>
        <v>60500.26</v>
      </c>
      <c r="L266" s="64">
        <f t="shared" si="96"/>
        <v>60500.26</v>
      </c>
    </row>
    <row r="267" spans="1:12" ht="14.5" hidden="1" customHeight="1" x14ac:dyDescent="0.3">
      <c r="A267" s="111"/>
      <c r="B267" s="113"/>
      <c r="C267" s="113"/>
      <c r="D267" s="5" t="s">
        <v>13</v>
      </c>
      <c r="E267" s="64">
        <f>E273+E279+E285</f>
        <v>0</v>
      </c>
      <c r="F267" s="64">
        <f t="shared" ref="F267:L269" si="97">F273+F279+F285</f>
        <v>0</v>
      </c>
      <c r="G267" s="64">
        <f t="shared" si="97"/>
        <v>0</v>
      </c>
      <c r="H267" s="64">
        <f t="shared" si="97"/>
        <v>0</v>
      </c>
      <c r="I267" s="64">
        <f t="shared" si="97"/>
        <v>0</v>
      </c>
      <c r="J267" s="64">
        <f t="shared" si="97"/>
        <v>0</v>
      </c>
      <c r="K267" s="64">
        <f t="shared" si="97"/>
        <v>0</v>
      </c>
      <c r="L267" s="64">
        <f t="shared" si="97"/>
        <v>0</v>
      </c>
    </row>
    <row r="268" spans="1:12" ht="14.5" hidden="1" customHeight="1" x14ac:dyDescent="0.3">
      <c r="A268" s="111"/>
      <c r="B268" s="113"/>
      <c r="C268" s="113"/>
      <c r="D268" s="5" t="s">
        <v>14</v>
      </c>
      <c r="E268" s="64">
        <f>E274+E280+E286</f>
        <v>0</v>
      </c>
      <c r="F268" s="64">
        <f t="shared" si="97"/>
        <v>0</v>
      </c>
      <c r="G268" s="64">
        <f t="shared" si="97"/>
        <v>0</v>
      </c>
      <c r="H268" s="64">
        <f t="shared" si="97"/>
        <v>0</v>
      </c>
      <c r="I268" s="64">
        <f t="shared" si="97"/>
        <v>0</v>
      </c>
      <c r="J268" s="64">
        <f t="shared" si="97"/>
        <v>0</v>
      </c>
      <c r="K268" s="64">
        <f t="shared" si="97"/>
        <v>0</v>
      </c>
      <c r="L268" s="64">
        <f t="shared" si="97"/>
        <v>0</v>
      </c>
    </row>
    <row r="269" spans="1:12" ht="45" hidden="1" customHeight="1" x14ac:dyDescent="0.3">
      <c r="A269" s="111"/>
      <c r="B269" s="113"/>
      <c r="C269" s="113"/>
      <c r="D269" s="5" t="s">
        <v>15</v>
      </c>
      <c r="E269" s="64">
        <f>E275+E281+E287</f>
        <v>0</v>
      </c>
      <c r="F269" s="64">
        <f t="shared" si="97"/>
        <v>0</v>
      </c>
      <c r="G269" s="64">
        <f t="shared" si="97"/>
        <v>0</v>
      </c>
      <c r="H269" s="64">
        <f t="shared" si="97"/>
        <v>0</v>
      </c>
      <c r="I269" s="64">
        <f t="shared" si="97"/>
        <v>0</v>
      </c>
      <c r="J269" s="64">
        <f t="shared" si="97"/>
        <v>0</v>
      </c>
      <c r="K269" s="64">
        <f t="shared" si="97"/>
        <v>0</v>
      </c>
      <c r="L269" s="64">
        <f t="shared" si="97"/>
        <v>0</v>
      </c>
    </row>
    <row r="270" spans="1:12" ht="45" hidden="1" customHeight="1" x14ac:dyDescent="0.3">
      <c r="A270" s="111"/>
      <c r="B270" s="113"/>
      <c r="C270" s="113"/>
      <c r="D270" s="5" t="s">
        <v>100</v>
      </c>
      <c r="E270" s="64">
        <v>0</v>
      </c>
      <c r="F270" s="64">
        <v>0</v>
      </c>
      <c r="G270" s="64">
        <v>0</v>
      </c>
      <c r="H270" s="64">
        <v>0</v>
      </c>
      <c r="I270" s="64">
        <v>0</v>
      </c>
      <c r="J270" s="64">
        <v>0</v>
      </c>
      <c r="K270" s="64">
        <v>0</v>
      </c>
      <c r="L270" s="64">
        <v>0</v>
      </c>
    </row>
    <row r="271" spans="1:12" ht="45" hidden="1" customHeight="1" x14ac:dyDescent="0.3">
      <c r="A271" s="111"/>
      <c r="B271" s="113"/>
      <c r="C271" s="113"/>
      <c r="D271" s="5" t="s">
        <v>16</v>
      </c>
      <c r="E271" s="64">
        <f t="shared" ref="E271:L271" si="98">E277+E283+E289</f>
        <v>382348.22000000003</v>
      </c>
      <c r="F271" s="19">
        <f t="shared" si="98"/>
        <v>16662.73</v>
      </c>
      <c r="G271" s="19">
        <f t="shared" si="98"/>
        <v>63184.19</v>
      </c>
      <c r="H271" s="19">
        <f t="shared" si="98"/>
        <v>60500.26</v>
      </c>
      <c r="I271" s="19">
        <f t="shared" si="98"/>
        <v>60500.26</v>
      </c>
      <c r="J271" s="19">
        <f t="shared" si="98"/>
        <v>60500.26</v>
      </c>
      <c r="K271" s="19">
        <f t="shared" si="98"/>
        <v>60500.26</v>
      </c>
      <c r="L271" s="19">
        <f t="shared" si="98"/>
        <v>60500.26</v>
      </c>
    </row>
    <row r="272" spans="1:12" hidden="1" x14ac:dyDescent="0.3">
      <c r="A272" s="111" t="s">
        <v>125</v>
      </c>
      <c r="B272" s="113" t="s">
        <v>24</v>
      </c>
      <c r="C272" s="113" t="s">
        <v>42</v>
      </c>
      <c r="D272" s="5" t="s">
        <v>3</v>
      </c>
      <c r="E272" s="64">
        <f t="shared" si="89"/>
        <v>320282.29000000004</v>
      </c>
      <c r="F272" s="64">
        <f>F273+F274+F275+F277</f>
        <v>16662.73</v>
      </c>
      <c r="G272" s="64">
        <f t="shared" ref="G272:L272" si="99">G273+G274+G275+G277</f>
        <v>50603.26</v>
      </c>
      <c r="H272" s="64">
        <f t="shared" si="99"/>
        <v>50603.26</v>
      </c>
      <c r="I272" s="64">
        <f t="shared" si="99"/>
        <v>50603.26</v>
      </c>
      <c r="J272" s="64">
        <f t="shared" si="99"/>
        <v>50603.26</v>
      </c>
      <c r="K272" s="64">
        <f t="shared" si="99"/>
        <v>50603.26</v>
      </c>
      <c r="L272" s="64">
        <f t="shared" si="99"/>
        <v>50603.26</v>
      </c>
    </row>
    <row r="273" spans="1:12" hidden="1" x14ac:dyDescent="0.3">
      <c r="A273" s="111"/>
      <c r="B273" s="113"/>
      <c r="C273" s="113"/>
      <c r="D273" s="5" t="s">
        <v>13</v>
      </c>
      <c r="E273" s="64">
        <f t="shared" si="89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</row>
    <row r="274" spans="1:12" ht="43.15" hidden="1" customHeight="1" x14ac:dyDescent="0.3">
      <c r="A274" s="111"/>
      <c r="B274" s="113"/>
      <c r="C274" s="113"/>
      <c r="D274" s="5" t="s">
        <v>14</v>
      </c>
      <c r="E274" s="64">
        <f t="shared" ref="E274:E305" si="100">F274+G274+H274+I274+J274+K274+L274</f>
        <v>0</v>
      </c>
      <c r="F274" s="19">
        <v>0</v>
      </c>
      <c r="G274" s="19">
        <v>0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</row>
    <row r="275" spans="1:12" ht="14.5" hidden="1" customHeight="1" x14ac:dyDescent="0.3">
      <c r="A275" s="111"/>
      <c r="B275" s="113"/>
      <c r="C275" s="113"/>
      <c r="D275" s="5" t="s">
        <v>15</v>
      </c>
      <c r="E275" s="64">
        <f t="shared" si="100"/>
        <v>0</v>
      </c>
      <c r="F275" s="19">
        <v>0</v>
      </c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</row>
    <row r="276" spans="1:12" ht="29.5" hidden="1" customHeight="1" x14ac:dyDescent="0.3">
      <c r="A276" s="111"/>
      <c r="B276" s="113"/>
      <c r="C276" s="113"/>
      <c r="D276" s="5" t="s">
        <v>100</v>
      </c>
      <c r="E276" s="64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</row>
    <row r="277" spans="1:12" ht="14.5" hidden="1" customHeight="1" x14ac:dyDescent="0.3">
      <c r="A277" s="111"/>
      <c r="B277" s="113"/>
      <c r="C277" s="113"/>
      <c r="D277" s="5" t="s">
        <v>16</v>
      </c>
      <c r="E277" s="64">
        <f t="shared" si="100"/>
        <v>320282.29000000004</v>
      </c>
      <c r="F277" s="19">
        <v>16662.73</v>
      </c>
      <c r="G277" s="19">
        <v>50603.26</v>
      </c>
      <c r="H277" s="19">
        <v>50603.26</v>
      </c>
      <c r="I277" s="19">
        <v>50603.26</v>
      </c>
      <c r="J277" s="19">
        <v>50603.26</v>
      </c>
      <c r="K277" s="19">
        <v>50603.26</v>
      </c>
      <c r="L277" s="19">
        <v>50603.26</v>
      </c>
    </row>
    <row r="278" spans="1:12" ht="14.5" hidden="1" customHeight="1" x14ac:dyDescent="0.3">
      <c r="A278" s="111" t="s">
        <v>124</v>
      </c>
      <c r="B278" s="113" t="s">
        <v>26</v>
      </c>
      <c r="C278" s="113" t="s">
        <v>42</v>
      </c>
      <c r="D278" s="5" t="s">
        <v>3</v>
      </c>
      <c r="E278" s="64">
        <f t="shared" si="100"/>
        <v>59382</v>
      </c>
      <c r="F278" s="64">
        <f>F279+F280+F281+F283</f>
        <v>0</v>
      </c>
      <c r="G278" s="64">
        <f t="shared" ref="G278:L278" si="101">G279+G280+G281+G283</f>
        <v>9897</v>
      </c>
      <c r="H278" s="64">
        <f t="shared" si="101"/>
        <v>9897</v>
      </c>
      <c r="I278" s="64">
        <f t="shared" si="101"/>
        <v>9897</v>
      </c>
      <c r="J278" s="64">
        <f t="shared" si="101"/>
        <v>9897</v>
      </c>
      <c r="K278" s="64">
        <f t="shared" si="101"/>
        <v>9897</v>
      </c>
      <c r="L278" s="64">
        <f t="shared" si="101"/>
        <v>9897</v>
      </c>
    </row>
    <row r="279" spans="1:12" ht="14.5" hidden="1" customHeight="1" x14ac:dyDescent="0.3">
      <c r="A279" s="111"/>
      <c r="B279" s="113"/>
      <c r="C279" s="113"/>
      <c r="D279" s="5" t="s">
        <v>13</v>
      </c>
      <c r="E279" s="64">
        <f t="shared" si="100"/>
        <v>0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</row>
    <row r="280" spans="1:12" ht="14.5" hidden="1" customHeight="1" x14ac:dyDescent="0.3">
      <c r="A280" s="111"/>
      <c r="B280" s="113"/>
      <c r="C280" s="113"/>
      <c r="D280" s="5" t="s">
        <v>14</v>
      </c>
      <c r="E280" s="64">
        <f t="shared" si="100"/>
        <v>0</v>
      </c>
      <c r="F280" s="19">
        <v>0</v>
      </c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</row>
    <row r="281" spans="1:12" ht="14.5" hidden="1" customHeight="1" x14ac:dyDescent="0.3">
      <c r="A281" s="111"/>
      <c r="B281" s="113"/>
      <c r="C281" s="113"/>
      <c r="D281" s="5" t="s">
        <v>15</v>
      </c>
      <c r="E281" s="64">
        <f t="shared" si="100"/>
        <v>0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</row>
    <row r="282" spans="1:12" ht="29.5" hidden="1" customHeight="1" x14ac:dyDescent="0.3">
      <c r="A282" s="111"/>
      <c r="B282" s="113"/>
      <c r="C282" s="113"/>
      <c r="D282" s="5" t="s">
        <v>100</v>
      </c>
      <c r="E282" s="64"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</row>
    <row r="283" spans="1:12" ht="14.5" hidden="1" customHeight="1" x14ac:dyDescent="0.3">
      <c r="A283" s="111"/>
      <c r="B283" s="113"/>
      <c r="C283" s="113"/>
      <c r="D283" s="5" t="s">
        <v>16</v>
      </c>
      <c r="E283" s="64">
        <f t="shared" si="100"/>
        <v>59382</v>
      </c>
      <c r="F283" s="19">
        <v>0</v>
      </c>
      <c r="G283" s="19">
        <v>9897</v>
      </c>
      <c r="H283" s="19">
        <v>9897</v>
      </c>
      <c r="I283" s="19">
        <v>9897</v>
      </c>
      <c r="J283" s="19">
        <v>9897</v>
      </c>
      <c r="K283" s="19">
        <v>9897</v>
      </c>
      <c r="L283" s="19">
        <v>9897</v>
      </c>
    </row>
    <row r="284" spans="1:12" ht="14.5" hidden="1" customHeight="1" x14ac:dyDescent="0.3">
      <c r="A284" s="111" t="s">
        <v>126</v>
      </c>
      <c r="B284" s="113" t="s">
        <v>79</v>
      </c>
      <c r="C284" s="113" t="s">
        <v>42</v>
      </c>
      <c r="D284" s="5" t="s">
        <v>3</v>
      </c>
      <c r="E284" s="64">
        <f t="shared" si="100"/>
        <v>2683.93</v>
      </c>
      <c r="F284" s="64">
        <f t="shared" ref="F284:L284" si="102">F285+F286+F287+F289</f>
        <v>0</v>
      </c>
      <c r="G284" s="64">
        <f t="shared" si="102"/>
        <v>2683.93</v>
      </c>
      <c r="H284" s="64">
        <f t="shared" si="102"/>
        <v>0</v>
      </c>
      <c r="I284" s="64">
        <f t="shared" si="102"/>
        <v>0</v>
      </c>
      <c r="J284" s="64">
        <f t="shared" si="102"/>
        <v>0</v>
      </c>
      <c r="K284" s="64">
        <f t="shared" si="102"/>
        <v>0</v>
      </c>
      <c r="L284" s="64">
        <f t="shared" si="102"/>
        <v>0</v>
      </c>
    </row>
    <row r="285" spans="1:12" ht="14.5" hidden="1" customHeight="1" x14ac:dyDescent="0.3">
      <c r="A285" s="111"/>
      <c r="B285" s="113"/>
      <c r="C285" s="113"/>
      <c r="D285" s="5" t="s">
        <v>13</v>
      </c>
      <c r="E285" s="64">
        <f t="shared" si="100"/>
        <v>0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</row>
    <row r="286" spans="1:12" ht="14.5" hidden="1" customHeight="1" x14ac:dyDescent="0.3">
      <c r="A286" s="111"/>
      <c r="B286" s="113"/>
      <c r="C286" s="113"/>
      <c r="D286" s="5" t="s">
        <v>14</v>
      </c>
      <c r="E286" s="64">
        <f t="shared" si="100"/>
        <v>0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</row>
    <row r="287" spans="1:12" ht="14.5" hidden="1" customHeight="1" x14ac:dyDescent="0.3">
      <c r="A287" s="111"/>
      <c r="B287" s="113"/>
      <c r="C287" s="113"/>
      <c r="D287" s="5" t="s">
        <v>15</v>
      </c>
      <c r="E287" s="64">
        <f t="shared" si="100"/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</row>
    <row r="288" spans="1:12" ht="29.15" hidden="1" customHeight="1" x14ac:dyDescent="0.3">
      <c r="A288" s="111"/>
      <c r="B288" s="113"/>
      <c r="C288" s="113"/>
      <c r="D288" s="5" t="s">
        <v>100</v>
      </c>
      <c r="E288" s="64">
        <v>0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</row>
    <row r="289" spans="1:12" ht="14.5" hidden="1" customHeight="1" x14ac:dyDescent="0.3">
      <c r="A289" s="111"/>
      <c r="B289" s="113"/>
      <c r="C289" s="113"/>
      <c r="D289" s="5" t="s">
        <v>16</v>
      </c>
      <c r="E289" s="64">
        <f t="shared" si="100"/>
        <v>2683.93</v>
      </c>
      <c r="F289" s="19">
        <v>0</v>
      </c>
      <c r="G289" s="19">
        <v>2683.93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</row>
    <row r="290" spans="1:12" ht="14.5" hidden="1" customHeight="1" x14ac:dyDescent="0.3">
      <c r="A290" s="111" t="s">
        <v>127</v>
      </c>
      <c r="B290" s="113" t="s">
        <v>81</v>
      </c>
      <c r="C290" s="113" t="s">
        <v>82</v>
      </c>
      <c r="D290" s="5" t="s">
        <v>3</v>
      </c>
      <c r="E290" s="64">
        <f>E296+E302+E308</f>
        <v>70896.87</v>
      </c>
      <c r="F290" s="64">
        <f t="shared" ref="F290:L290" si="103">F296+F302+F308</f>
        <v>1059.1199999999999</v>
      </c>
      <c r="G290" s="64">
        <f t="shared" si="103"/>
        <v>12660.4</v>
      </c>
      <c r="H290" s="64">
        <f t="shared" si="103"/>
        <v>11982.67</v>
      </c>
      <c r="I290" s="64">
        <f t="shared" si="103"/>
        <v>11298.67</v>
      </c>
      <c r="J290" s="64">
        <f t="shared" si="103"/>
        <v>11298.67</v>
      </c>
      <c r="K290" s="64">
        <f t="shared" si="103"/>
        <v>11298.67</v>
      </c>
      <c r="L290" s="64">
        <f t="shared" si="103"/>
        <v>11298.67</v>
      </c>
    </row>
    <row r="291" spans="1:12" hidden="1" x14ac:dyDescent="0.3">
      <c r="A291" s="111"/>
      <c r="B291" s="113"/>
      <c r="C291" s="113"/>
      <c r="D291" s="5" t="s">
        <v>13</v>
      </c>
      <c r="E291" s="64">
        <f>E297+E303+E309</f>
        <v>0</v>
      </c>
      <c r="F291" s="19">
        <f t="shared" ref="F291:L293" si="104">F297+F303+F309</f>
        <v>0</v>
      </c>
      <c r="G291" s="19">
        <f t="shared" si="104"/>
        <v>0</v>
      </c>
      <c r="H291" s="19">
        <f t="shared" si="104"/>
        <v>0</v>
      </c>
      <c r="I291" s="19">
        <f t="shared" si="104"/>
        <v>0</v>
      </c>
      <c r="J291" s="19">
        <f t="shared" si="104"/>
        <v>0</v>
      </c>
      <c r="K291" s="19">
        <f t="shared" si="104"/>
        <v>0</v>
      </c>
      <c r="L291" s="19">
        <f t="shared" si="104"/>
        <v>0</v>
      </c>
    </row>
    <row r="292" spans="1:12" ht="14.5" hidden="1" customHeight="1" x14ac:dyDescent="0.3">
      <c r="A292" s="111"/>
      <c r="B292" s="113"/>
      <c r="C292" s="113"/>
      <c r="D292" s="5" t="s">
        <v>14</v>
      </c>
      <c r="E292" s="64">
        <f>E298+E304+E310</f>
        <v>0</v>
      </c>
      <c r="F292" s="19">
        <f t="shared" si="104"/>
        <v>0</v>
      </c>
      <c r="G292" s="19">
        <f t="shared" si="104"/>
        <v>0</v>
      </c>
      <c r="H292" s="19">
        <f t="shared" si="104"/>
        <v>0</v>
      </c>
      <c r="I292" s="19">
        <f t="shared" si="104"/>
        <v>0</v>
      </c>
      <c r="J292" s="19">
        <f t="shared" si="104"/>
        <v>0</v>
      </c>
      <c r="K292" s="19">
        <f t="shared" si="104"/>
        <v>0</v>
      </c>
      <c r="L292" s="19">
        <f t="shared" si="104"/>
        <v>0</v>
      </c>
    </row>
    <row r="293" spans="1:12" ht="14.5" hidden="1" customHeight="1" x14ac:dyDescent="0.3">
      <c r="A293" s="111"/>
      <c r="B293" s="113"/>
      <c r="C293" s="113"/>
      <c r="D293" s="5" t="s">
        <v>15</v>
      </c>
      <c r="E293" s="64">
        <f>E299+E305+E311</f>
        <v>0</v>
      </c>
      <c r="F293" s="19">
        <f t="shared" si="104"/>
        <v>0</v>
      </c>
      <c r="G293" s="19">
        <f t="shared" si="104"/>
        <v>0</v>
      </c>
      <c r="H293" s="19">
        <f t="shared" si="104"/>
        <v>0</v>
      </c>
      <c r="I293" s="19">
        <f t="shared" si="104"/>
        <v>0</v>
      </c>
      <c r="J293" s="19">
        <f t="shared" si="104"/>
        <v>0</v>
      </c>
      <c r="K293" s="19">
        <f t="shared" si="104"/>
        <v>0</v>
      </c>
      <c r="L293" s="19">
        <f t="shared" si="104"/>
        <v>0</v>
      </c>
    </row>
    <row r="294" spans="1:12" ht="29.15" hidden="1" customHeight="1" x14ac:dyDescent="0.3">
      <c r="A294" s="111"/>
      <c r="B294" s="113"/>
      <c r="C294" s="113"/>
      <c r="D294" s="5" t="s">
        <v>100</v>
      </c>
      <c r="E294" s="64">
        <v>0</v>
      </c>
      <c r="F294" s="19">
        <v>0</v>
      </c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</row>
    <row r="295" spans="1:12" ht="14.5" hidden="1" customHeight="1" x14ac:dyDescent="0.3">
      <c r="A295" s="111"/>
      <c r="B295" s="113"/>
      <c r="C295" s="113"/>
      <c r="D295" s="5" t="s">
        <v>16</v>
      </c>
      <c r="E295" s="64">
        <f t="shared" ref="E295:L295" si="105">E301+E307+E313</f>
        <v>70896.87</v>
      </c>
      <c r="F295" s="19">
        <f t="shared" si="105"/>
        <v>1059.1199999999999</v>
      </c>
      <c r="G295" s="19">
        <f t="shared" si="105"/>
        <v>12660.4</v>
      </c>
      <c r="H295" s="19">
        <f t="shared" si="105"/>
        <v>11982.67</v>
      </c>
      <c r="I295" s="19">
        <f t="shared" si="105"/>
        <v>11298.67</v>
      </c>
      <c r="J295" s="19">
        <f t="shared" si="105"/>
        <v>11298.67</v>
      </c>
      <c r="K295" s="19">
        <f t="shared" si="105"/>
        <v>11298.67</v>
      </c>
      <c r="L295" s="19">
        <f t="shared" si="105"/>
        <v>11298.67</v>
      </c>
    </row>
    <row r="296" spans="1:12" ht="14.5" hidden="1" customHeight="1" x14ac:dyDescent="0.3">
      <c r="A296" s="111" t="s">
        <v>128</v>
      </c>
      <c r="B296" s="113" t="s">
        <v>24</v>
      </c>
      <c r="C296" s="113" t="s">
        <v>48</v>
      </c>
      <c r="D296" s="5" t="s">
        <v>3</v>
      </c>
      <c r="E296" s="64">
        <f t="shared" si="100"/>
        <v>57444.869999999995</v>
      </c>
      <c r="F296" s="64">
        <f>F297+F298+F299+F301</f>
        <v>1059.1199999999999</v>
      </c>
      <c r="G296" s="64">
        <f t="shared" ref="G296:L296" si="106">G297+G299+G301</f>
        <v>10532.4</v>
      </c>
      <c r="H296" s="64">
        <f t="shared" si="106"/>
        <v>9170.67</v>
      </c>
      <c r="I296" s="64">
        <f t="shared" si="106"/>
        <v>9170.67</v>
      </c>
      <c r="J296" s="64">
        <f t="shared" si="106"/>
        <v>9170.67</v>
      </c>
      <c r="K296" s="64">
        <f t="shared" si="106"/>
        <v>9170.67</v>
      </c>
      <c r="L296" s="64">
        <f t="shared" si="106"/>
        <v>9170.67</v>
      </c>
    </row>
    <row r="297" spans="1:12" ht="14.5" hidden="1" customHeight="1" x14ac:dyDescent="0.3">
      <c r="A297" s="111"/>
      <c r="B297" s="113"/>
      <c r="C297" s="113"/>
      <c r="D297" s="5" t="s">
        <v>13</v>
      </c>
      <c r="E297" s="64">
        <f t="shared" si="100"/>
        <v>0</v>
      </c>
      <c r="F297" s="19">
        <v>0</v>
      </c>
      <c r="G297" s="19">
        <v>0</v>
      </c>
      <c r="H297" s="19">
        <v>0</v>
      </c>
      <c r="I297" s="19">
        <v>0</v>
      </c>
      <c r="J297" s="19">
        <v>0</v>
      </c>
      <c r="K297" s="19">
        <v>0</v>
      </c>
      <c r="L297" s="19">
        <v>0</v>
      </c>
    </row>
    <row r="298" spans="1:12" ht="14.5" hidden="1" customHeight="1" x14ac:dyDescent="0.3">
      <c r="A298" s="111"/>
      <c r="B298" s="113"/>
      <c r="C298" s="113"/>
      <c r="D298" s="5" t="s">
        <v>14</v>
      </c>
      <c r="E298" s="64">
        <f t="shared" si="100"/>
        <v>0</v>
      </c>
      <c r="F298" s="19">
        <v>0</v>
      </c>
      <c r="G298" s="19">
        <v>0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</row>
    <row r="299" spans="1:12" ht="14.5" hidden="1" customHeight="1" x14ac:dyDescent="0.3">
      <c r="A299" s="111"/>
      <c r="B299" s="113"/>
      <c r="C299" s="113"/>
      <c r="D299" s="5" t="s">
        <v>15</v>
      </c>
      <c r="E299" s="64">
        <f t="shared" si="100"/>
        <v>0</v>
      </c>
      <c r="F299" s="19">
        <v>0</v>
      </c>
      <c r="G299" s="19">
        <v>0</v>
      </c>
      <c r="H299" s="19">
        <v>0</v>
      </c>
      <c r="I299" s="19">
        <v>0</v>
      </c>
      <c r="J299" s="19">
        <v>0</v>
      </c>
      <c r="K299" s="19">
        <v>0</v>
      </c>
      <c r="L299" s="19">
        <v>0</v>
      </c>
    </row>
    <row r="300" spans="1:12" ht="28.5" hidden="1" customHeight="1" x14ac:dyDescent="0.3">
      <c r="A300" s="111"/>
      <c r="B300" s="113"/>
      <c r="C300" s="113"/>
      <c r="D300" s="5" t="s">
        <v>100</v>
      </c>
      <c r="E300" s="64">
        <v>0</v>
      </c>
      <c r="F300" s="19">
        <v>0</v>
      </c>
      <c r="G300" s="19">
        <v>0</v>
      </c>
      <c r="H300" s="19">
        <v>0</v>
      </c>
      <c r="I300" s="19">
        <v>0</v>
      </c>
      <c r="J300" s="19">
        <v>0</v>
      </c>
      <c r="K300" s="19">
        <v>0</v>
      </c>
      <c r="L300" s="19">
        <v>0</v>
      </c>
    </row>
    <row r="301" spans="1:12" ht="14.5" hidden="1" customHeight="1" x14ac:dyDescent="0.3">
      <c r="A301" s="111"/>
      <c r="B301" s="113"/>
      <c r="C301" s="113"/>
      <c r="D301" s="5" t="s">
        <v>16</v>
      </c>
      <c r="E301" s="64">
        <f t="shared" si="100"/>
        <v>57444.869999999995</v>
      </c>
      <c r="F301" s="19">
        <v>1059.1199999999999</v>
      </c>
      <c r="G301" s="19">
        <v>10532.4</v>
      </c>
      <c r="H301" s="19">
        <v>9170.67</v>
      </c>
      <c r="I301" s="19">
        <v>9170.67</v>
      </c>
      <c r="J301" s="19">
        <v>9170.67</v>
      </c>
      <c r="K301" s="19">
        <v>9170.67</v>
      </c>
      <c r="L301" s="19">
        <v>9170.67</v>
      </c>
    </row>
    <row r="302" spans="1:12" ht="14.5" hidden="1" customHeight="1" x14ac:dyDescent="0.3">
      <c r="A302" s="111" t="s">
        <v>129</v>
      </c>
      <c r="B302" s="113" t="s">
        <v>26</v>
      </c>
      <c r="C302" s="113" t="s">
        <v>57</v>
      </c>
      <c r="D302" s="5" t="s">
        <v>3</v>
      </c>
      <c r="E302" s="64">
        <f t="shared" si="100"/>
        <v>12616</v>
      </c>
      <c r="F302" s="64">
        <f t="shared" ref="F302:L302" si="107">F303+F304+F305+F307</f>
        <v>0</v>
      </c>
      <c r="G302" s="64">
        <f t="shared" si="107"/>
        <v>1976</v>
      </c>
      <c r="H302" s="64">
        <f t="shared" si="107"/>
        <v>2128</v>
      </c>
      <c r="I302" s="64">
        <f t="shared" si="107"/>
        <v>2128</v>
      </c>
      <c r="J302" s="64">
        <f t="shared" si="107"/>
        <v>2128</v>
      </c>
      <c r="K302" s="64">
        <f t="shared" si="107"/>
        <v>2128</v>
      </c>
      <c r="L302" s="64">
        <f t="shared" si="107"/>
        <v>2128</v>
      </c>
    </row>
    <row r="303" spans="1:12" ht="14.5" hidden="1" customHeight="1" x14ac:dyDescent="0.3">
      <c r="A303" s="111"/>
      <c r="B303" s="113"/>
      <c r="C303" s="113"/>
      <c r="D303" s="5" t="s">
        <v>13</v>
      </c>
      <c r="E303" s="64">
        <f t="shared" si="100"/>
        <v>0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0</v>
      </c>
      <c r="L303" s="19">
        <v>0</v>
      </c>
    </row>
    <row r="304" spans="1:12" ht="14.5" hidden="1" customHeight="1" x14ac:dyDescent="0.3">
      <c r="A304" s="111"/>
      <c r="B304" s="113"/>
      <c r="C304" s="113"/>
      <c r="D304" s="5" t="s">
        <v>14</v>
      </c>
      <c r="E304" s="64">
        <f t="shared" si="100"/>
        <v>0</v>
      </c>
      <c r="F304" s="19">
        <v>0</v>
      </c>
      <c r="G304" s="19">
        <v>0</v>
      </c>
      <c r="H304" s="19">
        <v>0</v>
      </c>
      <c r="I304" s="19">
        <v>0</v>
      </c>
      <c r="J304" s="19">
        <v>0</v>
      </c>
      <c r="K304" s="19">
        <v>0</v>
      </c>
      <c r="L304" s="19">
        <v>0</v>
      </c>
    </row>
    <row r="305" spans="1:12" ht="14.5" hidden="1" customHeight="1" x14ac:dyDescent="0.3">
      <c r="A305" s="111"/>
      <c r="B305" s="113"/>
      <c r="C305" s="113"/>
      <c r="D305" s="5" t="s">
        <v>15</v>
      </c>
      <c r="E305" s="64">
        <f t="shared" si="100"/>
        <v>0</v>
      </c>
      <c r="F305" s="19">
        <v>0</v>
      </c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</row>
    <row r="306" spans="1:12" ht="29.15" hidden="1" customHeight="1" x14ac:dyDescent="0.3">
      <c r="A306" s="111"/>
      <c r="B306" s="113"/>
      <c r="C306" s="113"/>
      <c r="D306" s="5" t="s">
        <v>100</v>
      </c>
      <c r="E306" s="64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  <c r="L306" s="19">
        <v>0</v>
      </c>
    </row>
    <row r="307" spans="1:12" ht="14.5" hidden="1" customHeight="1" x14ac:dyDescent="0.3">
      <c r="A307" s="111"/>
      <c r="B307" s="113"/>
      <c r="C307" s="113"/>
      <c r="D307" s="5" t="s">
        <v>16</v>
      </c>
      <c r="E307" s="64">
        <f t="shared" ref="E307:E313" si="108">F307+G307+H307+I307+J307+K307+L307</f>
        <v>12616</v>
      </c>
      <c r="F307" s="19">
        <v>0</v>
      </c>
      <c r="G307" s="19">
        <v>1976</v>
      </c>
      <c r="H307" s="19">
        <v>2128</v>
      </c>
      <c r="I307" s="19">
        <v>2128</v>
      </c>
      <c r="J307" s="19">
        <v>2128</v>
      </c>
      <c r="K307" s="19">
        <v>2128</v>
      </c>
      <c r="L307" s="19">
        <v>2128</v>
      </c>
    </row>
    <row r="308" spans="1:12" hidden="1" x14ac:dyDescent="0.3">
      <c r="A308" s="110" t="s">
        <v>130</v>
      </c>
      <c r="B308" s="113" t="s">
        <v>79</v>
      </c>
      <c r="C308" s="113" t="s">
        <v>83</v>
      </c>
      <c r="D308" s="5" t="s">
        <v>3</v>
      </c>
      <c r="E308" s="64">
        <f t="shared" si="108"/>
        <v>836</v>
      </c>
      <c r="F308" s="64">
        <f t="shared" ref="F308:L308" si="109">F309+F310+F311+F313</f>
        <v>0</v>
      </c>
      <c r="G308" s="64">
        <f t="shared" si="109"/>
        <v>152</v>
      </c>
      <c r="H308" s="64">
        <f t="shared" si="109"/>
        <v>684</v>
      </c>
      <c r="I308" s="64">
        <f t="shared" si="109"/>
        <v>0</v>
      </c>
      <c r="J308" s="64">
        <f t="shared" si="109"/>
        <v>0</v>
      </c>
      <c r="K308" s="64">
        <f t="shared" si="109"/>
        <v>0</v>
      </c>
      <c r="L308" s="64">
        <f t="shared" si="109"/>
        <v>0</v>
      </c>
    </row>
    <row r="309" spans="1:12" ht="14.5" hidden="1" customHeight="1" x14ac:dyDescent="0.3">
      <c r="A309" s="111"/>
      <c r="B309" s="113"/>
      <c r="C309" s="113"/>
      <c r="D309" s="5" t="s">
        <v>13</v>
      </c>
      <c r="E309" s="64">
        <f t="shared" si="108"/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  <c r="L309" s="19">
        <v>0</v>
      </c>
    </row>
    <row r="310" spans="1:12" ht="14.5" hidden="1" customHeight="1" x14ac:dyDescent="0.3">
      <c r="A310" s="111"/>
      <c r="B310" s="113"/>
      <c r="C310" s="113"/>
      <c r="D310" s="5" t="s">
        <v>14</v>
      </c>
      <c r="E310" s="64">
        <f t="shared" si="108"/>
        <v>0</v>
      </c>
      <c r="F310" s="19">
        <v>0</v>
      </c>
      <c r="G310" s="19">
        <v>0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</row>
    <row r="311" spans="1:12" ht="14.5" hidden="1" customHeight="1" x14ac:dyDescent="0.3">
      <c r="A311" s="111"/>
      <c r="B311" s="113"/>
      <c r="C311" s="113"/>
      <c r="D311" s="5" t="s">
        <v>15</v>
      </c>
      <c r="E311" s="64">
        <f t="shared" si="108"/>
        <v>0</v>
      </c>
      <c r="F311" s="19">
        <v>0</v>
      </c>
      <c r="G311" s="19">
        <v>0</v>
      </c>
      <c r="H311" s="19">
        <v>0</v>
      </c>
      <c r="I311" s="19">
        <v>0</v>
      </c>
      <c r="J311" s="19">
        <v>0</v>
      </c>
      <c r="K311" s="19">
        <v>0</v>
      </c>
      <c r="L311" s="19">
        <v>0</v>
      </c>
    </row>
    <row r="312" spans="1:12" ht="29.5" hidden="1" customHeight="1" x14ac:dyDescent="0.3">
      <c r="A312" s="111"/>
      <c r="B312" s="113"/>
      <c r="C312" s="113"/>
      <c r="D312" s="5" t="s">
        <v>100</v>
      </c>
      <c r="E312" s="64"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</row>
    <row r="313" spans="1:12" ht="14.5" hidden="1" customHeight="1" x14ac:dyDescent="0.3">
      <c r="A313" s="111"/>
      <c r="B313" s="113"/>
      <c r="C313" s="113"/>
      <c r="D313" s="5" t="s">
        <v>16</v>
      </c>
      <c r="E313" s="64">
        <f t="shared" si="108"/>
        <v>836</v>
      </c>
      <c r="F313" s="19">
        <v>0</v>
      </c>
      <c r="G313" s="19">
        <v>152</v>
      </c>
      <c r="H313" s="19">
        <v>684</v>
      </c>
      <c r="I313" s="19">
        <v>0</v>
      </c>
      <c r="J313" s="19">
        <v>0</v>
      </c>
      <c r="K313" s="19">
        <v>0</v>
      </c>
      <c r="L313" s="19">
        <v>0</v>
      </c>
    </row>
    <row r="314" spans="1:12" ht="14.5" hidden="1" customHeight="1" x14ac:dyDescent="0.3">
      <c r="A314" s="110"/>
      <c r="B314" s="113" t="s">
        <v>49</v>
      </c>
      <c r="C314" s="113" t="s">
        <v>84</v>
      </c>
      <c r="D314" s="5" t="s">
        <v>3</v>
      </c>
      <c r="E314" s="64">
        <f>E243+E266+E290</f>
        <v>1594754.0900000003</v>
      </c>
      <c r="F314" s="64">
        <f t="shared" ref="F314:L314" si="110">F243+F266+F290</f>
        <v>57142.07</v>
      </c>
      <c r="G314" s="64">
        <f t="shared" si="110"/>
        <v>272106.97000000003</v>
      </c>
      <c r="H314" s="64">
        <f t="shared" si="110"/>
        <v>253648.21000000002</v>
      </c>
      <c r="I314" s="64">
        <f t="shared" si="110"/>
        <v>252964.21000000002</v>
      </c>
      <c r="J314" s="64">
        <f t="shared" si="110"/>
        <v>252964.21000000002</v>
      </c>
      <c r="K314" s="64">
        <f t="shared" si="110"/>
        <v>252964.21000000002</v>
      </c>
      <c r="L314" s="64">
        <f t="shared" si="110"/>
        <v>252964.21000000002</v>
      </c>
    </row>
    <row r="315" spans="1:12" ht="14.5" hidden="1" customHeight="1" x14ac:dyDescent="0.3">
      <c r="A315" s="111"/>
      <c r="B315" s="113"/>
      <c r="C315" s="113"/>
      <c r="D315" s="5" t="s">
        <v>13</v>
      </c>
      <c r="E315" s="64">
        <f>E244+E267+E291</f>
        <v>0</v>
      </c>
      <c r="F315" s="19">
        <f t="shared" ref="F315:L315" si="111">F244+F267+F291</f>
        <v>0</v>
      </c>
      <c r="G315" s="19">
        <f t="shared" si="111"/>
        <v>0</v>
      </c>
      <c r="H315" s="19">
        <f t="shared" si="111"/>
        <v>0</v>
      </c>
      <c r="I315" s="19">
        <f t="shared" si="111"/>
        <v>0</v>
      </c>
      <c r="J315" s="19">
        <f t="shared" si="111"/>
        <v>0</v>
      </c>
      <c r="K315" s="19">
        <f t="shared" si="111"/>
        <v>0</v>
      </c>
      <c r="L315" s="19">
        <f t="shared" si="111"/>
        <v>0</v>
      </c>
    </row>
    <row r="316" spans="1:12" ht="14.5" hidden="1" customHeight="1" x14ac:dyDescent="0.3">
      <c r="A316" s="111"/>
      <c r="B316" s="113"/>
      <c r="C316" s="113"/>
      <c r="D316" s="5" t="s">
        <v>14</v>
      </c>
      <c r="E316" s="64">
        <f t="shared" ref="E316:L316" si="112">E245+E268+E292</f>
        <v>0</v>
      </c>
      <c r="F316" s="19">
        <f t="shared" si="112"/>
        <v>0</v>
      </c>
      <c r="G316" s="19">
        <f t="shared" si="112"/>
        <v>0</v>
      </c>
      <c r="H316" s="19">
        <f t="shared" si="112"/>
        <v>0</v>
      </c>
      <c r="I316" s="19">
        <f t="shared" si="112"/>
        <v>0</v>
      </c>
      <c r="J316" s="19">
        <f t="shared" si="112"/>
        <v>0</v>
      </c>
      <c r="K316" s="19">
        <f t="shared" si="112"/>
        <v>0</v>
      </c>
      <c r="L316" s="19">
        <f t="shared" si="112"/>
        <v>0</v>
      </c>
    </row>
    <row r="317" spans="1:12" ht="14.5" hidden="1" customHeight="1" x14ac:dyDescent="0.3">
      <c r="A317" s="111"/>
      <c r="B317" s="113"/>
      <c r="C317" s="113"/>
      <c r="D317" s="5" t="s">
        <v>15</v>
      </c>
      <c r="E317" s="64">
        <f t="shared" ref="E317:L317" si="113">E246+E269+E293</f>
        <v>0</v>
      </c>
      <c r="F317" s="19">
        <f t="shared" si="113"/>
        <v>0</v>
      </c>
      <c r="G317" s="19">
        <f t="shared" si="113"/>
        <v>0</v>
      </c>
      <c r="H317" s="19">
        <f t="shared" si="113"/>
        <v>0</v>
      </c>
      <c r="I317" s="19">
        <f t="shared" si="113"/>
        <v>0</v>
      </c>
      <c r="J317" s="19">
        <f t="shared" si="113"/>
        <v>0</v>
      </c>
      <c r="K317" s="19">
        <f t="shared" si="113"/>
        <v>0</v>
      </c>
      <c r="L317" s="19">
        <f t="shared" si="113"/>
        <v>0</v>
      </c>
    </row>
    <row r="318" spans="1:12" ht="29.15" hidden="1" customHeight="1" x14ac:dyDescent="0.3">
      <c r="A318" s="111"/>
      <c r="B318" s="113"/>
      <c r="C318" s="113"/>
      <c r="D318" s="5" t="s">
        <v>100</v>
      </c>
      <c r="E318" s="64">
        <f t="shared" ref="E318:L318" si="114">E247+E270+E294</f>
        <v>0</v>
      </c>
      <c r="F318" s="19">
        <f t="shared" si="114"/>
        <v>0</v>
      </c>
      <c r="G318" s="19">
        <f t="shared" si="114"/>
        <v>0</v>
      </c>
      <c r="H318" s="19">
        <f t="shared" si="114"/>
        <v>0</v>
      </c>
      <c r="I318" s="19">
        <f t="shared" si="114"/>
        <v>0</v>
      </c>
      <c r="J318" s="19">
        <f t="shared" si="114"/>
        <v>0</v>
      </c>
      <c r="K318" s="19">
        <f t="shared" si="114"/>
        <v>0</v>
      </c>
      <c r="L318" s="19">
        <f t="shared" si="114"/>
        <v>0</v>
      </c>
    </row>
    <row r="319" spans="1:12" ht="14.5" hidden="1" customHeight="1" x14ac:dyDescent="0.3">
      <c r="A319" s="111"/>
      <c r="B319" s="113"/>
      <c r="C319" s="113"/>
      <c r="D319" s="5" t="s">
        <v>16</v>
      </c>
      <c r="E319" s="64">
        <f t="shared" ref="E319:L319" si="115">E248+E271+E295</f>
        <v>1594754.0900000003</v>
      </c>
      <c r="F319" s="19">
        <f t="shared" si="115"/>
        <v>57142.07</v>
      </c>
      <c r="G319" s="19">
        <f t="shared" si="115"/>
        <v>272106.97000000003</v>
      </c>
      <c r="H319" s="19">
        <f t="shared" si="115"/>
        <v>253648.21000000002</v>
      </c>
      <c r="I319" s="19">
        <f t="shared" si="115"/>
        <v>252964.21000000002</v>
      </c>
      <c r="J319" s="19">
        <f t="shared" si="115"/>
        <v>252964.21000000002</v>
      </c>
      <c r="K319" s="19">
        <f t="shared" si="115"/>
        <v>252964.21000000002</v>
      </c>
      <c r="L319" s="19">
        <f t="shared" si="115"/>
        <v>252964.21000000002</v>
      </c>
    </row>
    <row r="320" spans="1:12" hidden="1" x14ac:dyDescent="0.3">
      <c r="A320" s="110"/>
      <c r="B320" s="112" t="s">
        <v>50</v>
      </c>
      <c r="C320" s="113" t="s">
        <v>84</v>
      </c>
      <c r="D320" s="5" t="s">
        <v>3</v>
      </c>
      <c r="E320" s="64">
        <f>F320+G320+H320+I320+J320+K320+L320</f>
        <v>1594754.0899999999</v>
      </c>
      <c r="F320" s="64">
        <f>F314</f>
        <v>57142.07</v>
      </c>
      <c r="G320" s="64">
        <f t="shared" ref="G320:L320" si="116">G314</f>
        <v>272106.97000000003</v>
      </c>
      <c r="H320" s="64">
        <f t="shared" si="116"/>
        <v>253648.21000000002</v>
      </c>
      <c r="I320" s="64">
        <f t="shared" si="116"/>
        <v>252964.21000000002</v>
      </c>
      <c r="J320" s="64">
        <f t="shared" si="116"/>
        <v>252964.21000000002</v>
      </c>
      <c r="K320" s="64">
        <f t="shared" si="116"/>
        <v>252964.21000000002</v>
      </c>
      <c r="L320" s="64">
        <f t="shared" si="116"/>
        <v>252964.21000000002</v>
      </c>
    </row>
    <row r="321" spans="1:12" hidden="1" x14ac:dyDescent="0.3">
      <c r="A321" s="111"/>
      <c r="B321" s="112"/>
      <c r="C321" s="113"/>
      <c r="D321" s="5" t="s">
        <v>13</v>
      </c>
      <c r="E321" s="64">
        <f>F321+G321+H321+I321+J321+K321+L321</f>
        <v>0</v>
      </c>
      <c r="F321" s="19">
        <f>F315</f>
        <v>0</v>
      </c>
      <c r="G321" s="19">
        <f t="shared" ref="G321:L323" si="117">G315</f>
        <v>0</v>
      </c>
      <c r="H321" s="19">
        <f t="shared" si="117"/>
        <v>0</v>
      </c>
      <c r="I321" s="19">
        <f t="shared" si="117"/>
        <v>0</v>
      </c>
      <c r="J321" s="19">
        <f t="shared" si="117"/>
        <v>0</v>
      </c>
      <c r="K321" s="19">
        <f t="shared" si="117"/>
        <v>0</v>
      </c>
      <c r="L321" s="19">
        <f t="shared" si="117"/>
        <v>0</v>
      </c>
    </row>
    <row r="322" spans="1:12" hidden="1" x14ac:dyDescent="0.3">
      <c r="A322" s="111"/>
      <c r="B322" s="112"/>
      <c r="C322" s="113"/>
      <c r="D322" s="5" t="s">
        <v>14</v>
      </c>
      <c r="E322" s="64">
        <f>F322+G322+H322+I322+J322+K322+L322</f>
        <v>0</v>
      </c>
      <c r="F322" s="19">
        <f>F316</f>
        <v>0</v>
      </c>
      <c r="G322" s="19">
        <f t="shared" si="117"/>
        <v>0</v>
      </c>
      <c r="H322" s="19">
        <f t="shared" si="117"/>
        <v>0</v>
      </c>
      <c r="I322" s="19">
        <f t="shared" si="117"/>
        <v>0</v>
      </c>
      <c r="J322" s="19">
        <f t="shared" si="117"/>
        <v>0</v>
      </c>
      <c r="K322" s="19">
        <f t="shared" si="117"/>
        <v>0</v>
      </c>
      <c r="L322" s="19">
        <f t="shared" si="117"/>
        <v>0</v>
      </c>
    </row>
    <row r="323" spans="1:12" hidden="1" x14ac:dyDescent="0.3">
      <c r="A323" s="111"/>
      <c r="B323" s="112"/>
      <c r="C323" s="113"/>
      <c r="D323" s="5" t="s">
        <v>15</v>
      </c>
      <c r="E323" s="64">
        <f>F323+G323+H323+I323+J323+K323+L323</f>
        <v>0</v>
      </c>
      <c r="F323" s="19">
        <f>F317</f>
        <v>0</v>
      </c>
      <c r="G323" s="19">
        <f t="shared" si="117"/>
        <v>0</v>
      </c>
      <c r="H323" s="19">
        <f t="shared" si="117"/>
        <v>0</v>
      </c>
      <c r="I323" s="19">
        <f t="shared" si="117"/>
        <v>0</v>
      </c>
      <c r="J323" s="19">
        <f t="shared" si="117"/>
        <v>0</v>
      </c>
      <c r="K323" s="19">
        <f t="shared" si="117"/>
        <v>0</v>
      </c>
      <c r="L323" s="19">
        <f t="shared" si="117"/>
        <v>0</v>
      </c>
    </row>
    <row r="324" spans="1:12" ht="26" hidden="1" x14ac:dyDescent="0.3">
      <c r="A324" s="111"/>
      <c r="B324" s="112"/>
      <c r="C324" s="113"/>
      <c r="D324" s="5" t="s">
        <v>100</v>
      </c>
      <c r="E324" s="64">
        <v>0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</row>
    <row r="325" spans="1:12" hidden="1" x14ac:dyDescent="0.3">
      <c r="A325" s="111"/>
      <c r="B325" s="112"/>
      <c r="C325" s="113"/>
      <c r="D325" s="5" t="s">
        <v>16</v>
      </c>
      <c r="E325" s="64">
        <f>F325+G325+H325+I325+J325+K325+L325</f>
        <v>1594754.0899999999</v>
      </c>
      <c r="F325" s="19">
        <f>F319</f>
        <v>57142.07</v>
      </c>
      <c r="G325" s="19">
        <f t="shared" ref="G325:L325" si="118">G319</f>
        <v>272106.97000000003</v>
      </c>
      <c r="H325" s="19">
        <f t="shared" si="118"/>
        <v>253648.21000000002</v>
      </c>
      <c r="I325" s="19">
        <f t="shared" si="118"/>
        <v>252964.21000000002</v>
      </c>
      <c r="J325" s="19">
        <f t="shared" si="118"/>
        <v>252964.21000000002</v>
      </c>
      <c r="K325" s="19">
        <f t="shared" si="118"/>
        <v>252964.21000000002</v>
      </c>
      <c r="L325" s="19">
        <f t="shared" si="118"/>
        <v>252964.21000000002</v>
      </c>
    </row>
    <row r="326" spans="1:12" hidden="1" x14ac:dyDescent="0.3">
      <c r="A326" s="114" t="s">
        <v>51</v>
      </c>
      <c r="B326" s="115"/>
      <c r="C326" s="115"/>
      <c r="D326" s="115"/>
      <c r="E326" s="115"/>
      <c r="F326" s="115"/>
      <c r="G326" s="115"/>
      <c r="H326" s="115"/>
      <c r="I326" s="115"/>
      <c r="J326" s="115"/>
      <c r="K326" s="115"/>
      <c r="L326" s="115"/>
    </row>
    <row r="327" spans="1:12" hidden="1" x14ac:dyDescent="0.3">
      <c r="A327" s="114" t="s">
        <v>52</v>
      </c>
      <c r="B327" s="115"/>
      <c r="C327" s="115"/>
      <c r="D327" s="115"/>
      <c r="E327" s="115"/>
      <c r="F327" s="115"/>
      <c r="G327" s="115"/>
      <c r="H327" s="115"/>
      <c r="I327" s="115"/>
      <c r="J327" s="115"/>
      <c r="K327" s="115"/>
      <c r="L327" s="115"/>
    </row>
    <row r="328" spans="1:12" hidden="1" x14ac:dyDescent="0.3">
      <c r="A328" s="114" t="s">
        <v>53</v>
      </c>
      <c r="B328" s="115"/>
      <c r="C328" s="115"/>
      <c r="D328" s="115"/>
      <c r="E328" s="115"/>
      <c r="F328" s="115"/>
      <c r="G328" s="115"/>
      <c r="H328" s="115"/>
      <c r="I328" s="115"/>
      <c r="J328" s="115"/>
      <c r="K328" s="115"/>
      <c r="L328" s="115"/>
    </row>
    <row r="329" spans="1:12" ht="31.9" hidden="1" customHeight="1" x14ac:dyDescent="0.3">
      <c r="A329" s="110" t="s">
        <v>131</v>
      </c>
      <c r="B329" s="113" t="s">
        <v>55</v>
      </c>
      <c r="C329" s="113" t="s">
        <v>71</v>
      </c>
      <c r="D329" s="5" t="s">
        <v>3</v>
      </c>
      <c r="E329" s="64">
        <f t="shared" ref="E329:E341" si="119">F329+G329+H329+I329+J329+K329+L329</f>
        <v>40000</v>
      </c>
      <c r="F329" s="64">
        <f t="shared" ref="F329:L329" si="120">F330+F331+F332+F334</f>
        <v>0</v>
      </c>
      <c r="G329" s="64">
        <f t="shared" si="120"/>
        <v>0</v>
      </c>
      <c r="H329" s="64">
        <f>H330+H331+H332+H334</f>
        <v>40000</v>
      </c>
      <c r="I329" s="64">
        <f t="shared" si="120"/>
        <v>0</v>
      </c>
      <c r="J329" s="64">
        <f t="shared" si="120"/>
        <v>0</v>
      </c>
      <c r="K329" s="64">
        <f t="shared" si="120"/>
        <v>0</v>
      </c>
      <c r="L329" s="64">
        <f t="shared" si="120"/>
        <v>0</v>
      </c>
    </row>
    <row r="330" spans="1:12" ht="28.9" hidden="1" customHeight="1" x14ac:dyDescent="0.3">
      <c r="A330" s="111"/>
      <c r="B330" s="113"/>
      <c r="C330" s="113"/>
      <c r="D330" s="5" t="s">
        <v>13</v>
      </c>
      <c r="E330" s="64">
        <f t="shared" si="119"/>
        <v>0</v>
      </c>
      <c r="F330" s="19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</row>
    <row r="331" spans="1:12" ht="25.15" hidden="1" customHeight="1" x14ac:dyDescent="0.3">
      <c r="A331" s="111"/>
      <c r="B331" s="113"/>
      <c r="C331" s="113"/>
      <c r="D331" s="5" t="s">
        <v>14</v>
      </c>
      <c r="E331" s="64">
        <f t="shared" si="119"/>
        <v>0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</row>
    <row r="332" spans="1:12" ht="27.65" hidden="1" customHeight="1" x14ac:dyDescent="0.3">
      <c r="A332" s="111"/>
      <c r="B332" s="113"/>
      <c r="C332" s="113"/>
      <c r="D332" s="5" t="s">
        <v>15</v>
      </c>
      <c r="E332" s="64">
        <f t="shared" si="119"/>
        <v>0</v>
      </c>
      <c r="F332" s="19">
        <v>0</v>
      </c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</row>
    <row r="333" spans="1:12" ht="27.65" hidden="1" customHeight="1" x14ac:dyDescent="0.3">
      <c r="A333" s="111"/>
      <c r="B333" s="113"/>
      <c r="C333" s="113"/>
      <c r="D333" s="5" t="s">
        <v>100</v>
      </c>
      <c r="E333" s="64">
        <v>0</v>
      </c>
      <c r="F333" s="19">
        <v>0</v>
      </c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</row>
    <row r="334" spans="1:12" ht="34.15" hidden="1" customHeight="1" x14ac:dyDescent="0.3">
      <c r="A334" s="111"/>
      <c r="B334" s="113"/>
      <c r="C334" s="113"/>
      <c r="D334" s="5" t="s">
        <v>16</v>
      </c>
      <c r="E334" s="64">
        <f t="shared" si="119"/>
        <v>40000</v>
      </c>
      <c r="F334" s="19">
        <v>0</v>
      </c>
      <c r="G334" s="19">
        <v>0</v>
      </c>
      <c r="H334" s="19">
        <v>40000</v>
      </c>
      <c r="I334" s="19">
        <v>0</v>
      </c>
      <c r="J334" s="19">
        <v>0</v>
      </c>
      <c r="K334" s="19">
        <v>0</v>
      </c>
      <c r="L334" s="19">
        <v>0</v>
      </c>
    </row>
    <row r="335" spans="1:12" hidden="1" x14ac:dyDescent="0.3">
      <c r="A335" s="110" t="s">
        <v>132</v>
      </c>
      <c r="B335" s="113" t="s">
        <v>56</v>
      </c>
      <c r="C335" s="113" t="s">
        <v>57</v>
      </c>
      <c r="D335" s="5" t="s">
        <v>3</v>
      </c>
      <c r="E335" s="64">
        <f t="shared" si="119"/>
        <v>2000</v>
      </c>
      <c r="F335" s="64">
        <f t="shared" ref="F335:L335" si="121">F336+F337+F338+F340</f>
        <v>0</v>
      </c>
      <c r="G335" s="64">
        <f t="shared" si="121"/>
        <v>0</v>
      </c>
      <c r="H335" s="64">
        <f>H336+H337+H338+H340</f>
        <v>2000</v>
      </c>
      <c r="I335" s="64">
        <f t="shared" si="121"/>
        <v>0</v>
      </c>
      <c r="J335" s="64">
        <f t="shared" si="121"/>
        <v>0</v>
      </c>
      <c r="K335" s="64">
        <f t="shared" si="121"/>
        <v>0</v>
      </c>
      <c r="L335" s="64">
        <f t="shared" si="121"/>
        <v>0</v>
      </c>
    </row>
    <row r="336" spans="1:12" hidden="1" x14ac:dyDescent="0.3">
      <c r="A336" s="111"/>
      <c r="B336" s="113"/>
      <c r="C336" s="113"/>
      <c r="D336" s="5" t="s">
        <v>13</v>
      </c>
      <c r="E336" s="64">
        <f t="shared" si="119"/>
        <v>0</v>
      </c>
      <c r="F336" s="19">
        <v>0</v>
      </c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</row>
    <row r="337" spans="1:12" hidden="1" x14ac:dyDescent="0.3">
      <c r="A337" s="111"/>
      <c r="B337" s="113"/>
      <c r="C337" s="113"/>
      <c r="D337" s="5" t="s">
        <v>14</v>
      </c>
      <c r="E337" s="64">
        <f t="shared" si="119"/>
        <v>0</v>
      </c>
      <c r="F337" s="19">
        <v>0</v>
      </c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</row>
    <row r="338" spans="1:12" hidden="1" x14ac:dyDescent="0.3">
      <c r="A338" s="111"/>
      <c r="B338" s="113"/>
      <c r="C338" s="113"/>
      <c r="D338" s="5" t="s">
        <v>15</v>
      </c>
      <c r="E338" s="64">
        <f t="shared" si="119"/>
        <v>0</v>
      </c>
      <c r="F338" s="19">
        <v>0</v>
      </c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</row>
    <row r="339" spans="1:12" ht="26" hidden="1" x14ac:dyDescent="0.3">
      <c r="A339" s="111"/>
      <c r="B339" s="113"/>
      <c r="C339" s="113"/>
      <c r="D339" s="5" t="s">
        <v>100</v>
      </c>
      <c r="E339" s="64">
        <v>0</v>
      </c>
      <c r="F339" s="19">
        <v>0</v>
      </c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</row>
    <row r="340" spans="1:12" hidden="1" x14ac:dyDescent="0.3">
      <c r="A340" s="111"/>
      <c r="B340" s="113"/>
      <c r="C340" s="113"/>
      <c r="D340" s="5" t="s">
        <v>16</v>
      </c>
      <c r="E340" s="64">
        <f t="shared" si="119"/>
        <v>2000</v>
      </c>
      <c r="F340" s="19">
        <v>0</v>
      </c>
      <c r="G340" s="19">
        <v>0</v>
      </c>
      <c r="H340" s="19">
        <v>2000</v>
      </c>
      <c r="I340" s="19">
        <v>0</v>
      </c>
      <c r="J340" s="19">
        <v>0</v>
      </c>
      <c r="K340" s="19">
        <v>0</v>
      </c>
      <c r="L340" s="19">
        <v>0</v>
      </c>
    </row>
    <row r="341" spans="1:12" hidden="1" x14ac:dyDescent="0.3">
      <c r="A341" s="110"/>
      <c r="B341" s="113" t="s">
        <v>49</v>
      </c>
      <c r="C341" s="113" t="s">
        <v>72</v>
      </c>
      <c r="D341" s="5" t="s">
        <v>3</v>
      </c>
      <c r="E341" s="64">
        <f t="shared" si="119"/>
        <v>42000</v>
      </c>
      <c r="F341" s="64">
        <f t="shared" ref="F341:L341" si="122">F342+F343+F344+F346</f>
        <v>0</v>
      </c>
      <c r="G341" s="64">
        <f t="shared" si="122"/>
        <v>0</v>
      </c>
      <c r="H341" s="64">
        <f>H342+H343+H344+H346</f>
        <v>42000</v>
      </c>
      <c r="I341" s="64">
        <f t="shared" si="122"/>
        <v>0</v>
      </c>
      <c r="J341" s="64">
        <f t="shared" si="122"/>
        <v>0</v>
      </c>
      <c r="K341" s="64">
        <f t="shared" si="122"/>
        <v>0</v>
      </c>
      <c r="L341" s="64">
        <f t="shared" si="122"/>
        <v>0</v>
      </c>
    </row>
    <row r="342" spans="1:12" hidden="1" x14ac:dyDescent="0.3">
      <c r="A342" s="111"/>
      <c r="B342" s="113"/>
      <c r="C342" s="113"/>
      <c r="D342" s="5" t="s">
        <v>13</v>
      </c>
      <c r="E342" s="64">
        <f>E336+E330</f>
        <v>0</v>
      </c>
      <c r="F342" s="19">
        <f t="shared" ref="F342:L342" si="123">F336+F330</f>
        <v>0</v>
      </c>
      <c r="G342" s="19">
        <f t="shared" si="123"/>
        <v>0</v>
      </c>
      <c r="H342" s="19">
        <f t="shared" si="123"/>
        <v>0</v>
      </c>
      <c r="I342" s="19">
        <f t="shared" si="123"/>
        <v>0</v>
      </c>
      <c r="J342" s="19">
        <f t="shared" si="123"/>
        <v>0</v>
      </c>
      <c r="K342" s="19">
        <f t="shared" si="123"/>
        <v>0</v>
      </c>
      <c r="L342" s="19">
        <f t="shared" si="123"/>
        <v>0</v>
      </c>
    </row>
    <row r="343" spans="1:12" hidden="1" x14ac:dyDescent="0.3">
      <c r="A343" s="111"/>
      <c r="B343" s="113"/>
      <c r="C343" s="113"/>
      <c r="D343" s="5" t="s">
        <v>14</v>
      </c>
      <c r="E343" s="64">
        <f>E337+E331</f>
        <v>0</v>
      </c>
      <c r="F343" s="19">
        <f t="shared" ref="F343:L344" si="124">F337+F331</f>
        <v>0</v>
      </c>
      <c r="G343" s="19">
        <f t="shared" si="124"/>
        <v>0</v>
      </c>
      <c r="H343" s="19">
        <f t="shared" si="124"/>
        <v>0</v>
      </c>
      <c r="I343" s="19">
        <f t="shared" si="124"/>
        <v>0</v>
      </c>
      <c r="J343" s="19">
        <f t="shared" si="124"/>
        <v>0</v>
      </c>
      <c r="K343" s="19">
        <f t="shared" si="124"/>
        <v>0</v>
      </c>
      <c r="L343" s="19">
        <f t="shared" si="124"/>
        <v>0</v>
      </c>
    </row>
    <row r="344" spans="1:12" hidden="1" x14ac:dyDescent="0.3">
      <c r="A344" s="111"/>
      <c r="B344" s="113"/>
      <c r="C344" s="113"/>
      <c r="D344" s="5" t="s">
        <v>15</v>
      </c>
      <c r="E344" s="64">
        <f>E338+E332</f>
        <v>0</v>
      </c>
      <c r="F344" s="19">
        <f t="shared" si="124"/>
        <v>0</v>
      </c>
      <c r="G344" s="19">
        <f t="shared" si="124"/>
        <v>0</v>
      </c>
      <c r="H344" s="19">
        <f t="shared" si="124"/>
        <v>0</v>
      </c>
      <c r="I344" s="19">
        <f t="shared" si="124"/>
        <v>0</v>
      </c>
      <c r="J344" s="19">
        <f t="shared" si="124"/>
        <v>0</v>
      </c>
      <c r="K344" s="19">
        <f t="shared" si="124"/>
        <v>0</v>
      </c>
      <c r="L344" s="19">
        <f t="shared" si="124"/>
        <v>0</v>
      </c>
    </row>
    <row r="345" spans="1:12" ht="26" hidden="1" x14ac:dyDescent="0.3">
      <c r="A345" s="111"/>
      <c r="B345" s="113"/>
      <c r="C345" s="113"/>
      <c r="D345" s="5" t="s">
        <v>100</v>
      </c>
      <c r="E345" s="64">
        <v>0</v>
      </c>
      <c r="F345" s="19">
        <v>0</v>
      </c>
      <c r="G345" s="19">
        <v>0</v>
      </c>
      <c r="H345" s="19">
        <v>0</v>
      </c>
      <c r="I345" s="19">
        <v>0</v>
      </c>
      <c r="J345" s="19">
        <v>0</v>
      </c>
      <c r="K345" s="19">
        <v>0</v>
      </c>
      <c r="L345" s="19">
        <v>0</v>
      </c>
    </row>
    <row r="346" spans="1:12" hidden="1" x14ac:dyDescent="0.3">
      <c r="A346" s="111"/>
      <c r="B346" s="113"/>
      <c r="C346" s="113"/>
      <c r="D346" s="5" t="s">
        <v>16</v>
      </c>
      <c r="E346" s="64">
        <f>E340+E334</f>
        <v>42000</v>
      </c>
      <c r="F346" s="19">
        <f t="shared" ref="F346:L346" si="125">F340+F334</f>
        <v>0</v>
      </c>
      <c r="G346" s="19">
        <f t="shared" si="125"/>
        <v>0</v>
      </c>
      <c r="H346" s="19">
        <f>H340+H334</f>
        <v>42000</v>
      </c>
      <c r="I346" s="19">
        <f t="shared" si="125"/>
        <v>0</v>
      </c>
      <c r="J346" s="19">
        <f t="shared" si="125"/>
        <v>0</v>
      </c>
      <c r="K346" s="19">
        <f t="shared" si="125"/>
        <v>0</v>
      </c>
      <c r="L346" s="19">
        <f t="shared" si="125"/>
        <v>0</v>
      </c>
    </row>
    <row r="347" spans="1:12" hidden="1" x14ac:dyDescent="0.3">
      <c r="A347" s="110"/>
      <c r="B347" s="112" t="s">
        <v>54</v>
      </c>
      <c r="C347" s="113" t="s">
        <v>72</v>
      </c>
      <c r="D347" s="5" t="s">
        <v>3</v>
      </c>
      <c r="E347" s="64">
        <f>F347+G347+H347+I347+J347+K347+L347</f>
        <v>42000</v>
      </c>
      <c r="F347" s="64">
        <f t="shared" ref="F347:L347" si="126">F348+F349+F350+F352</f>
        <v>0</v>
      </c>
      <c r="G347" s="64">
        <f t="shared" si="126"/>
        <v>0</v>
      </c>
      <c r="H347" s="64">
        <f>H348+H349+H350+H352</f>
        <v>42000</v>
      </c>
      <c r="I347" s="64">
        <f t="shared" si="126"/>
        <v>0</v>
      </c>
      <c r="J347" s="64">
        <f t="shared" si="126"/>
        <v>0</v>
      </c>
      <c r="K347" s="64">
        <f t="shared" si="126"/>
        <v>0</v>
      </c>
      <c r="L347" s="64">
        <f t="shared" si="126"/>
        <v>0</v>
      </c>
    </row>
    <row r="348" spans="1:12" hidden="1" x14ac:dyDescent="0.3">
      <c r="A348" s="111"/>
      <c r="B348" s="112"/>
      <c r="C348" s="113"/>
      <c r="D348" s="5" t="s">
        <v>13</v>
      </c>
      <c r="E348" s="64">
        <f>E342</f>
        <v>0</v>
      </c>
      <c r="F348" s="19">
        <f t="shared" ref="F348:L348" si="127">F342</f>
        <v>0</v>
      </c>
      <c r="G348" s="19">
        <f t="shared" si="127"/>
        <v>0</v>
      </c>
      <c r="H348" s="19">
        <f t="shared" si="127"/>
        <v>0</v>
      </c>
      <c r="I348" s="19">
        <f t="shared" si="127"/>
        <v>0</v>
      </c>
      <c r="J348" s="19">
        <f t="shared" si="127"/>
        <v>0</v>
      </c>
      <c r="K348" s="19">
        <f t="shared" si="127"/>
        <v>0</v>
      </c>
      <c r="L348" s="19">
        <f t="shared" si="127"/>
        <v>0</v>
      </c>
    </row>
    <row r="349" spans="1:12" hidden="1" x14ac:dyDescent="0.3">
      <c r="A349" s="111"/>
      <c r="B349" s="112"/>
      <c r="C349" s="113"/>
      <c r="D349" s="5" t="s">
        <v>14</v>
      </c>
      <c r="E349" s="64">
        <f t="shared" ref="E349:L349" si="128">E343</f>
        <v>0</v>
      </c>
      <c r="F349" s="19">
        <f t="shared" si="128"/>
        <v>0</v>
      </c>
      <c r="G349" s="19">
        <f t="shared" si="128"/>
        <v>0</v>
      </c>
      <c r="H349" s="19">
        <f t="shared" si="128"/>
        <v>0</v>
      </c>
      <c r="I349" s="19">
        <f t="shared" si="128"/>
        <v>0</v>
      </c>
      <c r="J349" s="19">
        <f t="shared" si="128"/>
        <v>0</v>
      </c>
      <c r="K349" s="19">
        <f t="shared" si="128"/>
        <v>0</v>
      </c>
      <c r="L349" s="19">
        <f t="shared" si="128"/>
        <v>0</v>
      </c>
    </row>
    <row r="350" spans="1:12" hidden="1" x14ac:dyDescent="0.3">
      <c r="A350" s="111"/>
      <c r="B350" s="112"/>
      <c r="C350" s="113"/>
      <c r="D350" s="5" t="s">
        <v>15</v>
      </c>
      <c r="E350" s="64">
        <f t="shared" ref="E350:L350" si="129">E344</f>
        <v>0</v>
      </c>
      <c r="F350" s="19">
        <f t="shared" si="129"/>
        <v>0</v>
      </c>
      <c r="G350" s="19">
        <f t="shared" si="129"/>
        <v>0</v>
      </c>
      <c r="H350" s="19">
        <f t="shared" si="129"/>
        <v>0</v>
      </c>
      <c r="I350" s="19">
        <f t="shared" si="129"/>
        <v>0</v>
      </c>
      <c r="J350" s="19">
        <f t="shared" si="129"/>
        <v>0</v>
      </c>
      <c r="K350" s="19">
        <f t="shared" si="129"/>
        <v>0</v>
      </c>
      <c r="L350" s="19">
        <f t="shared" si="129"/>
        <v>0</v>
      </c>
    </row>
    <row r="351" spans="1:12" ht="26" hidden="1" x14ac:dyDescent="0.3">
      <c r="A351" s="111"/>
      <c r="B351" s="112"/>
      <c r="C351" s="113"/>
      <c r="D351" s="5" t="s">
        <v>100</v>
      </c>
      <c r="E351" s="64">
        <f t="shared" ref="E351:L351" si="130">E345</f>
        <v>0</v>
      </c>
      <c r="F351" s="19">
        <f t="shared" si="130"/>
        <v>0</v>
      </c>
      <c r="G351" s="19">
        <f t="shared" si="130"/>
        <v>0</v>
      </c>
      <c r="H351" s="19">
        <f t="shared" si="130"/>
        <v>0</v>
      </c>
      <c r="I351" s="19">
        <f t="shared" si="130"/>
        <v>0</v>
      </c>
      <c r="J351" s="19">
        <f t="shared" si="130"/>
        <v>0</v>
      </c>
      <c r="K351" s="19">
        <f t="shared" si="130"/>
        <v>0</v>
      </c>
      <c r="L351" s="19">
        <f t="shared" si="130"/>
        <v>0</v>
      </c>
    </row>
    <row r="352" spans="1:12" hidden="1" x14ac:dyDescent="0.3">
      <c r="A352" s="111"/>
      <c r="B352" s="112"/>
      <c r="C352" s="113"/>
      <c r="D352" s="5" t="s">
        <v>16</v>
      </c>
      <c r="E352" s="64">
        <f t="shared" ref="E352:L352" si="131">E346</f>
        <v>42000</v>
      </c>
      <c r="F352" s="19">
        <f t="shared" si="131"/>
        <v>0</v>
      </c>
      <c r="G352" s="19">
        <f t="shared" si="131"/>
        <v>0</v>
      </c>
      <c r="H352" s="19">
        <f t="shared" si="131"/>
        <v>42000</v>
      </c>
      <c r="I352" s="19">
        <f t="shared" si="131"/>
        <v>0</v>
      </c>
      <c r="J352" s="19">
        <f t="shared" si="131"/>
        <v>0</v>
      </c>
      <c r="K352" s="19">
        <f t="shared" si="131"/>
        <v>0</v>
      </c>
      <c r="L352" s="19">
        <f t="shared" si="131"/>
        <v>0</v>
      </c>
    </row>
    <row r="353" spans="1:12" hidden="1" x14ac:dyDescent="0.3">
      <c r="A353" s="114" t="s">
        <v>51</v>
      </c>
      <c r="B353" s="115"/>
      <c r="C353" s="115"/>
      <c r="D353" s="115"/>
      <c r="E353" s="115"/>
      <c r="F353" s="115"/>
      <c r="G353" s="115"/>
      <c r="H353" s="115"/>
      <c r="I353" s="115"/>
      <c r="J353" s="115"/>
      <c r="K353" s="115"/>
      <c r="L353" s="115"/>
    </row>
    <row r="354" spans="1:12" hidden="1" x14ac:dyDescent="0.3">
      <c r="A354" s="114" t="s">
        <v>75</v>
      </c>
      <c r="B354" s="115"/>
      <c r="C354" s="115"/>
      <c r="D354" s="115"/>
      <c r="E354" s="115"/>
      <c r="F354" s="115"/>
      <c r="G354" s="115"/>
      <c r="H354" s="115"/>
      <c r="I354" s="115"/>
      <c r="J354" s="115"/>
      <c r="K354" s="115"/>
      <c r="L354" s="115"/>
    </row>
    <row r="355" spans="1:12" hidden="1" x14ac:dyDescent="0.3">
      <c r="A355" s="114" t="s">
        <v>87</v>
      </c>
      <c r="B355" s="115"/>
      <c r="C355" s="115"/>
      <c r="D355" s="115"/>
      <c r="E355" s="115"/>
      <c r="F355" s="115"/>
      <c r="G355" s="115"/>
      <c r="H355" s="115"/>
      <c r="I355" s="115"/>
      <c r="J355" s="115"/>
      <c r="K355" s="115"/>
      <c r="L355" s="115"/>
    </row>
    <row r="356" spans="1:12" hidden="1" x14ac:dyDescent="0.3">
      <c r="A356" s="110" t="s">
        <v>133</v>
      </c>
      <c r="B356" s="113" t="s">
        <v>76</v>
      </c>
      <c r="C356" s="113" t="s">
        <v>42</v>
      </c>
      <c r="D356" s="5" t="s">
        <v>3</v>
      </c>
      <c r="E356" s="67">
        <f t="shared" ref="E356:E362" si="132">F356+G356+H356+I356+J356+K356+L356</f>
        <v>84229.826000000001</v>
      </c>
      <c r="F356" s="67">
        <f t="shared" ref="F356:L356" si="133">F357+F358+F359+F361</f>
        <v>12495.926000000001</v>
      </c>
      <c r="G356" s="67">
        <f t="shared" si="133"/>
        <v>23911.3</v>
      </c>
      <c r="H356" s="67">
        <f t="shared" si="133"/>
        <v>23911.3</v>
      </c>
      <c r="I356" s="67">
        <f t="shared" si="133"/>
        <v>23911.3</v>
      </c>
      <c r="J356" s="67">
        <f t="shared" si="133"/>
        <v>0</v>
      </c>
      <c r="K356" s="67">
        <f t="shared" si="133"/>
        <v>0</v>
      </c>
      <c r="L356" s="67">
        <f t="shared" si="133"/>
        <v>0</v>
      </c>
    </row>
    <row r="357" spans="1:12" hidden="1" x14ac:dyDescent="0.3">
      <c r="A357" s="111"/>
      <c r="B357" s="113"/>
      <c r="C357" s="113"/>
      <c r="D357" s="5" t="s">
        <v>13</v>
      </c>
      <c r="E357" s="67">
        <f t="shared" si="132"/>
        <v>82987.902000000002</v>
      </c>
      <c r="F357" s="17">
        <v>12485.502</v>
      </c>
      <c r="G357" s="17">
        <v>23500.799999999999</v>
      </c>
      <c r="H357" s="17">
        <v>23500.799999999999</v>
      </c>
      <c r="I357" s="17">
        <v>23500.799999999999</v>
      </c>
      <c r="J357" s="17">
        <v>0</v>
      </c>
      <c r="K357" s="17">
        <v>0</v>
      </c>
      <c r="L357" s="17">
        <v>0</v>
      </c>
    </row>
    <row r="358" spans="1:12" hidden="1" x14ac:dyDescent="0.3">
      <c r="A358" s="111"/>
      <c r="B358" s="113"/>
      <c r="C358" s="113"/>
      <c r="D358" s="5" t="s">
        <v>14</v>
      </c>
      <c r="E358" s="67">
        <f t="shared" si="132"/>
        <v>1241.924</v>
      </c>
      <c r="F358" s="17">
        <v>10.423999999999999</v>
      </c>
      <c r="G358" s="17">
        <v>410.5</v>
      </c>
      <c r="H358" s="17">
        <v>410.5</v>
      </c>
      <c r="I358" s="17">
        <v>410.5</v>
      </c>
      <c r="J358" s="17">
        <v>0</v>
      </c>
      <c r="K358" s="17">
        <v>0</v>
      </c>
      <c r="L358" s="17">
        <v>0</v>
      </c>
    </row>
    <row r="359" spans="1:12" hidden="1" x14ac:dyDescent="0.3">
      <c r="A359" s="111"/>
      <c r="B359" s="113"/>
      <c r="C359" s="113"/>
      <c r="D359" s="5" t="s">
        <v>15</v>
      </c>
      <c r="E359" s="67">
        <f t="shared" si="132"/>
        <v>0</v>
      </c>
      <c r="F359" s="17">
        <v>0</v>
      </c>
      <c r="G359" s="17">
        <v>0</v>
      </c>
      <c r="H359" s="17">
        <v>0</v>
      </c>
      <c r="I359" s="17">
        <v>0</v>
      </c>
      <c r="J359" s="17">
        <v>0</v>
      </c>
      <c r="K359" s="17">
        <v>0</v>
      </c>
      <c r="L359" s="17">
        <v>0</v>
      </c>
    </row>
    <row r="360" spans="1:12" ht="26" hidden="1" x14ac:dyDescent="0.3">
      <c r="A360" s="111"/>
      <c r="B360" s="113"/>
      <c r="C360" s="113"/>
      <c r="D360" s="5" t="s">
        <v>100</v>
      </c>
      <c r="E360" s="67">
        <v>0</v>
      </c>
      <c r="F360" s="17">
        <v>0</v>
      </c>
      <c r="G360" s="17">
        <v>0</v>
      </c>
      <c r="H360" s="17">
        <v>0</v>
      </c>
      <c r="I360" s="17">
        <v>0</v>
      </c>
      <c r="J360" s="17">
        <v>0</v>
      </c>
      <c r="K360" s="17">
        <v>0</v>
      </c>
      <c r="L360" s="17">
        <v>0</v>
      </c>
    </row>
    <row r="361" spans="1:12" hidden="1" x14ac:dyDescent="0.3">
      <c r="A361" s="111"/>
      <c r="B361" s="113"/>
      <c r="C361" s="113"/>
      <c r="D361" s="5" t="s">
        <v>16</v>
      </c>
      <c r="E361" s="67">
        <f t="shared" si="132"/>
        <v>0</v>
      </c>
      <c r="F361" s="18">
        <v>0</v>
      </c>
      <c r="G361" s="18">
        <v>0</v>
      </c>
      <c r="H361" s="17">
        <v>0</v>
      </c>
      <c r="I361" s="17">
        <v>0</v>
      </c>
      <c r="J361" s="17">
        <v>0</v>
      </c>
      <c r="K361" s="17">
        <v>0</v>
      </c>
      <c r="L361" s="17">
        <v>0</v>
      </c>
    </row>
    <row r="362" spans="1:12" hidden="1" x14ac:dyDescent="0.3">
      <c r="A362" s="110"/>
      <c r="B362" s="113" t="s">
        <v>49</v>
      </c>
      <c r="C362" s="113" t="s">
        <v>70</v>
      </c>
      <c r="D362" s="5" t="s">
        <v>3</v>
      </c>
      <c r="E362" s="67">
        <f t="shared" si="132"/>
        <v>84229.826000000001</v>
      </c>
      <c r="F362" s="67">
        <f t="shared" ref="F362:L362" si="134">F363+F364+F365+F367</f>
        <v>12495.926000000001</v>
      </c>
      <c r="G362" s="67">
        <f t="shared" si="134"/>
        <v>23911.3</v>
      </c>
      <c r="H362" s="67">
        <f t="shared" si="134"/>
        <v>23911.3</v>
      </c>
      <c r="I362" s="67">
        <f t="shared" si="134"/>
        <v>23911.3</v>
      </c>
      <c r="J362" s="67">
        <f t="shared" si="134"/>
        <v>0</v>
      </c>
      <c r="K362" s="67">
        <f t="shared" si="134"/>
        <v>0</v>
      </c>
      <c r="L362" s="67">
        <f t="shared" si="134"/>
        <v>0</v>
      </c>
    </row>
    <row r="363" spans="1:12" hidden="1" x14ac:dyDescent="0.3">
      <c r="A363" s="111"/>
      <c r="B363" s="113"/>
      <c r="C363" s="113"/>
      <c r="D363" s="5" t="s">
        <v>13</v>
      </c>
      <c r="E363" s="67">
        <f>E357</f>
        <v>82987.902000000002</v>
      </c>
      <c r="F363" s="17">
        <f t="shared" ref="F363:L363" si="135">F357</f>
        <v>12485.502</v>
      </c>
      <c r="G363" s="17">
        <f t="shared" si="135"/>
        <v>23500.799999999999</v>
      </c>
      <c r="H363" s="17">
        <f t="shared" si="135"/>
        <v>23500.799999999999</v>
      </c>
      <c r="I363" s="17">
        <f t="shared" si="135"/>
        <v>23500.799999999999</v>
      </c>
      <c r="J363" s="17">
        <f t="shared" si="135"/>
        <v>0</v>
      </c>
      <c r="K363" s="17">
        <f t="shared" si="135"/>
        <v>0</v>
      </c>
      <c r="L363" s="17">
        <f t="shared" si="135"/>
        <v>0</v>
      </c>
    </row>
    <row r="364" spans="1:12" hidden="1" x14ac:dyDescent="0.3">
      <c r="A364" s="111"/>
      <c r="B364" s="113"/>
      <c r="C364" s="113"/>
      <c r="D364" s="5" t="s">
        <v>14</v>
      </c>
      <c r="E364" s="67">
        <f t="shared" ref="E364:L364" si="136">E358</f>
        <v>1241.924</v>
      </c>
      <c r="F364" s="17">
        <f t="shared" si="136"/>
        <v>10.423999999999999</v>
      </c>
      <c r="G364" s="17">
        <f t="shared" si="136"/>
        <v>410.5</v>
      </c>
      <c r="H364" s="17">
        <f t="shared" si="136"/>
        <v>410.5</v>
      </c>
      <c r="I364" s="17">
        <f t="shared" si="136"/>
        <v>410.5</v>
      </c>
      <c r="J364" s="17">
        <f t="shared" si="136"/>
        <v>0</v>
      </c>
      <c r="K364" s="17">
        <f t="shared" si="136"/>
        <v>0</v>
      </c>
      <c r="L364" s="17">
        <f t="shared" si="136"/>
        <v>0</v>
      </c>
    </row>
    <row r="365" spans="1:12" hidden="1" x14ac:dyDescent="0.3">
      <c r="A365" s="111"/>
      <c r="B365" s="113"/>
      <c r="C365" s="113"/>
      <c r="D365" s="5" t="s">
        <v>15</v>
      </c>
      <c r="E365" s="67">
        <f t="shared" ref="E365:L365" si="137">E359</f>
        <v>0</v>
      </c>
      <c r="F365" s="17">
        <f t="shared" si="137"/>
        <v>0</v>
      </c>
      <c r="G365" s="17">
        <f t="shared" si="137"/>
        <v>0</v>
      </c>
      <c r="H365" s="17">
        <f t="shared" si="137"/>
        <v>0</v>
      </c>
      <c r="I365" s="17">
        <f t="shared" si="137"/>
        <v>0</v>
      </c>
      <c r="J365" s="17">
        <f t="shared" si="137"/>
        <v>0</v>
      </c>
      <c r="K365" s="17">
        <f t="shared" si="137"/>
        <v>0</v>
      </c>
      <c r="L365" s="17">
        <f t="shared" si="137"/>
        <v>0</v>
      </c>
    </row>
    <row r="366" spans="1:12" ht="26" hidden="1" x14ac:dyDescent="0.3">
      <c r="A366" s="111"/>
      <c r="B366" s="113"/>
      <c r="C366" s="113"/>
      <c r="D366" s="5" t="s">
        <v>100</v>
      </c>
      <c r="E366" s="67">
        <f t="shared" ref="E366:L366" si="138">E360</f>
        <v>0</v>
      </c>
      <c r="F366" s="17">
        <f t="shared" si="138"/>
        <v>0</v>
      </c>
      <c r="G366" s="17">
        <f t="shared" si="138"/>
        <v>0</v>
      </c>
      <c r="H366" s="17">
        <f t="shared" si="138"/>
        <v>0</v>
      </c>
      <c r="I366" s="17">
        <f t="shared" si="138"/>
        <v>0</v>
      </c>
      <c r="J366" s="17">
        <f t="shared" si="138"/>
        <v>0</v>
      </c>
      <c r="K366" s="17">
        <f t="shared" si="138"/>
        <v>0</v>
      </c>
      <c r="L366" s="17">
        <f t="shared" si="138"/>
        <v>0</v>
      </c>
    </row>
    <row r="367" spans="1:12" hidden="1" x14ac:dyDescent="0.3">
      <c r="A367" s="111"/>
      <c r="B367" s="113"/>
      <c r="C367" s="113"/>
      <c r="D367" s="5" t="s">
        <v>16</v>
      </c>
      <c r="E367" s="67">
        <f t="shared" ref="E367:L367" si="139">E361</f>
        <v>0</v>
      </c>
      <c r="F367" s="17">
        <f t="shared" si="139"/>
        <v>0</v>
      </c>
      <c r="G367" s="17">
        <f t="shared" si="139"/>
        <v>0</v>
      </c>
      <c r="H367" s="17">
        <f t="shared" si="139"/>
        <v>0</v>
      </c>
      <c r="I367" s="17">
        <f t="shared" si="139"/>
        <v>0</v>
      </c>
      <c r="J367" s="17">
        <f t="shared" si="139"/>
        <v>0</v>
      </c>
      <c r="K367" s="17">
        <f t="shared" si="139"/>
        <v>0</v>
      </c>
      <c r="L367" s="17">
        <f t="shared" si="139"/>
        <v>0</v>
      </c>
    </row>
    <row r="368" spans="1:12" hidden="1" x14ac:dyDescent="0.3">
      <c r="A368" s="110"/>
      <c r="B368" s="112" t="s">
        <v>58</v>
      </c>
      <c r="C368" s="113" t="s">
        <v>70</v>
      </c>
      <c r="D368" s="5" t="s">
        <v>3</v>
      </c>
      <c r="E368" s="67">
        <f>E362</f>
        <v>84229.826000000001</v>
      </c>
      <c r="F368" s="67">
        <f t="shared" ref="F368:L368" si="140">F362</f>
        <v>12495.926000000001</v>
      </c>
      <c r="G368" s="68">
        <f t="shared" si="140"/>
        <v>23911.3</v>
      </c>
      <c r="H368" s="67">
        <f t="shared" si="140"/>
        <v>23911.3</v>
      </c>
      <c r="I368" s="67">
        <f t="shared" si="140"/>
        <v>23911.3</v>
      </c>
      <c r="J368" s="67">
        <f t="shared" si="140"/>
        <v>0</v>
      </c>
      <c r="K368" s="67">
        <f t="shared" si="140"/>
        <v>0</v>
      </c>
      <c r="L368" s="67">
        <f t="shared" si="140"/>
        <v>0</v>
      </c>
    </row>
    <row r="369" spans="1:12" hidden="1" x14ac:dyDescent="0.3">
      <c r="A369" s="111"/>
      <c r="B369" s="112"/>
      <c r="C369" s="113"/>
      <c r="D369" s="5" t="s">
        <v>13</v>
      </c>
      <c r="E369" s="67">
        <f>E363</f>
        <v>82987.902000000002</v>
      </c>
      <c r="F369" s="17">
        <f t="shared" ref="F369:L371" si="141">F363</f>
        <v>12485.502</v>
      </c>
      <c r="G369" s="69">
        <f t="shared" si="141"/>
        <v>23500.799999999999</v>
      </c>
      <c r="H369" s="17">
        <f t="shared" si="141"/>
        <v>23500.799999999999</v>
      </c>
      <c r="I369" s="17">
        <f t="shared" si="141"/>
        <v>23500.799999999999</v>
      </c>
      <c r="J369" s="17">
        <f t="shared" si="141"/>
        <v>0</v>
      </c>
      <c r="K369" s="17">
        <f t="shared" si="141"/>
        <v>0</v>
      </c>
      <c r="L369" s="17">
        <f t="shared" si="141"/>
        <v>0</v>
      </c>
    </row>
    <row r="370" spans="1:12" hidden="1" x14ac:dyDescent="0.3">
      <c r="A370" s="111"/>
      <c r="B370" s="112"/>
      <c r="C370" s="113"/>
      <c r="D370" s="5" t="s">
        <v>14</v>
      </c>
      <c r="E370" s="67">
        <f>E364</f>
        <v>1241.924</v>
      </c>
      <c r="F370" s="17">
        <f t="shared" si="141"/>
        <v>10.423999999999999</v>
      </c>
      <c r="G370" s="69">
        <f t="shared" si="141"/>
        <v>410.5</v>
      </c>
      <c r="H370" s="17">
        <f t="shared" si="141"/>
        <v>410.5</v>
      </c>
      <c r="I370" s="17">
        <f t="shared" si="141"/>
        <v>410.5</v>
      </c>
      <c r="J370" s="17">
        <f t="shared" si="141"/>
        <v>0</v>
      </c>
      <c r="K370" s="17">
        <f t="shared" si="141"/>
        <v>0</v>
      </c>
      <c r="L370" s="17">
        <f t="shared" si="141"/>
        <v>0</v>
      </c>
    </row>
    <row r="371" spans="1:12" hidden="1" x14ac:dyDescent="0.3">
      <c r="A371" s="111"/>
      <c r="B371" s="112"/>
      <c r="C371" s="113"/>
      <c r="D371" s="5" t="s">
        <v>15</v>
      </c>
      <c r="E371" s="67">
        <f>E365</f>
        <v>0</v>
      </c>
      <c r="F371" s="17">
        <f t="shared" si="141"/>
        <v>0</v>
      </c>
      <c r="G371" s="69">
        <f t="shared" si="141"/>
        <v>0</v>
      </c>
      <c r="H371" s="17">
        <f t="shared" si="141"/>
        <v>0</v>
      </c>
      <c r="I371" s="17">
        <f t="shared" si="141"/>
        <v>0</v>
      </c>
      <c r="J371" s="17">
        <f t="shared" si="141"/>
        <v>0</v>
      </c>
      <c r="K371" s="17">
        <f t="shared" si="141"/>
        <v>0</v>
      </c>
      <c r="L371" s="17">
        <f t="shared" si="141"/>
        <v>0</v>
      </c>
    </row>
    <row r="372" spans="1:12" ht="26" hidden="1" x14ac:dyDescent="0.3">
      <c r="A372" s="111"/>
      <c r="B372" s="112"/>
      <c r="C372" s="113"/>
      <c r="D372" s="5" t="s">
        <v>100</v>
      </c>
      <c r="E372" s="67">
        <v>0</v>
      </c>
      <c r="F372" s="17">
        <v>0</v>
      </c>
      <c r="G372" s="17">
        <v>0</v>
      </c>
      <c r="H372" s="17">
        <v>0</v>
      </c>
      <c r="I372" s="17">
        <v>0</v>
      </c>
      <c r="J372" s="17">
        <v>0</v>
      </c>
      <c r="K372" s="17">
        <v>0</v>
      </c>
      <c r="L372" s="17">
        <v>0</v>
      </c>
    </row>
    <row r="373" spans="1:12" hidden="1" x14ac:dyDescent="0.3">
      <c r="A373" s="111"/>
      <c r="B373" s="112"/>
      <c r="C373" s="113"/>
      <c r="D373" s="5" t="s">
        <v>16</v>
      </c>
      <c r="E373" s="67">
        <f t="shared" ref="E373:L373" si="142">E367</f>
        <v>0</v>
      </c>
      <c r="F373" s="17">
        <f t="shared" si="142"/>
        <v>0</v>
      </c>
      <c r="G373" s="17">
        <f t="shared" si="142"/>
        <v>0</v>
      </c>
      <c r="H373" s="17">
        <f t="shared" si="142"/>
        <v>0</v>
      </c>
      <c r="I373" s="17">
        <f t="shared" si="142"/>
        <v>0</v>
      </c>
      <c r="J373" s="17">
        <f t="shared" si="142"/>
        <v>0</v>
      </c>
      <c r="K373" s="17">
        <f t="shared" si="142"/>
        <v>0</v>
      </c>
      <c r="L373" s="17">
        <f t="shared" si="142"/>
        <v>0</v>
      </c>
    </row>
    <row r="374" spans="1:12" x14ac:dyDescent="0.3">
      <c r="A374" s="114" t="s">
        <v>142</v>
      </c>
      <c r="B374" s="114"/>
      <c r="C374" s="114"/>
      <c r="D374" s="114"/>
      <c r="E374" s="114"/>
      <c r="F374" s="114"/>
      <c r="G374" s="114"/>
      <c r="H374" s="114"/>
      <c r="I374" s="114"/>
      <c r="J374" s="114"/>
      <c r="K374" s="114"/>
      <c r="L374" s="114"/>
    </row>
    <row r="375" spans="1:12" ht="14.15" customHeight="1" x14ac:dyDescent="0.3">
      <c r="A375" s="128">
        <v>1</v>
      </c>
      <c r="B375" s="128" t="s">
        <v>161</v>
      </c>
      <c r="C375" s="128" t="s">
        <v>165</v>
      </c>
      <c r="D375" s="77" t="s">
        <v>3</v>
      </c>
      <c r="E375" s="83">
        <f t="shared" ref="E375:E392" si="143">I375+J375+K375+L375</f>
        <v>36858.709000000003</v>
      </c>
      <c r="F375" s="83"/>
      <c r="G375" s="83"/>
      <c r="H375" s="83"/>
      <c r="I375" s="84">
        <f>SUM(I376:I380)</f>
        <v>25487.708999999999</v>
      </c>
      <c r="J375" s="83">
        <f>SUM(J376:J380)</f>
        <v>9221</v>
      </c>
      <c r="K375" s="83">
        <f>SUM(K376:K380)</f>
        <v>2150</v>
      </c>
      <c r="L375" s="83">
        <f>SUM(L376:L380)</f>
        <v>0</v>
      </c>
    </row>
    <row r="376" spans="1:12" x14ac:dyDescent="0.3">
      <c r="A376" s="128"/>
      <c r="B376" s="128"/>
      <c r="C376" s="128"/>
      <c r="D376" s="40" t="s">
        <v>13</v>
      </c>
      <c r="E376" s="85">
        <f t="shared" si="143"/>
        <v>0</v>
      </c>
      <c r="F376" s="85"/>
      <c r="G376" s="85"/>
      <c r="H376" s="85"/>
      <c r="I376" s="85">
        <v>0</v>
      </c>
      <c r="J376" s="85">
        <v>0</v>
      </c>
      <c r="K376" s="85">
        <v>0</v>
      </c>
      <c r="L376" s="85">
        <v>0</v>
      </c>
    </row>
    <row r="377" spans="1:12" x14ac:dyDescent="0.3">
      <c r="A377" s="128"/>
      <c r="B377" s="128"/>
      <c r="C377" s="128"/>
      <c r="D377" s="40" t="s">
        <v>140</v>
      </c>
      <c r="E377" s="85">
        <f t="shared" si="143"/>
        <v>0</v>
      </c>
      <c r="F377" s="85"/>
      <c r="G377" s="85"/>
      <c r="H377" s="85"/>
      <c r="I377" s="85">
        <v>0</v>
      </c>
      <c r="J377" s="85">
        <v>0</v>
      </c>
      <c r="K377" s="85">
        <v>0</v>
      </c>
      <c r="L377" s="85">
        <v>0</v>
      </c>
    </row>
    <row r="378" spans="1:12" x14ac:dyDescent="0.3">
      <c r="A378" s="128"/>
      <c r="B378" s="128"/>
      <c r="C378" s="128"/>
      <c r="D378" s="40" t="s">
        <v>15</v>
      </c>
      <c r="E378" s="85">
        <f t="shared" si="143"/>
        <v>20664.708999999999</v>
      </c>
      <c r="F378" s="85"/>
      <c r="G378" s="85"/>
      <c r="H378" s="85"/>
      <c r="I378" s="86">
        <f>18220+2444.709</f>
        <v>20664.708999999999</v>
      </c>
      <c r="J378" s="85">
        <v>0</v>
      </c>
      <c r="K378" s="85">
        <v>0</v>
      </c>
      <c r="L378" s="85">
        <v>0</v>
      </c>
    </row>
    <row r="379" spans="1:12" ht="26" x14ac:dyDescent="0.3">
      <c r="A379" s="128"/>
      <c r="B379" s="128"/>
      <c r="C379" s="128"/>
      <c r="D379" s="40" t="s">
        <v>100</v>
      </c>
      <c r="E379" s="85">
        <f t="shared" si="143"/>
        <v>0</v>
      </c>
      <c r="F379" s="85"/>
      <c r="G379" s="85"/>
      <c r="H379" s="85"/>
      <c r="I379" s="85"/>
      <c r="J379" s="85">
        <v>0</v>
      </c>
      <c r="K379" s="85">
        <v>0</v>
      </c>
      <c r="L379" s="85">
        <v>0</v>
      </c>
    </row>
    <row r="380" spans="1:12" ht="24" customHeight="1" x14ac:dyDescent="0.3">
      <c r="A380" s="128"/>
      <c r="B380" s="128"/>
      <c r="C380" s="128"/>
      <c r="D380" s="40" t="s">
        <v>141</v>
      </c>
      <c r="E380" s="85">
        <f t="shared" si="143"/>
        <v>16194</v>
      </c>
      <c r="F380" s="85"/>
      <c r="G380" s="85"/>
      <c r="H380" s="85"/>
      <c r="I380" s="86">
        <v>4823</v>
      </c>
      <c r="J380" s="85">
        <v>9221</v>
      </c>
      <c r="K380" s="85">
        <v>2150</v>
      </c>
      <c r="L380" s="85">
        <v>0</v>
      </c>
    </row>
    <row r="381" spans="1:12" ht="14.15" customHeight="1" x14ac:dyDescent="0.3">
      <c r="A381" s="131">
        <v>2</v>
      </c>
      <c r="B381" s="131" t="s">
        <v>162</v>
      </c>
      <c r="C381" s="131" t="s">
        <v>165</v>
      </c>
      <c r="D381" s="77"/>
      <c r="E381" s="83">
        <f t="shared" si="143"/>
        <v>2400</v>
      </c>
      <c r="F381" s="83">
        <f>J381+K381+L381+M381</f>
        <v>1800</v>
      </c>
      <c r="G381" s="83">
        <f>K381+L381+M381+N381</f>
        <v>1200</v>
      </c>
      <c r="H381" s="83">
        <f>L381+M381+N381+O381</f>
        <v>600</v>
      </c>
      <c r="I381" s="83">
        <f>I382+I383+I384+I385+I386</f>
        <v>600</v>
      </c>
      <c r="J381" s="83">
        <f>J382+J383+J384+J385+J386</f>
        <v>600</v>
      </c>
      <c r="K381" s="83">
        <f>K382+K383+K384+K385+K386</f>
        <v>600</v>
      </c>
      <c r="L381" s="83">
        <f>L382+L383+L384+L385+L386</f>
        <v>600</v>
      </c>
    </row>
    <row r="382" spans="1:12" x14ac:dyDescent="0.3">
      <c r="A382" s="132"/>
      <c r="B382" s="132"/>
      <c r="C382" s="132"/>
      <c r="D382" s="40" t="s">
        <v>13</v>
      </c>
      <c r="E382" s="85">
        <f t="shared" si="143"/>
        <v>0</v>
      </c>
      <c r="F382" s="85"/>
      <c r="G382" s="85"/>
      <c r="H382" s="85"/>
      <c r="I382" s="85">
        <v>0</v>
      </c>
      <c r="J382" s="85">
        <v>0</v>
      </c>
      <c r="K382" s="85">
        <v>0</v>
      </c>
      <c r="L382" s="85">
        <v>0</v>
      </c>
    </row>
    <row r="383" spans="1:12" ht="31.5" customHeight="1" x14ac:dyDescent="0.3">
      <c r="A383" s="132"/>
      <c r="B383" s="132"/>
      <c r="C383" s="132"/>
      <c r="D383" s="40" t="s">
        <v>140</v>
      </c>
      <c r="E383" s="85">
        <f t="shared" si="143"/>
        <v>0</v>
      </c>
      <c r="F383" s="85"/>
      <c r="G383" s="85"/>
      <c r="H383" s="85"/>
      <c r="I383" s="85">
        <v>0</v>
      </c>
      <c r="J383" s="85">
        <v>0</v>
      </c>
      <c r="K383" s="85">
        <v>0</v>
      </c>
      <c r="L383" s="85">
        <v>0</v>
      </c>
    </row>
    <row r="384" spans="1:12" ht="19" customHeight="1" x14ac:dyDescent="0.3">
      <c r="A384" s="132"/>
      <c r="B384" s="132"/>
      <c r="C384" s="132"/>
      <c r="D384" s="40" t="s">
        <v>15</v>
      </c>
      <c r="E384" s="85">
        <f t="shared" si="143"/>
        <v>1800</v>
      </c>
      <c r="F384" s="85"/>
      <c r="G384" s="85"/>
      <c r="H384" s="85"/>
      <c r="I384" s="85">
        <v>600</v>
      </c>
      <c r="J384" s="85">
        <v>600</v>
      </c>
      <c r="K384" s="85">
        <v>600</v>
      </c>
      <c r="L384" s="85">
        <v>0</v>
      </c>
    </row>
    <row r="385" spans="1:12" ht="39" customHeight="1" x14ac:dyDescent="0.3">
      <c r="A385" s="132"/>
      <c r="B385" s="132"/>
      <c r="C385" s="132"/>
      <c r="D385" s="40" t="s">
        <v>100</v>
      </c>
      <c r="E385" s="85">
        <f t="shared" si="143"/>
        <v>0</v>
      </c>
      <c r="F385" s="85"/>
      <c r="G385" s="85"/>
      <c r="H385" s="85"/>
      <c r="I385" s="85">
        <v>0</v>
      </c>
      <c r="J385" s="85">
        <v>0</v>
      </c>
      <c r="K385" s="85">
        <v>0</v>
      </c>
      <c r="L385" s="85">
        <v>0</v>
      </c>
    </row>
    <row r="386" spans="1:12" ht="28.5" customHeight="1" x14ac:dyDescent="0.3">
      <c r="A386" s="133"/>
      <c r="B386" s="133"/>
      <c r="C386" s="133"/>
      <c r="D386" s="40" t="s">
        <v>141</v>
      </c>
      <c r="E386" s="85">
        <f t="shared" si="143"/>
        <v>600</v>
      </c>
      <c r="F386" s="85"/>
      <c r="G386" s="85"/>
      <c r="H386" s="85"/>
      <c r="I386" s="85">
        <v>0</v>
      </c>
      <c r="J386" s="85">
        <v>0</v>
      </c>
      <c r="K386" s="85"/>
      <c r="L386" s="85">
        <v>600</v>
      </c>
    </row>
    <row r="387" spans="1:12" ht="14.15" customHeight="1" x14ac:dyDescent="0.3">
      <c r="A387" s="129" t="s">
        <v>155</v>
      </c>
      <c r="B387" s="129"/>
      <c r="C387" s="129"/>
      <c r="D387" s="77" t="s">
        <v>3</v>
      </c>
      <c r="E387" s="83">
        <f t="shared" si="143"/>
        <v>39258.709000000003</v>
      </c>
      <c r="F387" s="83"/>
      <c r="G387" s="83"/>
      <c r="H387" s="83"/>
      <c r="I387" s="84">
        <f t="shared" ref="I387:L392" si="144">I375+I381</f>
        <v>26087.708999999999</v>
      </c>
      <c r="J387" s="83">
        <f t="shared" si="144"/>
        <v>9821</v>
      </c>
      <c r="K387" s="83">
        <f t="shared" si="144"/>
        <v>2750</v>
      </c>
      <c r="L387" s="83">
        <f t="shared" si="144"/>
        <v>600</v>
      </c>
    </row>
    <row r="388" spans="1:12" x14ac:dyDescent="0.3">
      <c r="A388" s="129"/>
      <c r="B388" s="129"/>
      <c r="C388" s="129"/>
      <c r="D388" s="40" t="s">
        <v>13</v>
      </c>
      <c r="E388" s="85">
        <f t="shared" si="143"/>
        <v>0</v>
      </c>
      <c r="F388" s="85"/>
      <c r="G388" s="85"/>
      <c r="H388" s="85"/>
      <c r="I388" s="85">
        <f t="shared" si="144"/>
        <v>0</v>
      </c>
      <c r="J388" s="85">
        <f t="shared" si="144"/>
        <v>0</v>
      </c>
      <c r="K388" s="85">
        <f t="shared" si="144"/>
        <v>0</v>
      </c>
      <c r="L388" s="85">
        <f t="shared" si="144"/>
        <v>0</v>
      </c>
    </row>
    <row r="389" spans="1:12" x14ac:dyDescent="0.3">
      <c r="A389" s="129"/>
      <c r="B389" s="129"/>
      <c r="C389" s="129"/>
      <c r="D389" s="40" t="s">
        <v>140</v>
      </c>
      <c r="E389" s="85">
        <f t="shared" si="143"/>
        <v>0</v>
      </c>
      <c r="F389" s="85"/>
      <c r="G389" s="85"/>
      <c r="H389" s="85"/>
      <c r="I389" s="85">
        <f t="shared" si="144"/>
        <v>0</v>
      </c>
      <c r="J389" s="85">
        <f t="shared" si="144"/>
        <v>0</v>
      </c>
      <c r="K389" s="85">
        <f t="shared" si="144"/>
        <v>0</v>
      </c>
      <c r="L389" s="85">
        <f t="shared" si="144"/>
        <v>0</v>
      </c>
    </row>
    <row r="390" spans="1:12" x14ac:dyDescent="0.3">
      <c r="A390" s="129"/>
      <c r="B390" s="129"/>
      <c r="C390" s="129"/>
      <c r="D390" s="40" t="s">
        <v>15</v>
      </c>
      <c r="E390" s="85">
        <f t="shared" si="143"/>
        <v>22464.708999999999</v>
      </c>
      <c r="F390" s="85"/>
      <c r="G390" s="85"/>
      <c r="H390" s="85"/>
      <c r="I390" s="85">
        <f t="shared" si="144"/>
        <v>21264.708999999999</v>
      </c>
      <c r="J390" s="85">
        <f t="shared" si="144"/>
        <v>600</v>
      </c>
      <c r="K390" s="85">
        <f t="shared" si="144"/>
        <v>600</v>
      </c>
      <c r="L390" s="85">
        <f t="shared" si="144"/>
        <v>0</v>
      </c>
    </row>
    <row r="391" spans="1:12" ht="26" x14ac:dyDescent="0.3">
      <c r="A391" s="129"/>
      <c r="B391" s="129"/>
      <c r="C391" s="129"/>
      <c r="D391" s="40" t="s">
        <v>100</v>
      </c>
      <c r="E391" s="85">
        <f t="shared" si="143"/>
        <v>0</v>
      </c>
      <c r="F391" s="85"/>
      <c r="G391" s="85"/>
      <c r="H391" s="85"/>
      <c r="I391" s="85">
        <f t="shared" si="144"/>
        <v>0</v>
      </c>
      <c r="J391" s="85">
        <f t="shared" si="144"/>
        <v>0</v>
      </c>
      <c r="K391" s="85">
        <f t="shared" si="144"/>
        <v>0</v>
      </c>
      <c r="L391" s="85">
        <f t="shared" si="144"/>
        <v>0</v>
      </c>
    </row>
    <row r="392" spans="1:12" x14ac:dyDescent="0.3">
      <c r="A392" s="129"/>
      <c r="B392" s="129"/>
      <c r="C392" s="129"/>
      <c r="D392" s="40" t="s">
        <v>141</v>
      </c>
      <c r="E392" s="85">
        <f t="shared" si="143"/>
        <v>16794</v>
      </c>
      <c r="F392" s="85"/>
      <c r="G392" s="85"/>
      <c r="H392" s="85"/>
      <c r="I392" s="86">
        <f t="shared" si="144"/>
        <v>4823</v>
      </c>
      <c r="J392" s="85">
        <f t="shared" si="144"/>
        <v>9221</v>
      </c>
      <c r="K392" s="85">
        <f t="shared" si="144"/>
        <v>2150</v>
      </c>
      <c r="L392" s="85">
        <f t="shared" si="144"/>
        <v>600</v>
      </c>
    </row>
    <row r="393" spans="1:12" x14ac:dyDescent="0.3">
      <c r="A393" s="129" t="s">
        <v>39</v>
      </c>
      <c r="B393" s="129"/>
      <c r="C393" s="129"/>
      <c r="D393" s="129"/>
      <c r="E393" s="129"/>
      <c r="F393" s="129"/>
      <c r="G393" s="129"/>
      <c r="H393" s="129"/>
      <c r="I393" s="129"/>
      <c r="J393" s="129"/>
      <c r="K393" s="129"/>
      <c r="L393" s="129"/>
    </row>
    <row r="394" spans="1:12" x14ac:dyDescent="0.3">
      <c r="A394" s="118">
        <v>1</v>
      </c>
      <c r="B394" s="117" t="s">
        <v>145</v>
      </c>
      <c r="C394" s="117" t="s">
        <v>42</v>
      </c>
      <c r="D394" s="78" t="s">
        <v>3</v>
      </c>
      <c r="E394" s="87">
        <f t="shared" ref="E394:E405" si="145">I394+J394+K394+L394</f>
        <v>3792141.8627399998</v>
      </c>
      <c r="F394" s="87">
        <f>F396+F397+F398+F399</f>
        <v>1136218.3094500001</v>
      </c>
      <c r="G394" s="87">
        <f t="shared" ref="G394:L394" si="146">G396+G397+G398+G399</f>
        <v>1531436.13925</v>
      </c>
      <c r="H394" s="87" t="e">
        <f t="shared" si="146"/>
        <v>#REF!</v>
      </c>
      <c r="I394" s="87">
        <f t="shared" si="146"/>
        <v>706146.71210999996</v>
      </c>
      <c r="J394" s="87">
        <f t="shared" si="146"/>
        <v>958023.15062999981</v>
      </c>
      <c r="K394" s="87">
        <f t="shared" si="146"/>
        <v>1063986</v>
      </c>
      <c r="L394" s="87">
        <f t="shared" si="146"/>
        <v>1063986</v>
      </c>
    </row>
    <row r="395" spans="1:12" x14ac:dyDescent="0.3">
      <c r="A395" s="118"/>
      <c r="B395" s="117"/>
      <c r="C395" s="117"/>
      <c r="D395" s="41" t="s">
        <v>13</v>
      </c>
      <c r="E395" s="88">
        <f t="shared" si="145"/>
        <v>0</v>
      </c>
      <c r="F395" s="88">
        <v>0</v>
      </c>
      <c r="G395" s="88">
        <v>0</v>
      </c>
      <c r="H395" s="88">
        <v>0</v>
      </c>
      <c r="I395" s="88">
        <v>0</v>
      </c>
      <c r="J395" s="88">
        <v>0</v>
      </c>
      <c r="K395" s="88">
        <v>0</v>
      </c>
      <c r="L395" s="88">
        <v>0</v>
      </c>
    </row>
    <row r="396" spans="1:12" x14ac:dyDescent="0.3">
      <c r="A396" s="118"/>
      <c r="B396" s="117"/>
      <c r="C396" s="117"/>
      <c r="D396" s="41" t="s">
        <v>14</v>
      </c>
      <c r="E396" s="88">
        <f t="shared" si="145"/>
        <v>91846.1</v>
      </c>
      <c r="F396" s="88">
        <v>344699</v>
      </c>
      <c r="G396" s="88">
        <v>361846.3</v>
      </c>
      <c r="H396" s="88" t="e">
        <f>#REF!+#REF!</f>
        <v>#REF!</v>
      </c>
      <c r="I396" s="88">
        <f>69023.8/2</f>
        <v>34511.9</v>
      </c>
      <c r="J396" s="88">
        <f>65946.1/2</f>
        <v>32973.050000000003</v>
      </c>
      <c r="K396" s="88">
        <f>48722.3/2</f>
        <v>24361.15</v>
      </c>
      <c r="L396" s="88">
        <v>0</v>
      </c>
    </row>
    <row r="397" spans="1:12" x14ac:dyDescent="0.3">
      <c r="A397" s="118"/>
      <c r="B397" s="117"/>
      <c r="C397" s="117"/>
      <c r="D397" s="41" t="s">
        <v>15</v>
      </c>
      <c r="E397" s="88">
        <f t="shared" si="145"/>
        <v>62581.203499999996</v>
      </c>
      <c r="F397" s="88">
        <v>12800.470799999999</v>
      </c>
      <c r="G397" s="88">
        <v>122913.73027</v>
      </c>
      <c r="H397" s="88" t="e">
        <f>#REF!+#REF!</f>
        <v>#REF!</v>
      </c>
      <c r="I397" s="88">
        <v>11866.7345</v>
      </c>
      <c r="J397" s="88">
        <v>25357.234499999999</v>
      </c>
      <c r="K397" s="88">
        <v>25357.234499999999</v>
      </c>
      <c r="L397" s="88">
        <v>0</v>
      </c>
    </row>
    <row r="398" spans="1:12" ht="26" x14ac:dyDescent="0.3">
      <c r="A398" s="118"/>
      <c r="B398" s="117"/>
      <c r="C398" s="117"/>
      <c r="D398" s="41" t="s">
        <v>100</v>
      </c>
      <c r="E398" s="88">
        <f t="shared" si="145"/>
        <v>0</v>
      </c>
      <c r="F398" s="88">
        <v>348875.03944999998</v>
      </c>
      <c r="G398" s="88">
        <v>456882.22886999999</v>
      </c>
      <c r="H398" s="88" t="e">
        <f>#REF!+#REF!</f>
        <v>#REF!</v>
      </c>
      <c r="I398" s="88">
        <v>0</v>
      </c>
      <c r="J398" s="88">
        <v>0</v>
      </c>
      <c r="K398" s="88">
        <v>0</v>
      </c>
      <c r="L398" s="88">
        <v>0</v>
      </c>
    </row>
    <row r="399" spans="1:12" ht="23.25" customHeight="1" x14ac:dyDescent="0.3">
      <c r="A399" s="118"/>
      <c r="B399" s="117"/>
      <c r="C399" s="117"/>
      <c r="D399" s="41" t="s">
        <v>141</v>
      </c>
      <c r="E399" s="88">
        <f t="shared" si="145"/>
        <v>3637714.5592399999</v>
      </c>
      <c r="F399" s="88">
        <v>429843.79920000001</v>
      </c>
      <c r="G399" s="88">
        <v>589793.88011000003</v>
      </c>
      <c r="H399" s="88" t="e">
        <f>#REF!+#REF!</f>
        <v>#REF!</v>
      </c>
      <c r="I399" s="88">
        <f>14600.97*48.363-I396-I397</f>
        <v>659768.07760999992</v>
      </c>
      <c r="J399" s="88">
        <f>19809.01*48.363-J395-J396-J397-J398</f>
        <v>899692.86612999986</v>
      </c>
      <c r="K399" s="88">
        <f>22000*48.363-K395-K396-K397-K398</f>
        <v>1014267.6155</v>
      </c>
      <c r="L399" s="88">
        <f>22000*48.363-L395-L396-L397-L398</f>
        <v>1063986</v>
      </c>
    </row>
    <row r="400" spans="1:12" x14ac:dyDescent="0.3">
      <c r="A400" s="118">
        <v>2</v>
      </c>
      <c r="B400" s="117" t="s">
        <v>156</v>
      </c>
      <c r="C400" s="117" t="s">
        <v>164</v>
      </c>
      <c r="D400" s="41" t="s">
        <v>3</v>
      </c>
      <c r="E400" s="88">
        <f t="shared" si="145"/>
        <v>145000</v>
      </c>
      <c r="F400" s="88" t="e">
        <f t="shared" ref="F400:L400" si="147">F401+F402+F403+F404+F405</f>
        <v>#REF!</v>
      </c>
      <c r="G400" s="88" t="e">
        <f t="shared" si="147"/>
        <v>#REF!</v>
      </c>
      <c r="H400" s="88" t="e">
        <f t="shared" si="147"/>
        <v>#REF!</v>
      </c>
      <c r="I400" s="88">
        <f t="shared" si="147"/>
        <v>40000</v>
      </c>
      <c r="J400" s="88">
        <f t="shared" si="147"/>
        <v>30000</v>
      </c>
      <c r="K400" s="88">
        <f t="shared" si="147"/>
        <v>40000</v>
      </c>
      <c r="L400" s="88">
        <f t="shared" si="147"/>
        <v>35000</v>
      </c>
    </row>
    <row r="401" spans="1:12" x14ac:dyDescent="0.3">
      <c r="A401" s="118"/>
      <c r="B401" s="117"/>
      <c r="C401" s="117"/>
      <c r="D401" s="41" t="s">
        <v>13</v>
      </c>
      <c r="E401" s="88">
        <f t="shared" si="145"/>
        <v>0</v>
      </c>
      <c r="F401" s="88" t="e">
        <f>#REF!+#REF!+#REF!+#REF!+#REF!+#REF!+#REF!+#REF!</f>
        <v>#REF!</v>
      </c>
      <c r="G401" s="88" t="e">
        <f>#REF!+#REF!+#REF!+#REF!+#REF!+#REF!+#REF!+#REF!</f>
        <v>#REF!</v>
      </c>
      <c r="H401" s="88" t="e">
        <f>#REF!+#REF!+#REF!+#REF!+#REF!+#REF!+#REF!+#REF!</f>
        <v>#REF!</v>
      </c>
      <c r="I401" s="88">
        <v>0</v>
      </c>
      <c r="J401" s="88">
        <v>0</v>
      </c>
      <c r="K401" s="88">
        <v>0</v>
      </c>
      <c r="L401" s="88">
        <v>0</v>
      </c>
    </row>
    <row r="402" spans="1:12" x14ac:dyDescent="0.3">
      <c r="A402" s="118"/>
      <c r="B402" s="117"/>
      <c r="C402" s="117"/>
      <c r="D402" s="41" t="s">
        <v>14</v>
      </c>
      <c r="E402" s="88">
        <f t="shared" si="145"/>
        <v>0</v>
      </c>
      <c r="F402" s="88" t="e">
        <f>#REF!+#REF!+#REF!+#REF!+#REF!+#REF!+#REF!+#REF!</f>
        <v>#REF!</v>
      </c>
      <c r="G402" s="88" t="e">
        <f>#REF!+#REF!+#REF!+#REF!+#REF!+#REF!+#REF!+#REF!</f>
        <v>#REF!</v>
      </c>
      <c r="H402" s="88" t="e">
        <f>#REF!+#REF!+#REF!+#REF!+#REF!+#REF!+#REF!+#REF!</f>
        <v>#REF!</v>
      </c>
      <c r="I402" s="88">
        <v>0</v>
      </c>
      <c r="J402" s="88">
        <v>0</v>
      </c>
      <c r="K402" s="88">
        <v>0</v>
      </c>
      <c r="L402" s="88">
        <v>0</v>
      </c>
    </row>
    <row r="403" spans="1:12" x14ac:dyDescent="0.3">
      <c r="A403" s="118"/>
      <c r="B403" s="117"/>
      <c r="C403" s="117"/>
      <c r="D403" s="41" t="s">
        <v>15</v>
      </c>
      <c r="E403" s="88">
        <f t="shared" si="145"/>
        <v>0</v>
      </c>
      <c r="F403" s="88" t="e">
        <f>#REF!+#REF!+#REF!+#REF!+#REF!+#REF!+#REF!+#REF!</f>
        <v>#REF!</v>
      </c>
      <c r="G403" s="88" t="e">
        <f>#REF!+#REF!+#REF!+#REF!+#REF!+#REF!+#REF!+#REF!</f>
        <v>#REF!</v>
      </c>
      <c r="H403" s="88" t="e">
        <f>#REF!+#REF!+#REF!+#REF!+#REF!+#REF!+#REF!+#REF!</f>
        <v>#REF!</v>
      </c>
      <c r="I403" s="88">
        <v>0</v>
      </c>
      <c r="J403" s="88">
        <v>0</v>
      </c>
      <c r="K403" s="88">
        <v>0</v>
      </c>
      <c r="L403" s="88">
        <v>0</v>
      </c>
    </row>
    <row r="404" spans="1:12" ht="26" x14ac:dyDescent="0.3">
      <c r="A404" s="118"/>
      <c r="B404" s="117"/>
      <c r="C404" s="117"/>
      <c r="D404" s="41" t="s">
        <v>100</v>
      </c>
      <c r="E404" s="88">
        <f t="shared" si="145"/>
        <v>0</v>
      </c>
      <c r="F404" s="88" t="e">
        <f>#REF!+#REF!+#REF!+#REF!+#REF!+#REF!+#REF!+#REF!</f>
        <v>#REF!</v>
      </c>
      <c r="G404" s="88" t="e">
        <f>#REF!+#REF!+#REF!+#REF!+#REF!+#REF!+#REF!+#REF!</f>
        <v>#REF!</v>
      </c>
      <c r="H404" s="88" t="e">
        <f>#REF!+#REF!+#REF!+#REF!+#REF!+#REF!+#REF!+#REF!</f>
        <v>#REF!</v>
      </c>
      <c r="I404" s="88">
        <v>0</v>
      </c>
      <c r="J404" s="88">
        <v>0</v>
      </c>
      <c r="K404" s="88">
        <v>0</v>
      </c>
      <c r="L404" s="88">
        <v>0</v>
      </c>
    </row>
    <row r="405" spans="1:12" x14ac:dyDescent="0.3">
      <c r="A405" s="118"/>
      <c r="B405" s="117"/>
      <c r="C405" s="117"/>
      <c r="D405" s="41" t="s">
        <v>141</v>
      </c>
      <c r="E405" s="88">
        <f t="shared" si="145"/>
        <v>145000</v>
      </c>
      <c r="F405" s="88" t="e">
        <f>#REF!+#REF!+#REF!+#REF!+#REF!+#REF!+#REF!+#REF!</f>
        <v>#REF!</v>
      </c>
      <c r="G405" s="88" t="e">
        <f>#REF!+#REF!+#REF!+#REF!+#REF!+#REF!+#REF!+#REF!</f>
        <v>#REF!</v>
      </c>
      <c r="H405" s="88" t="e">
        <f>#REF!+#REF!+#REF!+#REF!+#REF!+#REF!+#REF!+#REF!</f>
        <v>#REF!</v>
      </c>
      <c r="I405" s="88">
        <v>40000</v>
      </c>
      <c r="J405" s="88">
        <v>30000</v>
      </c>
      <c r="K405" s="88">
        <v>40000</v>
      </c>
      <c r="L405" s="88">
        <v>35000</v>
      </c>
    </row>
    <row r="406" spans="1:12" x14ac:dyDescent="0.3">
      <c r="A406" s="118">
        <v>3</v>
      </c>
      <c r="B406" s="117" t="s">
        <v>157</v>
      </c>
      <c r="C406" s="117" t="s">
        <v>164</v>
      </c>
      <c r="D406" s="41" t="s">
        <v>3</v>
      </c>
      <c r="E406" s="88">
        <f t="shared" ref="E406:E411" si="148">I406+J406+K406+L406</f>
        <v>12000</v>
      </c>
      <c r="F406" s="88"/>
      <c r="G406" s="88"/>
      <c r="H406" s="88"/>
      <c r="I406" s="88">
        <f>I407+I408+I409+I410+I411</f>
        <v>3000</v>
      </c>
      <c r="J406" s="88">
        <f>J407+J408+J409+J410+J411</f>
        <v>3000</v>
      </c>
      <c r="K406" s="88">
        <f>K407+K408+K409+K410+K411</f>
        <v>3000</v>
      </c>
      <c r="L406" s="88">
        <f>L407+L408+L409+L410+L411</f>
        <v>3000</v>
      </c>
    </row>
    <row r="407" spans="1:12" x14ac:dyDescent="0.3">
      <c r="A407" s="118"/>
      <c r="B407" s="117"/>
      <c r="C407" s="117"/>
      <c r="D407" s="41" t="s">
        <v>13</v>
      </c>
      <c r="E407" s="88">
        <f t="shared" si="148"/>
        <v>0</v>
      </c>
      <c r="F407" s="88"/>
      <c r="G407" s="88"/>
      <c r="H407" s="88"/>
      <c r="I407" s="88">
        <v>0</v>
      </c>
      <c r="J407" s="88">
        <v>0</v>
      </c>
      <c r="K407" s="88">
        <v>0</v>
      </c>
      <c r="L407" s="88">
        <v>0</v>
      </c>
    </row>
    <row r="408" spans="1:12" x14ac:dyDescent="0.3">
      <c r="A408" s="118"/>
      <c r="B408" s="117"/>
      <c r="C408" s="117"/>
      <c r="D408" s="41" t="s">
        <v>14</v>
      </c>
      <c r="E408" s="88">
        <f t="shared" si="148"/>
        <v>0</v>
      </c>
      <c r="F408" s="88"/>
      <c r="G408" s="88"/>
      <c r="H408" s="88"/>
      <c r="I408" s="88">
        <v>0</v>
      </c>
      <c r="J408" s="88">
        <v>0</v>
      </c>
      <c r="K408" s="88">
        <v>0</v>
      </c>
      <c r="L408" s="88">
        <v>0</v>
      </c>
    </row>
    <row r="409" spans="1:12" x14ac:dyDescent="0.3">
      <c r="A409" s="118"/>
      <c r="B409" s="117"/>
      <c r="C409" s="117"/>
      <c r="D409" s="41" t="s">
        <v>15</v>
      </c>
      <c r="E409" s="88">
        <f t="shared" si="148"/>
        <v>0</v>
      </c>
      <c r="F409" s="88"/>
      <c r="G409" s="88"/>
      <c r="H409" s="88"/>
      <c r="I409" s="88">
        <v>0</v>
      </c>
      <c r="J409" s="88">
        <v>0</v>
      </c>
      <c r="K409" s="88">
        <v>0</v>
      </c>
      <c r="L409" s="88">
        <v>0</v>
      </c>
    </row>
    <row r="410" spans="1:12" ht="26" x14ac:dyDescent="0.3">
      <c r="A410" s="118"/>
      <c r="B410" s="117"/>
      <c r="C410" s="117"/>
      <c r="D410" s="41" t="s">
        <v>100</v>
      </c>
      <c r="E410" s="88">
        <f t="shared" si="148"/>
        <v>0</v>
      </c>
      <c r="F410" s="88"/>
      <c r="G410" s="88"/>
      <c r="H410" s="88"/>
      <c r="I410" s="88">
        <v>0</v>
      </c>
      <c r="J410" s="88">
        <v>0</v>
      </c>
      <c r="K410" s="88">
        <v>0</v>
      </c>
      <c r="L410" s="88">
        <v>0</v>
      </c>
    </row>
    <row r="411" spans="1:12" x14ac:dyDescent="0.3">
      <c r="A411" s="118"/>
      <c r="B411" s="117"/>
      <c r="C411" s="117"/>
      <c r="D411" s="41" t="s">
        <v>141</v>
      </c>
      <c r="E411" s="88">
        <f t="shared" si="148"/>
        <v>12000</v>
      </c>
      <c r="F411" s="88"/>
      <c r="G411" s="88"/>
      <c r="H411" s="88"/>
      <c r="I411" s="88">
        <v>3000</v>
      </c>
      <c r="J411" s="88">
        <v>3000</v>
      </c>
      <c r="K411" s="88">
        <v>3000</v>
      </c>
      <c r="L411" s="88">
        <v>3000</v>
      </c>
    </row>
    <row r="412" spans="1:12" x14ac:dyDescent="0.3">
      <c r="A412" s="116" t="s">
        <v>45</v>
      </c>
      <c r="B412" s="116"/>
      <c r="C412" s="116"/>
      <c r="D412" s="41" t="s">
        <v>3</v>
      </c>
      <c r="E412" s="87">
        <f t="shared" ref="E412:L417" si="149">E400+E394</f>
        <v>3937141.8627399998</v>
      </c>
      <c r="F412" s="87" t="e">
        <f t="shared" si="149"/>
        <v>#REF!</v>
      </c>
      <c r="G412" s="87" t="e">
        <f t="shared" si="149"/>
        <v>#REF!</v>
      </c>
      <c r="H412" s="87" t="e">
        <f t="shared" si="149"/>
        <v>#REF!</v>
      </c>
      <c r="I412" s="87">
        <f t="shared" si="149"/>
        <v>746146.71210999996</v>
      </c>
      <c r="J412" s="87">
        <f t="shared" si="149"/>
        <v>988023.15062999981</v>
      </c>
      <c r="K412" s="87">
        <f t="shared" si="149"/>
        <v>1103986</v>
      </c>
      <c r="L412" s="87">
        <f t="shared" si="149"/>
        <v>1098986</v>
      </c>
    </row>
    <row r="413" spans="1:12" x14ac:dyDescent="0.3">
      <c r="A413" s="116"/>
      <c r="B413" s="116"/>
      <c r="C413" s="116"/>
      <c r="D413" s="41" t="s">
        <v>13</v>
      </c>
      <c r="E413" s="88">
        <f t="shared" si="149"/>
        <v>0</v>
      </c>
      <c r="F413" s="88" t="e">
        <f t="shared" si="149"/>
        <v>#REF!</v>
      </c>
      <c r="G413" s="88" t="e">
        <f t="shared" si="149"/>
        <v>#REF!</v>
      </c>
      <c r="H413" s="88" t="e">
        <f t="shared" si="149"/>
        <v>#REF!</v>
      </c>
      <c r="I413" s="88">
        <f t="shared" si="149"/>
        <v>0</v>
      </c>
      <c r="J413" s="88">
        <f t="shared" si="149"/>
        <v>0</v>
      </c>
      <c r="K413" s="88">
        <f t="shared" si="149"/>
        <v>0</v>
      </c>
      <c r="L413" s="88">
        <f t="shared" si="149"/>
        <v>0</v>
      </c>
    </row>
    <row r="414" spans="1:12" x14ac:dyDescent="0.3">
      <c r="A414" s="116"/>
      <c r="B414" s="116"/>
      <c r="C414" s="116"/>
      <c r="D414" s="41" t="s">
        <v>14</v>
      </c>
      <c r="E414" s="88">
        <f t="shared" si="149"/>
        <v>91846.1</v>
      </c>
      <c r="F414" s="88" t="e">
        <f t="shared" si="149"/>
        <v>#REF!</v>
      </c>
      <c r="G414" s="88" t="e">
        <f t="shared" si="149"/>
        <v>#REF!</v>
      </c>
      <c r="H414" s="88" t="e">
        <f t="shared" si="149"/>
        <v>#REF!</v>
      </c>
      <c r="I414" s="88">
        <f t="shared" si="149"/>
        <v>34511.9</v>
      </c>
      <c r="J414" s="88">
        <f t="shared" si="149"/>
        <v>32973.050000000003</v>
      </c>
      <c r="K414" s="88">
        <f t="shared" si="149"/>
        <v>24361.15</v>
      </c>
      <c r="L414" s="88">
        <f t="shared" si="149"/>
        <v>0</v>
      </c>
    </row>
    <row r="415" spans="1:12" x14ac:dyDescent="0.3">
      <c r="A415" s="116"/>
      <c r="B415" s="116"/>
      <c r="C415" s="116"/>
      <c r="D415" s="41" t="s">
        <v>15</v>
      </c>
      <c r="E415" s="88">
        <f t="shared" si="149"/>
        <v>62581.203499999996</v>
      </c>
      <c r="F415" s="88" t="e">
        <f t="shared" si="149"/>
        <v>#REF!</v>
      </c>
      <c r="G415" s="88" t="e">
        <f t="shared" si="149"/>
        <v>#REF!</v>
      </c>
      <c r="H415" s="88" t="e">
        <f t="shared" si="149"/>
        <v>#REF!</v>
      </c>
      <c r="I415" s="88">
        <f t="shared" si="149"/>
        <v>11866.7345</v>
      </c>
      <c r="J415" s="88">
        <f t="shared" si="149"/>
        <v>25357.234499999999</v>
      </c>
      <c r="K415" s="88">
        <f t="shared" si="149"/>
        <v>25357.234499999999</v>
      </c>
      <c r="L415" s="88">
        <f t="shared" si="149"/>
        <v>0</v>
      </c>
    </row>
    <row r="416" spans="1:12" ht="26" x14ac:dyDescent="0.3">
      <c r="A416" s="116"/>
      <c r="B416" s="116"/>
      <c r="C416" s="116"/>
      <c r="D416" s="41" t="s">
        <v>100</v>
      </c>
      <c r="E416" s="88">
        <f t="shared" si="149"/>
        <v>0</v>
      </c>
      <c r="F416" s="88" t="e">
        <f t="shared" si="149"/>
        <v>#REF!</v>
      </c>
      <c r="G416" s="88" t="e">
        <f t="shared" si="149"/>
        <v>#REF!</v>
      </c>
      <c r="H416" s="88" t="e">
        <f t="shared" si="149"/>
        <v>#REF!</v>
      </c>
      <c r="I416" s="88">
        <f t="shared" si="149"/>
        <v>0</v>
      </c>
      <c r="J416" s="88">
        <f t="shared" si="149"/>
        <v>0</v>
      </c>
      <c r="K416" s="88">
        <f t="shared" si="149"/>
        <v>0</v>
      </c>
      <c r="L416" s="88">
        <f t="shared" si="149"/>
        <v>0</v>
      </c>
    </row>
    <row r="417" spans="1:12" x14ac:dyDescent="0.3">
      <c r="A417" s="116"/>
      <c r="B417" s="116"/>
      <c r="C417" s="116"/>
      <c r="D417" s="41" t="s">
        <v>141</v>
      </c>
      <c r="E417" s="88">
        <f t="shared" si="149"/>
        <v>3782714.5592399999</v>
      </c>
      <c r="F417" s="88" t="e">
        <f t="shared" si="149"/>
        <v>#REF!</v>
      </c>
      <c r="G417" s="88" t="e">
        <f t="shared" si="149"/>
        <v>#REF!</v>
      </c>
      <c r="H417" s="88" t="e">
        <f t="shared" si="149"/>
        <v>#REF!</v>
      </c>
      <c r="I417" s="88">
        <f t="shared" si="149"/>
        <v>699768.07760999992</v>
      </c>
      <c r="J417" s="88">
        <f t="shared" si="149"/>
        <v>929692.86612999986</v>
      </c>
      <c r="K417" s="88">
        <f t="shared" si="149"/>
        <v>1054267.6154999998</v>
      </c>
      <c r="L417" s="88">
        <f t="shared" si="149"/>
        <v>1098986</v>
      </c>
    </row>
    <row r="418" spans="1:12" x14ac:dyDescent="0.3">
      <c r="A418" s="116" t="s">
        <v>143</v>
      </c>
      <c r="B418" s="116"/>
      <c r="C418" s="116"/>
      <c r="D418" s="116"/>
      <c r="E418" s="116"/>
      <c r="F418" s="116"/>
      <c r="G418" s="116"/>
      <c r="H418" s="116"/>
      <c r="I418" s="116"/>
      <c r="J418" s="116"/>
      <c r="K418" s="116"/>
      <c r="L418" s="116"/>
    </row>
    <row r="419" spans="1:12" ht="28.5" customHeight="1" x14ac:dyDescent="0.3">
      <c r="A419" s="118">
        <v>1</v>
      </c>
      <c r="B419" s="130" t="s">
        <v>146</v>
      </c>
      <c r="C419" s="117" t="s">
        <v>42</v>
      </c>
      <c r="D419" s="78" t="s">
        <v>3</v>
      </c>
      <c r="E419" s="87">
        <f>E420+E421+E422+E423+E424</f>
        <v>1244221.6762000001</v>
      </c>
      <c r="F419" s="87">
        <f t="shared" ref="F419:L419" si="150">F420+F421+F422+F423+F424</f>
        <v>0</v>
      </c>
      <c r="G419" s="87">
        <f t="shared" si="150"/>
        <v>0</v>
      </c>
      <c r="H419" s="87">
        <f t="shared" si="150"/>
        <v>0</v>
      </c>
      <c r="I419" s="87">
        <f t="shared" si="150"/>
        <v>244769.959</v>
      </c>
      <c r="J419" s="87">
        <f t="shared" si="150"/>
        <v>314506.16729999997</v>
      </c>
      <c r="K419" s="87">
        <f t="shared" si="150"/>
        <v>417310.34250000003</v>
      </c>
      <c r="L419" s="87">
        <f t="shared" si="150"/>
        <v>267635.20740000001</v>
      </c>
    </row>
    <row r="420" spans="1:12" ht="28.5" customHeight="1" x14ac:dyDescent="0.3">
      <c r="A420" s="118"/>
      <c r="B420" s="130"/>
      <c r="C420" s="117"/>
      <c r="D420" s="41" t="s">
        <v>13</v>
      </c>
      <c r="E420" s="87">
        <f>F420+G420+H420+I420+J420+K420+L420</f>
        <v>0</v>
      </c>
      <c r="F420" s="88">
        <f t="shared" ref="F420:H423" si="151">F426+F432+F438</f>
        <v>0</v>
      </c>
      <c r="G420" s="88">
        <f t="shared" si="151"/>
        <v>0</v>
      </c>
      <c r="H420" s="88">
        <f t="shared" si="151"/>
        <v>0</v>
      </c>
      <c r="I420" s="88">
        <v>0</v>
      </c>
      <c r="J420" s="88">
        <v>0</v>
      </c>
      <c r="K420" s="88">
        <v>0</v>
      </c>
      <c r="L420" s="88">
        <v>0</v>
      </c>
    </row>
    <row r="421" spans="1:12" ht="28.5" customHeight="1" x14ac:dyDescent="0.3">
      <c r="A421" s="118"/>
      <c r="B421" s="130"/>
      <c r="C421" s="117"/>
      <c r="D421" s="41" t="s">
        <v>14</v>
      </c>
      <c r="E421" s="87">
        <f>F421+G421+H421+I421+J421+K421+L421</f>
        <v>91846.1</v>
      </c>
      <c r="F421" s="88">
        <f t="shared" si="151"/>
        <v>0</v>
      </c>
      <c r="G421" s="88">
        <f t="shared" si="151"/>
        <v>0</v>
      </c>
      <c r="H421" s="88">
        <f t="shared" si="151"/>
        <v>0</v>
      </c>
      <c r="I421" s="88">
        <f>69023.8/2</f>
        <v>34511.9</v>
      </c>
      <c r="J421" s="88">
        <f>65946.1/2</f>
        <v>32973.050000000003</v>
      </c>
      <c r="K421" s="88">
        <f>48722.3/2</f>
        <v>24361.15</v>
      </c>
      <c r="L421" s="88">
        <v>0</v>
      </c>
    </row>
    <row r="422" spans="1:12" ht="28.5" customHeight="1" x14ac:dyDescent="0.3">
      <c r="A422" s="118"/>
      <c r="B422" s="130"/>
      <c r="C422" s="117"/>
      <c r="D422" s="41" t="s">
        <v>15</v>
      </c>
      <c r="E422" s="87">
        <f>F422+G422+H422+I422+J422+K422+L422</f>
        <v>19850.5</v>
      </c>
      <c r="F422" s="88">
        <f t="shared" si="151"/>
        <v>0</v>
      </c>
      <c r="G422" s="88">
        <f t="shared" si="151"/>
        <v>0</v>
      </c>
      <c r="H422" s="88">
        <f t="shared" si="151"/>
        <v>0</v>
      </c>
      <c r="I422" s="88">
        <v>17550.5</v>
      </c>
      <c r="J422" s="88">
        <v>1150</v>
      </c>
      <c r="K422" s="88">
        <v>1150</v>
      </c>
      <c r="L422" s="88">
        <v>0</v>
      </c>
    </row>
    <row r="423" spans="1:12" ht="28.5" customHeight="1" x14ac:dyDescent="0.3">
      <c r="A423" s="118"/>
      <c r="B423" s="130"/>
      <c r="C423" s="117"/>
      <c r="D423" s="79" t="s">
        <v>100</v>
      </c>
      <c r="E423" s="87">
        <f>F423+G423+H423+I423+J423+K423+L423</f>
        <v>0</v>
      </c>
      <c r="F423" s="88">
        <v>0</v>
      </c>
      <c r="G423" s="88">
        <v>0</v>
      </c>
      <c r="H423" s="88">
        <f t="shared" si="151"/>
        <v>0</v>
      </c>
      <c r="I423" s="88">
        <v>0</v>
      </c>
      <c r="J423" s="88">
        <v>0</v>
      </c>
      <c r="K423" s="88">
        <v>0</v>
      </c>
      <c r="L423" s="88">
        <v>0</v>
      </c>
    </row>
    <row r="424" spans="1:12" ht="61.5" customHeight="1" x14ac:dyDescent="0.3">
      <c r="A424" s="118"/>
      <c r="B424" s="130"/>
      <c r="C424" s="117"/>
      <c r="D424" s="41" t="s">
        <v>141</v>
      </c>
      <c r="E424" s="88">
        <f>F424+G424+H424+I424+J424+K424+L424</f>
        <v>1132525.0762</v>
      </c>
      <c r="F424" s="88">
        <f>F430+F436+F442</f>
        <v>0</v>
      </c>
      <c r="G424" s="88">
        <f>G430+G436+G442</f>
        <v>0</v>
      </c>
      <c r="H424" s="88">
        <f>H430+H436+H442</f>
        <v>0</v>
      </c>
      <c r="I424" s="88">
        <v>192707.55900000001</v>
      </c>
      <c r="J424" s="88">
        <v>280383.11729999998</v>
      </c>
      <c r="K424" s="88">
        <v>391799.1925</v>
      </c>
      <c r="L424" s="88">
        <v>267635.20740000001</v>
      </c>
    </row>
    <row r="425" spans="1:12" x14ac:dyDescent="0.3">
      <c r="A425" s="118">
        <v>2</v>
      </c>
      <c r="B425" s="117" t="s">
        <v>158</v>
      </c>
      <c r="C425" s="117" t="s">
        <v>164</v>
      </c>
      <c r="D425" s="78" t="s">
        <v>3</v>
      </c>
      <c r="E425" s="87">
        <f t="shared" ref="E425:E430" si="152">I425+J425+K425+L425</f>
        <v>55024</v>
      </c>
      <c r="F425" s="87"/>
      <c r="G425" s="87"/>
      <c r="H425" s="87"/>
      <c r="I425" s="87">
        <f>I426+I427+I428+I429+I430</f>
        <v>9922</v>
      </c>
      <c r="J425" s="87">
        <f>J426+J427+J428+J429+J430</f>
        <v>15006</v>
      </c>
      <c r="K425" s="87">
        <f>K426+K427+K428+K429+K430</f>
        <v>18942</v>
      </c>
      <c r="L425" s="87">
        <f>L426+L427+L428+L429+L430</f>
        <v>11154</v>
      </c>
    </row>
    <row r="426" spans="1:12" x14ac:dyDescent="0.3">
      <c r="A426" s="118"/>
      <c r="B426" s="117"/>
      <c r="C426" s="117"/>
      <c r="D426" s="41" t="s">
        <v>13</v>
      </c>
      <c r="E426" s="88">
        <f t="shared" si="152"/>
        <v>0</v>
      </c>
      <c r="F426" s="88"/>
      <c r="G426" s="88"/>
      <c r="H426" s="88"/>
      <c r="I426" s="88">
        <v>0</v>
      </c>
      <c r="J426" s="88">
        <v>0</v>
      </c>
      <c r="K426" s="88">
        <v>0</v>
      </c>
      <c r="L426" s="88">
        <v>0</v>
      </c>
    </row>
    <row r="427" spans="1:12" x14ac:dyDescent="0.3">
      <c r="A427" s="118"/>
      <c r="B427" s="117"/>
      <c r="C427" s="117"/>
      <c r="D427" s="41" t="s">
        <v>14</v>
      </c>
      <c r="E427" s="88">
        <f t="shared" si="152"/>
        <v>0</v>
      </c>
      <c r="F427" s="88"/>
      <c r="G427" s="88"/>
      <c r="H427" s="88"/>
      <c r="I427" s="88">
        <v>0</v>
      </c>
      <c r="J427" s="88">
        <v>0</v>
      </c>
      <c r="K427" s="88">
        <v>0</v>
      </c>
      <c r="L427" s="88">
        <v>0</v>
      </c>
    </row>
    <row r="428" spans="1:12" x14ac:dyDescent="0.3">
      <c r="A428" s="118"/>
      <c r="B428" s="117"/>
      <c r="C428" s="117"/>
      <c r="D428" s="41" t="s">
        <v>15</v>
      </c>
      <c r="E428" s="88">
        <f t="shared" si="152"/>
        <v>0</v>
      </c>
      <c r="F428" s="88"/>
      <c r="G428" s="88"/>
      <c r="H428" s="88"/>
      <c r="I428" s="88">
        <v>0</v>
      </c>
      <c r="J428" s="88">
        <v>0</v>
      </c>
      <c r="K428" s="88">
        <v>0</v>
      </c>
      <c r="L428" s="88">
        <v>0</v>
      </c>
    </row>
    <row r="429" spans="1:12" ht="26" x14ac:dyDescent="0.3">
      <c r="A429" s="118"/>
      <c r="B429" s="117"/>
      <c r="C429" s="117"/>
      <c r="D429" s="41" t="s">
        <v>100</v>
      </c>
      <c r="E429" s="88">
        <f t="shared" si="152"/>
        <v>0</v>
      </c>
      <c r="F429" s="88"/>
      <c r="G429" s="88"/>
      <c r="H429" s="88"/>
      <c r="I429" s="88">
        <v>0</v>
      </c>
      <c r="J429" s="88">
        <v>0</v>
      </c>
      <c r="K429" s="88">
        <v>0</v>
      </c>
      <c r="L429" s="88">
        <v>0</v>
      </c>
    </row>
    <row r="430" spans="1:12" x14ac:dyDescent="0.3">
      <c r="A430" s="118"/>
      <c r="B430" s="117"/>
      <c r="C430" s="117"/>
      <c r="D430" s="41" t="s">
        <v>141</v>
      </c>
      <c r="E430" s="88">
        <f t="shared" si="152"/>
        <v>55024</v>
      </c>
      <c r="F430" s="88"/>
      <c r="G430" s="88"/>
      <c r="H430" s="88"/>
      <c r="I430" s="88">
        <v>9922</v>
      </c>
      <c r="J430" s="88">
        <v>15006</v>
      </c>
      <c r="K430" s="88">
        <v>18942</v>
      </c>
      <c r="L430" s="88">
        <v>11154</v>
      </c>
    </row>
    <row r="431" spans="1:12" x14ac:dyDescent="0.3">
      <c r="A431" s="116" t="s">
        <v>50</v>
      </c>
      <c r="B431" s="116"/>
      <c r="C431" s="116"/>
      <c r="D431" s="78" t="s">
        <v>3</v>
      </c>
      <c r="E431" s="87">
        <f t="shared" ref="E431:E436" si="153">E425+E419</f>
        <v>1299245.6762000001</v>
      </c>
      <c r="F431" s="87">
        <f t="shared" ref="F431:L431" si="154">F425+F419</f>
        <v>0</v>
      </c>
      <c r="G431" s="87">
        <f t="shared" si="154"/>
        <v>0</v>
      </c>
      <c r="H431" s="87">
        <f t="shared" si="154"/>
        <v>0</v>
      </c>
      <c r="I431" s="87">
        <f t="shared" si="154"/>
        <v>254691.959</v>
      </c>
      <c r="J431" s="87">
        <f t="shared" si="154"/>
        <v>329512.16729999997</v>
      </c>
      <c r="K431" s="87">
        <f t="shared" si="154"/>
        <v>436252.34250000003</v>
      </c>
      <c r="L431" s="87">
        <f t="shared" si="154"/>
        <v>278789.20740000001</v>
      </c>
    </row>
    <row r="432" spans="1:12" x14ac:dyDescent="0.3">
      <c r="A432" s="116"/>
      <c r="B432" s="116"/>
      <c r="C432" s="116"/>
      <c r="D432" s="41" t="s">
        <v>13</v>
      </c>
      <c r="E432" s="88">
        <f t="shared" si="153"/>
        <v>0</v>
      </c>
      <c r="F432" s="88"/>
      <c r="G432" s="88"/>
      <c r="H432" s="88"/>
      <c r="I432" s="88">
        <f t="shared" ref="I432:L436" si="155">I426+I420</f>
        <v>0</v>
      </c>
      <c r="J432" s="88">
        <f t="shared" si="155"/>
        <v>0</v>
      </c>
      <c r="K432" s="88">
        <f t="shared" si="155"/>
        <v>0</v>
      </c>
      <c r="L432" s="88">
        <f t="shared" si="155"/>
        <v>0</v>
      </c>
    </row>
    <row r="433" spans="1:12" x14ac:dyDescent="0.3">
      <c r="A433" s="116"/>
      <c r="B433" s="116"/>
      <c r="C433" s="116"/>
      <c r="D433" s="41" t="s">
        <v>14</v>
      </c>
      <c r="E433" s="88">
        <f t="shared" si="153"/>
        <v>91846.1</v>
      </c>
      <c r="F433" s="88"/>
      <c r="G433" s="88"/>
      <c r="H433" s="88"/>
      <c r="I433" s="88">
        <f t="shared" si="155"/>
        <v>34511.9</v>
      </c>
      <c r="J433" s="88">
        <f t="shared" si="155"/>
        <v>32973.050000000003</v>
      </c>
      <c r="K433" s="88">
        <f t="shared" si="155"/>
        <v>24361.15</v>
      </c>
      <c r="L433" s="88">
        <f t="shared" si="155"/>
        <v>0</v>
      </c>
    </row>
    <row r="434" spans="1:12" x14ac:dyDescent="0.3">
      <c r="A434" s="116"/>
      <c r="B434" s="116"/>
      <c r="C434" s="116"/>
      <c r="D434" s="41" t="s">
        <v>15</v>
      </c>
      <c r="E434" s="88">
        <f t="shared" si="153"/>
        <v>19850.5</v>
      </c>
      <c r="F434" s="88"/>
      <c r="G434" s="88"/>
      <c r="H434" s="88"/>
      <c r="I434" s="88">
        <f t="shared" si="155"/>
        <v>17550.5</v>
      </c>
      <c r="J434" s="88">
        <f t="shared" si="155"/>
        <v>1150</v>
      </c>
      <c r="K434" s="88">
        <f t="shared" si="155"/>
        <v>1150</v>
      </c>
      <c r="L434" s="88">
        <f t="shared" si="155"/>
        <v>0</v>
      </c>
    </row>
    <row r="435" spans="1:12" ht="26" x14ac:dyDescent="0.3">
      <c r="A435" s="116"/>
      <c r="B435" s="116"/>
      <c r="C435" s="116"/>
      <c r="D435" s="41" t="s">
        <v>100</v>
      </c>
      <c r="E435" s="88">
        <f t="shared" si="153"/>
        <v>0</v>
      </c>
      <c r="F435" s="88"/>
      <c r="G435" s="88"/>
      <c r="H435" s="88"/>
      <c r="I435" s="88">
        <f t="shared" si="155"/>
        <v>0</v>
      </c>
      <c r="J435" s="88">
        <f t="shared" si="155"/>
        <v>0</v>
      </c>
      <c r="K435" s="88">
        <f t="shared" si="155"/>
        <v>0</v>
      </c>
      <c r="L435" s="88">
        <f t="shared" si="155"/>
        <v>0</v>
      </c>
    </row>
    <row r="436" spans="1:12" x14ac:dyDescent="0.3">
      <c r="A436" s="116"/>
      <c r="B436" s="116"/>
      <c r="C436" s="116"/>
      <c r="D436" s="41" t="s">
        <v>141</v>
      </c>
      <c r="E436" s="88">
        <f t="shared" si="153"/>
        <v>1187549.0762</v>
      </c>
      <c r="F436" s="88"/>
      <c r="G436" s="88"/>
      <c r="H436" s="88"/>
      <c r="I436" s="88">
        <f t="shared" si="155"/>
        <v>202629.55900000001</v>
      </c>
      <c r="J436" s="88">
        <f t="shared" si="155"/>
        <v>295389.11729999998</v>
      </c>
      <c r="K436" s="88">
        <f t="shared" si="155"/>
        <v>410741.1925</v>
      </c>
      <c r="L436" s="88">
        <f t="shared" si="155"/>
        <v>278789.20740000001</v>
      </c>
    </row>
    <row r="437" spans="1:12" x14ac:dyDescent="0.3">
      <c r="A437" s="116" t="s">
        <v>144</v>
      </c>
      <c r="B437" s="116"/>
      <c r="C437" s="116"/>
      <c r="D437" s="116"/>
      <c r="E437" s="116"/>
      <c r="F437" s="116"/>
      <c r="G437" s="116"/>
      <c r="H437" s="116"/>
      <c r="I437" s="116"/>
      <c r="J437" s="116"/>
      <c r="K437" s="116"/>
      <c r="L437" s="116"/>
    </row>
    <row r="438" spans="1:12" x14ac:dyDescent="0.3">
      <c r="A438" s="118">
        <v>1</v>
      </c>
      <c r="B438" s="117" t="s">
        <v>147</v>
      </c>
      <c r="C438" s="117" t="s">
        <v>71</v>
      </c>
      <c r="D438" s="78" t="s">
        <v>3</v>
      </c>
      <c r="E438" s="87">
        <f>E439+E440+E441+E442+E443</f>
        <v>80700</v>
      </c>
      <c r="F438" s="87">
        <f t="shared" ref="F438:L438" si="156">F439+F440+F441+F442+F443</f>
        <v>0</v>
      </c>
      <c r="G438" s="87">
        <f t="shared" si="156"/>
        <v>0</v>
      </c>
      <c r="H438" s="87">
        <f t="shared" si="156"/>
        <v>0</v>
      </c>
      <c r="I438" s="87">
        <f t="shared" si="156"/>
        <v>20175</v>
      </c>
      <c r="J438" s="87">
        <f t="shared" si="156"/>
        <v>20175</v>
      </c>
      <c r="K438" s="87">
        <f t="shared" si="156"/>
        <v>20175</v>
      </c>
      <c r="L438" s="87">
        <f t="shared" si="156"/>
        <v>20175</v>
      </c>
    </row>
    <row r="439" spans="1:12" x14ac:dyDescent="0.3">
      <c r="A439" s="118"/>
      <c r="B439" s="117"/>
      <c r="C439" s="117"/>
      <c r="D439" s="41" t="s">
        <v>13</v>
      </c>
      <c r="E439" s="88">
        <f t="shared" ref="E439:E449" si="157">F439+G439+H439+I439+J439+K439+L439</f>
        <v>0</v>
      </c>
      <c r="F439" s="88">
        <f t="shared" ref="F439:H440" si="158">G439+H439+I439+J439+K439+L439+M439</f>
        <v>0</v>
      </c>
      <c r="G439" s="88">
        <f t="shared" si="158"/>
        <v>0</v>
      </c>
      <c r="H439" s="88">
        <f t="shared" si="158"/>
        <v>0</v>
      </c>
      <c r="I439" s="88">
        <v>0</v>
      </c>
      <c r="J439" s="88">
        <v>0</v>
      </c>
      <c r="K439" s="88">
        <v>0</v>
      </c>
      <c r="L439" s="88">
        <v>0</v>
      </c>
    </row>
    <row r="440" spans="1:12" x14ac:dyDescent="0.3">
      <c r="A440" s="118"/>
      <c r="B440" s="117"/>
      <c r="C440" s="117"/>
      <c r="D440" s="41" t="s">
        <v>14</v>
      </c>
      <c r="E440" s="88">
        <f t="shared" si="157"/>
        <v>0</v>
      </c>
      <c r="F440" s="88">
        <f t="shared" si="158"/>
        <v>0</v>
      </c>
      <c r="G440" s="88">
        <f t="shared" si="158"/>
        <v>0</v>
      </c>
      <c r="H440" s="88">
        <f t="shared" si="158"/>
        <v>0</v>
      </c>
      <c r="I440" s="88">
        <v>0</v>
      </c>
      <c r="J440" s="88">
        <v>0</v>
      </c>
      <c r="K440" s="88">
        <v>0</v>
      </c>
      <c r="L440" s="88">
        <v>0</v>
      </c>
    </row>
    <row r="441" spans="1:12" x14ac:dyDescent="0.3">
      <c r="A441" s="118"/>
      <c r="B441" s="117"/>
      <c r="C441" s="117"/>
      <c r="D441" s="41" t="s">
        <v>15</v>
      </c>
      <c r="E441" s="88">
        <f t="shared" si="157"/>
        <v>0</v>
      </c>
      <c r="F441" s="88"/>
      <c r="G441" s="88"/>
      <c r="H441" s="88"/>
      <c r="I441" s="88">
        <v>0</v>
      </c>
      <c r="J441" s="88">
        <v>0</v>
      </c>
      <c r="K441" s="88">
        <v>0</v>
      </c>
      <c r="L441" s="88">
        <v>0</v>
      </c>
    </row>
    <row r="442" spans="1:12" ht="26" x14ac:dyDescent="0.3">
      <c r="A442" s="118"/>
      <c r="B442" s="117"/>
      <c r="C442" s="117"/>
      <c r="D442" s="41" t="s">
        <v>100</v>
      </c>
      <c r="E442" s="88">
        <v>0</v>
      </c>
      <c r="F442" s="88"/>
      <c r="G442" s="88"/>
      <c r="H442" s="88"/>
      <c r="I442" s="88">
        <v>0</v>
      </c>
      <c r="J442" s="88">
        <v>0</v>
      </c>
      <c r="K442" s="88">
        <v>0</v>
      </c>
      <c r="L442" s="88">
        <v>0</v>
      </c>
    </row>
    <row r="443" spans="1:12" x14ac:dyDescent="0.3">
      <c r="A443" s="118"/>
      <c r="B443" s="117"/>
      <c r="C443" s="117"/>
      <c r="D443" s="41" t="s">
        <v>141</v>
      </c>
      <c r="E443" s="88">
        <f t="shared" si="157"/>
        <v>80700</v>
      </c>
      <c r="F443" s="88"/>
      <c r="G443" s="88"/>
      <c r="H443" s="88"/>
      <c r="I443" s="88">
        <v>20175</v>
      </c>
      <c r="J443" s="88">
        <v>20175</v>
      </c>
      <c r="K443" s="88">
        <v>20175</v>
      </c>
      <c r="L443" s="88">
        <v>20175</v>
      </c>
    </row>
    <row r="444" spans="1:12" x14ac:dyDescent="0.3">
      <c r="A444" s="118">
        <v>2</v>
      </c>
      <c r="B444" s="117" t="s">
        <v>148</v>
      </c>
      <c r="C444" s="117" t="s">
        <v>164</v>
      </c>
      <c r="D444" s="78" t="s">
        <v>3</v>
      </c>
      <c r="E444" s="87">
        <f>E445+E446+E447+E448+E449</f>
        <v>5000</v>
      </c>
      <c r="F444" s="87">
        <f t="shared" ref="F444:L444" si="159">F445+F446+F447+F448+F449</f>
        <v>0</v>
      </c>
      <c r="G444" s="87">
        <f t="shared" si="159"/>
        <v>0</v>
      </c>
      <c r="H444" s="87">
        <f t="shared" si="159"/>
        <v>0</v>
      </c>
      <c r="I444" s="87">
        <f t="shared" si="159"/>
        <v>1250</v>
      </c>
      <c r="J444" s="87">
        <f t="shared" si="159"/>
        <v>1250</v>
      </c>
      <c r="K444" s="87">
        <f t="shared" si="159"/>
        <v>1250</v>
      </c>
      <c r="L444" s="87">
        <f t="shared" si="159"/>
        <v>1250</v>
      </c>
    </row>
    <row r="445" spans="1:12" x14ac:dyDescent="0.3">
      <c r="A445" s="118"/>
      <c r="B445" s="117"/>
      <c r="C445" s="117"/>
      <c r="D445" s="41" t="s">
        <v>13</v>
      </c>
      <c r="E445" s="88">
        <f t="shared" si="157"/>
        <v>0</v>
      </c>
      <c r="F445" s="88"/>
      <c r="G445" s="88"/>
      <c r="H445" s="88"/>
      <c r="I445" s="88">
        <v>0</v>
      </c>
      <c r="J445" s="88">
        <v>0</v>
      </c>
      <c r="K445" s="88">
        <v>0</v>
      </c>
      <c r="L445" s="88">
        <v>0</v>
      </c>
    </row>
    <row r="446" spans="1:12" x14ac:dyDescent="0.3">
      <c r="A446" s="118"/>
      <c r="B446" s="117"/>
      <c r="C446" s="117"/>
      <c r="D446" s="41" t="s">
        <v>14</v>
      </c>
      <c r="E446" s="88">
        <f t="shared" si="157"/>
        <v>0</v>
      </c>
      <c r="F446" s="88"/>
      <c r="G446" s="88"/>
      <c r="H446" s="88"/>
      <c r="I446" s="88">
        <v>0</v>
      </c>
      <c r="J446" s="88">
        <v>0</v>
      </c>
      <c r="K446" s="88">
        <v>0</v>
      </c>
      <c r="L446" s="88">
        <v>0</v>
      </c>
    </row>
    <row r="447" spans="1:12" x14ac:dyDescent="0.3">
      <c r="A447" s="118"/>
      <c r="B447" s="117"/>
      <c r="C447" s="117"/>
      <c r="D447" s="41" t="s">
        <v>15</v>
      </c>
      <c r="E447" s="88">
        <f t="shared" si="157"/>
        <v>0</v>
      </c>
      <c r="F447" s="88"/>
      <c r="G447" s="88"/>
      <c r="H447" s="88"/>
      <c r="I447" s="88">
        <v>0</v>
      </c>
      <c r="J447" s="88">
        <v>0</v>
      </c>
      <c r="K447" s="88">
        <v>0</v>
      </c>
      <c r="L447" s="88">
        <v>0</v>
      </c>
    </row>
    <row r="448" spans="1:12" ht="26" x14ac:dyDescent="0.3">
      <c r="A448" s="118"/>
      <c r="B448" s="117"/>
      <c r="C448" s="117"/>
      <c r="D448" s="41" t="s">
        <v>100</v>
      </c>
      <c r="E448" s="88">
        <v>0</v>
      </c>
      <c r="F448" s="88"/>
      <c r="G448" s="88"/>
      <c r="H448" s="88"/>
      <c r="I448" s="88">
        <v>0</v>
      </c>
      <c r="J448" s="88">
        <v>0</v>
      </c>
      <c r="K448" s="88">
        <v>0</v>
      </c>
      <c r="L448" s="88">
        <v>0</v>
      </c>
    </row>
    <row r="449" spans="1:12" x14ac:dyDescent="0.3">
      <c r="A449" s="118"/>
      <c r="B449" s="117"/>
      <c r="C449" s="117"/>
      <c r="D449" s="41" t="s">
        <v>141</v>
      </c>
      <c r="E449" s="88">
        <f t="shared" si="157"/>
        <v>5000</v>
      </c>
      <c r="F449" s="88"/>
      <c r="G449" s="88"/>
      <c r="H449" s="88"/>
      <c r="I449" s="88">
        <v>1250</v>
      </c>
      <c r="J449" s="88">
        <v>1250</v>
      </c>
      <c r="K449" s="88">
        <v>1250</v>
      </c>
      <c r="L449" s="88">
        <v>1250</v>
      </c>
    </row>
    <row r="450" spans="1:12" ht="14.15" customHeight="1" x14ac:dyDescent="0.3">
      <c r="A450" s="116" t="s">
        <v>54</v>
      </c>
      <c r="B450" s="116"/>
      <c r="C450" s="116"/>
      <c r="D450" s="78" t="s">
        <v>3</v>
      </c>
      <c r="E450" s="87">
        <f>E451+E452+E453+E454+E455</f>
        <v>85700</v>
      </c>
      <c r="F450" s="87">
        <f t="shared" ref="F450:L450" si="160">F451+F452+F453+F454+F455</f>
        <v>0</v>
      </c>
      <c r="G450" s="87">
        <f t="shared" si="160"/>
        <v>0</v>
      </c>
      <c r="H450" s="87">
        <f t="shared" si="160"/>
        <v>0</v>
      </c>
      <c r="I450" s="87">
        <f t="shared" si="160"/>
        <v>21425</v>
      </c>
      <c r="J450" s="87">
        <f t="shared" si="160"/>
        <v>21425</v>
      </c>
      <c r="K450" s="87">
        <f t="shared" si="160"/>
        <v>21425</v>
      </c>
      <c r="L450" s="87">
        <f t="shared" si="160"/>
        <v>21425</v>
      </c>
    </row>
    <row r="451" spans="1:12" x14ac:dyDescent="0.3">
      <c r="A451" s="116"/>
      <c r="B451" s="116"/>
      <c r="C451" s="116"/>
      <c r="D451" s="41" t="s">
        <v>13</v>
      </c>
      <c r="E451" s="88">
        <f>E445+E439</f>
        <v>0</v>
      </c>
      <c r="F451" s="88">
        <f t="shared" ref="F451:L451" si="161">F445+F439</f>
        <v>0</v>
      </c>
      <c r="G451" s="88">
        <f t="shared" si="161"/>
        <v>0</v>
      </c>
      <c r="H451" s="88">
        <f t="shared" si="161"/>
        <v>0</v>
      </c>
      <c r="I451" s="88">
        <v>0</v>
      </c>
      <c r="J451" s="88">
        <f t="shared" si="161"/>
        <v>0</v>
      </c>
      <c r="K451" s="88">
        <f t="shared" si="161"/>
        <v>0</v>
      </c>
      <c r="L451" s="88">
        <f t="shared" si="161"/>
        <v>0</v>
      </c>
    </row>
    <row r="452" spans="1:12" x14ac:dyDescent="0.3">
      <c r="A452" s="116"/>
      <c r="B452" s="116"/>
      <c r="C452" s="116"/>
      <c r="D452" s="41" t="s">
        <v>14</v>
      </c>
      <c r="E452" s="88">
        <f>E446+E440</f>
        <v>0</v>
      </c>
      <c r="F452" s="88">
        <f t="shared" ref="F452:L452" si="162">F446+F440</f>
        <v>0</v>
      </c>
      <c r="G452" s="88">
        <f t="shared" si="162"/>
        <v>0</v>
      </c>
      <c r="H452" s="88">
        <f t="shared" si="162"/>
        <v>0</v>
      </c>
      <c r="I452" s="88">
        <f t="shared" si="162"/>
        <v>0</v>
      </c>
      <c r="J452" s="88">
        <f t="shared" si="162"/>
        <v>0</v>
      </c>
      <c r="K452" s="88">
        <f t="shared" si="162"/>
        <v>0</v>
      </c>
      <c r="L452" s="88">
        <f t="shared" si="162"/>
        <v>0</v>
      </c>
    </row>
    <row r="453" spans="1:12" x14ac:dyDescent="0.3">
      <c r="A453" s="116"/>
      <c r="B453" s="116"/>
      <c r="C453" s="116"/>
      <c r="D453" s="41" t="s">
        <v>15</v>
      </c>
      <c r="E453" s="88">
        <f>E447+E441</f>
        <v>0</v>
      </c>
      <c r="F453" s="88">
        <f t="shared" ref="F453:L453" si="163">F447+F441</f>
        <v>0</v>
      </c>
      <c r="G453" s="88">
        <f t="shared" si="163"/>
        <v>0</v>
      </c>
      <c r="H453" s="88">
        <f t="shared" si="163"/>
        <v>0</v>
      </c>
      <c r="I453" s="88">
        <f t="shared" si="163"/>
        <v>0</v>
      </c>
      <c r="J453" s="88">
        <f t="shared" si="163"/>
        <v>0</v>
      </c>
      <c r="K453" s="88">
        <f t="shared" si="163"/>
        <v>0</v>
      </c>
      <c r="L453" s="88">
        <f t="shared" si="163"/>
        <v>0</v>
      </c>
    </row>
    <row r="454" spans="1:12" ht="26" x14ac:dyDescent="0.3">
      <c r="A454" s="116"/>
      <c r="B454" s="116"/>
      <c r="C454" s="116"/>
      <c r="D454" s="41" t="s">
        <v>100</v>
      </c>
      <c r="E454" s="88">
        <v>0</v>
      </c>
      <c r="F454" s="88">
        <v>0</v>
      </c>
      <c r="G454" s="88">
        <v>0</v>
      </c>
      <c r="H454" s="88">
        <v>0</v>
      </c>
      <c r="I454" s="88">
        <v>0</v>
      </c>
      <c r="J454" s="88">
        <v>0</v>
      </c>
      <c r="K454" s="88">
        <v>0</v>
      </c>
      <c r="L454" s="88">
        <v>0</v>
      </c>
    </row>
    <row r="455" spans="1:12" x14ac:dyDescent="0.3">
      <c r="A455" s="116"/>
      <c r="B455" s="116"/>
      <c r="C455" s="116"/>
      <c r="D455" s="41" t="s">
        <v>141</v>
      </c>
      <c r="E455" s="88">
        <f>E449+E443</f>
        <v>85700</v>
      </c>
      <c r="F455" s="88">
        <f t="shared" ref="F455:L455" si="164">F449+F443</f>
        <v>0</v>
      </c>
      <c r="G455" s="88">
        <f t="shared" si="164"/>
        <v>0</v>
      </c>
      <c r="H455" s="88">
        <f t="shared" si="164"/>
        <v>0</v>
      </c>
      <c r="I455" s="88">
        <f t="shared" si="164"/>
        <v>21425</v>
      </c>
      <c r="J455" s="88">
        <f t="shared" si="164"/>
        <v>21425</v>
      </c>
      <c r="K455" s="88">
        <f t="shared" si="164"/>
        <v>21425</v>
      </c>
      <c r="L455" s="88">
        <f t="shared" si="164"/>
        <v>21425</v>
      </c>
    </row>
    <row r="456" spans="1:12" x14ac:dyDescent="0.3">
      <c r="A456" s="116" t="s">
        <v>75</v>
      </c>
      <c r="B456" s="116"/>
      <c r="C456" s="116"/>
      <c r="D456" s="116"/>
      <c r="E456" s="116"/>
      <c r="F456" s="116"/>
      <c r="G456" s="116"/>
      <c r="H456" s="116"/>
      <c r="I456" s="116"/>
      <c r="J456" s="116"/>
      <c r="K456" s="116"/>
      <c r="L456" s="116"/>
    </row>
    <row r="457" spans="1:12" x14ac:dyDescent="0.3">
      <c r="A457" s="118">
        <v>1</v>
      </c>
      <c r="B457" s="117" t="s">
        <v>149</v>
      </c>
      <c r="C457" s="117" t="s">
        <v>42</v>
      </c>
      <c r="D457" s="78" t="s">
        <v>3</v>
      </c>
      <c r="E457" s="87">
        <f t="shared" ref="E457:E462" si="165">I457+J457+K457+L457</f>
        <v>160892.51129999998</v>
      </c>
      <c r="F457" s="87">
        <f t="shared" ref="F457:L457" si="166">F458+F459+F460+F461+F462</f>
        <v>0</v>
      </c>
      <c r="G457" s="87">
        <f t="shared" si="166"/>
        <v>0</v>
      </c>
      <c r="H457" s="87">
        <f t="shared" si="166"/>
        <v>0</v>
      </c>
      <c r="I457" s="87">
        <f t="shared" si="166"/>
        <v>132754.0803</v>
      </c>
      <c r="J457" s="87">
        <f t="shared" si="166"/>
        <v>14071.465499999998</v>
      </c>
      <c r="K457" s="87">
        <f t="shared" si="166"/>
        <v>14066.965499999998</v>
      </c>
      <c r="L457" s="87">
        <f t="shared" si="166"/>
        <v>0</v>
      </c>
    </row>
    <row r="458" spans="1:12" x14ac:dyDescent="0.3">
      <c r="A458" s="118"/>
      <c r="B458" s="117"/>
      <c r="C458" s="117"/>
      <c r="D458" s="41" t="s">
        <v>13</v>
      </c>
      <c r="E458" s="88">
        <f t="shared" si="165"/>
        <v>34185.199999999997</v>
      </c>
      <c r="F458" s="88"/>
      <c r="G458" s="88"/>
      <c r="H458" s="88"/>
      <c r="I458" s="88">
        <v>8356.4</v>
      </c>
      <c r="J458" s="88">
        <v>12914.4</v>
      </c>
      <c r="K458" s="88">
        <v>12914.4</v>
      </c>
      <c r="L458" s="87">
        <v>0</v>
      </c>
    </row>
    <row r="459" spans="1:12" x14ac:dyDescent="0.3">
      <c r="A459" s="118"/>
      <c r="B459" s="117"/>
      <c r="C459" s="117"/>
      <c r="D459" s="41" t="s">
        <v>14</v>
      </c>
      <c r="E459" s="88">
        <f t="shared" si="165"/>
        <v>3287.2</v>
      </c>
      <c r="F459" s="88"/>
      <c r="G459" s="88"/>
      <c r="H459" s="88"/>
      <c r="I459" s="88">
        <v>1137.0999999999999</v>
      </c>
      <c r="J459" s="88">
        <v>1077.3</v>
      </c>
      <c r="K459" s="88">
        <v>1072.8</v>
      </c>
      <c r="L459" s="87">
        <v>0</v>
      </c>
    </row>
    <row r="460" spans="1:12" x14ac:dyDescent="0.3">
      <c r="A460" s="118"/>
      <c r="B460" s="117"/>
      <c r="C460" s="117"/>
      <c r="D460" s="41" t="s">
        <v>15</v>
      </c>
      <c r="E460" s="88">
        <f t="shared" si="165"/>
        <v>239.29650000000001</v>
      </c>
      <c r="F460" s="88"/>
      <c r="G460" s="88"/>
      <c r="H460" s="88"/>
      <c r="I460" s="88">
        <v>79.765500000000003</v>
      </c>
      <c r="J460" s="88">
        <v>79.765500000000003</v>
      </c>
      <c r="K460" s="88">
        <v>79.765500000000003</v>
      </c>
      <c r="L460" s="87">
        <v>0</v>
      </c>
    </row>
    <row r="461" spans="1:12" ht="26" x14ac:dyDescent="0.3">
      <c r="A461" s="118"/>
      <c r="B461" s="117"/>
      <c r="C461" s="117"/>
      <c r="D461" s="41" t="s">
        <v>100</v>
      </c>
      <c r="E461" s="88">
        <f t="shared" si="165"/>
        <v>0</v>
      </c>
      <c r="F461" s="88"/>
      <c r="G461" s="88"/>
      <c r="H461" s="88"/>
      <c r="I461" s="88">
        <v>0</v>
      </c>
      <c r="J461" s="87">
        <v>0</v>
      </c>
      <c r="K461" s="87">
        <v>0</v>
      </c>
      <c r="L461" s="87">
        <v>0</v>
      </c>
    </row>
    <row r="462" spans="1:12" x14ac:dyDescent="0.3">
      <c r="A462" s="118"/>
      <c r="B462" s="117"/>
      <c r="C462" s="117"/>
      <c r="D462" s="41" t="s">
        <v>141</v>
      </c>
      <c r="E462" s="88">
        <f t="shared" si="165"/>
        <v>123180.81479999999</v>
      </c>
      <c r="F462" s="88"/>
      <c r="G462" s="88"/>
      <c r="H462" s="88"/>
      <c r="I462" s="88">
        <v>123180.81479999999</v>
      </c>
      <c r="J462" s="87">
        <v>0</v>
      </c>
      <c r="K462" s="87">
        <v>0</v>
      </c>
      <c r="L462" s="87">
        <v>0</v>
      </c>
    </row>
    <row r="463" spans="1:12" x14ac:dyDescent="0.3">
      <c r="A463" s="116" t="s">
        <v>58</v>
      </c>
      <c r="B463" s="116"/>
      <c r="C463" s="116"/>
      <c r="D463" s="78" t="s">
        <v>3</v>
      </c>
      <c r="E463" s="87">
        <f>E457</f>
        <v>160892.51129999998</v>
      </c>
      <c r="F463" s="87">
        <f t="shared" ref="F463:L463" si="167">F457</f>
        <v>0</v>
      </c>
      <c r="G463" s="87">
        <f t="shared" si="167"/>
        <v>0</v>
      </c>
      <c r="H463" s="87">
        <f t="shared" si="167"/>
        <v>0</v>
      </c>
      <c r="I463" s="87">
        <f t="shared" si="167"/>
        <v>132754.0803</v>
      </c>
      <c r="J463" s="87">
        <f t="shared" si="167"/>
        <v>14071.465499999998</v>
      </c>
      <c r="K463" s="87">
        <f t="shared" si="167"/>
        <v>14066.965499999998</v>
      </c>
      <c r="L463" s="87">
        <f t="shared" si="167"/>
        <v>0</v>
      </c>
    </row>
    <row r="464" spans="1:12" x14ac:dyDescent="0.3">
      <c r="A464" s="116"/>
      <c r="B464" s="116"/>
      <c r="C464" s="116"/>
      <c r="D464" s="41" t="s">
        <v>13</v>
      </c>
      <c r="E464" s="88">
        <f t="shared" ref="E464:L468" si="168">E458</f>
        <v>34185.199999999997</v>
      </c>
      <c r="F464" s="88">
        <f t="shared" si="168"/>
        <v>0</v>
      </c>
      <c r="G464" s="88">
        <f t="shared" si="168"/>
        <v>0</v>
      </c>
      <c r="H464" s="88">
        <f t="shared" si="168"/>
        <v>0</v>
      </c>
      <c r="I464" s="88">
        <f t="shared" si="168"/>
        <v>8356.4</v>
      </c>
      <c r="J464" s="88">
        <f t="shared" si="168"/>
        <v>12914.4</v>
      </c>
      <c r="K464" s="88">
        <f t="shared" si="168"/>
        <v>12914.4</v>
      </c>
      <c r="L464" s="88">
        <f t="shared" si="168"/>
        <v>0</v>
      </c>
    </row>
    <row r="465" spans="1:12" x14ac:dyDescent="0.3">
      <c r="A465" s="116"/>
      <c r="B465" s="116"/>
      <c r="C465" s="116"/>
      <c r="D465" s="41" t="s">
        <v>14</v>
      </c>
      <c r="E465" s="88">
        <f t="shared" si="168"/>
        <v>3287.2</v>
      </c>
      <c r="F465" s="88">
        <f t="shared" si="168"/>
        <v>0</v>
      </c>
      <c r="G465" s="88">
        <f t="shared" si="168"/>
        <v>0</v>
      </c>
      <c r="H465" s="88">
        <f t="shared" si="168"/>
        <v>0</v>
      </c>
      <c r="I465" s="88">
        <f t="shared" si="168"/>
        <v>1137.0999999999999</v>
      </c>
      <c r="J465" s="88">
        <f t="shared" si="168"/>
        <v>1077.3</v>
      </c>
      <c r="K465" s="88">
        <f t="shared" si="168"/>
        <v>1072.8</v>
      </c>
      <c r="L465" s="88">
        <f t="shared" si="168"/>
        <v>0</v>
      </c>
    </row>
    <row r="466" spans="1:12" x14ac:dyDescent="0.3">
      <c r="A466" s="116"/>
      <c r="B466" s="116"/>
      <c r="C466" s="116"/>
      <c r="D466" s="41" t="s">
        <v>15</v>
      </c>
      <c r="E466" s="88">
        <f t="shared" si="168"/>
        <v>239.29650000000001</v>
      </c>
      <c r="F466" s="88">
        <f t="shared" si="168"/>
        <v>0</v>
      </c>
      <c r="G466" s="88">
        <f t="shared" si="168"/>
        <v>0</v>
      </c>
      <c r="H466" s="88">
        <f t="shared" si="168"/>
        <v>0</v>
      </c>
      <c r="I466" s="88">
        <f t="shared" si="168"/>
        <v>79.765500000000003</v>
      </c>
      <c r="J466" s="88">
        <f t="shared" si="168"/>
        <v>79.765500000000003</v>
      </c>
      <c r="K466" s="88">
        <f t="shared" si="168"/>
        <v>79.765500000000003</v>
      </c>
      <c r="L466" s="88">
        <f t="shared" si="168"/>
        <v>0</v>
      </c>
    </row>
    <row r="467" spans="1:12" ht="26" x14ac:dyDescent="0.3">
      <c r="A467" s="116"/>
      <c r="B467" s="116"/>
      <c r="C467" s="116"/>
      <c r="D467" s="41" t="s">
        <v>100</v>
      </c>
      <c r="E467" s="88">
        <f t="shared" si="168"/>
        <v>0</v>
      </c>
      <c r="F467" s="88">
        <f t="shared" si="168"/>
        <v>0</v>
      </c>
      <c r="G467" s="88">
        <f t="shared" si="168"/>
        <v>0</v>
      </c>
      <c r="H467" s="88">
        <f t="shared" si="168"/>
        <v>0</v>
      </c>
      <c r="I467" s="88">
        <f t="shared" si="168"/>
        <v>0</v>
      </c>
      <c r="J467" s="88">
        <f t="shared" si="168"/>
        <v>0</v>
      </c>
      <c r="K467" s="88">
        <f t="shared" si="168"/>
        <v>0</v>
      </c>
      <c r="L467" s="88">
        <f t="shared" si="168"/>
        <v>0</v>
      </c>
    </row>
    <row r="468" spans="1:12" x14ac:dyDescent="0.3">
      <c r="A468" s="116"/>
      <c r="B468" s="116"/>
      <c r="C468" s="116"/>
      <c r="D468" s="41" t="s">
        <v>141</v>
      </c>
      <c r="E468" s="88">
        <f t="shared" si="168"/>
        <v>123180.81479999999</v>
      </c>
      <c r="F468" s="88">
        <f t="shared" si="168"/>
        <v>0</v>
      </c>
      <c r="G468" s="88">
        <f t="shared" si="168"/>
        <v>0</v>
      </c>
      <c r="H468" s="88">
        <f t="shared" si="168"/>
        <v>0</v>
      </c>
      <c r="I468" s="88">
        <f t="shared" si="168"/>
        <v>123180.81479999999</v>
      </c>
      <c r="J468" s="88">
        <f t="shared" si="168"/>
        <v>0</v>
      </c>
      <c r="K468" s="88">
        <f t="shared" si="168"/>
        <v>0</v>
      </c>
      <c r="L468" s="88">
        <f t="shared" si="168"/>
        <v>0</v>
      </c>
    </row>
    <row r="469" spans="1:12" ht="24" customHeight="1" x14ac:dyDescent="0.3">
      <c r="A469" s="114" t="s">
        <v>88</v>
      </c>
      <c r="B469" s="111"/>
      <c r="C469" s="111"/>
      <c r="D469" s="111"/>
      <c r="E469" s="111"/>
      <c r="F469" s="111"/>
      <c r="G469" s="111"/>
      <c r="H469" s="111"/>
      <c r="I469" s="111"/>
      <c r="J469" s="111"/>
      <c r="K469" s="111"/>
      <c r="L469" s="111"/>
    </row>
    <row r="470" spans="1:12" ht="21" customHeight="1" x14ac:dyDescent="0.3">
      <c r="A470" s="119">
        <v>1</v>
      </c>
      <c r="B470" s="120" t="s">
        <v>159</v>
      </c>
      <c r="C470" s="125" t="s">
        <v>166</v>
      </c>
      <c r="D470" s="36" t="s">
        <v>3</v>
      </c>
      <c r="E470" s="89">
        <f t="shared" ref="E470:E475" si="169">I470+J470+K470+L470</f>
        <v>229116.45568000001</v>
      </c>
      <c r="F470" s="89"/>
      <c r="G470" s="89"/>
      <c r="H470" s="89"/>
      <c r="I470" s="89">
        <f>I471+I472+I473+I474+I475</f>
        <v>149394.62599999999</v>
      </c>
      <c r="J470" s="89">
        <f>J471+J472+J473+J474+J475</f>
        <v>27126.983340000002</v>
      </c>
      <c r="K470" s="89">
        <f>K471+K472+K473+K474+K475</f>
        <v>49697.786340000006</v>
      </c>
      <c r="L470" s="89">
        <f>L471+L472+L473+L474+L475</f>
        <v>2897.06</v>
      </c>
    </row>
    <row r="471" spans="1:12" ht="18" customHeight="1" x14ac:dyDescent="0.3">
      <c r="A471" s="119"/>
      <c r="B471" s="120"/>
      <c r="C471" s="125"/>
      <c r="D471" s="35" t="s">
        <v>13</v>
      </c>
      <c r="E471" s="89">
        <f t="shared" si="169"/>
        <v>0</v>
      </c>
      <c r="F471" s="90"/>
      <c r="G471" s="90"/>
      <c r="H471" s="90"/>
      <c r="I471" s="90">
        <v>0</v>
      </c>
      <c r="J471" s="90">
        <v>0</v>
      </c>
      <c r="K471" s="90">
        <v>0</v>
      </c>
      <c r="L471" s="90">
        <v>0</v>
      </c>
    </row>
    <row r="472" spans="1:12" ht="21.75" customHeight="1" x14ac:dyDescent="0.3">
      <c r="A472" s="119"/>
      <c r="B472" s="120"/>
      <c r="C472" s="125"/>
      <c r="D472" s="35" t="s">
        <v>14</v>
      </c>
      <c r="E472" s="89">
        <f t="shared" si="169"/>
        <v>54516</v>
      </c>
      <c r="F472" s="90"/>
      <c r="G472" s="91"/>
      <c r="H472" s="90"/>
      <c r="I472" s="90">
        <v>18172</v>
      </c>
      <c r="J472" s="90">
        <v>18172</v>
      </c>
      <c r="K472" s="90">
        <v>18172</v>
      </c>
      <c r="L472" s="90">
        <v>0</v>
      </c>
    </row>
    <row r="473" spans="1:12" ht="23.25" customHeight="1" x14ac:dyDescent="0.3">
      <c r="A473" s="119"/>
      <c r="B473" s="120"/>
      <c r="C473" s="125"/>
      <c r="D473" s="35" t="s">
        <v>15</v>
      </c>
      <c r="E473" s="89">
        <f t="shared" si="169"/>
        <v>16657.666680000002</v>
      </c>
      <c r="F473" s="90"/>
      <c r="G473" s="91"/>
      <c r="H473" s="90"/>
      <c r="I473" s="90">
        <v>4543</v>
      </c>
      <c r="J473" s="90">
        <v>6057.3333400000001</v>
      </c>
      <c r="K473" s="90">
        <v>6057.3333400000001</v>
      </c>
      <c r="L473" s="90">
        <v>0</v>
      </c>
    </row>
    <row r="474" spans="1:12" ht="27" customHeight="1" x14ac:dyDescent="0.3">
      <c r="A474" s="119"/>
      <c r="B474" s="120"/>
      <c r="C474" s="125"/>
      <c r="D474" s="35" t="s">
        <v>100</v>
      </c>
      <c r="E474" s="89">
        <f t="shared" si="169"/>
        <v>0</v>
      </c>
      <c r="F474" s="90"/>
      <c r="G474" s="90"/>
      <c r="H474" s="90"/>
      <c r="I474" s="90">
        <v>0</v>
      </c>
      <c r="J474" s="90">
        <v>0</v>
      </c>
      <c r="K474" s="90">
        <v>0</v>
      </c>
      <c r="L474" s="90">
        <v>0</v>
      </c>
    </row>
    <row r="475" spans="1:12" ht="22.5" customHeight="1" x14ac:dyDescent="0.3">
      <c r="A475" s="119"/>
      <c r="B475" s="120"/>
      <c r="C475" s="125"/>
      <c r="D475" s="35" t="s">
        <v>139</v>
      </c>
      <c r="E475" s="90">
        <f t="shared" si="169"/>
        <v>157942.78899999999</v>
      </c>
      <c r="F475" s="90"/>
      <c r="G475" s="90"/>
      <c r="H475" s="90"/>
      <c r="I475" s="90">
        <v>126679.626</v>
      </c>
      <c r="J475" s="90">
        <v>2897.65</v>
      </c>
      <c r="K475" s="90">
        <v>25468.453000000001</v>
      </c>
      <c r="L475" s="90">
        <v>2897.06</v>
      </c>
    </row>
    <row r="476" spans="1:12" ht="24.75" customHeight="1" x14ac:dyDescent="0.3">
      <c r="A476" s="142">
        <v>2</v>
      </c>
      <c r="B476" s="120" t="s">
        <v>160</v>
      </c>
      <c r="C476" s="125" t="s">
        <v>167</v>
      </c>
      <c r="D476" s="36" t="s">
        <v>3</v>
      </c>
      <c r="E476" s="92">
        <f>E477+E478+E479+E480+E481</f>
        <v>243695.1</v>
      </c>
      <c r="F476" s="92" t="e">
        <f>#REF!+#REF!+#REF!+#REF!+#REF!+#REF!+#REF!+#REF!+#REF!+#REF!+#REF!+#REF!+#REF!+#REF!+#REF!+#REF!+#REF!+#REF!+#REF!+#REF!+#REF!+#REF!+#REF!+#REF!+#REF!+#REF!+#REF!+#REF!+#REF!+#REF!+#REF!+#REF!+#REF!</f>
        <v>#REF!</v>
      </c>
      <c r="G476" s="92" t="e">
        <f>#REF!+#REF!+#REF!+#REF!+#REF!+#REF!+#REF!+#REF!+#REF!+#REF!+#REF!+#REF!+#REF!+#REF!+#REF!+#REF!+#REF!+#REF!+#REF!+#REF!+#REF!+#REF!+#REF!+#REF!+#REF!+#REF!+#REF!+#REF!+#REF!+#REF!+#REF!+#REF!+#REF!</f>
        <v>#REF!</v>
      </c>
      <c r="H476" s="92">
        <f>H477+H478+H479+H480+H481</f>
        <v>0</v>
      </c>
      <c r="I476" s="92">
        <f>I477+I478+I479+I480+I481</f>
        <v>62111.42</v>
      </c>
      <c r="J476" s="92">
        <f>J477+J478+J479+J480+J481</f>
        <v>120481.985</v>
      </c>
      <c r="K476" s="92">
        <f>K477+K478+K479+K480+K481</f>
        <v>39741.345000000001</v>
      </c>
      <c r="L476" s="92">
        <f>L477+L478+L479+L480+L481</f>
        <v>21360.35</v>
      </c>
    </row>
    <row r="477" spans="1:12" ht="20.25" customHeight="1" x14ac:dyDescent="0.3">
      <c r="A477" s="142"/>
      <c r="B477" s="120"/>
      <c r="C477" s="125"/>
      <c r="D477" s="35" t="s">
        <v>13</v>
      </c>
      <c r="E477" s="93">
        <v>0</v>
      </c>
      <c r="F477" s="93">
        <v>0</v>
      </c>
      <c r="G477" s="93">
        <v>0</v>
      </c>
      <c r="H477" s="93">
        <v>0</v>
      </c>
      <c r="I477" s="93">
        <v>0</v>
      </c>
      <c r="J477" s="93">
        <v>0</v>
      </c>
      <c r="K477" s="93">
        <v>0</v>
      </c>
      <c r="L477" s="93">
        <v>0</v>
      </c>
    </row>
    <row r="478" spans="1:12" ht="24" customHeight="1" x14ac:dyDescent="0.3">
      <c r="A478" s="142"/>
      <c r="B478" s="120"/>
      <c r="C478" s="125"/>
      <c r="D478" s="35" t="s">
        <v>14</v>
      </c>
      <c r="E478" s="93">
        <f>I478+J478+K478+L478</f>
        <v>0</v>
      </c>
      <c r="F478" s="93">
        <v>0</v>
      </c>
      <c r="G478" s="93">
        <v>0</v>
      </c>
      <c r="H478" s="91"/>
      <c r="I478" s="93">
        <v>0</v>
      </c>
      <c r="J478" s="93">
        <v>0</v>
      </c>
      <c r="K478" s="93">
        <v>0</v>
      </c>
      <c r="L478" s="93">
        <v>0</v>
      </c>
    </row>
    <row r="479" spans="1:12" ht="21.75" customHeight="1" x14ac:dyDescent="0.3">
      <c r="A479" s="142"/>
      <c r="B479" s="120"/>
      <c r="C479" s="125"/>
      <c r="D479" s="35" t="s">
        <v>15</v>
      </c>
      <c r="E479" s="93">
        <f>F479+G479+H479+I479+J479+K479+L479</f>
        <v>0</v>
      </c>
      <c r="F479" s="93">
        <v>0</v>
      </c>
      <c r="G479" s="93">
        <v>0</v>
      </c>
      <c r="H479" s="91"/>
      <c r="I479" s="93">
        <v>0</v>
      </c>
      <c r="J479" s="93">
        <v>0</v>
      </c>
      <c r="K479" s="93">
        <v>0</v>
      </c>
      <c r="L479" s="93">
        <v>0</v>
      </c>
    </row>
    <row r="480" spans="1:12" ht="27" customHeight="1" x14ac:dyDescent="0.3">
      <c r="A480" s="142"/>
      <c r="B480" s="120"/>
      <c r="C480" s="125"/>
      <c r="D480" s="35" t="s">
        <v>100</v>
      </c>
      <c r="E480" s="93">
        <f>I480+J480+K480+L480</f>
        <v>0</v>
      </c>
      <c r="F480" s="93">
        <v>0</v>
      </c>
      <c r="G480" s="93">
        <v>0</v>
      </c>
      <c r="H480" s="93"/>
      <c r="I480" s="93">
        <v>0</v>
      </c>
      <c r="J480" s="93">
        <f>0</f>
        <v>0</v>
      </c>
      <c r="K480" s="93">
        <v>0</v>
      </c>
      <c r="L480" s="93">
        <v>0</v>
      </c>
    </row>
    <row r="481" spans="1:12" ht="27" customHeight="1" x14ac:dyDescent="0.3">
      <c r="A481" s="142"/>
      <c r="B481" s="120"/>
      <c r="C481" s="125"/>
      <c r="D481" s="35" t="s">
        <v>139</v>
      </c>
      <c r="E481" s="94">
        <f>I481+J481+K481+L481</f>
        <v>243695.1</v>
      </c>
      <c r="F481" s="94" t="e">
        <f>#REF!+#REF!+#REF!+#REF!+#REF!+#REF!+#REF!+#REF!+#REF!+#REF!+#REF!+#REF!+#REF!+#REF!+#REF!+#REF!+#REF!+#REF!+#REF!+#REF!+#REF!+#REF!+#REF!+#REF!+#REF!+#REF!+#REF!+#REF!+#REF!+#REF!+#REF!+#REF!+#REF!</f>
        <v>#REF!</v>
      </c>
      <c r="G481" s="94" t="e">
        <f>#REF!+#REF!+#REF!+#REF!+#REF!+#REF!+#REF!+#REF!+#REF!+#REF!+#REF!+#REF!+#REF!+#REF!+#REF!+#REF!+#REF!+#REF!+#REF!+#REF!+#REF!+#REF!+#REF!+#REF!+#REF!+#REF!+#REF!+#REF!+#REF!+#REF!+#REF!+#REF!+#REF!</f>
        <v>#REF!</v>
      </c>
      <c r="H481" s="94"/>
      <c r="I481" s="95">
        <v>62111.42</v>
      </c>
      <c r="J481" s="95">
        <v>120481.985</v>
      </c>
      <c r="K481" s="95">
        <v>39741.345000000001</v>
      </c>
      <c r="L481" s="96">
        <v>21360.35</v>
      </c>
    </row>
    <row r="482" spans="1:12" ht="18.75" customHeight="1" x14ac:dyDescent="0.3">
      <c r="A482" s="122"/>
      <c r="B482" s="127" t="s">
        <v>89</v>
      </c>
      <c r="C482" s="120"/>
      <c r="D482" s="80" t="s">
        <v>3</v>
      </c>
      <c r="E482" s="97">
        <f>E483+E484+E485+E486+E487</f>
        <v>472811.55567999999</v>
      </c>
      <c r="F482" s="97" t="e">
        <f>#REF!+#REF!</f>
        <v>#REF!</v>
      </c>
      <c r="G482" s="97" t="e">
        <f>#REF!+#REF!</f>
        <v>#REF!</v>
      </c>
      <c r="H482" s="97" t="e">
        <f>#REF!+#REF!</f>
        <v>#REF!</v>
      </c>
      <c r="I482" s="97">
        <f>I483+I484+I485+I486+I487</f>
        <v>211506.046</v>
      </c>
      <c r="J482" s="97">
        <f>J483+J484+J485+J486+J487</f>
        <v>147608.96833999999</v>
      </c>
      <c r="K482" s="97">
        <f>K483+K484+K485+K486+K487</f>
        <v>89439.131340000007</v>
      </c>
      <c r="L482" s="97">
        <f>L483+L484+L485+L486+L487</f>
        <v>24257.41</v>
      </c>
    </row>
    <row r="483" spans="1:12" ht="18.75" customHeight="1" x14ac:dyDescent="0.3">
      <c r="A483" s="122"/>
      <c r="B483" s="127"/>
      <c r="C483" s="120"/>
      <c r="D483" s="42" t="s">
        <v>13</v>
      </c>
      <c r="E483" s="90">
        <f>I483+J483+K483+L483</f>
        <v>0</v>
      </c>
      <c r="F483" s="90" t="e">
        <f>#REF!+#REF!</f>
        <v>#REF!</v>
      </c>
      <c r="G483" s="90" t="e">
        <f>#REF!+#REF!</f>
        <v>#REF!</v>
      </c>
      <c r="H483" s="90" t="e">
        <f>#REF!+#REF!</f>
        <v>#REF!</v>
      </c>
      <c r="I483" s="90">
        <f t="shared" ref="I483:L487" si="170">I471+I477</f>
        <v>0</v>
      </c>
      <c r="J483" s="90">
        <f t="shared" si="170"/>
        <v>0</v>
      </c>
      <c r="K483" s="90">
        <f t="shared" si="170"/>
        <v>0</v>
      </c>
      <c r="L483" s="90">
        <f t="shared" si="170"/>
        <v>0</v>
      </c>
    </row>
    <row r="484" spans="1:12" ht="21.75" customHeight="1" x14ac:dyDescent="0.3">
      <c r="A484" s="122"/>
      <c r="B484" s="127"/>
      <c r="C484" s="120"/>
      <c r="D484" s="42" t="s">
        <v>14</v>
      </c>
      <c r="E484" s="90">
        <f>I484+J484+K484+L484</f>
        <v>54516</v>
      </c>
      <c r="F484" s="90" t="e">
        <f>#REF!+#REF!</f>
        <v>#REF!</v>
      </c>
      <c r="G484" s="90" t="e">
        <f>#REF!+#REF!</f>
        <v>#REF!</v>
      </c>
      <c r="H484" s="90" t="e">
        <f>#REF!+#REF!</f>
        <v>#REF!</v>
      </c>
      <c r="I484" s="90">
        <f t="shared" si="170"/>
        <v>18172</v>
      </c>
      <c r="J484" s="90">
        <f t="shared" si="170"/>
        <v>18172</v>
      </c>
      <c r="K484" s="90">
        <f t="shared" si="170"/>
        <v>18172</v>
      </c>
      <c r="L484" s="90">
        <f t="shared" si="170"/>
        <v>0</v>
      </c>
    </row>
    <row r="485" spans="1:12" ht="20.25" customHeight="1" x14ac:dyDescent="0.3">
      <c r="A485" s="122"/>
      <c r="B485" s="127"/>
      <c r="C485" s="120"/>
      <c r="D485" s="42" t="s">
        <v>15</v>
      </c>
      <c r="E485" s="90">
        <f>I485+J485+K485+L485</f>
        <v>16657.666680000002</v>
      </c>
      <c r="F485" s="90" t="e">
        <f>#REF!+#REF!</f>
        <v>#REF!</v>
      </c>
      <c r="G485" s="90" t="e">
        <f>#REF!+#REF!</f>
        <v>#REF!</v>
      </c>
      <c r="H485" s="90" t="e">
        <f>#REF!+#REF!</f>
        <v>#REF!</v>
      </c>
      <c r="I485" s="90">
        <f t="shared" si="170"/>
        <v>4543</v>
      </c>
      <c r="J485" s="90">
        <f t="shared" si="170"/>
        <v>6057.3333400000001</v>
      </c>
      <c r="K485" s="90">
        <f t="shared" si="170"/>
        <v>6057.3333400000001</v>
      </c>
      <c r="L485" s="90">
        <f t="shared" si="170"/>
        <v>0</v>
      </c>
    </row>
    <row r="486" spans="1:12" ht="28" x14ac:dyDescent="0.3">
      <c r="A486" s="122"/>
      <c r="B486" s="127"/>
      <c r="C486" s="120"/>
      <c r="D486" s="43" t="s">
        <v>100</v>
      </c>
      <c r="E486" s="90">
        <f>I486+J486+K486+L486</f>
        <v>0</v>
      </c>
      <c r="F486" s="90" t="e">
        <f>#REF!+#REF!</f>
        <v>#REF!</v>
      </c>
      <c r="G486" s="90" t="e">
        <f>#REF!+#REF!</f>
        <v>#REF!</v>
      </c>
      <c r="H486" s="90" t="e">
        <f>#REF!+#REF!</f>
        <v>#REF!</v>
      </c>
      <c r="I486" s="90">
        <f t="shared" si="170"/>
        <v>0</v>
      </c>
      <c r="J486" s="90">
        <f t="shared" si="170"/>
        <v>0</v>
      </c>
      <c r="K486" s="90">
        <f t="shared" si="170"/>
        <v>0</v>
      </c>
      <c r="L486" s="90">
        <f t="shared" si="170"/>
        <v>0</v>
      </c>
    </row>
    <row r="487" spans="1:12" ht="22.5" customHeight="1" x14ac:dyDescent="0.3">
      <c r="A487" s="122"/>
      <c r="B487" s="127"/>
      <c r="C487" s="120"/>
      <c r="D487" s="70" t="s">
        <v>139</v>
      </c>
      <c r="E487" s="96">
        <f>I487+J487+K487+L487</f>
        <v>401637.88899999997</v>
      </c>
      <c r="F487" s="96" t="e">
        <f>#REF!+#REF!</f>
        <v>#REF!</v>
      </c>
      <c r="G487" s="96" t="e">
        <f>#REF!+#REF!</f>
        <v>#REF!</v>
      </c>
      <c r="H487" s="96" t="e">
        <f>#REF!</f>
        <v>#REF!</v>
      </c>
      <c r="I487" s="96">
        <f t="shared" si="170"/>
        <v>188791.046</v>
      </c>
      <c r="J487" s="96">
        <f t="shared" si="170"/>
        <v>123379.63499999999</v>
      </c>
      <c r="K487" s="96">
        <f t="shared" si="170"/>
        <v>65209.798000000003</v>
      </c>
      <c r="L487" s="96">
        <f t="shared" si="170"/>
        <v>24257.41</v>
      </c>
    </row>
    <row r="488" spans="1:12" ht="9.75" hidden="1" customHeight="1" x14ac:dyDescent="0.3">
      <c r="A488" s="125"/>
      <c r="B488" s="123" t="s">
        <v>60</v>
      </c>
      <c r="C488" s="123" t="s">
        <v>135</v>
      </c>
      <c r="D488" s="36" t="s">
        <v>3</v>
      </c>
      <c r="E488" s="71" t="e">
        <f t="shared" ref="E488:E493" si="171">F488+G488+H488+I488+J488+K488+L488</f>
        <v>#REF!</v>
      </c>
      <c r="F488" s="71" t="e">
        <f t="shared" ref="F488:L493" si="172">F111+F234+F320+F347+F368+F482</f>
        <v>#REF!</v>
      </c>
      <c r="G488" s="71" t="e">
        <f t="shared" si="172"/>
        <v>#REF!</v>
      </c>
      <c r="H488" s="71" t="e">
        <f t="shared" si="172"/>
        <v>#REF!</v>
      </c>
      <c r="I488" s="71">
        <f t="shared" si="172"/>
        <v>1348203.2371100001</v>
      </c>
      <c r="J488" s="71">
        <f t="shared" si="172"/>
        <v>1220573.1783399999</v>
      </c>
      <c r="K488" s="71">
        <f t="shared" si="172"/>
        <v>1162403.34134</v>
      </c>
      <c r="L488" s="71">
        <f t="shared" si="172"/>
        <v>1097221.6199999999</v>
      </c>
    </row>
    <row r="489" spans="1:12" ht="15" hidden="1" customHeight="1" x14ac:dyDescent="0.3">
      <c r="A489" s="125"/>
      <c r="B489" s="123"/>
      <c r="C489" s="123"/>
      <c r="D489" s="36" t="s">
        <v>13</v>
      </c>
      <c r="E489" s="71" t="e">
        <f>F489+G489+H489+I489+J489+K489+L489</f>
        <v>#REF!</v>
      </c>
      <c r="F489" s="71" t="e">
        <f t="shared" si="172"/>
        <v>#REF!</v>
      </c>
      <c r="G489" s="71" t="e">
        <f t="shared" si="172"/>
        <v>#REF!</v>
      </c>
      <c r="H489" s="71" t="e">
        <f t="shared" si="172"/>
        <v>#REF!</v>
      </c>
      <c r="I489" s="71">
        <f t="shared" si="172"/>
        <v>23500.799999999999</v>
      </c>
      <c r="J489" s="71">
        <f t="shared" si="172"/>
        <v>0</v>
      </c>
      <c r="K489" s="71">
        <f t="shared" si="172"/>
        <v>0</v>
      </c>
      <c r="L489" s="71">
        <f t="shared" si="172"/>
        <v>0</v>
      </c>
    </row>
    <row r="490" spans="1:12" hidden="1" x14ac:dyDescent="0.3">
      <c r="A490" s="125"/>
      <c r="B490" s="123"/>
      <c r="C490" s="123"/>
      <c r="D490" s="36" t="s">
        <v>14</v>
      </c>
      <c r="E490" s="71" t="e">
        <f t="shared" si="171"/>
        <v>#REF!</v>
      </c>
      <c r="F490" s="71" t="e">
        <f t="shared" si="172"/>
        <v>#REF!</v>
      </c>
      <c r="G490" s="71" t="e">
        <f t="shared" si="172"/>
        <v>#REF!</v>
      </c>
      <c r="H490" s="71" t="e">
        <f t="shared" si="172"/>
        <v>#REF!</v>
      </c>
      <c r="I490" s="71">
        <f t="shared" si="172"/>
        <v>39203.4</v>
      </c>
      <c r="J490" s="71">
        <f t="shared" si="172"/>
        <v>18172</v>
      </c>
      <c r="K490" s="71">
        <f t="shared" si="172"/>
        <v>18172</v>
      </c>
      <c r="L490" s="71">
        <f t="shared" si="172"/>
        <v>0</v>
      </c>
    </row>
    <row r="491" spans="1:12" hidden="1" x14ac:dyDescent="0.3">
      <c r="A491" s="125"/>
      <c r="B491" s="123"/>
      <c r="C491" s="123"/>
      <c r="D491" s="36" t="s">
        <v>15</v>
      </c>
      <c r="E491" s="71" t="e">
        <f t="shared" si="171"/>
        <v>#REF!</v>
      </c>
      <c r="F491" s="71" t="e">
        <f t="shared" si="172"/>
        <v>#REF!</v>
      </c>
      <c r="G491" s="71" t="e">
        <f t="shared" si="172"/>
        <v>#REF!</v>
      </c>
      <c r="H491" s="71" t="e">
        <f t="shared" si="172"/>
        <v>#REF!</v>
      </c>
      <c r="I491" s="71">
        <f t="shared" si="172"/>
        <v>15194.21111</v>
      </c>
      <c r="J491" s="71">
        <f t="shared" si="172"/>
        <v>6057.3333400000001</v>
      </c>
      <c r="K491" s="71">
        <f t="shared" si="172"/>
        <v>6057.3333400000001</v>
      </c>
      <c r="L491" s="71">
        <f t="shared" si="172"/>
        <v>0</v>
      </c>
    </row>
    <row r="492" spans="1:12" ht="26" hidden="1" x14ac:dyDescent="0.3">
      <c r="A492" s="125"/>
      <c r="B492" s="123"/>
      <c r="C492" s="123"/>
      <c r="D492" s="36" t="s">
        <v>100</v>
      </c>
      <c r="E492" s="71" t="e">
        <f t="shared" si="171"/>
        <v>#REF!</v>
      </c>
      <c r="F492" s="71" t="e">
        <f t="shared" si="172"/>
        <v>#REF!</v>
      </c>
      <c r="G492" s="71" t="e">
        <f t="shared" si="172"/>
        <v>#REF!</v>
      </c>
      <c r="H492" s="71" t="e">
        <f t="shared" si="172"/>
        <v>#REF!</v>
      </c>
      <c r="I492" s="71">
        <f t="shared" si="172"/>
        <v>22912.111110000002</v>
      </c>
      <c r="J492" s="71">
        <f t="shared" si="172"/>
        <v>0</v>
      </c>
      <c r="K492" s="71">
        <f t="shared" si="172"/>
        <v>0</v>
      </c>
      <c r="L492" s="71">
        <f t="shared" si="172"/>
        <v>0</v>
      </c>
    </row>
    <row r="493" spans="1:12" ht="14.25" hidden="1" customHeight="1" x14ac:dyDescent="0.3">
      <c r="A493" s="125"/>
      <c r="B493" s="123"/>
      <c r="C493" s="123"/>
      <c r="D493" s="36" t="s">
        <v>16</v>
      </c>
      <c r="E493" s="71" t="e">
        <f t="shared" si="171"/>
        <v>#REF!</v>
      </c>
      <c r="F493" s="71" t="e">
        <f t="shared" si="172"/>
        <v>#REF!</v>
      </c>
      <c r="G493" s="71" t="e">
        <f t="shared" si="172"/>
        <v>#REF!</v>
      </c>
      <c r="H493" s="71" t="e">
        <f t="shared" si="172"/>
        <v>#REF!</v>
      </c>
      <c r="I493" s="71">
        <f t="shared" si="172"/>
        <v>1247392.7148900002</v>
      </c>
      <c r="J493" s="71">
        <f t="shared" si="172"/>
        <v>1196343.845</v>
      </c>
      <c r="K493" s="71">
        <f t="shared" si="172"/>
        <v>1138174.0079999999</v>
      </c>
      <c r="L493" s="71">
        <f t="shared" si="172"/>
        <v>1097221.6199999999</v>
      </c>
    </row>
    <row r="494" spans="1:12" hidden="1" x14ac:dyDescent="0.3">
      <c r="A494" s="37"/>
      <c r="B494" s="126" t="s">
        <v>69</v>
      </c>
      <c r="C494" s="126"/>
      <c r="D494" s="126"/>
      <c r="E494" s="126"/>
      <c r="F494" s="126"/>
      <c r="G494" s="126"/>
      <c r="H494" s="126"/>
      <c r="I494" s="126"/>
      <c r="J494" s="126"/>
      <c r="K494" s="126"/>
      <c r="L494" s="126"/>
    </row>
    <row r="495" spans="1:12" ht="15" hidden="1" customHeight="1" x14ac:dyDescent="0.3">
      <c r="A495" s="125"/>
      <c r="B495" s="125" t="s">
        <v>90</v>
      </c>
      <c r="C495" s="125" t="s">
        <v>138</v>
      </c>
      <c r="D495" s="35" t="s">
        <v>3</v>
      </c>
      <c r="E495" s="38">
        <f>E482</f>
        <v>472811.55567999999</v>
      </c>
      <c r="F495" s="38" t="e">
        <f t="shared" ref="F495:L495" si="173">F482</f>
        <v>#REF!</v>
      </c>
      <c r="G495" s="38" t="e">
        <f t="shared" si="173"/>
        <v>#REF!</v>
      </c>
      <c r="H495" s="38" t="e">
        <f t="shared" si="173"/>
        <v>#REF!</v>
      </c>
      <c r="I495" s="38">
        <f t="shared" si="173"/>
        <v>211506.046</v>
      </c>
      <c r="J495" s="38">
        <f t="shared" si="173"/>
        <v>147608.96833999999</v>
      </c>
      <c r="K495" s="38">
        <f t="shared" si="173"/>
        <v>89439.131340000007</v>
      </c>
      <c r="L495" s="38">
        <f t="shared" si="173"/>
        <v>24257.41</v>
      </c>
    </row>
    <row r="496" spans="1:12" hidden="1" x14ac:dyDescent="0.3">
      <c r="A496" s="125"/>
      <c r="B496" s="125"/>
      <c r="C496" s="125"/>
      <c r="D496" s="35" t="s">
        <v>13</v>
      </c>
      <c r="E496" s="38">
        <f>E483</f>
        <v>0</v>
      </c>
      <c r="F496" s="39" t="e">
        <f t="shared" ref="E496:L500" si="174">F483</f>
        <v>#REF!</v>
      </c>
      <c r="G496" s="39" t="e">
        <f t="shared" si="174"/>
        <v>#REF!</v>
      </c>
      <c r="H496" s="39" t="e">
        <f t="shared" si="174"/>
        <v>#REF!</v>
      </c>
      <c r="I496" s="39">
        <f t="shared" si="174"/>
        <v>0</v>
      </c>
      <c r="J496" s="39">
        <f t="shared" si="174"/>
        <v>0</v>
      </c>
      <c r="K496" s="39">
        <f t="shared" si="174"/>
        <v>0</v>
      </c>
      <c r="L496" s="39">
        <f t="shared" si="174"/>
        <v>0</v>
      </c>
    </row>
    <row r="497" spans="1:12" hidden="1" x14ac:dyDescent="0.3">
      <c r="A497" s="125"/>
      <c r="B497" s="125"/>
      <c r="C497" s="125"/>
      <c r="D497" s="35" t="s">
        <v>14</v>
      </c>
      <c r="E497" s="38">
        <f t="shared" si="174"/>
        <v>54516</v>
      </c>
      <c r="F497" s="39" t="e">
        <f t="shared" si="174"/>
        <v>#REF!</v>
      </c>
      <c r="G497" s="39" t="e">
        <f t="shared" si="174"/>
        <v>#REF!</v>
      </c>
      <c r="H497" s="39" t="e">
        <f t="shared" si="174"/>
        <v>#REF!</v>
      </c>
      <c r="I497" s="39">
        <f t="shared" si="174"/>
        <v>18172</v>
      </c>
      <c r="J497" s="39">
        <f t="shared" si="174"/>
        <v>18172</v>
      </c>
      <c r="K497" s="39">
        <f t="shared" si="174"/>
        <v>18172</v>
      </c>
      <c r="L497" s="39">
        <f t="shared" si="174"/>
        <v>0</v>
      </c>
    </row>
    <row r="498" spans="1:12" hidden="1" x14ac:dyDescent="0.3">
      <c r="A498" s="125"/>
      <c r="B498" s="125"/>
      <c r="C498" s="125"/>
      <c r="D498" s="35" t="s">
        <v>15</v>
      </c>
      <c r="E498" s="38">
        <f t="shared" si="174"/>
        <v>16657.666680000002</v>
      </c>
      <c r="F498" s="39" t="e">
        <f t="shared" si="174"/>
        <v>#REF!</v>
      </c>
      <c r="G498" s="39" t="e">
        <f t="shared" si="174"/>
        <v>#REF!</v>
      </c>
      <c r="H498" s="39" t="e">
        <f t="shared" si="174"/>
        <v>#REF!</v>
      </c>
      <c r="I498" s="39">
        <f t="shared" si="174"/>
        <v>4543</v>
      </c>
      <c r="J498" s="39">
        <f t="shared" si="174"/>
        <v>6057.3333400000001</v>
      </c>
      <c r="K498" s="39">
        <f t="shared" si="174"/>
        <v>6057.3333400000001</v>
      </c>
      <c r="L498" s="39">
        <f t="shared" si="174"/>
        <v>0</v>
      </c>
    </row>
    <row r="499" spans="1:12" ht="26" hidden="1" x14ac:dyDescent="0.3">
      <c r="A499" s="125"/>
      <c r="B499" s="125"/>
      <c r="C499" s="125"/>
      <c r="D499" s="35" t="s">
        <v>100</v>
      </c>
      <c r="E499" s="38">
        <f>E486</f>
        <v>0</v>
      </c>
      <c r="F499" s="39" t="e">
        <f t="shared" si="174"/>
        <v>#REF!</v>
      </c>
      <c r="G499" s="39" t="e">
        <f t="shared" si="174"/>
        <v>#REF!</v>
      </c>
      <c r="H499" s="39" t="e">
        <f t="shared" si="174"/>
        <v>#REF!</v>
      </c>
      <c r="I499" s="39">
        <f t="shared" si="174"/>
        <v>0</v>
      </c>
      <c r="J499" s="39">
        <f t="shared" si="174"/>
        <v>0</v>
      </c>
      <c r="K499" s="39">
        <f t="shared" si="174"/>
        <v>0</v>
      </c>
      <c r="L499" s="39">
        <f t="shared" si="174"/>
        <v>0</v>
      </c>
    </row>
    <row r="500" spans="1:12" ht="15.75" hidden="1" customHeight="1" x14ac:dyDescent="0.3">
      <c r="A500" s="125"/>
      <c r="B500" s="125"/>
      <c r="C500" s="125"/>
      <c r="D500" s="35" t="s">
        <v>16</v>
      </c>
      <c r="E500" s="38">
        <f t="shared" si="174"/>
        <v>401637.88899999997</v>
      </c>
      <c r="F500" s="39" t="e">
        <f t="shared" si="174"/>
        <v>#REF!</v>
      </c>
      <c r="G500" s="39" t="e">
        <f t="shared" si="174"/>
        <v>#REF!</v>
      </c>
      <c r="H500" s="39" t="e">
        <f t="shared" si="174"/>
        <v>#REF!</v>
      </c>
      <c r="I500" s="39">
        <f t="shared" si="174"/>
        <v>188791.046</v>
      </c>
      <c r="J500" s="39">
        <f t="shared" si="174"/>
        <v>123379.63499999999</v>
      </c>
      <c r="K500" s="39">
        <f t="shared" si="174"/>
        <v>65209.798000000003</v>
      </c>
      <c r="L500" s="39">
        <f t="shared" si="174"/>
        <v>24257.41</v>
      </c>
    </row>
    <row r="501" spans="1:12" hidden="1" x14ac:dyDescent="0.3">
      <c r="A501" s="110"/>
      <c r="B501" s="124" t="s">
        <v>71</v>
      </c>
      <c r="C501" s="124" t="s">
        <v>74</v>
      </c>
      <c r="D501" s="25" t="s">
        <v>3</v>
      </c>
      <c r="E501" s="26">
        <f t="shared" ref="E501:L506" si="175">E234+E320+E347+E368</f>
        <v>8100175.6451199995</v>
      </c>
      <c r="F501" s="26">
        <f t="shared" si="175"/>
        <v>1248469.4668000001</v>
      </c>
      <c r="G501" s="26">
        <f t="shared" si="175"/>
        <v>1200554.3060999999</v>
      </c>
      <c r="H501" s="26">
        <f t="shared" si="175"/>
        <v>1312471.6211099999</v>
      </c>
      <c r="I501" s="26">
        <f t="shared" si="175"/>
        <v>1119787.6211100002</v>
      </c>
      <c r="J501" s="26">
        <f t="shared" si="175"/>
        <v>1072964.21</v>
      </c>
      <c r="K501" s="26">
        <f t="shared" si="175"/>
        <v>1072964.21</v>
      </c>
      <c r="L501" s="26">
        <f t="shared" si="175"/>
        <v>1072964.21</v>
      </c>
    </row>
    <row r="502" spans="1:12" hidden="1" x14ac:dyDescent="0.3">
      <c r="A502" s="110"/>
      <c r="B502" s="124"/>
      <c r="C502" s="124"/>
      <c r="D502" s="25" t="s">
        <v>13</v>
      </c>
      <c r="E502" s="26">
        <f t="shared" si="175"/>
        <v>82987.902000000002</v>
      </c>
      <c r="F502" s="27">
        <f t="shared" si="175"/>
        <v>12485.502</v>
      </c>
      <c r="G502" s="27">
        <f t="shared" si="175"/>
        <v>23500.799999999999</v>
      </c>
      <c r="H502" s="27">
        <f t="shared" si="175"/>
        <v>23500.799999999999</v>
      </c>
      <c r="I502" s="27">
        <f t="shared" si="175"/>
        <v>23500.799999999999</v>
      </c>
      <c r="J502" s="27">
        <f t="shared" si="175"/>
        <v>0</v>
      </c>
      <c r="K502" s="27">
        <f t="shared" si="175"/>
        <v>0</v>
      </c>
      <c r="L502" s="27">
        <f t="shared" si="175"/>
        <v>0</v>
      </c>
    </row>
    <row r="503" spans="1:12" hidden="1" x14ac:dyDescent="0.3">
      <c r="A503" s="110"/>
      <c r="B503" s="124"/>
      <c r="C503" s="124"/>
      <c r="D503" s="25" t="s">
        <v>14</v>
      </c>
      <c r="E503" s="26">
        <f t="shared" si="175"/>
        <v>409149.62400000007</v>
      </c>
      <c r="F503" s="27">
        <f t="shared" si="175"/>
        <v>344709.424</v>
      </c>
      <c r="G503" s="27">
        <f t="shared" si="175"/>
        <v>22377.4</v>
      </c>
      <c r="H503" s="27">
        <f t="shared" si="175"/>
        <v>21031.4</v>
      </c>
      <c r="I503" s="27">
        <f t="shared" si="175"/>
        <v>21031.4</v>
      </c>
      <c r="J503" s="27">
        <f t="shared" si="175"/>
        <v>0</v>
      </c>
      <c r="K503" s="27">
        <f t="shared" si="175"/>
        <v>0</v>
      </c>
      <c r="L503" s="27">
        <f t="shared" si="175"/>
        <v>0</v>
      </c>
    </row>
    <row r="504" spans="1:12" hidden="1" x14ac:dyDescent="0.3">
      <c r="A504" s="110"/>
      <c r="B504" s="124"/>
      <c r="C504" s="124"/>
      <c r="D504" s="25" t="s">
        <v>15</v>
      </c>
      <c r="E504" s="26">
        <f t="shared" si="175"/>
        <v>101169.31469</v>
      </c>
      <c r="F504" s="27">
        <f t="shared" si="175"/>
        <v>12800.470799999999</v>
      </c>
      <c r="G504" s="27">
        <f t="shared" si="175"/>
        <v>83786.421669999996</v>
      </c>
      <c r="H504" s="27">
        <f t="shared" si="175"/>
        <v>2291.2111100000002</v>
      </c>
      <c r="I504" s="27">
        <f t="shared" si="175"/>
        <v>2291.2111100000002</v>
      </c>
      <c r="J504" s="27">
        <f t="shared" si="175"/>
        <v>0</v>
      </c>
      <c r="K504" s="27">
        <f t="shared" si="175"/>
        <v>0</v>
      </c>
      <c r="L504" s="27">
        <f t="shared" si="175"/>
        <v>0</v>
      </c>
    </row>
    <row r="505" spans="1:12" ht="26" hidden="1" x14ac:dyDescent="0.3">
      <c r="A505" s="110"/>
      <c r="B505" s="124"/>
      <c r="C505" s="124"/>
      <c r="D505" s="28" t="s">
        <v>100</v>
      </c>
      <c r="E505" s="26">
        <f t="shared" si="175"/>
        <v>427731.35969000001</v>
      </c>
      <c r="F505" s="27">
        <f t="shared" si="175"/>
        <v>357499.47080000001</v>
      </c>
      <c r="G505" s="27">
        <f t="shared" si="175"/>
        <v>24407.666670000002</v>
      </c>
      <c r="H505" s="27">
        <f t="shared" si="175"/>
        <v>22912.111110000002</v>
      </c>
      <c r="I505" s="27">
        <f t="shared" si="175"/>
        <v>22912.111110000002</v>
      </c>
      <c r="J505" s="27">
        <f t="shared" si="175"/>
        <v>0</v>
      </c>
      <c r="K505" s="27">
        <f t="shared" si="175"/>
        <v>0</v>
      </c>
      <c r="L505" s="27">
        <f t="shared" si="175"/>
        <v>0</v>
      </c>
    </row>
    <row r="506" spans="1:12" ht="15" hidden="1" customHeight="1" x14ac:dyDescent="0.3">
      <c r="A506" s="110"/>
      <c r="B506" s="124"/>
      <c r="C506" s="124"/>
      <c r="D506" s="25" t="s">
        <v>16</v>
      </c>
      <c r="E506" s="26">
        <f t="shared" si="175"/>
        <v>7079137.4447399992</v>
      </c>
      <c r="F506" s="27">
        <f t="shared" si="175"/>
        <v>520974.59919999994</v>
      </c>
      <c r="G506" s="27">
        <f t="shared" si="175"/>
        <v>1046482.01776</v>
      </c>
      <c r="H506" s="27">
        <f t="shared" si="175"/>
        <v>1242736.09889</v>
      </c>
      <c r="I506" s="27">
        <f t="shared" si="175"/>
        <v>1050052.09889</v>
      </c>
      <c r="J506" s="27">
        <f t="shared" si="175"/>
        <v>1072964.21</v>
      </c>
      <c r="K506" s="27">
        <f t="shared" si="175"/>
        <v>1072964.21</v>
      </c>
      <c r="L506" s="27">
        <f t="shared" si="175"/>
        <v>1072964.21</v>
      </c>
    </row>
    <row r="507" spans="1:12" hidden="1" x14ac:dyDescent="0.3">
      <c r="A507" s="110"/>
      <c r="B507" s="124" t="s">
        <v>59</v>
      </c>
      <c r="C507" s="124" t="s">
        <v>73</v>
      </c>
      <c r="D507" s="25" t="s">
        <v>3</v>
      </c>
      <c r="E507" s="26">
        <f t="shared" ref="E507:L512" si="176">E111</f>
        <v>81863.374789999987</v>
      </c>
      <c r="F507" s="26">
        <f t="shared" si="176"/>
        <v>27702.504789999999</v>
      </c>
      <c r="G507" s="26">
        <f t="shared" si="176"/>
        <v>11931</v>
      </c>
      <c r="H507" s="26">
        <f t="shared" si="176"/>
        <v>25320.3</v>
      </c>
      <c r="I507" s="26">
        <f t="shared" si="176"/>
        <v>16909.57</v>
      </c>
      <c r="J507" s="26">
        <f t="shared" si="176"/>
        <v>0</v>
      </c>
      <c r="K507" s="26">
        <f t="shared" si="176"/>
        <v>0</v>
      </c>
      <c r="L507" s="26">
        <f t="shared" si="176"/>
        <v>0</v>
      </c>
    </row>
    <row r="508" spans="1:12" hidden="1" x14ac:dyDescent="0.3">
      <c r="A508" s="110"/>
      <c r="B508" s="124"/>
      <c r="C508" s="124"/>
      <c r="D508" s="25" t="s">
        <v>13</v>
      </c>
      <c r="E508" s="26">
        <f t="shared" si="176"/>
        <v>0</v>
      </c>
      <c r="F508" s="27">
        <f t="shared" si="176"/>
        <v>0</v>
      </c>
      <c r="G508" s="27">
        <f t="shared" si="176"/>
        <v>0</v>
      </c>
      <c r="H508" s="27">
        <f t="shared" si="176"/>
        <v>0</v>
      </c>
      <c r="I508" s="27">
        <f t="shared" si="176"/>
        <v>0</v>
      </c>
      <c r="J508" s="27">
        <f t="shared" si="176"/>
        <v>0</v>
      </c>
      <c r="K508" s="27">
        <f t="shared" si="176"/>
        <v>0</v>
      </c>
      <c r="L508" s="27">
        <f t="shared" si="176"/>
        <v>0</v>
      </c>
    </row>
    <row r="509" spans="1:12" hidden="1" x14ac:dyDescent="0.3">
      <c r="A509" s="110"/>
      <c r="B509" s="124"/>
      <c r="C509" s="124"/>
      <c r="D509" s="25" t="s">
        <v>14</v>
      </c>
      <c r="E509" s="26">
        <f t="shared" si="176"/>
        <v>0</v>
      </c>
      <c r="F509" s="27">
        <f t="shared" si="176"/>
        <v>0</v>
      </c>
      <c r="G509" s="27">
        <f t="shared" si="176"/>
        <v>0</v>
      </c>
      <c r="H509" s="27">
        <f t="shared" si="176"/>
        <v>0</v>
      </c>
      <c r="I509" s="27">
        <f t="shared" si="176"/>
        <v>0</v>
      </c>
      <c r="J509" s="27">
        <f t="shared" si="176"/>
        <v>0</v>
      </c>
      <c r="K509" s="27">
        <f t="shared" si="176"/>
        <v>0</v>
      </c>
      <c r="L509" s="27">
        <f t="shared" si="176"/>
        <v>0</v>
      </c>
    </row>
    <row r="510" spans="1:12" hidden="1" x14ac:dyDescent="0.3">
      <c r="A510" s="110"/>
      <c r="B510" s="124"/>
      <c r="C510" s="124"/>
      <c r="D510" s="25" t="s">
        <v>15</v>
      </c>
      <c r="E510" s="26">
        <f t="shared" si="176"/>
        <v>36860.704789999996</v>
      </c>
      <c r="F510" s="27">
        <f t="shared" si="176"/>
        <v>5280.9047900000005</v>
      </c>
      <c r="G510" s="27">
        <f t="shared" si="176"/>
        <v>11931</v>
      </c>
      <c r="H510" s="27">
        <f t="shared" si="176"/>
        <v>11288.8</v>
      </c>
      <c r="I510" s="27">
        <f t="shared" si="176"/>
        <v>8360</v>
      </c>
      <c r="J510" s="27">
        <f t="shared" si="176"/>
        <v>0</v>
      </c>
      <c r="K510" s="27">
        <f t="shared" si="176"/>
        <v>0</v>
      </c>
      <c r="L510" s="27">
        <f t="shared" si="176"/>
        <v>0</v>
      </c>
    </row>
    <row r="511" spans="1:12" ht="26" hidden="1" x14ac:dyDescent="0.3">
      <c r="A511" s="110"/>
      <c r="B511" s="124"/>
      <c r="C511" s="124"/>
      <c r="D511" s="25" t="s">
        <v>100</v>
      </c>
      <c r="E511" s="26">
        <f t="shared" si="176"/>
        <v>0</v>
      </c>
      <c r="F511" s="27">
        <f t="shared" si="176"/>
        <v>0</v>
      </c>
      <c r="G511" s="27">
        <f t="shared" si="176"/>
        <v>0</v>
      </c>
      <c r="H511" s="27">
        <f t="shared" si="176"/>
        <v>0</v>
      </c>
      <c r="I511" s="27">
        <f t="shared" si="176"/>
        <v>0</v>
      </c>
      <c r="J511" s="27">
        <f t="shared" si="176"/>
        <v>0</v>
      </c>
      <c r="K511" s="27">
        <f t="shared" si="176"/>
        <v>0</v>
      </c>
      <c r="L511" s="27">
        <f t="shared" si="176"/>
        <v>0</v>
      </c>
    </row>
    <row r="512" spans="1:12" hidden="1" x14ac:dyDescent="0.3">
      <c r="A512" s="110"/>
      <c r="B512" s="124"/>
      <c r="C512" s="124"/>
      <c r="D512" s="25" t="s">
        <v>16</v>
      </c>
      <c r="E512" s="26">
        <f t="shared" si="176"/>
        <v>45002.67</v>
      </c>
      <c r="F512" s="27">
        <f t="shared" si="176"/>
        <v>22421.599999999999</v>
      </c>
      <c r="G512" s="27">
        <f t="shared" si="176"/>
        <v>0</v>
      </c>
      <c r="H512" s="27">
        <f t="shared" si="176"/>
        <v>14031.5</v>
      </c>
      <c r="I512" s="27">
        <f t="shared" si="176"/>
        <v>8549.57</v>
      </c>
      <c r="J512" s="27">
        <f t="shared" si="176"/>
        <v>0</v>
      </c>
      <c r="K512" s="27">
        <f t="shared" si="176"/>
        <v>0</v>
      </c>
      <c r="L512" s="27">
        <f t="shared" si="176"/>
        <v>0</v>
      </c>
    </row>
    <row r="513" spans="1:12" hidden="1" x14ac:dyDescent="0.3">
      <c r="A513" s="110"/>
      <c r="B513" s="113" t="s">
        <v>57</v>
      </c>
      <c r="C513" s="113" t="s">
        <v>73</v>
      </c>
      <c r="D513" s="5" t="s">
        <v>3</v>
      </c>
      <c r="E513" s="72">
        <f t="shared" ref="E513:L515" si="177">E335+E302</f>
        <v>14616</v>
      </c>
      <c r="F513" s="72">
        <f t="shared" si="177"/>
        <v>0</v>
      </c>
      <c r="G513" s="72">
        <f t="shared" si="177"/>
        <v>1976</v>
      </c>
      <c r="H513" s="72">
        <f t="shared" si="177"/>
        <v>4128</v>
      </c>
      <c r="I513" s="72">
        <f t="shared" si="177"/>
        <v>2128</v>
      </c>
      <c r="J513" s="72">
        <f t="shared" si="177"/>
        <v>2128</v>
      </c>
      <c r="K513" s="72">
        <f t="shared" si="177"/>
        <v>2128</v>
      </c>
      <c r="L513" s="72">
        <f t="shared" si="177"/>
        <v>2128</v>
      </c>
    </row>
    <row r="514" spans="1:12" hidden="1" x14ac:dyDescent="0.3">
      <c r="A514" s="110"/>
      <c r="B514" s="113"/>
      <c r="C514" s="113"/>
      <c r="D514" s="5" t="s">
        <v>13</v>
      </c>
      <c r="E514" s="72">
        <f t="shared" si="177"/>
        <v>0</v>
      </c>
      <c r="F514" s="73">
        <f t="shared" si="177"/>
        <v>0</v>
      </c>
      <c r="G514" s="73">
        <f t="shared" si="177"/>
        <v>0</v>
      </c>
      <c r="H514" s="73">
        <f t="shared" si="177"/>
        <v>0</v>
      </c>
      <c r="I514" s="73">
        <f t="shared" si="177"/>
        <v>0</v>
      </c>
      <c r="J514" s="73">
        <f t="shared" si="177"/>
        <v>0</v>
      </c>
      <c r="K514" s="73">
        <f t="shared" si="177"/>
        <v>0</v>
      </c>
      <c r="L514" s="73">
        <f t="shared" si="177"/>
        <v>0</v>
      </c>
    </row>
    <row r="515" spans="1:12" hidden="1" x14ac:dyDescent="0.3">
      <c r="A515" s="110"/>
      <c r="B515" s="113"/>
      <c r="C515" s="113"/>
      <c r="D515" s="5" t="s">
        <v>14</v>
      </c>
      <c r="E515" s="72">
        <f t="shared" si="177"/>
        <v>0</v>
      </c>
      <c r="F515" s="73">
        <f t="shared" si="177"/>
        <v>0</v>
      </c>
      <c r="G515" s="73">
        <f t="shared" si="177"/>
        <v>0</v>
      </c>
      <c r="H515" s="73">
        <f t="shared" si="177"/>
        <v>0</v>
      </c>
      <c r="I515" s="73">
        <f t="shared" si="177"/>
        <v>0</v>
      </c>
      <c r="J515" s="73">
        <f t="shared" si="177"/>
        <v>0</v>
      </c>
      <c r="K515" s="73">
        <f t="shared" si="177"/>
        <v>0</v>
      </c>
      <c r="L515" s="73">
        <f t="shared" si="177"/>
        <v>0</v>
      </c>
    </row>
    <row r="516" spans="1:12" hidden="1" x14ac:dyDescent="0.3">
      <c r="A516" s="110"/>
      <c r="B516" s="113"/>
      <c r="C516" s="113"/>
      <c r="D516" s="5" t="s">
        <v>15</v>
      </c>
      <c r="E516" s="72">
        <f>E338+E305</f>
        <v>0</v>
      </c>
      <c r="F516" s="73">
        <v>0</v>
      </c>
      <c r="G516" s="73">
        <f t="shared" ref="G516:L516" si="178">G338+G305</f>
        <v>0</v>
      </c>
      <c r="H516" s="73">
        <f t="shared" si="178"/>
        <v>0</v>
      </c>
      <c r="I516" s="73">
        <f t="shared" si="178"/>
        <v>0</v>
      </c>
      <c r="J516" s="73">
        <f t="shared" si="178"/>
        <v>0</v>
      </c>
      <c r="K516" s="73">
        <f t="shared" si="178"/>
        <v>0</v>
      </c>
      <c r="L516" s="73">
        <f t="shared" si="178"/>
        <v>0</v>
      </c>
    </row>
    <row r="517" spans="1:12" hidden="1" x14ac:dyDescent="0.3">
      <c r="A517" s="110"/>
      <c r="B517" s="113"/>
      <c r="C517" s="113"/>
      <c r="D517" s="5" t="s">
        <v>16</v>
      </c>
      <c r="E517" s="72">
        <f t="shared" ref="E517:L517" si="179">E340+E307</f>
        <v>14616</v>
      </c>
      <c r="F517" s="73">
        <f t="shared" si="179"/>
        <v>0</v>
      </c>
      <c r="G517" s="73">
        <f t="shared" si="179"/>
        <v>1976</v>
      </c>
      <c r="H517" s="73">
        <f t="shared" si="179"/>
        <v>4128</v>
      </c>
      <c r="I517" s="73">
        <f t="shared" si="179"/>
        <v>2128</v>
      </c>
      <c r="J517" s="73">
        <f t="shared" si="179"/>
        <v>2128</v>
      </c>
      <c r="K517" s="73">
        <f t="shared" si="179"/>
        <v>2128</v>
      </c>
      <c r="L517" s="73">
        <f t="shared" si="179"/>
        <v>2128</v>
      </c>
    </row>
    <row r="518" spans="1:12" hidden="1" x14ac:dyDescent="0.3">
      <c r="A518" s="111"/>
      <c r="B518" s="113" t="s">
        <v>48</v>
      </c>
      <c r="C518" s="113" t="s">
        <v>73</v>
      </c>
      <c r="D518" s="5" t="s">
        <v>3</v>
      </c>
      <c r="E518" s="72">
        <f t="shared" ref="E518:L521" si="180">E296</f>
        <v>57444.869999999995</v>
      </c>
      <c r="F518" s="72">
        <f t="shared" si="180"/>
        <v>1059.1199999999999</v>
      </c>
      <c r="G518" s="72">
        <f t="shared" si="180"/>
        <v>10532.4</v>
      </c>
      <c r="H518" s="72">
        <f t="shared" si="180"/>
        <v>9170.67</v>
      </c>
      <c r="I518" s="72">
        <f t="shared" si="180"/>
        <v>9170.67</v>
      </c>
      <c r="J518" s="72">
        <f t="shared" si="180"/>
        <v>9170.67</v>
      </c>
      <c r="K518" s="72">
        <f t="shared" si="180"/>
        <v>9170.67</v>
      </c>
      <c r="L518" s="72">
        <f t="shared" si="180"/>
        <v>9170.67</v>
      </c>
    </row>
    <row r="519" spans="1:12" hidden="1" x14ac:dyDescent="0.3">
      <c r="A519" s="111"/>
      <c r="B519" s="113"/>
      <c r="C519" s="113"/>
      <c r="D519" s="5" t="s">
        <v>13</v>
      </c>
      <c r="E519" s="72">
        <f t="shared" si="180"/>
        <v>0</v>
      </c>
      <c r="F519" s="73">
        <f t="shared" si="180"/>
        <v>0</v>
      </c>
      <c r="G519" s="73">
        <f t="shared" si="180"/>
        <v>0</v>
      </c>
      <c r="H519" s="73">
        <f t="shared" si="180"/>
        <v>0</v>
      </c>
      <c r="I519" s="73">
        <f t="shared" si="180"/>
        <v>0</v>
      </c>
      <c r="J519" s="73">
        <f t="shared" si="180"/>
        <v>0</v>
      </c>
      <c r="K519" s="73">
        <f t="shared" si="180"/>
        <v>0</v>
      </c>
      <c r="L519" s="73">
        <f t="shared" si="180"/>
        <v>0</v>
      </c>
    </row>
    <row r="520" spans="1:12" hidden="1" x14ac:dyDescent="0.3">
      <c r="A520" s="111"/>
      <c r="B520" s="113"/>
      <c r="C520" s="113"/>
      <c r="D520" s="5" t="s">
        <v>14</v>
      </c>
      <c r="E520" s="72">
        <f t="shared" si="180"/>
        <v>0</v>
      </c>
      <c r="F520" s="73">
        <f t="shared" si="180"/>
        <v>0</v>
      </c>
      <c r="G520" s="73">
        <f t="shared" si="180"/>
        <v>0</v>
      </c>
      <c r="H520" s="73">
        <f t="shared" si="180"/>
        <v>0</v>
      </c>
      <c r="I520" s="73">
        <f t="shared" si="180"/>
        <v>0</v>
      </c>
      <c r="J520" s="73">
        <f t="shared" si="180"/>
        <v>0</v>
      </c>
      <c r="K520" s="73">
        <f t="shared" si="180"/>
        <v>0</v>
      </c>
      <c r="L520" s="73">
        <f t="shared" si="180"/>
        <v>0</v>
      </c>
    </row>
    <row r="521" spans="1:12" hidden="1" x14ac:dyDescent="0.3">
      <c r="A521" s="111"/>
      <c r="B521" s="113"/>
      <c r="C521" s="113"/>
      <c r="D521" s="5" t="s">
        <v>15</v>
      </c>
      <c r="E521" s="72">
        <f t="shared" si="180"/>
        <v>0</v>
      </c>
      <c r="F521" s="73">
        <f t="shared" si="180"/>
        <v>0</v>
      </c>
      <c r="G521" s="73">
        <f t="shared" si="180"/>
        <v>0</v>
      </c>
      <c r="H521" s="73">
        <f t="shared" si="180"/>
        <v>0</v>
      </c>
      <c r="I521" s="73">
        <f t="shared" si="180"/>
        <v>0</v>
      </c>
      <c r="J521" s="73">
        <f t="shared" si="180"/>
        <v>0</v>
      </c>
      <c r="K521" s="73">
        <f t="shared" si="180"/>
        <v>0</v>
      </c>
      <c r="L521" s="73">
        <f t="shared" si="180"/>
        <v>0</v>
      </c>
    </row>
    <row r="522" spans="1:12" ht="14.15" hidden="1" customHeight="1" x14ac:dyDescent="0.3">
      <c r="A522" s="111"/>
      <c r="B522" s="113"/>
      <c r="C522" s="113"/>
      <c r="D522" s="5" t="s">
        <v>16</v>
      </c>
      <c r="E522" s="72">
        <f t="shared" ref="E522:L522" si="181">E301</f>
        <v>57444.869999999995</v>
      </c>
      <c r="F522" s="73">
        <f t="shared" si="181"/>
        <v>1059.1199999999999</v>
      </c>
      <c r="G522" s="73">
        <f t="shared" si="181"/>
        <v>10532.4</v>
      </c>
      <c r="H522" s="73">
        <f t="shared" si="181"/>
        <v>9170.67</v>
      </c>
      <c r="I522" s="73">
        <f t="shared" si="181"/>
        <v>9170.67</v>
      </c>
      <c r="J522" s="73">
        <f t="shared" si="181"/>
        <v>9170.67</v>
      </c>
      <c r="K522" s="73">
        <f t="shared" si="181"/>
        <v>9170.67</v>
      </c>
      <c r="L522" s="73">
        <f t="shared" si="181"/>
        <v>9170.67</v>
      </c>
    </row>
    <row r="523" spans="1:12" ht="13.9" hidden="1" customHeight="1" x14ac:dyDescent="0.3">
      <c r="A523" s="110"/>
      <c r="B523" s="113" t="s">
        <v>83</v>
      </c>
      <c r="C523" s="112" t="s">
        <v>73</v>
      </c>
      <c r="D523" s="5" t="s">
        <v>3</v>
      </c>
      <c r="E523" s="72">
        <f t="shared" ref="E523:L526" si="182">E308</f>
        <v>836</v>
      </c>
      <c r="F523" s="72">
        <f t="shared" si="182"/>
        <v>0</v>
      </c>
      <c r="G523" s="72">
        <f t="shared" si="182"/>
        <v>152</v>
      </c>
      <c r="H523" s="72">
        <f t="shared" si="182"/>
        <v>684</v>
      </c>
      <c r="I523" s="72">
        <f t="shared" si="182"/>
        <v>0</v>
      </c>
      <c r="J523" s="72">
        <f t="shared" si="182"/>
        <v>0</v>
      </c>
      <c r="K523" s="72">
        <f t="shared" si="182"/>
        <v>0</v>
      </c>
      <c r="L523" s="72">
        <f t="shared" si="182"/>
        <v>0</v>
      </c>
    </row>
    <row r="524" spans="1:12" hidden="1" x14ac:dyDescent="0.3">
      <c r="A524" s="111"/>
      <c r="B524" s="113"/>
      <c r="C524" s="112"/>
      <c r="D524" s="5" t="s">
        <v>13</v>
      </c>
      <c r="E524" s="72">
        <f t="shared" si="182"/>
        <v>0</v>
      </c>
      <c r="F524" s="73">
        <f t="shared" si="182"/>
        <v>0</v>
      </c>
      <c r="G524" s="73">
        <f t="shared" si="182"/>
        <v>0</v>
      </c>
      <c r="H524" s="73">
        <f t="shared" si="182"/>
        <v>0</v>
      </c>
      <c r="I524" s="73">
        <f t="shared" si="182"/>
        <v>0</v>
      </c>
      <c r="J524" s="73">
        <f t="shared" si="182"/>
        <v>0</v>
      </c>
      <c r="K524" s="73">
        <f t="shared" si="182"/>
        <v>0</v>
      </c>
      <c r="L524" s="73">
        <f t="shared" si="182"/>
        <v>0</v>
      </c>
    </row>
    <row r="525" spans="1:12" hidden="1" x14ac:dyDescent="0.3">
      <c r="A525" s="111"/>
      <c r="B525" s="113"/>
      <c r="C525" s="112"/>
      <c r="D525" s="5" t="s">
        <v>14</v>
      </c>
      <c r="E525" s="72">
        <f t="shared" si="182"/>
        <v>0</v>
      </c>
      <c r="F525" s="73">
        <f t="shared" si="182"/>
        <v>0</v>
      </c>
      <c r="G525" s="73">
        <f t="shared" si="182"/>
        <v>0</v>
      </c>
      <c r="H525" s="73">
        <f t="shared" si="182"/>
        <v>0</v>
      </c>
      <c r="I525" s="73">
        <f t="shared" si="182"/>
        <v>0</v>
      </c>
      <c r="J525" s="73">
        <f t="shared" si="182"/>
        <v>0</v>
      </c>
      <c r="K525" s="73">
        <f t="shared" si="182"/>
        <v>0</v>
      </c>
      <c r="L525" s="73">
        <f t="shared" si="182"/>
        <v>0</v>
      </c>
    </row>
    <row r="526" spans="1:12" hidden="1" x14ac:dyDescent="0.3">
      <c r="A526" s="111"/>
      <c r="B526" s="113"/>
      <c r="C526" s="112"/>
      <c r="D526" s="5" t="s">
        <v>15</v>
      </c>
      <c r="E526" s="72">
        <f t="shared" si="182"/>
        <v>0</v>
      </c>
      <c r="F526" s="73">
        <f t="shared" si="182"/>
        <v>0</v>
      </c>
      <c r="G526" s="73">
        <f t="shared" si="182"/>
        <v>0</v>
      </c>
      <c r="H526" s="73">
        <f t="shared" si="182"/>
        <v>0</v>
      </c>
      <c r="I526" s="73">
        <f t="shared" si="182"/>
        <v>0</v>
      </c>
      <c r="J526" s="73">
        <f t="shared" si="182"/>
        <v>0</v>
      </c>
      <c r="K526" s="73">
        <f t="shared" si="182"/>
        <v>0</v>
      </c>
      <c r="L526" s="73">
        <f t="shared" si="182"/>
        <v>0</v>
      </c>
    </row>
    <row r="527" spans="1:12" hidden="1" x14ac:dyDescent="0.3">
      <c r="A527" s="111"/>
      <c r="B527" s="113"/>
      <c r="C527" s="112"/>
      <c r="D527" s="5" t="s">
        <v>16</v>
      </c>
      <c r="E527" s="72">
        <f t="shared" ref="E527:L531" si="183">E313</f>
        <v>836</v>
      </c>
      <c r="F527" s="73">
        <f t="shared" si="183"/>
        <v>0</v>
      </c>
      <c r="G527" s="73">
        <f t="shared" si="183"/>
        <v>152</v>
      </c>
      <c r="H527" s="73">
        <f t="shared" si="183"/>
        <v>684</v>
      </c>
      <c r="I527" s="73">
        <f t="shared" si="183"/>
        <v>0</v>
      </c>
      <c r="J527" s="73">
        <f t="shared" si="183"/>
        <v>0</v>
      </c>
      <c r="K527" s="73">
        <f t="shared" si="183"/>
        <v>0</v>
      </c>
      <c r="L527" s="73">
        <f t="shared" si="183"/>
        <v>0</v>
      </c>
    </row>
    <row r="528" spans="1:12" hidden="1" x14ac:dyDescent="0.3">
      <c r="A528" s="110"/>
      <c r="B528" s="113" t="s">
        <v>94</v>
      </c>
      <c r="C528" s="112" t="s">
        <v>73</v>
      </c>
      <c r="D528" s="5" t="s">
        <v>3</v>
      </c>
      <c r="E528" s="72">
        <f t="shared" si="183"/>
        <v>1594754.0900000003</v>
      </c>
      <c r="F528" s="72">
        <f t="shared" si="183"/>
        <v>57142.07</v>
      </c>
      <c r="G528" s="72">
        <f t="shared" si="183"/>
        <v>272106.97000000003</v>
      </c>
      <c r="H528" s="72">
        <f t="shared" si="183"/>
        <v>253648.21000000002</v>
      </c>
      <c r="I528" s="72">
        <f t="shared" si="183"/>
        <v>252964.21000000002</v>
      </c>
      <c r="J528" s="72">
        <f t="shared" si="183"/>
        <v>252964.21000000002</v>
      </c>
      <c r="K528" s="72">
        <f t="shared" si="183"/>
        <v>252964.21000000002</v>
      </c>
      <c r="L528" s="72">
        <f t="shared" si="183"/>
        <v>252964.21000000002</v>
      </c>
    </row>
    <row r="529" spans="1:12" hidden="1" x14ac:dyDescent="0.3">
      <c r="A529" s="111"/>
      <c r="B529" s="113"/>
      <c r="C529" s="112"/>
      <c r="D529" s="5" t="s">
        <v>13</v>
      </c>
      <c r="E529" s="72">
        <f t="shared" si="183"/>
        <v>0</v>
      </c>
      <c r="F529" s="73">
        <f t="shared" si="183"/>
        <v>0</v>
      </c>
      <c r="G529" s="73">
        <f t="shared" si="183"/>
        <v>0</v>
      </c>
      <c r="H529" s="73">
        <f t="shared" si="183"/>
        <v>0</v>
      </c>
      <c r="I529" s="73">
        <f t="shared" si="183"/>
        <v>0</v>
      </c>
      <c r="J529" s="73">
        <f t="shared" si="183"/>
        <v>0</v>
      </c>
      <c r="K529" s="73">
        <f t="shared" si="183"/>
        <v>0</v>
      </c>
      <c r="L529" s="73">
        <f t="shared" si="183"/>
        <v>0</v>
      </c>
    </row>
    <row r="530" spans="1:12" hidden="1" x14ac:dyDescent="0.3">
      <c r="A530" s="111"/>
      <c r="B530" s="113"/>
      <c r="C530" s="112"/>
      <c r="D530" s="5" t="s">
        <v>14</v>
      </c>
      <c r="E530" s="72">
        <f t="shared" si="183"/>
        <v>0</v>
      </c>
      <c r="F530" s="73">
        <f t="shared" si="183"/>
        <v>0</v>
      </c>
      <c r="G530" s="73">
        <f t="shared" si="183"/>
        <v>0</v>
      </c>
      <c r="H530" s="73">
        <f t="shared" si="183"/>
        <v>0</v>
      </c>
      <c r="I530" s="73">
        <f t="shared" si="183"/>
        <v>0</v>
      </c>
      <c r="J530" s="73">
        <f t="shared" si="183"/>
        <v>0</v>
      </c>
      <c r="K530" s="73">
        <f t="shared" si="183"/>
        <v>0</v>
      </c>
      <c r="L530" s="73">
        <f t="shared" si="183"/>
        <v>0</v>
      </c>
    </row>
    <row r="531" spans="1:12" hidden="1" x14ac:dyDescent="0.3">
      <c r="A531" s="111"/>
      <c r="B531" s="113"/>
      <c r="C531" s="112"/>
      <c r="D531" s="5" t="s">
        <v>15</v>
      </c>
      <c r="E531" s="72">
        <f t="shared" si="183"/>
        <v>0</v>
      </c>
      <c r="F531" s="73">
        <f t="shared" si="183"/>
        <v>0</v>
      </c>
      <c r="G531" s="73">
        <f t="shared" si="183"/>
        <v>0</v>
      </c>
      <c r="H531" s="73">
        <f t="shared" si="183"/>
        <v>0</v>
      </c>
      <c r="I531" s="73">
        <f t="shared" si="183"/>
        <v>0</v>
      </c>
      <c r="J531" s="73">
        <f t="shared" si="183"/>
        <v>0</v>
      </c>
      <c r="K531" s="73">
        <f t="shared" si="183"/>
        <v>0</v>
      </c>
      <c r="L531" s="73">
        <f t="shared" si="183"/>
        <v>0</v>
      </c>
    </row>
    <row r="532" spans="1:12" hidden="1" x14ac:dyDescent="0.3">
      <c r="A532" s="111"/>
      <c r="B532" s="113"/>
      <c r="C532" s="112"/>
      <c r="D532" s="5" t="s">
        <v>16</v>
      </c>
      <c r="E532" s="72"/>
      <c r="F532" s="73"/>
      <c r="G532" s="73"/>
      <c r="H532" s="73"/>
      <c r="I532" s="73"/>
      <c r="J532" s="73"/>
      <c r="K532" s="73"/>
      <c r="L532" s="73"/>
    </row>
    <row r="533" spans="1:12" hidden="1" x14ac:dyDescent="0.3">
      <c r="A533" s="121"/>
      <c r="B533" s="108" t="s">
        <v>136</v>
      </c>
      <c r="C533" s="109" t="s">
        <v>73</v>
      </c>
      <c r="D533" s="25" t="s">
        <v>3</v>
      </c>
      <c r="E533" s="30" t="e">
        <f>#REF!</f>
        <v>#REF!</v>
      </c>
      <c r="F533" s="30" t="e">
        <f>#REF!</f>
        <v>#REF!</v>
      </c>
      <c r="G533" s="30" t="e">
        <f>#REF!</f>
        <v>#REF!</v>
      </c>
      <c r="H533" s="30" t="e">
        <f>#REF!</f>
        <v>#REF!</v>
      </c>
      <c r="I533" s="29" t="e">
        <f>#REF!</f>
        <v>#REF!</v>
      </c>
      <c r="J533" s="29" t="e">
        <f>#REF!</f>
        <v>#REF!</v>
      </c>
      <c r="K533" s="29" t="e">
        <f>#REF!</f>
        <v>#REF!</v>
      </c>
      <c r="L533" s="29" t="e">
        <f>#REF!</f>
        <v>#REF!</v>
      </c>
    </row>
    <row r="534" spans="1:12" hidden="1" x14ac:dyDescent="0.3">
      <c r="A534" s="121"/>
      <c r="B534" s="108"/>
      <c r="C534" s="109"/>
      <c r="D534" s="25" t="s">
        <v>13</v>
      </c>
      <c r="E534" s="32" t="e">
        <f>#REF!</f>
        <v>#REF!</v>
      </c>
      <c r="F534" s="31" t="e">
        <f>#REF!</f>
        <v>#REF!</v>
      </c>
      <c r="G534" s="31" t="e">
        <f>#REF!</f>
        <v>#REF!</v>
      </c>
      <c r="H534" s="31" t="e">
        <f>#REF!</f>
        <v>#REF!</v>
      </c>
      <c r="I534" s="31" t="e">
        <f>#REF!</f>
        <v>#REF!</v>
      </c>
      <c r="J534" s="31" t="e">
        <f>#REF!</f>
        <v>#REF!</v>
      </c>
      <c r="K534" s="31" t="e">
        <f>#REF!</f>
        <v>#REF!</v>
      </c>
      <c r="L534" s="31" t="e">
        <f>#REF!</f>
        <v>#REF!</v>
      </c>
    </row>
    <row r="535" spans="1:12" hidden="1" x14ac:dyDescent="0.3">
      <c r="A535" s="121"/>
      <c r="B535" s="108"/>
      <c r="C535" s="109"/>
      <c r="D535" s="25" t="s">
        <v>14</v>
      </c>
      <c r="E535" s="32" t="e">
        <f>#REF!</f>
        <v>#REF!</v>
      </c>
      <c r="F535" s="31" t="e">
        <f>#REF!</f>
        <v>#REF!</v>
      </c>
      <c r="G535" s="31" t="e">
        <f>#REF!</f>
        <v>#REF!</v>
      </c>
      <c r="H535" s="31" t="e">
        <f>#REF!</f>
        <v>#REF!</v>
      </c>
      <c r="I535" s="31" t="e">
        <f>#REF!</f>
        <v>#REF!</v>
      </c>
      <c r="J535" s="31" t="e">
        <f>#REF!</f>
        <v>#REF!</v>
      </c>
      <c r="K535" s="31" t="e">
        <f>#REF!</f>
        <v>#REF!</v>
      </c>
      <c r="L535" s="32" t="e">
        <f>#REF!</f>
        <v>#REF!</v>
      </c>
    </row>
    <row r="536" spans="1:12" hidden="1" x14ac:dyDescent="0.3">
      <c r="A536" s="121"/>
      <c r="B536" s="108"/>
      <c r="C536" s="109"/>
      <c r="D536" s="25" t="s">
        <v>15</v>
      </c>
      <c r="E536" s="34" t="e">
        <f>#REF!</f>
        <v>#REF!</v>
      </c>
      <c r="F536" s="33" t="e">
        <f>#REF!</f>
        <v>#REF!</v>
      </c>
      <c r="G536" s="33" t="e">
        <f>#REF!</f>
        <v>#REF!</v>
      </c>
      <c r="H536" s="33" t="e">
        <f>#REF!</f>
        <v>#REF!</v>
      </c>
      <c r="I536" s="33" t="e">
        <f>#REF!</f>
        <v>#REF!</v>
      </c>
      <c r="J536" s="33" t="e">
        <f>#REF!</f>
        <v>#REF!</v>
      </c>
      <c r="K536" s="33" t="e">
        <f>#REF!</f>
        <v>#REF!</v>
      </c>
      <c r="L536" s="33" t="e">
        <f>#REF!</f>
        <v>#REF!</v>
      </c>
    </row>
    <row r="537" spans="1:12" ht="26" hidden="1" x14ac:dyDescent="0.3">
      <c r="A537" s="121"/>
      <c r="B537" s="108"/>
      <c r="C537" s="109"/>
      <c r="D537" s="25" t="s">
        <v>100</v>
      </c>
      <c r="E537" s="34" t="e">
        <f>#REF!</f>
        <v>#REF!</v>
      </c>
      <c r="F537" s="33" t="e">
        <f>#REF!</f>
        <v>#REF!</v>
      </c>
      <c r="G537" s="33" t="e">
        <f>#REF!</f>
        <v>#REF!</v>
      </c>
      <c r="H537" s="33" t="e">
        <f>#REF!</f>
        <v>#REF!</v>
      </c>
      <c r="I537" s="33" t="e">
        <f>#REF!</f>
        <v>#REF!</v>
      </c>
      <c r="J537" s="33" t="e">
        <f>#REF!</f>
        <v>#REF!</v>
      </c>
      <c r="K537" s="33" t="e">
        <f>#REF!</f>
        <v>#REF!</v>
      </c>
      <c r="L537" s="33" t="e">
        <f>#REF!</f>
        <v>#REF!</v>
      </c>
    </row>
    <row r="538" spans="1:12" hidden="1" x14ac:dyDescent="0.3">
      <c r="A538" s="121"/>
      <c r="B538" s="108"/>
      <c r="C538" s="109"/>
      <c r="D538" s="25" t="s">
        <v>16</v>
      </c>
      <c r="E538" s="34" t="e">
        <f>#REF!</f>
        <v>#REF!</v>
      </c>
      <c r="F538" s="33" t="e">
        <f>#REF!</f>
        <v>#REF!</v>
      </c>
      <c r="G538" s="33" t="e">
        <f>#REF!</f>
        <v>#REF!</v>
      </c>
      <c r="H538" s="33" t="e">
        <f>#REF!</f>
        <v>#REF!</v>
      </c>
      <c r="I538" s="33" t="e">
        <f>#REF!</f>
        <v>#REF!</v>
      </c>
      <c r="J538" s="33" t="e">
        <f>#REF!</f>
        <v>#REF!</v>
      </c>
      <c r="K538" s="33" t="e">
        <f>#REF!</f>
        <v>#REF!</v>
      </c>
      <c r="L538" s="33" t="e">
        <f>#REF!</f>
        <v>#REF!</v>
      </c>
    </row>
    <row r="539" spans="1:12" hidden="1" x14ac:dyDescent="0.3">
      <c r="A539" s="107"/>
      <c r="B539" s="108" t="s">
        <v>137</v>
      </c>
      <c r="C539" s="109" t="s">
        <v>73</v>
      </c>
      <c r="D539" s="25" t="s">
        <v>3</v>
      </c>
      <c r="E539" s="34" t="e">
        <f>#REF!</f>
        <v>#REF!</v>
      </c>
      <c r="F539" s="34" t="e">
        <f>#REF!</f>
        <v>#REF!</v>
      </c>
      <c r="G539" s="34" t="e">
        <f>#REF!</f>
        <v>#REF!</v>
      </c>
      <c r="H539" s="34" t="e">
        <f>#REF!</f>
        <v>#REF!</v>
      </c>
      <c r="I539" s="34" t="e">
        <f>#REF!</f>
        <v>#REF!</v>
      </c>
      <c r="J539" s="34" t="e">
        <f>#REF!</f>
        <v>#REF!</v>
      </c>
      <c r="K539" s="34" t="e">
        <f>#REF!</f>
        <v>#REF!</v>
      </c>
      <c r="L539" s="34" t="e">
        <f>#REF!</f>
        <v>#REF!</v>
      </c>
    </row>
    <row r="540" spans="1:12" hidden="1" x14ac:dyDescent="0.3">
      <c r="A540" s="107"/>
      <c r="B540" s="108"/>
      <c r="C540" s="109"/>
      <c r="D540" s="25" t="s">
        <v>13</v>
      </c>
      <c r="E540" s="34" t="e">
        <f>#REF!</f>
        <v>#REF!</v>
      </c>
      <c r="F540" s="33" t="e">
        <f>#REF!</f>
        <v>#REF!</v>
      </c>
      <c r="G540" s="33" t="e">
        <f>#REF!</f>
        <v>#REF!</v>
      </c>
      <c r="H540" s="33" t="e">
        <f>#REF!</f>
        <v>#REF!</v>
      </c>
      <c r="I540" s="33" t="e">
        <f>#REF!</f>
        <v>#REF!</v>
      </c>
      <c r="J540" s="33" t="e">
        <f>#REF!</f>
        <v>#REF!</v>
      </c>
      <c r="K540" s="33" t="e">
        <f>#REF!</f>
        <v>#REF!</v>
      </c>
      <c r="L540" s="33" t="e">
        <f>#REF!</f>
        <v>#REF!</v>
      </c>
    </row>
    <row r="541" spans="1:12" hidden="1" x14ac:dyDescent="0.3">
      <c r="A541" s="107"/>
      <c r="B541" s="108"/>
      <c r="C541" s="109"/>
      <c r="D541" s="25" t="s">
        <v>14</v>
      </c>
      <c r="E541" s="34" t="e">
        <f>#REF!</f>
        <v>#REF!</v>
      </c>
      <c r="F541" s="33" t="e">
        <f>#REF!</f>
        <v>#REF!</v>
      </c>
      <c r="G541" s="33" t="e">
        <f>#REF!</f>
        <v>#REF!</v>
      </c>
      <c r="H541" s="33" t="e">
        <f>#REF!</f>
        <v>#REF!</v>
      </c>
      <c r="I541" s="33" t="e">
        <f>#REF!</f>
        <v>#REF!</v>
      </c>
      <c r="J541" s="33" t="e">
        <f>#REF!</f>
        <v>#REF!</v>
      </c>
      <c r="K541" s="33" t="e">
        <f>#REF!</f>
        <v>#REF!</v>
      </c>
      <c r="L541" s="33" t="e">
        <f>#REF!</f>
        <v>#REF!</v>
      </c>
    </row>
    <row r="542" spans="1:12" hidden="1" x14ac:dyDescent="0.3">
      <c r="A542" s="107"/>
      <c r="B542" s="108"/>
      <c r="C542" s="109"/>
      <c r="D542" s="25" t="s">
        <v>15</v>
      </c>
      <c r="E542" s="34" t="e">
        <f>#REF!</f>
        <v>#REF!</v>
      </c>
      <c r="F542" s="33" t="e">
        <f>#REF!</f>
        <v>#REF!</v>
      </c>
      <c r="G542" s="33" t="e">
        <f>#REF!</f>
        <v>#REF!</v>
      </c>
      <c r="H542" s="33" t="e">
        <f>#REF!</f>
        <v>#REF!</v>
      </c>
      <c r="I542" s="33" t="e">
        <f>#REF!</f>
        <v>#REF!</v>
      </c>
      <c r="J542" s="33" t="e">
        <f>#REF!</f>
        <v>#REF!</v>
      </c>
      <c r="K542" s="33" t="e">
        <f>#REF!</f>
        <v>#REF!</v>
      </c>
      <c r="L542" s="33" t="e">
        <f>#REF!</f>
        <v>#REF!</v>
      </c>
    </row>
    <row r="543" spans="1:12" ht="26" hidden="1" x14ac:dyDescent="0.3">
      <c r="A543" s="107"/>
      <c r="B543" s="108"/>
      <c r="C543" s="109"/>
      <c r="D543" s="25" t="s">
        <v>100</v>
      </c>
      <c r="E543" s="34" t="e">
        <f>#REF!</f>
        <v>#REF!</v>
      </c>
      <c r="F543" s="33" t="e">
        <f>#REF!</f>
        <v>#REF!</v>
      </c>
      <c r="G543" s="33" t="e">
        <f>#REF!</f>
        <v>#REF!</v>
      </c>
      <c r="H543" s="33" t="e">
        <f>#REF!</f>
        <v>#REF!</v>
      </c>
      <c r="I543" s="33" t="e">
        <f>#REF!</f>
        <v>#REF!</v>
      </c>
      <c r="J543" s="33" t="e">
        <f>#REF!</f>
        <v>#REF!</v>
      </c>
      <c r="K543" s="33" t="e">
        <f>#REF!</f>
        <v>#REF!</v>
      </c>
      <c r="L543" s="33" t="e">
        <f>#REF!</f>
        <v>#REF!</v>
      </c>
    </row>
    <row r="544" spans="1:12" hidden="1" x14ac:dyDescent="0.3">
      <c r="A544" s="107"/>
      <c r="B544" s="108"/>
      <c r="C544" s="109"/>
      <c r="D544" s="25" t="s">
        <v>16</v>
      </c>
      <c r="E544" s="34" t="e">
        <f>#REF!</f>
        <v>#REF!</v>
      </c>
      <c r="F544" s="33" t="e">
        <f>#REF!</f>
        <v>#REF!</v>
      </c>
      <c r="G544" s="33" t="e">
        <f>#REF!</f>
        <v>#REF!</v>
      </c>
      <c r="H544" s="33" t="e">
        <f>#REF!</f>
        <v>#REF!</v>
      </c>
      <c r="I544" s="33" t="e">
        <f>#REF!</f>
        <v>#REF!</v>
      </c>
      <c r="J544" s="33" t="e">
        <f>#REF!</f>
        <v>#REF!</v>
      </c>
      <c r="K544" s="33" t="e">
        <f>#REF!</f>
        <v>#REF!</v>
      </c>
      <c r="L544" s="33" t="e">
        <f>#REF!</f>
        <v>#REF!</v>
      </c>
    </row>
    <row r="545" spans="1:12" hidden="1" x14ac:dyDescent="0.3">
      <c r="A545" s="74"/>
      <c r="B545" s="75"/>
      <c r="C545" s="76"/>
      <c r="D545" s="76"/>
      <c r="E545" s="76"/>
      <c r="F545" s="76"/>
      <c r="G545" s="76"/>
      <c r="H545" s="76"/>
      <c r="I545" s="76"/>
      <c r="J545" s="76"/>
      <c r="K545" s="76"/>
      <c r="L545" s="76"/>
    </row>
    <row r="546" spans="1:12" ht="7.5" hidden="1" customHeight="1" x14ac:dyDescent="0.3">
      <c r="A546" s="74"/>
      <c r="B546" s="75"/>
      <c r="C546" s="76"/>
      <c r="D546" s="76"/>
      <c r="E546" s="76"/>
      <c r="F546" s="76"/>
      <c r="G546" s="76"/>
      <c r="H546" s="76"/>
      <c r="I546" s="76"/>
      <c r="J546" s="76"/>
      <c r="K546" s="76"/>
      <c r="L546" s="76"/>
    </row>
    <row r="547" spans="1:12" x14ac:dyDescent="0.3">
      <c r="A547" s="104" t="s">
        <v>150</v>
      </c>
      <c r="B547" s="104"/>
      <c r="C547" s="104"/>
      <c r="D547" s="81" t="s">
        <v>3</v>
      </c>
      <c r="E547" s="98">
        <f t="shared" ref="E547:L552" si="184">E387+E412+E431+E450+E463+E482</f>
        <v>5995050.3149200007</v>
      </c>
      <c r="F547" s="98" t="e">
        <f t="shared" si="184"/>
        <v>#REF!</v>
      </c>
      <c r="G547" s="98" t="e">
        <f t="shared" si="184"/>
        <v>#REF!</v>
      </c>
      <c r="H547" s="98" t="e">
        <f t="shared" si="184"/>
        <v>#REF!</v>
      </c>
      <c r="I547" s="98">
        <f t="shared" si="184"/>
        <v>1392611.5064100001</v>
      </c>
      <c r="J547" s="98">
        <f t="shared" si="184"/>
        <v>1510461.7517699997</v>
      </c>
      <c r="K547" s="98">
        <f t="shared" si="184"/>
        <v>1667919.43934</v>
      </c>
      <c r="L547" s="98">
        <f t="shared" si="184"/>
        <v>1424057.6173999999</v>
      </c>
    </row>
    <row r="548" spans="1:12" x14ac:dyDescent="0.3">
      <c r="A548" s="104"/>
      <c r="B548" s="104"/>
      <c r="C548" s="104"/>
      <c r="D548" s="44" t="s">
        <v>13</v>
      </c>
      <c r="E548" s="99">
        <f t="shared" si="184"/>
        <v>34185.199999999997</v>
      </c>
      <c r="F548" s="99" t="e">
        <f t="shared" si="184"/>
        <v>#REF!</v>
      </c>
      <c r="G548" s="99" t="e">
        <f t="shared" si="184"/>
        <v>#REF!</v>
      </c>
      <c r="H548" s="99" t="e">
        <f t="shared" si="184"/>
        <v>#REF!</v>
      </c>
      <c r="I548" s="99">
        <f t="shared" si="184"/>
        <v>8356.4</v>
      </c>
      <c r="J548" s="99">
        <f t="shared" si="184"/>
        <v>12914.4</v>
      </c>
      <c r="K548" s="99">
        <f t="shared" si="184"/>
        <v>12914.4</v>
      </c>
      <c r="L548" s="99">
        <f t="shared" si="184"/>
        <v>0</v>
      </c>
    </row>
    <row r="549" spans="1:12" x14ac:dyDescent="0.3">
      <c r="A549" s="104"/>
      <c r="B549" s="104"/>
      <c r="C549" s="104"/>
      <c r="D549" s="44" t="s">
        <v>14</v>
      </c>
      <c r="E549" s="99">
        <f t="shared" si="184"/>
        <v>241495.40000000002</v>
      </c>
      <c r="F549" s="99" t="e">
        <f t="shared" si="184"/>
        <v>#REF!</v>
      </c>
      <c r="G549" s="99" t="e">
        <f t="shared" si="184"/>
        <v>#REF!</v>
      </c>
      <c r="H549" s="99" t="e">
        <f t="shared" si="184"/>
        <v>#REF!</v>
      </c>
      <c r="I549" s="100">
        <f t="shared" si="184"/>
        <v>88332.900000000009</v>
      </c>
      <c r="J549" s="100">
        <f t="shared" si="184"/>
        <v>85195.400000000009</v>
      </c>
      <c r="K549" s="100">
        <f t="shared" si="184"/>
        <v>67967.100000000006</v>
      </c>
      <c r="L549" s="99">
        <f t="shared" si="184"/>
        <v>0</v>
      </c>
    </row>
    <row r="550" spans="1:12" x14ac:dyDescent="0.3">
      <c r="A550" s="104"/>
      <c r="B550" s="104"/>
      <c r="C550" s="104"/>
      <c r="D550" s="44" t="s">
        <v>15</v>
      </c>
      <c r="E550" s="99">
        <f t="shared" si="184"/>
        <v>121793.37568</v>
      </c>
      <c r="F550" s="99" t="e">
        <f t="shared" si="184"/>
        <v>#REF!</v>
      </c>
      <c r="G550" s="99" t="e">
        <f t="shared" si="184"/>
        <v>#REF!</v>
      </c>
      <c r="H550" s="99" t="e">
        <f t="shared" si="184"/>
        <v>#REF!</v>
      </c>
      <c r="I550" s="100">
        <f t="shared" si="184"/>
        <v>55304.709000000003</v>
      </c>
      <c r="J550" s="100">
        <f t="shared" si="184"/>
        <v>33244.333339999997</v>
      </c>
      <c r="K550" s="100">
        <f t="shared" si="184"/>
        <v>33244.333339999997</v>
      </c>
      <c r="L550" s="99">
        <f t="shared" si="184"/>
        <v>0</v>
      </c>
    </row>
    <row r="551" spans="1:12" ht="26" x14ac:dyDescent="0.3">
      <c r="A551" s="104"/>
      <c r="B551" s="104"/>
      <c r="C551" s="104"/>
      <c r="D551" s="44" t="s">
        <v>100</v>
      </c>
      <c r="E551" s="99">
        <f t="shared" si="184"/>
        <v>0</v>
      </c>
      <c r="F551" s="99" t="e">
        <f t="shared" si="184"/>
        <v>#REF!</v>
      </c>
      <c r="G551" s="99" t="e">
        <f t="shared" si="184"/>
        <v>#REF!</v>
      </c>
      <c r="H551" s="99" t="e">
        <f t="shared" si="184"/>
        <v>#REF!</v>
      </c>
      <c r="I551" s="100">
        <f t="shared" si="184"/>
        <v>0</v>
      </c>
      <c r="J551" s="99">
        <f t="shared" si="184"/>
        <v>0</v>
      </c>
      <c r="K551" s="99">
        <f t="shared" si="184"/>
        <v>0</v>
      </c>
      <c r="L551" s="99">
        <f t="shared" si="184"/>
        <v>0</v>
      </c>
    </row>
    <row r="552" spans="1:12" x14ac:dyDescent="0.3">
      <c r="A552" s="104"/>
      <c r="B552" s="104"/>
      <c r="C552" s="104"/>
      <c r="D552" s="44" t="s">
        <v>141</v>
      </c>
      <c r="E552" s="99">
        <f t="shared" si="184"/>
        <v>5597576.3392399997</v>
      </c>
      <c r="F552" s="99" t="e">
        <f t="shared" si="184"/>
        <v>#REF!</v>
      </c>
      <c r="G552" s="99" t="e">
        <f t="shared" si="184"/>
        <v>#REF!</v>
      </c>
      <c r="H552" s="99" t="e">
        <f t="shared" si="184"/>
        <v>#REF!</v>
      </c>
      <c r="I552" s="99">
        <f t="shared" si="184"/>
        <v>1240617.4974100001</v>
      </c>
      <c r="J552" s="99">
        <f t="shared" si="184"/>
        <v>1379107.6184299998</v>
      </c>
      <c r="K552" s="99">
        <f t="shared" si="184"/>
        <v>1553793.6059999997</v>
      </c>
      <c r="L552" s="99">
        <f t="shared" si="184"/>
        <v>1424057.6173999999</v>
      </c>
    </row>
    <row r="553" spans="1:12" x14ac:dyDescent="0.3">
      <c r="A553" s="105" t="s">
        <v>69</v>
      </c>
      <c r="B553" s="105"/>
      <c r="C553" s="45"/>
      <c r="D553" s="45"/>
      <c r="E553" s="101"/>
      <c r="F553" s="101"/>
      <c r="G553" s="101"/>
      <c r="H553" s="101"/>
      <c r="I553" s="101"/>
      <c r="J553" s="101"/>
      <c r="K553" s="101"/>
      <c r="L553" s="101"/>
    </row>
    <row r="554" spans="1:12" x14ac:dyDescent="0.3">
      <c r="A554" s="103" t="s">
        <v>151</v>
      </c>
      <c r="B554" s="106"/>
      <c r="C554" s="106"/>
      <c r="D554" s="81" t="s">
        <v>3</v>
      </c>
      <c r="E554" s="102">
        <f>E482</f>
        <v>472811.55567999999</v>
      </c>
      <c r="F554" s="102" t="e">
        <f t="shared" ref="F554:L554" si="185">F482</f>
        <v>#REF!</v>
      </c>
      <c r="G554" s="102" t="e">
        <f t="shared" si="185"/>
        <v>#REF!</v>
      </c>
      <c r="H554" s="102" t="e">
        <f t="shared" si="185"/>
        <v>#REF!</v>
      </c>
      <c r="I554" s="102">
        <f t="shared" si="185"/>
        <v>211506.046</v>
      </c>
      <c r="J554" s="102">
        <f t="shared" si="185"/>
        <v>147608.96833999999</v>
      </c>
      <c r="K554" s="102">
        <f t="shared" si="185"/>
        <v>89439.131340000007</v>
      </c>
      <c r="L554" s="102">
        <f t="shared" si="185"/>
        <v>24257.41</v>
      </c>
    </row>
    <row r="555" spans="1:12" x14ac:dyDescent="0.3">
      <c r="A555" s="106"/>
      <c r="B555" s="106"/>
      <c r="C555" s="106"/>
      <c r="D555" s="44" t="s">
        <v>13</v>
      </c>
      <c r="E555" s="101">
        <f t="shared" ref="E555:L559" si="186">E483</f>
        <v>0</v>
      </c>
      <c r="F555" s="101" t="e">
        <f t="shared" si="186"/>
        <v>#REF!</v>
      </c>
      <c r="G555" s="101" t="e">
        <f t="shared" si="186"/>
        <v>#REF!</v>
      </c>
      <c r="H555" s="101" t="e">
        <f t="shared" si="186"/>
        <v>#REF!</v>
      </c>
      <c r="I555" s="101">
        <f t="shared" si="186"/>
        <v>0</v>
      </c>
      <c r="J555" s="101">
        <f t="shared" si="186"/>
        <v>0</v>
      </c>
      <c r="K555" s="101">
        <f t="shared" si="186"/>
        <v>0</v>
      </c>
      <c r="L555" s="101">
        <f t="shared" si="186"/>
        <v>0</v>
      </c>
    </row>
    <row r="556" spans="1:12" x14ac:dyDescent="0.3">
      <c r="A556" s="106"/>
      <c r="B556" s="106"/>
      <c r="C556" s="106"/>
      <c r="D556" s="44" t="s">
        <v>14</v>
      </c>
      <c r="E556" s="101">
        <f t="shared" si="186"/>
        <v>54516</v>
      </c>
      <c r="F556" s="101" t="e">
        <f t="shared" si="186"/>
        <v>#REF!</v>
      </c>
      <c r="G556" s="101" t="e">
        <f t="shared" si="186"/>
        <v>#REF!</v>
      </c>
      <c r="H556" s="101" t="e">
        <f t="shared" si="186"/>
        <v>#REF!</v>
      </c>
      <c r="I556" s="101">
        <f t="shared" si="186"/>
        <v>18172</v>
      </c>
      <c r="J556" s="101">
        <f t="shared" si="186"/>
        <v>18172</v>
      </c>
      <c r="K556" s="101">
        <f t="shared" si="186"/>
        <v>18172</v>
      </c>
      <c r="L556" s="101">
        <f t="shared" si="186"/>
        <v>0</v>
      </c>
    </row>
    <row r="557" spans="1:12" x14ac:dyDescent="0.3">
      <c r="A557" s="106"/>
      <c r="B557" s="106"/>
      <c r="C557" s="106"/>
      <c r="D557" s="44" t="s">
        <v>15</v>
      </c>
      <c r="E557" s="101">
        <f t="shared" si="186"/>
        <v>16657.666680000002</v>
      </c>
      <c r="F557" s="101" t="e">
        <f t="shared" si="186"/>
        <v>#REF!</v>
      </c>
      <c r="G557" s="101" t="e">
        <f t="shared" si="186"/>
        <v>#REF!</v>
      </c>
      <c r="H557" s="101" t="e">
        <f t="shared" si="186"/>
        <v>#REF!</v>
      </c>
      <c r="I557" s="101">
        <f t="shared" si="186"/>
        <v>4543</v>
      </c>
      <c r="J557" s="101">
        <f t="shared" si="186"/>
        <v>6057.3333400000001</v>
      </c>
      <c r="K557" s="101">
        <f t="shared" si="186"/>
        <v>6057.3333400000001</v>
      </c>
      <c r="L557" s="101">
        <f t="shared" si="186"/>
        <v>0</v>
      </c>
    </row>
    <row r="558" spans="1:12" ht="26" x14ac:dyDescent="0.3">
      <c r="A558" s="106"/>
      <c r="B558" s="106"/>
      <c r="C558" s="106"/>
      <c r="D558" s="44" t="s">
        <v>100</v>
      </c>
      <c r="E558" s="101">
        <f t="shared" si="186"/>
        <v>0</v>
      </c>
      <c r="F558" s="101" t="e">
        <f t="shared" si="186"/>
        <v>#REF!</v>
      </c>
      <c r="G558" s="101" t="e">
        <f t="shared" si="186"/>
        <v>#REF!</v>
      </c>
      <c r="H558" s="101" t="e">
        <f t="shared" si="186"/>
        <v>#REF!</v>
      </c>
      <c r="I558" s="101">
        <f t="shared" si="186"/>
        <v>0</v>
      </c>
      <c r="J558" s="101">
        <f t="shared" si="186"/>
        <v>0</v>
      </c>
      <c r="K558" s="101">
        <f t="shared" si="186"/>
        <v>0</v>
      </c>
      <c r="L558" s="101">
        <f t="shared" si="186"/>
        <v>0</v>
      </c>
    </row>
    <row r="559" spans="1:12" x14ac:dyDescent="0.3">
      <c r="A559" s="106"/>
      <c r="B559" s="106"/>
      <c r="C559" s="106"/>
      <c r="D559" s="44" t="s">
        <v>141</v>
      </c>
      <c r="E559" s="101">
        <f t="shared" si="186"/>
        <v>401637.88899999997</v>
      </c>
      <c r="F559" s="101" t="e">
        <f t="shared" si="186"/>
        <v>#REF!</v>
      </c>
      <c r="G559" s="101" t="e">
        <f t="shared" si="186"/>
        <v>#REF!</v>
      </c>
      <c r="H559" s="101" t="e">
        <f t="shared" si="186"/>
        <v>#REF!</v>
      </c>
      <c r="I559" s="101">
        <f t="shared" si="186"/>
        <v>188791.046</v>
      </c>
      <c r="J559" s="101">
        <f t="shared" si="186"/>
        <v>123379.63499999999</v>
      </c>
      <c r="K559" s="101">
        <f t="shared" si="186"/>
        <v>65209.798000000003</v>
      </c>
      <c r="L559" s="101">
        <f t="shared" si="186"/>
        <v>24257.41</v>
      </c>
    </row>
    <row r="560" spans="1:12" x14ac:dyDescent="0.3">
      <c r="A560" s="106" t="s">
        <v>152</v>
      </c>
      <c r="B560" s="106"/>
      <c r="C560" s="106"/>
      <c r="D560" s="81" t="s">
        <v>3</v>
      </c>
      <c r="E560" s="102">
        <f>E547-E554</f>
        <v>5522238.7592400005</v>
      </c>
      <c r="F560" s="102" t="e">
        <f t="shared" ref="F560:L560" si="187">F547-F554</f>
        <v>#REF!</v>
      </c>
      <c r="G560" s="102" t="e">
        <f t="shared" si="187"/>
        <v>#REF!</v>
      </c>
      <c r="H560" s="102" t="e">
        <f t="shared" si="187"/>
        <v>#REF!</v>
      </c>
      <c r="I560" s="102">
        <f t="shared" si="187"/>
        <v>1181105.4604100001</v>
      </c>
      <c r="J560" s="102">
        <f t="shared" si="187"/>
        <v>1362852.7834299998</v>
      </c>
      <c r="K560" s="102">
        <f t="shared" si="187"/>
        <v>1578480.308</v>
      </c>
      <c r="L560" s="102">
        <f t="shared" si="187"/>
        <v>1399800.2074</v>
      </c>
    </row>
    <row r="561" spans="1:12" x14ac:dyDescent="0.3">
      <c r="A561" s="106"/>
      <c r="B561" s="106"/>
      <c r="C561" s="106"/>
      <c r="D561" s="44" t="s">
        <v>13</v>
      </c>
      <c r="E561" s="101">
        <f t="shared" ref="E561:L565" si="188">E548-E555</f>
        <v>34185.199999999997</v>
      </c>
      <c r="F561" s="101" t="e">
        <f t="shared" si="188"/>
        <v>#REF!</v>
      </c>
      <c r="G561" s="101" t="e">
        <f t="shared" si="188"/>
        <v>#REF!</v>
      </c>
      <c r="H561" s="101" t="e">
        <f t="shared" si="188"/>
        <v>#REF!</v>
      </c>
      <c r="I561" s="101">
        <f t="shared" si="188"/>
        <v>8356.4</v>
      </c>
      <c r="J561" s="101">
        <f t="shared" si="188"/>
        <v>12914.4</v>
      </c>
      <c r="K561" s="101">
        <f t="shared" si="188"/>
        <v>12914.4</v>
      </c>
      <c r="L561" s="101">
        <f t="shared" si="188"/>
        <v>0</v>
      </c>
    </row>
    <row r="562" spans="1:12" x14ac:dyDescent="0.3">
      <c r="A562" s="106"/>
      <c r="B562" s="106"/>
      <c r="C562" s="106"/>
      <c r="D562" s="44" t="s">
        <v>14</v>
      </c>
      <c r="E562" s="101">
        <f t="shared" si="188"/>
        <v>186979.40000000002</v>
      </c>
      <c r="F562" s="101" t="e">
        <f t="shared" si="188"/>
        <v>#REF!</v>
      </c>
      <c r="G562" s="101" t="e">
        <f t="shared" si="188"/>
        <v>#REF!</v>
      </c>
      <c r="H562" s="101" t="e">
        <f t="shared" si="188"/>
        <v>#REF!</v>
      </c>
      <c r="I562" s="101">
        <f t="shared" si="188"/>
        <v>70160.900000000009</v>
      </c>
      <c r="J562" s="101">
        <f t="shared" si="188"/>
        <v>67023.400000000009</v>
      </c>
      <c r="K562" s="101">
        <f t="shared" si="188"/>
        <v>49795.100000000006</v>
      </c>
      <c r="L562" s="101">
        <f t="shared" si="188"/>
        <v>0</v>
      </c>
    </row>
    <row r="563" spans="1:12" x14ac:dyDescent="0.3">
      <c r="A563" s="106"/>
      <c r="B563" s="106"/>
      <c r="C563" s="106"/>
      <c r="D563" s="44" t="s">
        <v>15</v>
      </c>
      <c r="E563" s="101">
        <f t="shared" si="188"/>
        <v>105135.709</v>
      </c>
      <c r="F563" s="101" t="e">
        <f t="shared" si="188"/>
        <v>#REF!</v>
      </c>
      <c r="G563" s="101" t="e">
        <f t="shared" si="188"/>
        <v>#REF!</v>
      </c>
      <c r="H563" s="101" t="e">
        <f t="shared" si="188"/>
        <v>#REF!</v>
      </c>
      <c r="I563" s="101">
        <f t="shared" si="188"/>
        <v>50761.709000000003</v>
      </c>
      <c r="J563" s="101">
        <f t="shared" si="188"/>
        <v>27186.999999999996</v>
      </c>
      <c r="K563" s="101">
        <f t="shared" si="188"/>
        <v>27186.999999999996</v>
      </c>
      <c r="L563" s="101">
        <f t="shared" si="188"/>
        <v>0</v>
      </c>
    </row>
    <row r="564" spans="1:12" ht="26" x14ac:dyDescent="0.3">
      <c r="A564" s="106"/>
      <c r="B564" s="106"/>
      <c r="C564" s="106"/>
      <c r="D564" s="44" t="s">
        <v>100</v>
      </c>
      <c r="E564" s="101">
        <f t="shared" si="188"/>
        <v>0</v>
      </c>
      <c r="F564" s="101" t="e">
        <f t="shared" si="188"/>
        <v>#REF!</v>
      </c>
      <c r="G564" s="101" t="e">
        <f t="shared" si="188"/>
        <v>#REF!</v>
      </c>
      <c r="H564" s="101" t="e">
        <f t="shared" si="188"/>
        <v>#REF!</v>
      </c>
      <c r="I564" s="101">
        <f t="shared" si="188"/>
        <v>0</v>
      </c>
      <c r="J564" s="101">
        <f t="shared" si="188"/>
        <v>0</v>
      </c>
      <c r="K564" s="101">
        <f t="shared" si="188"/>
        <v>0</v>
      </c>
      <c r="L564" s="101">
        <f t="shared" si="188"/>
        <v>0</v>
      </c>
    </row>
    <row r="565" spans="1:12" x14ac:dyDescent="0.3">
      <c r="A565" s="106"/>
      <c r="B565" s="106"/>
      <c r="C565" s="106"/>
      <c r="D565" s="44" t="s">
        <v>141</v>
      </c>
      <c r="E565" s="101">
        <f t="shared" si="188"/>
        <v>5195938.4502399992</v>
      </c>
      <c r="F565" s="101" t="e">
        <f t="shared" si="188"/>
        <v>#REF!</v>
      </c>
      <c r="G565" s="101" t="e">
        <f t="shared" si="188"/>
        <v>#REF!</v>
      </c>
      <c r="H565" s="101" t="e">
        <f t="shared" si="188"/>
        <v>#REF!</v>
      </c>
      <c r="I565" s="101">
        <f t="shared" si="188"/>
        <v>1051826.45141</v>
      </c>
      <c r="J565" s="101">
        <f t="shared" si="188"/>
        <v>1255727.9834299998</v>
      </c>
      <c r="K565" s="101">
        <f t="shared" si="188"/>
        <v>1488583.8079999997</v>
      </c>
      <c r="L565" s="101">
        <f t="shared" si="188"/>
        <v>1399800.2074</v>
      </c>
    </row>
    <row r="566" spans="1:12" x14ac:dyDescent="0.3">
      <c r="A566" s="105" t="s">
        <v>69</v>
      </c>
      <c r="B566" s="105"/>
      <c r="C566" s="45"/>
      <c r="D566" s="45"/>
      <c r="E566" s="101"/>
      <c r="F566" s="101"/>
      <c r="G566" s="101"/>
      <c r="H566" s="101"/>
      <c r="I566" s="101"/>
      <c r="J566" s="101"/>
      <c r="K566" s="101"/>
      <c r="L566" s="101"/>
    </row>
    <row r="567" spans="1:12" x14ac:dyDescent="0.3">
      <c r="A567" s="103" t="s">
        <v>153</v>
      </c>
      <c r="B567" s="103"/>
      <c r="C567" s="103"/>
      <c r="D567" s="81" t="s">
        <v>3</v>
      </c>
      <c r="E567" s="102">
        <f>E463+E438+E419+E394</f>
        <v>5277956.0502399998</v>
      </c>
      <c r="F567" s="102">
        <f t="shared" ref="F567:L567" si="189">F463+F438+F419+F394</f>
        <v>1136218.3094500001</v>
      </c>
      <c r="G567" s="102">
        <f t="shared" si="189"/>
        <v>1531436.13925</v>
      </c>
      <c r="H567" s="102" t="e">
        <f t="shared" si="189"/>
        <v>#REF!</v>
      </c>
      <c r="I567" s="102">
        <f t="shared" si="189"/>
        <v>1103845.75141</v>
      </c>
      <c r="J567" s="102">
        <f t="shared" si="189"/>
        <v>1306775.7834299998</v>
      </c>
      <c r="K567" s="102">
        <f t="shared" si="189"/>
        <v>1515538.308</v>
      </c>
      <c r="L567" s="102">
        <f t="shared" si="189"/>
        <v>1351796.2074</v>
      </c>
    </row>
    <row r="568" spans="1:12" x14ac:dyDescent="0.3">
      <c r="A568" s="103"/>
      <c r="B568" s="103"/>
      <c r="C568" s="103"/>
      <c r="D568" s="44" t="s">
        <v>13</v>
      </c>
      <c r="E568" s="101">
        <f t="shared" ref="E568:L572" si="190">E464+E439+E420+E395</f>
        <v>34185.199999999997</v>
      </c>
      <c r="F568" s="101">
        <f t="shared" si="190"/>
        <v>0</v>
      </c>
      <c r="G568" s="101">
        <f t="shared" si="190"/>
        <v>0</v>
      </c>
      <c r="H568" s="101">
        <f t="shared" si="190"/>
        <v>0</v>
      </c>
      <c r="I568" s="101">
        <f t="shared" si="190"/>
        <v>8356.4</v>
      </c>
      <c r="J568" s="101">
        <f t="shared" si="190"/>
        <v>12914.4</v>
      </c>
      <c r="K568" s="101">
        <f t="shared" si="190"/>
        <v>12914.4</v>
      </c>
      <c r="L568" s="101">
        <f t="shared" si="190"/>
        <v>0</v>
      </c>
    </row>
    <row r="569" spans="1:12" x14ac:dyDescent="0.3">
      <c r="A569" s="103"/>
      <c r="B569" s="103"/>
      <c r="C569" s="103"/>
      <c r="D569" s="44" t="s">
        <v>14</v>
      </c>
      <c r="E569" s="101">
        <f t="shared" si="190"/>
        <v>186979.40000000002</v>
      </c>
      <c r="F569" s="101">
        <f t="shared" si="190"/>
        <v>344699</v>
      </c>
      <c r="G569" s="101">
        <f t="shared" si="190"/>
        <v>361846.3</v>
      </c>
      <c r="H569" s="101" t="e">
        <f t="shared" si="190"/>
        <v>#REF!</v>
      </c>
      <c r="I569" s="101">
        <f t="shared" si="190"/>
        <v>70160.899999999994</v>
      </c>
      <c r="J569" s="101">
        <f t="shared" si="190"/>
        <v>67023.400000000009</v>
      </c>
      <c r="K569" s="101">
        <f t="shared" si="190"/>
        <v>49795.100000000006</v>
      </c>
      <c r="L569" s="101">
        <f t="shared" si="190"/>
        <v>0</v>
      </c>
    </row>
    <row r="570" spans="1:12" x14ac:dyDescent="0.3">
      <c r="A570" s="103"/>
      <c r="B570" s="103"/>
      <c r="C570" s="103"/>
      <c r="D570" s="44" t="s">
        <v>15</v>
      </c>
      <c r="E570" s="101">
        <f t="shared" si="190"/>
        <v>82671</v>
      </c>
      <c r="F570" s="101">
        <f t="shared" si="190"/>
        <v>12800.470799999999</v>
      </c>
      <c r="G570" s="101">
        <f t="shared" si="190"/>
        <v>122913.73027</v>
      </c>
      <c r="H570" s="101" t="e">
        <f t="shared" si="190"/>
        <v>#REF!</v>
      </c>
      <c r="I570" s="101">
        <f t="shared" si="190"/>
        <v>29497</v>
      </c>
      <c r="J570" s="101">
        <f t="shared" si="190"/>
        <v>26587</v>
      </c>
      <c r="K570" s="101">
        <f t="shared" si="190"/>
        <v>26587</v>
      </c>
      <c r="L570" s="101">
        <f t="shared" si="190"/>
        <v>0</v>
      </c>
    </row>
    <row r="571" spans="1:12" ht="26" x14ac:dyDescent="0.3">
      <c r="A571" s="103"/>
      <c r="B571" s="103"/>
      <c r="C571" s="103"/>
      <c r="D571" s="44" t="s">
        <v>100</v>
      </c>
      <c r="E571" s="101">
        <f t="shared" si="190"/>
        <v>0</v>
      </c>
      <c r="F571" s="101">
        <f t="shared" si="190"/>
        <v>348875.03944999998</v>
      </c>
      <c r="G571" s="101">
        <f t="shared" si="190"/>
        <v>456882.22886999999</v>
      </c>
      <c r="H571" s="101" t="e">
        <f t="shared" si="190"/>
        <v>#REF!</v>
      </c>
      <c r="I571" s="101">
        <f t="shared" si="190"/>
        <v>0</v>
      </c>
      <c r="J571" s="101">
        <f t="shared" si="190"/>
        <v>0</v>
      </c>
      <c r="K571" s="101">
        <f t="shared" si="190"/>
        <v>0</v>
      </c>
      <c r="L571" s="101">
        <f t="shared" si="190"/>
        <v>0</v>
      </c>
    </row>
    <row r="572" spans="1:12" x14ac:dyDescent="0.3">
      <c r="A572" s="103"/>
      <c r="B572" s="103"/>
      <c r="C572" s="103"/>
      <c r="D572" s="44" t="s">
        <v>141</v>
      </c>
      <c r="E572" s="101">
        <f t="shared" si="190"/>
        <v>4974120.4502400002</v>
      </c>
      <c r="F572" s="101">
        <f t="shared" si="190"/>
        <v>429843.79920000001</v>
      </c>
      <c r="G572" s="101">
        <f t="shared" si="190"/>
        <v>589793.88011000003</v>
      </c>
      <c r="H572" s="101" t="e">
        <f t="shared" si="190"/>
        <v>#REF!</v>
      </c>
      <c r="I572" s="101">
        <f t="shared" si="190"/>
        <v>995831.45140999998</v>
      </c>
      <c r="J572" s="101">
        <f t="shared" si="190"/>
        <v>1200250.9834299998</v>
      </c>
      <c r="K572" s="101">
        <f t="shared" si="190"/>
        <v>1426241.808</v>
      </c>
      <c r="L572" s="101">
        <f t="shared" si="190"/>
        <v>1351796.2074</v>
      </c>
    </row>
    <row r="573" spans="1:12" x14ac:dyDescent="0.3">
      <c r="A573" s="103" t="s">
        <v>154</v>
      </c>
      <c r="B573" s="103"/>
      <c r="C573" s="103"/>
      <c r="D573" s="81" t="s">
        <v>3</v>
      </c>
      <c r="E573" s="102">
        <f t="shared" ref="E573:L578" si="191">E387</f>
        <v>39258.709000000003</v>
      </c>
      <c r="F573" s="102">
        <f t="shared" si="191"/>
        <v>0</v>
      </c>
      <c r="G573" s="102">
        <f t="shared" si="191"/>
        <v>0</v>
      </c>
      <c r="H573" s="102">
        <f t="shared" si="191"/>
        <v>0</v>
      </c>
      <c r="I573" s="102">
        <f t="shared" si="191"/>
        <v>26087.708999999999</v>
      </c>
      <c r="J573" s="102">
        <f t="shared" si="191"/>
        <v>9821</v>
      </c>
      <c r="K573" s="102">
        <f t="shared" si="191"/>
        <v>2750</v>
      </c>
      <c r="L573" s="102">
        <f t="shared" si="191"/>
        <v>600</v>
      </c>
    </row>
    <row r="574" spans="1:12" x14ac:dyDescent="0.3">
      <c r="A574" s="103"/>
      <c r="B574" s="103"/>
      <c r="C574" s="103"/>
      <c r="D574" s="44" t="s">
        <v>13</v>
      </c>
      <c r="E574" s="101">
        <f t="shared" si="191"/>
        <v>0</v>
      </c>
      <c r="F574" s="101">
        <f t="shared" si="191"/>
        <v>0</v>
      </c>
      <c r="G574" s="101">
        <f t="shared" si="191"/>
        <v>0</v>
      </c>
      <c r="H574" s="101">
        <f t="shared" si="191"/>
        <v>0</v>
      </c>
      <c r="I574" s="101">
        <f t="shared" si="191"/>
        <v>0</v>
      </c>
      <c r="J574" s="101">
        <f t="shared" si="191"/>
        <v>0</v>
      </c>
      <c r="K574" s="101">
        <f t="shared" si="191"/>
        <v>0</v>
      </c>
      <c r="L574" s="101">
        <f t="shared" si="191"/>
        <v>0</v>
      </c>
    </row>
    <row r="575" spans="1:12" x14ac:dyDescent="0.3">
      <c r="A575" s="103"/>
      <c r="B575" s="103"/>
      <c r="C575" s="103"/>
      <c r="D575" s="44" t="s">
        <v>14</v>
      </c>
      <c r="E575" s="101">
        <f t="shared" si="191"/>
        <v>0</v>
      </c>
      <c r="F575" s="101">
        <f t="shared" si="191"/>
        <v>0</v>
      </c>
      <c r="G575" s="101">
        <f t="shared" si="191"/>
        <v>0</v>
      </c>
      <c r="H575" s="101">
        <f t="shared" si="191"/>
        <v>0</v>
      </c>
      <c r="I575" s="101">
        <f t="shared" si="191"/>
        <v>0</v>
      </c>
      <c r="J575" s="101">
        <f t="shared" si="191"/>
        <v>0</v>
      </c>
      <c r="K575" s="101">
        <f t="shared" si="191"/>
        <v>0</v>
      </c>
      <c r="L575" s="101">
        <f t="shared" si="191"/>
        <v>0</v>
      </c>
    </row>
    <row r="576" spans="1:12" x14ac:dyDescent="0.3">
      <c r="A576" s="103"/>
      <c r="B576" s="103"/>
      <c r="C576" s="103"/>
      <c r="D576" s="44" t="s">
        <v>15</v>
      </c>
      <c r="E576" s="101">
        <f t="shared" si="191"/>
        <v>22464.708999999999</v>
      </c>
      <c r="F576" s="101">
        <f t="shared" si="191"/>
        <v>0</v>
      </c>
      <c r="G576" s="101">
        <f t="shared" si="191"/>
        <v>0</v>
      </c>
      <c r="H576" s="101">
        <f t="shared" si="191"/>
        <v>0</v>
      </c>
      <c r="I576" s="101">
        <f t="shared" si="191"/>
        <v>21264.708999999999</v>
      </c>
      <c r="J576" s="101">
        <f t="shared" si="191"/>
        <v>600</v>
      </c>
      <c r="K576" s="101">
        <f t="shared" si="191"/>
        <v>600</v>
      </c>
      <c r="L576" s="101">
        <f t="shared" si="191"/>
        <v>0</v>
      </c>
    </row>
    <row r="577" spans="1:12" ht="26" x14ac:dyDescent="0.3">
      <c r="A577" s="103"/>
      <c r="B577" s="103"/>
      <c r="C577" s="103"/>
      <c r="D577" s="44" t="s">
        <v>100</v>
      </c>
      <c r="E577" s="101">
        <f t="shared" si="191"/>
        <v>0</v>
      </c>
      <c r="F577" s="101">
        <f t="shared" si="191"/>
        <v>0</v>
      </c>
      <c r="G577" s="101">
        <f t="shared" si="191"/>
        <v>0</v>
      </c>
      <c r="H577" s="101">
        <f t="shared" si="191"/>
        <v>0</v>
      </c>
      <c r="I577" s="101">
        <f t="shared" si="191"/>
        <v>0</v>
      </c>
      <c r="J577" s="101">
        <f t="shared" si="191"/>
        <v>0</v>
      </c>
      <c r="K577" s="101">
        <f t="shared" si="191"/>
        <v>0</v>
      </c>
      <c r="L577" s="101">
        <f t="shared" si="191"/>
        <v>0</v>
      </c>
    </row>
    <row r="578" spans="1:12" x14ac:dyDescent="0.3">
      <c r="A578" s="103"/>
      <c r="B578" s="103"/>
      <c r="C578" s="103"/>
      <c r="D578" s="44" t="s">
        <v>141</v>
      </c>
      <c r="E578" s="101">
        <f t="shared" si="191"/>
        <v>16794</v>
      </c>
      <c r="F578" s="101">
        <f t="shared" si="191"/>
        <v>0</v>
      </c>
      <c r="G578" s="101">
        <f t="shared" si="191"/>
        <v>0</v>
      </c>
      <c r="H578" s="101">
        <f t="shared" si="191"/>
        <v>0</v>
      </c>
      <c r="I578" s="101">
        <f t="shared" si="191"/>
        <v>4823</v>
      </c>
      <c r="J578" s="101">
        <f t="shared" si="191"/>
        <v>9221</v>
      </c>
      <c r="K578" s="101">
        <f t="shared" si="191"/>
        <v>2150</v>
      </c>
      <c r="L578" s="101">
        <f t="shared" si="191"/>
        <v>600</v>
      </c>
    </row>
    <row r="579" spans="1:12" x14ac:dyDescent="0.3">
      <c r="A579" s="103" t="s">
        <v>168</v>
      </c>
      <c r="B579" s="103"/>
      <c r="C579" s="103"/>
      <c r="D579" s="81" t="s">
        <v>3</v>
      </c>
      <c r="E579" s="102">
        <f>E482</f>
        <v>472811.55567999999</v>
      </c>
      <c r="F579" s="102" t="e">
        <f t="shared" ref="F579:L579" si="192">F482</f>
        <v>#REF!</v>
      </c>
      <c r="G579" s="102" t="e">
        <f t="shared" si="192"/>
        <v>#REF!</v>
      </c>
      <c r="H579" s="102" t="e">
        <f t="shared" si="192"/>
        <v>#REF!</v>
      </c>
      <c r="I579" s="102">
        <f t="shared" si="192"/>
        <v>211506.046</v>
      </c>
      <c r="J579" s="102">
        <f t="shared" si="192"/>
        <v>147608.96833999999</v>
      </c>
      <c r="K579" s="102">
        <f t="shared" si="192"/>
        <v>89439.131340000007</v>
      </c>
      <c r="L579" s="102">
        <f t="shared" si="192"/>
        <v>24257.41</v>
      </c>
    </row>
    <row r="580" spans="1:12" x14ac:dyDescent="0.3">
      <c r="A580" s="103"/>
      <c r="B580" s="103"/>
      <c r="C580" s="103"/>
      <c r="D580" s="44" t="s">
        <v>13</v>
      </c>
      <c r="E580" s="101">
        <f t="shared" ref="E580:L584" si="193">E483</f>
        <v>0</v>
      </c>
      <c r="F580" s="101" t="e">
        <f t="shared" si="193"/>
        <v>#REF!</v>
      </c>
      <c r="G580" s="101" t="e">
        <f t="shared" si="193"/>
        <v>#REF!</v>
      </c>
      <c r="H580" s="101" t="e">
        <f t="shared" si="193"/>
        <v>#REF!</v>
      </c>
      <c r="I580" s="101">
        <f t="shared" si="193"/>
        <v>0</v>
      </c>
      <c r="J580" s="101">
        <f t="shared" si="193"/>
        <v>0</v>
      </c>
      <c r="K580" s="101">
        <f t="shared" si="193"/>
        <v>0</v>
      </c>
      <c r="L580" s="101">
        <f t="shared" si="193"/>
        <v>0</v>
      </c>
    </row>
    <row r="581" spans="1:12" x14ac:dyDescent="0.3">
      <c r="A581" s="103"/>
      <c r="B581" s="103"/>
      <c r="C581" s="103"/>
      <c r="D581" s="44" t="s">
        <v>14</v>
      </c>
      <c r="E581" s="101">
        <f t="shared" si="193"/>
        <v>54516</v>
      </c>
      <c r="F581" s="101" t="e">
        <f t="shared" si="193"/>
        <v>#REF!</v>
      </c>
      <c r="G581" s="101" t="e">
        <f t="shared" si="193"/>
        <v>#REF!</v>
      </c>
      <c r="H581" s="101" t="e">
        <f t="shared" si="193"/>
        <v>#REF!</v>
      </c>
      <c r="I581" s="101">
        <f t="shared" si="193"/>
        <v>18172</v>
      </c>
      <c r="J581" s="101">
        <f t="shared" si="193"/>
        <v>18172</v>
      </c>
      <c r="K581" s="101">
        <f t="shared" si="193"/>
        <v>18172</v>
      </c>
      <c r="L581" s="101">
        <f t="shared" si="193"/>
        <v>0</v>
      </c>
    </row>
    <row r="582" spans="1:12" x14ac:dyDescent="0.3">
      <c r="A582" s="103"/>
      <c r="B582" s="103"/>
      <c r="C582" s="103"/>
      <c r="D582" s="44" t="s">
        <v>15</v>
      </c>
      <c r="E582" s="101">
        <f t="shared" si="193"/>
        <v>16657.666680000002</v>
      </c>
      <c r="F582" s="101" t="e">
        <f t="shared" si="193"/>
        <v>#REF!</v>
      </c>
      <c r="G582" s="101" t="e">
        <f t="shared" si="193"/>
        <v>#REF!</v>
      </c>
      <c r="H582" s="101" t="e">
        <f t="shared" si="193"/>
        <v>#REF!</v>
      </c>
      <c r="I582" s="101">
        <f t="shared" si="193"/>
        <v>4543</v>
      </c>
      <c r="J582" s="101">
        <f t="shared" si="193"/>
        <v>6057.3333400000001</v>
      </c>
      <c r="K582" s="101">
        <f t="shared" si="193"/>
        <v>6057.3333400000001</v>
      </c>
      <c r="L582" s="101">
        <f t="shared" si="193"/>
        <v>0</v>
      </c>
    </row>
    <row r="583" spans="1:12" ht="26" x14ac:dyDescent="0.3">
      <c r="A583" s="103"/>
      <c r="B583" s="103"/>
      <c r="C583" s="103"/>
      <c r="D583" s="44" t="s">
        <v>100</v>
      </c>
      <c r="E583" s="101">
        <f t="shared" si="193"/>
        <v>0</v>
      </c>
      <c r="F583" s="101" t="e">
        <f t="shared" si="193"/>
        <v>#REF!</v>
      </c>
      <c r="G583" s="101" t="e">
        <f t="shared" si="193"/>
        <v>#REF!</v>
      </c>
      <c r="H583" s="101" t="e">
        <f t="shared" si="193"/>
        <v>#REF!</v>
      </c>
      <c r="I583" s="101">
        <f t="shared" si="193"/>
        <v>0</v>
      </c>
      <c r="J583" s="101">
        <f t="shared" si="193"/>
        <v>0</v>
      </c>
      <c r="K583" s="101">
        <f t="shared" si="193"/>
        <v>0</v>
      </c>
      <c r="L583" s="101">
        <f t="shared" si="193"/>
        <v>0</v>
      </c>
    </row>
    <row r="584" spans="1:12" x14ac:dyDescent="0.3">
      <c r="A584" s="103"/>
      <c r="B584" s="103"/>
      <c r="C584" s="103"/>
      <c r="D584" s="44" t="s">
        <v>141</v>
      </c>
      <c r="E584" s="101">
        <f t="shared" si="193"/>
        <v>401637.88899999997</v>
      </c>
      <c r="F584" s="101" t="e">
        <f t="shared" si="193"/>
        <v>#REF!</v>
      </c>
      <c r="G584" s="101" t="e">
        <f t="shared" si="193"/>
        <v>#REF!</v>
      </c>
      <c r="H584" s="101" t="e">
        <f t="shared" si="193"/>
        <v>#REF!</v>
      </c>
      <c r="I584" s="101">
        <f t="shared" si="193"/>
        <v>188791.046</v>
      </c>
      <c r="J584" s="101">
        <f t="shared" si="193"/>
        <v>123379.63499999999</v>
      </c>
      <c r="K584" s="101">
        <f t="shared" si="193"/>
        <v>65209.798000000003</v>
      </c>
      <c r="L584" s="101">
        <f t="shared" si="193"/>
        <v>24257.41</v>
      </c>
    </row>
    <row r="585" spans="1:12" x14ac:dyDescent="0.3">
      <c r="A585" s="103" t="s">
        <v>163</v>
      </c>
      <c r="B585" s="103"/>
      <c r="C585" s="103"/>
      <c r="D585" s="81" t="s">
        <v>3</v>
      </c>
      <c r="E585" s="102">
        <f>E547-E567-E573-E579</f>
        <v>205024.00000000093</v>
      </c>
      <c r="F585" s="102" t="e">
        <f t="shared" ref="F585:L585" si="194">F547-F567-F573-F579</f>
        <v>#REF!</v>
      </c>
      <c r="G585" s="102" t="e">
        <f t="shared" si="194"/>
        <v>#REF!</v>
      </c>
      <c r="H585" s="102" t="e">
        <f t="shared" si="194"/>
        <v>#REF!</v>
      </c>
      <c r="I585" s="102">
        <f t="shared" si="194"/>
        <v>51172.000000000146</v>
      </c>
      <c r="J585" s="102">
        <f t="shared" si="194"/>
        <v>46255.999999999913</v>
      </c>
      <c r="K585" s="102">
        <f t="shared" si="194"/>
        <v>60192.000000000073</v>
      </c>
      <c r="L585" s="102">
        <f t="shared" si="194"/>
        <v>47403.999999999913</v>
      </c>
    </row>
    <row r="586" spans="1:12" x14ac:dyDescent="0.3">
      <c r="A586" s="103"/>
      <c r="B586" s="103"/>
      <c r="C586" s="103"/>
      <c r="D586" s="44" t="s">
        <v>13</v>
      </c>
      <c r="E586" s="101">
        <f t="shared" ref="E586:L590" si="195">E548-E568-E574-E580</f>
        <v>0</v>
      </c>
      <c r="F586" s="101" t="e">
        <f t="shared" si="195"/>
        <v>#REF!</v>
      </c>
      <c r="G586" s="101" t="e">
        <f t="shared" si="195"/>
        <v>#REF!</v>
      </c>
      <c r="H586" s="101" t="e">
        <f t="shared" si="195"/>
        <v>#REF!</v>
      </c>
      <c r="I586" s="101">
        <f t="shared" si="195"/>
        <v>0</v>
      </c>
      <c r="J586" s="101">
        <f t="shared" si="195"/>
        <v>0</v>
      </c>
      <c r="K586" s="101">
        <f t="shared" si="195"/>
        <v>0</v>
      </c>
      <c r="L586" s="101">
        <f t="shared" si="195"/>
        <v>0</v>
      </c>
    </row>
    <row r="587" spans="1:12" x14ac:dyDescent="0.3">
      <c r="A587" s="103"/>
      <c r="B587" s="103"/>
      <c r="C587" s="103"/>
      <c r="D587" s="44" t="s">
        <v>14</v>
      </c>
      <c r="E587" s="101">
        <f t="shared" si="195"/>
        <v>0</v>
      </c>
      <c r="F587" s="101" t="e">
        <f t="shared" si="195"/>
        <v>#REF!</v>
      </c>
      <c r="G587" s="101" t="e">
        <f t="shared" si="195"/>
        <v>#REF!</v>
      </c>
      <c r="H587" s="101" t="e">
        <f t="shared" si="195"/>
        <v>#REF!</v>
      </c>
      <c r="I587" s="101">
        <f t="shared" si="195"/>
        <v>0</v>
      </c>
      <c r="J587" s="101">
        <f t="shared" si="195"/>
        <v>0</v>
      </c>
      <c r="K587" s="101">
        <f t="shared" si="195"/>
        <v>0</v>
      </c>
      <c r="L587" s="101">
        <f t="shared" si="195"/>
        <v>0</v>
      </c>
    </row>
    <row r="588" spans="1:12" x14ac:dyDescent="0.3">
      <c r="A588" s="103"/>
      <c r="B588" s="103"/>
      <c r="C588" s="103"/>
      <c r="D588" s="44" t="s">
        <v>15</v>
      </c>
      <c r="E588" s="101">
        <f t="shared" si="195"/>
        <v>0</v>
      </c>
      <c r="F588" s="101" t="e">
        <f t="shared" si="195"/>
        <v>#REF!</v>
      </c>
      <c r="G588" s="101" t="e">
        <f t="shared" si="195"/>
        <v>#REF!</v>
      </c>
      <c r="H588" s="101" t="e">
        <f t="shared" si="195"/>
        <v>#REF!</v>
      </c>
      <c r="I588" s="101">
        <f t="shared" si="195"/>
        <v>0</v>
      </c>
      <c r="J588" s="101">
        <f t="shared" si="195"/>
        <v>0</v>
      </c>
      <c r="K588" s="101">
        <f t="shared" si="195"/>
        <v>0</v>
      </c>
      <c r="L588" s="101">
        <f t="shared" si="195"/>
        <v>0</v>
      </c>
    </row>
    <row r="589" spans="1:12" ht="26" x14ac:dyDescent="0.3">
      <c r="A589" s="103"/>
      <c r="B589" s="103"/>
      <c r="C589" s="103"/>
      <c r="D589" s="44" t="s">
        <v>100</v>
      </c>
      <c r="E589" s="101">
        <f t="shared" si="195"/>
        <v>0</v>
      </c>
      <c r="F589" s="101" t="e">
        <f t="shared" si="195"/>
        <v>#REF!</v>
      </c>
      <c r="G589" s="101" t="e">
        <f t="shared" si="195"/>
        <v>#REF!</v>
      </c>
      <c r="H589" s="101" t="e">
        <f t="shared" si="195"/>
        <v>#REF!</v>
      </c>
      <c r="I589" s="101">
        <f t="shared" si="195"/>
        <v>0</v>
      </c>
      <c r="J589" s="101">
        <f t="shared" si="195"/>
        <v>0</v>
      </c>
      <c r="K589" s="101">
        <f t="shared" si="195"/>
        <v>0</v>
      </c>
      <c r="L589" s="101">
        <f t="shared" si="195"/>
        <v>0</v>
      </c>
    </row>
    <row r="590" spans="1:12" x14ac:dyDescent="0.3">
      <c r="A590" s="103"/>
      <c r="B590" s="103"/>
      <c r="C590" s="103"/>
      <c r="D590" s="44" t="s">
        <v>141</v>
      </c>
      <c r="E590" s="101">
        <f t="shared" si="195"/>
        <v>205023.99999999953</v>
      </c>
      <c r="F590" s="101" t="e">
        <f t="shared" si="195"/>
        <v>#REF!</v>
      </c>
      <c r="G590" s="101" t="e">
        <f t="shared" si="195"/>
        <v>#REF!</v>
      </c>
      <c r="H590" s="101" t="e">
        <f t="shared" si="195"/>
        <v>#REF!</v>
      </c>
      <c r="I590" s="101">
        <f t="shared" si="195"/>
        <v>51172.000000000087</v>
      </c>
      <c r="J590" s="101">
        <f t="shared" si="195"/>
        <v>46256.000000000015</v>
      </c>
      <c r="K590" s="101">
        <f t="shared" si="195"/>
        <v>60191.999999999716</v>
      </c>
      <c r="L590" s="101">
        <f t="shared" si="195"/>
        <v>47403.999999999913</v>
      </c>
    </row>
  </sheetData>
  <mergeCells count="288">
    <mergeCell ref="A117:L117"/>
    <mergeCell ref="A98:L98"/>
    <mergeCell ref="A118:L118"/>
    <mergeCell ref="A119:L119"/>
    <mergeCell ref="C74:C79"/>
    <mergeCell ref="A585:C590"/>
    <mergeCell ref="A5:L5"/>
    <mergeCell ref="A7:A9"/>
    <mergeCell ref="B7:B9"/>
    <mergeCell ref="C7:C9"/>
    <mergeCell ref="D7:D9"/>
    <mergeCell ref="A476:A481"/>
    <mergeCell ref="B476:B481"/>
    <mergeCell ref="C476:C481"/>
    <mergeCell ref="A412:C417"/>
    <mergeCell ref="A450:C455"/>
    <mergeCell ref="A457:A462"/>
    <mergeCell ref="B457:B462"/>
    <mergeCell ref="C457:C462"/>
    <mergeCell ref="A456:L456"/>
    <mergeCell ref="B438:B443"/>
    <mergeCell ref="C438:C443"/>
    <mergeCell ref="A418:L418"/>
    <mergeCell ref="A419:A424"/>
    <mergeCell ref="A44:A49"/>
    <mergeCell ref="B44:B49"/>
    <mergeCell ref="C44:C49"/>
    <mergeCell ref="A62:A67"/>
    <mergeCell ref="B62:B67"/>
    <mergeCell ref="C62:C67"/>
    <mergeCell ref="A68:A73"/>
    <mergeCell ref="B68:B73"/>
    <mergeCell ref="C68:C73"/>
    <mergeCell ref="A50:A55"/>
    <mergeCell ref="B50:B55"/>
    <mergeCell ref="C50:C55"/>
    <mergeCell ref="A56:A61"/>
    <mergeCell ref="B56:B61"/>
    <mergeCell ref="C56:C61"/>
    <mergeCell ref="E7:L7"/>
    <mergeCell ref="E8:E9"/>
    <mergeCell ref="F8:L8"/>
    <mergeCell ref="A11:L11"/>
    <mergeCell ref="A12:L12"/>
    <mergeCell ref="A13:L13"/>
    <mergeCell ref="A38:A43"/>
    <mergeCell ref="B38:B43"/>
    <mergeCell ref="C38:C43"/>
    <mergeCell ref="A26:A31"/>
    <mergeCell ref="B26:B31"/>
    <mergeCell ref="C26:C31"/>
    <mergeCell ref="A32:A37"/>
    <mergeCell ref="B32:B37"/>
    <mergeCell ref="C32:C37"/>
    <mergeCell ref="A14:A19"/>
    <mergeCell ref="B14:B19"/>
    <mergeCell ref="C14:C19"/>
    <mergeCell ref="A20:A25"/>
    <mergeCell ref="B20:B25"/>
    <mergeCell ref="C20:C25"/>
    <mergeCell ref="A86:A91"/>
    <mergeCell ref="B86:B91"/>
    <mergeCell ref="C86:C91"/>
    <mergeCell ref="A80:A85"/>
    <mergeCell ref="B80:B85"/>
    <mergeCell ref="C80:C85"/>
    <mergeCell ref="B74:B79"/>
    <mergeCell ref="A74:A79"/>
    <mergeCell ref="A111:A116"/>
    <mergeCell ref="B111:B116"/>
    <mergeCell ref="C111:C116"/>
    <mergeCell ref="A105:A110"/>
    <mergeCell ref="B105:B110"/>
    <mergeCell ref="C105:C110"/>
    <mergeCell ref="C99:C104"/>
    <mergeCell ref="A99:A104"/>
    <mergeCell ref="B99:B104"/>
    <mergeCell ref="A92:A97"/>
    <mergeCell ref="B92:B97"/>
    <mergeCell ref="C92:C97"/>
    <mergeCell ref="A120:A125"/>
    <mergeCell ref="B120:B125"/>
    <mergeCell ref="C120:C125"/>
    <mergeCell ref="A126:A131"/>
    <mergeCell ref="B126:B131"/>
    <mergeCell ref="C126:C131"/>
    <mergeCell ref="A528:A532"/>
    <mergeCell ref="B528:B532"/>
    <mergeCell ref="C528:C532"/>
    <mergeCell ref="A381:A386"/>
    <mergeCell ref="B381:B386"/>
    <mergeCell ref="C381:C386"/>
    <mergeCell ref="A387:C392"/>
    <mergeCell ref="A374:L374"/>
    <mergeCell ref="A437:L437"/>
    <mergeCell ref="A438:A443"/>
    <mergeCell ref="B144:B149"/>
    <mergeCell ref="C144:C149"/>
    <mergeCell ref="A156:A161"/>
    <mergeCell ref="B156:B161"/>
    <mergeCell ref="C156:C161"/>
    <mergeCell ref="A162:A167"/>
    <mergeCell ref="B162:B167"/>
    <mergeCell ref="C162:C167"/>
    <mergeCell ref="A168:A173"/>
    <mergeCell ref="B168:B173"/>
    <mergeCell ref="C168:C173"/>
    <mergeCell ref="A174:A179"/>
    <mergeCell ref="B174:B179"/>
    <mergeCell ref="C174:C179"/>
    <mergeCell ref="A132:A137"/>
    <mergeCell ref="B132:B137"/>
    <mergeCell ref="C132:C137"/>
    <mergeCell ref="A150:A155"/>
    <mergeCell ref="B150:B155"/>
    <mergeCell ref="C150:C155"/>
    <mergeCell ref="A138:A143"/>
    <mergeCell ref="B138:B143"/>
    <mergeCell ref="C138:C143"/>
    <mergeCell ref="A144:A149"/>
    <mergeCell ref="A192:A197"/>
    <mergeCell ref="B192:B197"/>
    <mergeCell ref="C192:C197"/>
    <mergeCell ref="A198:A203"/>
    <mergeCell ref="B198:B203"/>
    <mergeCell ref="C198:C203"/>
    <mergeCell ref="A180:A185"/>
    <mergeCell ref="B180:B185"/>
    <mergeCell ref="C180:C185"/>
    <mergeCell ref="A186:A191"/>
    <mergeCell ref="B186:B191"/>
    <mergeCell ref="C186:C191"/>
    <mergeCell ref="A210:A215"/>
    <mergeCell ref="B210:B215"/>
    <mergeCell ref="C210:C215"/>
    <mergeCell ref="A216:A221"/>
    <mergeCell ref="B216:B221"/>
    <mergeCell ref="C216:C221"/>
    <mergeCell ref="A204:A209"/>
    <mergeCell ref="B204:B209"/>
    <mergeCell ref="C204:C209"/>
    <mergeCell ref="A234:A239"/>
    <mergeCell ref="B234:B239"/>
    <mergeCell ref="C234:C239"/>
    <mergeCell ref="A240:L240"/>
    <mergeCell ref="A241:L241"/>
    <mergeCell ref="A242:L242"/>
    <mergeCell ref="A222:A227"/>
    <mergeCell ref="B222:B227"/>
    <mergeCell ref="C222:C227"/>
    <mergeCell ref="A228:A233"/>
    <mergeCell ref="B228:B233"/>
    <mergeCell ref="C228:C233"/>
    <mergeCell ref="A255:A259"/>
    <mergeCell ref="B255:B259"/>
    <mergeCell ref="C255:C259"/>
    <mergeCell ref="C260:C265"/>
    <mergeCell ref="A260:A265"/>
    <mergeCell ref="B260:B265"/>
    <mergeCell ref="A243:A248"/>
    <mergeCell ref="B243:B248"/>
    <mergeCell ref="C243:C248"/>
    <mergeCell ref="A249:A254"/>
    <mergeCell ref="B249:B254"/>
    <mergeCell ref="C249:C254"/>
    <mergeCell ref="A278:A283"/>
    <mergeCell ref="B278:B283"/>
    <mergeCell ref="C278:C283"/>
    <mergeCell ref="A284:A289"/>
    <mergeCell ref="B284:B289"/>
    <mergeCell ref="C284:C289"/>
    <mergeCell ref="A266:A271"/>
    <mergeCell ref="B266:B271"/>
    <mergeCell ref="C266:C271"/>
    <mergeCell ref="A272:A277"/>
    <mergeCell ref="B272:B277"/>
    <mergeCell ref="C272:C277"/>
    <mergeCell ref="A302:A307"/>
    <mergeCell ref="B302:B307"/>
    <mergeCell ref="C302:C307"/>
    <mergeCell ref="A308:A313"/>
    <mergeCell ref="B308:B313"/>
    <mergeCell ref="C308:C313"/>
    <mergeCell ref="A290:A295"/>
    <mergeCell ref="B290:B295"/>
    <mergeCell ref="C290:C295"/>
    <mergeCell ref="A296:A301"/>
    <mergeCell ref="B296:B301"/>
    <mergeCell ref="C296:C301"/>
    <mergeCell ref="A327:L327"/>
    <mergeCell ref="A328:L328"/>
    <mergeCell ref="A329:A334"/>
    <mergeCell ref="B329:B334"/>
    <mergeCell ref="C329:C334"/>
    <mergeCell ref="A314:A319"/>
    <mergeCell ref="B314:B319"/>
    <mergeCell ref="C314:C319"/>
    <mergeCell ref="A320:A325"/>
    <mergeCell ref="B320:B325"/>
    <mergeCell ref="C320:C325"/>
    <mergeCell ref="A326:L326"/>
    <mergeCell ref="C482:C487"/>
    <mergeCell ref="A501:A506"/>
    <mergeCell ref="B501:B506"/>
    <mergeCell ref="B495:B500"/>
    <mergeCell ref="C495:C500"/>
    <mergeCell ref="B488:B493"/>
    <mergeCell ref="C470:C475"/>
    <mergeCell ref="A375:A380"/>
    <mergeCell ref="B375:B380"/>
    <mergeCell ref="C375:C380"/>
    <mergeCell ref="A394:A399"/>
    <mergeCell ref="B394:B399"/>
    <mergeCell ref="C394:C399"/>
    <mergeCell ref="A393:L393"/>
    <mergeCell ref="B419:B424"/>
    <mergeCell ref="C419:C424"/>
    <mergeCell ref="A400:A405"/>
    <mergeCell ref="B400:B405"/>
    <mergeCell ref="C400:C405"/>
    <mergeCell ref="A406:A411"/>
    <mergeCell ref="B406:B411"/>
    <mergeCell ref="C406:C411"/>
    <mergeCell ref="A463:C468"/>
    <mergeCell ref="A444:A449"/>
    <mergeCell ref="A470:A475"/>
    <mergeCell ref="B470:B475"/>
    <mergeCell ref="A533:A538"/>
    <mergeCell ref="B533:B538"/>
    <mergeCell ref="C533:C538"/>
    <mergeCell ref="C523:C527"/>
    <mergeCell ref="B513:B517"/>
    <mergeCell ref="C513:C517"/>
    <mergeCell ref="A518:A522"/>
    <mergeCell ref="A507:A512"/>
    <mergeCell ref="A523:A527"/>
    <mergeCell ref="B523:B527"/>
    <mergeCell ref="A482:A487"/>
    <mergeCell ref="C488:C493"/>
    <mergeCell ref="B518:B522"/>
    <mergeCell ref="C518:C522"/>
    <mergeCell ref="B507:B512"/>
    <mergeCell ref="C507:C512"/>
    <mergeCell ref="A488:A493"/>
    <mergeCell ref="C501:C506"/>
    <mergeCell ref="A513:A517"/>
    <mergeCell ref="B494:L494"/>
    <mergeCell ref="A495:A500"/>
    <mergeCell ref="B482:B487"/>
    <mergeCell ref="A368:A373"/>
    <mergeCell ref="B368:B373"/>
    <mergeCell ref="C368:C373"/>
    <mergeCell ref="A469:L469"/>
    <mergeCell ref="A356:A361"/>
    <mergeCell ref="B356:B361"/>
    <mergeCell ref="C356:C361"/>
    <mergeCell ref="A362:A367"/>
    <mergeCell ref="B362:B367"/>
    <mergeCell ref="C362:C367"/>
    <mergeCell ref="A431:C436"/>
    <mergeCell ref="B444:B449"/>
    <mergeCell ref="C444:C449"/>
    <mergeCell ref="B425:B430"/>
    <mergeCell ref="C425:C430"/>
    <mergeCell ref="A425:A430"/>
    <mergeCell ref="A347:A352"/>
    <mergeCell ref="B347:B352"/>
    <mergeCell ref="C347:C352"/>
    <mergeCell ref="A353:L353"/>
    <mergeCell ref="A354:L354"/>
    <mergeCell ref="A355:L355"/>
    <mergeCell ref="A335:A340"/>
    <mergeCell ref="B335:B340"/>
    <mergeCell ref="C335:C340"/>
    <mergeCell ref="A341:A346"/>
    <mergeCell ref="B341:B346"/>
    <mergeCell ref="C341:C346"/>
    <mergeCell ref="A567:C572"/>
    <mergeCell ref="A573:C578"/>
    <mergeCell ref="A579:C584"/>
    <mergeCell ref="A547:C552"/>
    <mergeCell ref="A553:B553"/>
    <mergeCell ref="A554:C559"/>
    <mergeCell ref="A560:C565"/>
    <mergeCell ref="A566:B566"/>
    <mergeCell ref="A539:A544"/>
    <mergeCell ref="B539:B544"/>
    <mergeCell ref="C539:C544"/>
  </mergeCells>
  <printOptions horizontalCentered="1"/>
  <pageMargins left="0.25" right="0.25" top="0.75" bottom="0.75" header="0.3" footer="0.3"/>
  <pageSetup paperSize="9" scale="81" fitToHeight="0" orientation="landscape" r:id="rId1"/>
  <rowBreaks count="5" manualBreakCount="5">
    <brk id="392" max="11" man="1"/>
    <brk id="417" max="11" man="1"/>
    <brk id="443" max="11" man="1"/>
    <brk id="475" max="11" man="1"/>
    <brk id="56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sqref="A1:J19"/>
    </sheetView>
  </sheetViews>
  <sheetFormatPr defaultRowHeight="14.5" x14ac:dyDescent="0.35"/>
  <cols>
    <col min="1" max="1" width="34" customWidth="1"/>
  </cols>
  <sheetData>
    <row r="1" spans="1:10" x14ac:dyDescent="0.35">
      <c r="A1" s="143"/>
      <c r="B1" s="143"/>
      <c r="C1" s="143"/>
      <c r="D1" s="143"/>
      <c r="E1" s="143"/>
      <c r="F1" s="143"/>
      <c r="G1" s="143"/>
      <c r="H1" s="143"/>
      <c r="I1" s="143"/>
      <c r="J1" s="143"/>
    </row>
    <row r="2" spans="1:10" x14ac:dyDescent="0.3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0" x14ac:dyDescent="0.35">
      <c r="A3" s="143"/>
      <c r="B3" s="143"/>
      <c r="C3" s="143"/>
      <c r="D3" s="143"/>
      <c r="E3" s="143"/>
      <c r="F3" s="143"/>
      <c r="G3" s="143"/>
      <c r="H3" s="143"/>
      <c r="I3" s="143"/>
      <c r="J3" s="143"/>
    </row>
    <row r="4" spans="1:10" x14ac:dyDescent="0.35">
      <c r="G4" s="147"/>
      <c r="H4" s="148"/>
    </row>
    <row r="5" spans="1:10" x14ac:dyDescent="0.35">
      <c r="A5" s="46"/>
      <c r="B5" s="144"/>
      <c r="C5" s="144"/>
      <c r="D5" s="144"/>
      <c r="E5" s="144"/>
      <c r="F5" s="144"/>
      <c r="G5" s="144"/>
      <c r="H5" s="144"/>
    </row>
    <row r="6" spans="1:10" x14ac:dyDescent="0.35">
      <c r="A6" s="46"/>
      <c r="B6" s="47"/>
      <c r="C6" s="47"/>
      <c r="D6" s="47"/>
      <c r="E6" s="47"/>
      <c r="F6" s="47"/>
      <c r="G6" s="47"/>
      <c r="H6" s="47"/>
    </row>
    <row r="7" spans="1:10" ht="18" customHeight="1" x14ac:dyDescent="0.35">
      <c r="A7" s="48"/>
      <c r="B7" s="145"/>
      <c r="C7" s="145"/>
      <c r="D7" s="145"/>
      <c r="E7" s="145"/>
      <c r="F7" s="145"/>
      <c r="G7" s="145"/>
      <c r="H7" s="145"/>
    </row>
    <row r="8" spans="1:10" ht="15.75" customHeight="1" x14ac:dyDescent="0.35">
      <c r="A8" s="49"/>
      <c r="B8" s="146"/>
      <c r="C8" s="146"/>
      <c r="D8" s="146"/>
      <c r="E8" s="146"/>
      <c r="F8" s="146"/>
      <c r="G8" s="146"/>
      <c r="H8" s="146"/>
    </row>
    <row r="9" spans="1:10" x14ac:dyDescent="0.35">
      <c r="A9" s="52"/>
      <c r="B9" s="50"/>
      <c r="C9" s="59"/>
      <c r="D9" s="50"/>
      <c r="E9" s="61"/>
      <c r="F9" s="61"/>
      <c r="G9" s="61"/>
      <c r="H9" s="61"/>
    </row>
    <row r="10" spans="1:10" x14ac:dyDescent="0.35">
      <c r="A10" s="54"/>
      <c r="B10" s="145"/>
      <c r="C10" s="145"/>
      <c r="D10" s="145"/>
      <c r="E10" s="145"/>
      <c r="F10" s="145"/>
      <c r="G10" s="145"/>
      <c r="H10" s="145"/>
    </row>
    <row r="11" spans="1:10" x14ac:dyDescent="0.35">
      <c r="A11" s="55"/>
      <c r="B11" s="146"/>
      <c r="C11" s="146"/>
      <c r="D11" s="146"/>
      <c r="E11" s="146"/>
      <c r="F11" s="146"/>
      <c r="G11" s="146"/>
      <c r="H11" s="146"/>
    </row>
    <row r="12" spans="1:10" x14ac:dyDescent="0.35">
      <c r="A12" s="53"/>
      <c r="B12" s="60"/>
      <c r="C12" s="61"/>
      <c r="D12" s="51"/>
      <c r="E12" s="61"/>
      <c r="F12" s="61"/>
      <c r="G12" s="61"/>
      <c r="H12" s="61"/>
    </row>
    <row r="13" spans="1:10" x14ac:dyDescent="0.35">
      <c r="A13" s="52"/>
      <c r="B13" s="51"/>
      <c r="C13" s="61"/>
      <c r="D13" s="51"/>
      <c r="E13" s="61"/>
      <c r="F13" s="61"/>
      <c r="G13" s="61"/>
      <c r="H13" s="51"/>
    </row>
    <row r="14" spans="1:10" x14ac:dyDescent="0.35">
      <c r="A14" s="52"/>
      <c r="B14" s="150"/>
      <c r="C14" s="150"/>
      <c r="D14" s="150"/>
      <c r="E14" s="150"/>
      <c r="F14" s="150"/>
      <c r="G14" s="150"/>
      <c r="H14" s="150"/>
    </row>
    <row r="15" spans="1:10" x14ac:dyDescent="0.35">
      <c r="A15" s="53"/>
      <c r="B15" s="151"/>
      <c r="C15" s="151"/>
      <c r="D15" s="151"/>
      <c r="E15" s="151"/>
      <c r="F15" s="151"/>
      <c r="G15" s="151"/>
      <c r="H15" s="151"/>
    </row>
    <row r="16" spans="1:10" x14ac:dyDescent="0.35">
      <c r="A16" s="52"/>
      <c r="B16" s="149"/>
      <c r="C16" s="149"/>
      <c r="D16" s="149"/>
      <c r="E16" s="149"/>
      <c r="F16" s="149"/>
      <c r="G16" s="149"/>
      <c r="H16" s="149"/>
    </row>
    <row r="17" spans="1:8" x14ac:dyDescent="0.35">
      <c r="A17" s="57"/>
      <c r="B17" s="149"/>
      <c r="C17" s="149"/>
      <c r="D17" s="149"/>
      <c r="E17" s="149"/>
      <c r="F17" s="149"/>
      <c r="G17" s="149"/>
      <c r="H17" s="149"/>
    </row>
    <row r="18" spans="1:8" x14ac:dyDescent="0.35">
      <c r="A18" s="56"/>
      <c r="B18" s="149"/>
      <c r="C18" s="149"/>
      <c r="D18" s="149"/>
      <c r="E18" s="149"/>
      <c r="F18" s="149"/>
      <c r="G18" s="149"/>
      <c r="H18" s="149"/>
    </row>
    <row r="19" spans="1:8" x14ac:dyDescent="0.35">
      <c r="A19" s="58"/>
      <c r="B19" s="149"/>
      <c r="C19" s="149"/>
      <c r="D19" s="149"/>
      <c r="E19" s="149"/>
      <c r="F19" s="149"/>
      <c r="G19" s="149"/>
      <c r="H19" s="149"/>
    </row>
  </sheetData>
  <mergeCells count="31">
    <mergeCell ref="F16:F19"/>
    <mergeCell ref="G10:G11"/>
    <mergeCell ref="H10:H11"/>
    <mergeCell ref="H14:H15"/>
    <mergeCell ref="F14:F15"/>
    <mergeCell ref="G14:G15"/>
    <mergeCell ref="G16:G19"/>
    <mergeCell ref="H16:H19"/>
    <mergeCell ref="B16:B19"/>
    <mergeCell ref="B14:B15"/>
    <mergeCell ref="C14:C15"/>
    <mergeCell ref="D14:D15"/>
    <mergeCell ref="E14:E15"/>
    <mergeCell ref="C16:C19"/>
    <mergeCell ref="D16:D19"/>
    <mergeCell ref="E16:E19"/>
    <mergeCell ref="B10:B11"/>
    <mergeCell ref="C10:C11"/>
    <mergeCell ref="D10:D11"/>
    <mergeCell ref="E10:E11"/>
    <mergeCell ref="F10:F11"/>
    <mergeCell ref="A1:J3"/>
    <mergeCell ref="B5:H5"/>
    <mergeCell ref="B7:B8"/>
    <mergeCell ref="C7:C8"/>
    <mergeCell ref="D7:D8"/>
    <mergeCell ref="E7:E8"/>
    <mergeCell ref="F7:F8"/>
    <mergeCell ref="G7:G8"/>
    <mergeCell ref="H7:H8"/>
    <mergeCell ref="G4:H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Мага</dc:creator>
  <cp:lastModifiedBy>Мага Андрей Васильевич</cp:lastModifiedBy>
  <cp:lastPrinted>2016-10-20T07:12:54Z</cp:lastPrinted>
  <dcterms:created xsi:type="dcterms:W3CDTF">2013-09-10T08:11:51Z</dcterms:created>
  <dcterms:modified xsi:type="dcterms:W3CDTF">2016-10-27T09:48:05Z</dcterms:modified>
</cp:coreProperties>
</file>