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405" windowWidth="14805" windowHeight="7710"/>
  </bookViews>
  <sheets>
    <sheet name="таблица 2" sheetId="1" r:id="rId1"/>
  </sheets>
  <definedNames>
    <definedName name="Z_24583E6D_89B9_498A_976C_5AD203482A74_.wvu.PrintArea" localSheetId="0" hidden="1">'таблица 2'!$A$1:$I$112</definedName>
    <definedName name="Z_37320934_34E6_4722_8E92_9F77EAB0AB6C_.wvu.PrintArea" localSheetId="0" hidden="1">'таблица 2'!$A$1:$I$112</definedName>
    <definedName name="Z_469057AC_3DDA_472C_AA7B_B76ECE8A31ED_.wvu.PrintArea" localSheetId="0" hidden="1">'таблица 2'!$A$1:$I$112</definedName>
    <definedName name="Z_5A8F0DBE_1BD9_41FF_9CF6_686C098930B2_.wvu.PrintArea" localSheetId="0" hidden="1">'таблица 2'!$A$1:$I$112</definedName>
    <definedName name="Z_5C46AB69_1E93_463E_95D4_983D6B00B8B3_.wvu.PrintArea" localSheetId="0" hidden="1">'таблица 2'!$A$1:$I$112</definedName>
    <definedName name="Z_5EA8AD4D_8094_4555_8AE0_D79579B47F9D_.wvu.PrintArea" localSheetId="0" hidden="1">'таблица 2'!$A$1:$I$112</definedName>
    <definedName name="Z_6557DF1B_A1FD_4066_A0B1_7FD2DCF99760_.wvu.PrintArea" localSheetId="0" hidden="1">'таблица 2'!$A$1:$I$112</definedName>
    <definedName name="Z_C05F6FFF_1269_4C02_9403_BA19A562A00F_.wvu.PrintArea" localSheetId="0" hidden="1">'таблица 2'!$A$1:$I$112</definedName>
    <definedName name="Z_D846739F_98AA_4162_A91D_7F60BADD3165_.wvu.PrintArea" localSheetId="0" hidden="1">'таблица 2'!$A$1:$I$112</definedName>
    <definedName name="Z_E7EECBF4_6533_4B1B_A11E_1CAF8171C831_.wvu.PrintArea" localSheetId="0" hidden="1">'таблица 2'!$A$1:$I$112</definedName>
    <definedName name="Z_F815E10B_333A_4E46_B2BE_60F93FB6C339_.wvu.PrintArea" localSheetId="0" hidden="1">'таблица 2'!$A$1:$I$112</definedName>
    <definedName name="_xlnm.Print_Area" localSheetId="0">'таблица 2'!$A$1:$I$112</definedName>
  </definedNames>
  <calcPr calcId="144525"/>
  <customWorkbookViews>
    <customWorkbookView name="Шафикова Наталья Ивановна - Личное представление" guid="{F815E10B-333A-4E46-B2BE-60F93FB6C339}" mergeInterval="0" personalView="1" maximized="1" windowWidth="1916" windowHeight="855" activeSheetId="1"/>
    <customWorkbookView name="Вашуркина Алена Юрьевна - Личное представление" guid="{5A8F0DBE-1BD9-41FF-9CF6-686C098930B2}" mergeInterval="0" personalView="1" maximized="1" windowWidth="1276" windowHeight="759" activeSheetId="1"/>
    <customWorkbookView name="Московкина Лариса Денисовна - Личное представление" guid="{C05F6FFF-1269-4C02-9403-BA19A562A00F}" mergeInterval="0" personalView="1" maximized="1" windowWidth="1396" windowHeight="777" activeSheetId="1" showComments="commIndAndComment"/>
    <customWorkbookView name="Галимова Екатерина Давыдовна - Личное представление" guid="{D846739F-98AA-4162-A91D-7F60BADD3165}" mergeInterval="0" personalView="1" maximized="1" windowWidth="1596" windowHeight="627" activeSheetId="1" showComments="commIndAndComment"/>
    <customWorkbookView name="Сенчурова Елена Васильевна - Личное представление" guid="{E7EECBF4-6533-4B1B-A11E-1CAF8171C831}" mergeInterval="0" personalView="1" maximized="1" windowWidth="1276" windowHeight="415" activeSheetId="1"/>
    <customWorkbookView name="Курова Надежда Валерьевна - Личное представление" guid="{5EA8AD4D-8094-4555-8AE0-D79579B47F9D}" mergeInterval="0" personalView="1" maximized="1" windowWidth="1329" windowHeight="706" activeSheetId="1"/>
    <customWorkbookView name="Шорина Наталья Владимировна - Личное представление" guid="{6557DF1B-A1FD-4066-A0B1-7FD2DCF99760}" mergeInterval="0" personalView="1" maximized="1" windowWidth="1596" windowHeight="675" activeSheetId="1"/>
    <customWorkbookView name="Безушко Вера Константиновна - Личное представление" guid="{24583E6D-89B9-498A-976C-5AD203482A74}" mergeInterval="0" personalView="1" maximized="1" windowWidth="1552" windowHeight="600" activeSheetId="1" showComments="commIndAndComment"/>
    <customWorkbookView name="Дикарева Ольга Павловна - Личное представление" guid="{469057AC-3DDA-472C-AA7B-B76ECE8A31ED}" mergeInterval="0" personalView="1" maximized="1" windowWidth="1596" windowHeight="635" activeSheetId="1"/>
    <customWorkbookView name="Звада Дарья Александровна - Личное представление" guid="{5C46AB69-1E93-463E-95D4-983D6B00B8B3}" mergeInterval="0" personalView="1" maximized="1" windowWidth="1916" windowHeight="783" activeSheetId="1"/>
    <customWorkbookView name="Николаева Ольга Владимировна - Личное представление" guid="{37320934-34E6-4722-8E92-9F77EAB0AB6C}" mergeInterval="0" personalView="1" maximized="1" windowWidth="1916" windowHeight="775" activeSheetId="1" showComments="commIndAndComment"/>
  </customWorkbookViews>
</workbook>
</file>

<file path=xl/calcChain.xml><?xml version="1.0" encoding="utf-8"?>
<calcChain xmlns="http://schemas.openxmlformats.org/spreadsheetml/2006/main">
  <c r="F11" i="1" l="1"/>
  <c r="F13" i="1"/>
  <c r="I13" i="1" l="1"/>
  <c r="H13" i="1"/>
  <c r="G13" i="1"/>
  <c r="H78" i="1" l="1"/>
  <c r="G78" i="1"/>
  <c r="F78" i="1"/>
  <c r="I14" i="1"/>
  <c r="I11" i="1" l="1"/>
  <c r="H11" i="1"/>
  <c r="G11" i="1"/>
  <c r="I37" i="1" l="1"/>
  <c r="H37" i="1"/>
  <c r="G37" i="1"/>
  <c r="F37" i="1"/>
  <c r="I36" i="1"/>
  <c r="H36" i="1"/>
  <c r="G36" i="1"/>
  <c r="F36" i="1"/>
  <c r="E36" i="1"/>
  <c r="I35" i="1"/>
  <c r="H35" i="1"/>
  <c r="G35" i="1"/>
  <c r="F35" i="1"/>
  <c r="I34" i="1"/>
  <c r="H34" i="1"/>
  <c r="G34" i="1"/>
  <c r="F34" i="1"/>
  <c r="E34" i="1"/>
  <c r="I33" i="1"/>
  <c r="H33" i="1"/>
  <c r="G33" i="1"/>
  <c r="F33" i="1"/>
  <c r="E33" i="1"/>
  <c r="E13" i="1"/>
  <c r="E37" i="1" s="1"/>
  <c r="E11" i="1"/>
  <c r="E35" i="1" s="1"/>
  <c r="I8" i="1"/>
  <c r="I32" i="1" s="1"/>
  <c r="H8" i="1"/>
  <c r="H32" i="1" s="1"/>
  <c r="G8" i="1"/>
  <c r="G32" i="1" s="1"/>
  <c r="F8" i="1"/>
  <c r="F32" i="1" s="1"/>
  <c r="I93" i="1" l="1"/>
  <c r="H93" i="1"/>
  <c r="G93" i="1"/>
  <c r="F93" i="1"/>
  <c r="I92" i="1"/>
  <c r="H92" i="1"/>
  <c r="G92" i="1"/>
  <c r="F92" i="1"/>
  <c r="I90" i="1"/>
  <c r="H90" i="1"/>
  <c r="G90" i="1"/>
  <c r="F90" i="1"/>
  <c r="I89" i="1"/>
  <c r="H89" i="1"/>
  <c r="G89" i="1"/>
  <c r="F89" i="1"/>
  <c r="E81" i="1" l="1"/>
  <c r="I79" i="1"/>
  <c r="I91" i="1" s="1"/>
  <c r="H79" i="1"/>
  <c r="H91" i="1" s="1"/>
  <c r="G79" i="1"/>
  <c r="G91" i="1" s="1"/>
  <c r="F79" i="1"/>
  <c r="F91" i="1" s="1"/>
  <c r="F76" i="1" l="1"/>
  <c r="E79" i="1"/>
  <c r="F53" i="1" l="1"/>
  <c r="G53" i="1"/>
  <c r="H53" i="1"/>
  <c r="I53" i="1"/>
  <c r="F54" i="1"/>
  <c r="F97" i="1" s="1"/>
  <c r="G54" i="1"/>
  <c r="H54" i="1"/>
  <c r="I54" i="1"/>
  <c r="F55" i="1"/>
  <c r="G55" i="1"/>
  <c r="H55" i="1"/>
  <c r="I55" i="1"/>
  <c r="F56" i="1"/>
  <c r="F99" i="1" s="1"/>
  <c r="F112" i="1" s="1"/>
  <c r="G56" i="1"/>
  <c r="G99" i="1" s="1"/>
  <c r="G112" i="1" s="1"/>
  <c r="H56" i="1"/>
  <c r="H99" i="1" s="1"/>
  <c r="I56" i="1"/>
  <c r="I99" i="1" s="1"/>
  <c r="G52" i="1"/>
  <c r="H52" i="1"/>
  <c r="I52" i="1"/>
  <c r="E50" i="1"/>
  <c r="E49" i="1"/>
  <c r="E48" i="1"/>
  <c r="E47" i="1"/>
  <c r="E46" i="1"/>
  <c r="I45" i="1"/>
  <c r="H45" i="1"/>
  <c r="G45" i="1"/>
  <c r="F45" i="1"/>
  <c r="E44" i="1"/>
  <c r="E43" i="1"/>
  <c r="E42" i="1"/>
  <c r="E41" i="1"/>
  <c r="E40" i="1"/>
  <c r="I39" i="1"/>
  <c r="H39" i="1"/>
  <c r="G39" i="1"/>
  <c r="F39" i="1"/>
  <c r="F52" i="1"/>
  <c r="E45" i="1" l="1"/>
  <c r="E39" i="1"/>
  <c r="F51" i="1"/>
  <c r="G96" i="1"/>
  <c r="H96" i="1"/>
  <c r="I96" i="1"/>
  <c r="G97" i="1"/>
  <c r="H97" i="1"/>
  <c r="I97" i="1"/>
  <c r="F98" i="1"/>
  <c r="G98" i="1"/>
  <c r="H98" i="1"/>
  <c r="I98" i="1"/>
  <c r="E31" i="1"/>
  <c r="E30" i="1"/>
  <c r="E29" i="1"/>
  <c r="E28" i="1"/>
  <c r="E27" i="1"/>
  <c r="I26" i="1"/>
  <c r="H26" i="1"/>
  <c r="G26" i="1"/>
  <c r="F26" i="1"/>
  <c r="F95" i="1" l="1"/>
  <c r="F96" i="1"/>
  <c r="E26" i="1"/>
  <c r="F94" i="1" l="1"/>
  <c r="E70" i="1"/>
  <c r="E69" i="1"/>
  <c r="E68" i="1"/>
  <c r="E67" i="1"/>
  <c r="E66" i="1"/>
  <c r="E65" i="1"/>
  <c r="E75" i="1" l="1"/>
  <c r="E74" i="1"/>
  <c r="E73" i="1"/>
  <c r="E72" i="1"/>
  <c r="E71" i="1"/>
  <c r="E64" i="1"/>
  <c r="E63" i="1"/>
  <c r="E62" i="1"/>
  <c r="E61" i="1"/>
  <c r="E60" i="1"/>
  <c r="E59" i="1"/>
  <c r="I58" i="1"/>
  <c r="H58" i="1"/>
  <c r="G58" i="1"/>
  <c r="F58" i="1"/>
  <c r="E58" i="1" l="1"/>
  <c r="E106" i="1" l="1"/>
  <c r="E105" i="1"/>
  <c r="E104" i="1"/>
  <c r="E103" i="1"/>
  <c r="E102" i="1"/>
  <c r="E87" i="1"/>
  <c r="E86" i="1"/>
  <c r="E84" i="1"/>
  <c r="E83" i="1"/>
  <c r="E80" i="1"/>
  <c r="E77" i="1"/>
  <c r="E25" i="1"/>
  <c r="E24" i="1"/>
  <c r="E23" i="1"/>
  <c r="E22" i="1"/>
  <c r="E21" i="1"/>
  <c r="E19" i="1"/>
  <c r="E18" i="1"/>
  <c r="E17" i="1"/>
  <c r="E16" i="1"/>
  <c r="E15" i="1"/>
  <c r="E10" i="1"/>
  <c r="E12" i="1"/>
  <c r="E9" i="1"/>
  <c r="E8" i="1" l="1"/>
  <c r="E32" i="1" s="1"/>
  <c r="I20" i="1"/>
  <c r="F20" i="1"/>
  <c r="G20" i="1"/>
  <c r="H20" i="1"/>
  <c r="E78" i="1" l="1"/>
  <c r="E85" i="1"/>
  <c r="E82" i="1" s="1"/>
  <c r="E20" i="1" l="1"/>
  <c r="G76" i="1" l="1"/>
  <c r="H76" i="1"/>
  <c r="I76" i="1"/>
  <c r="E92" i="1" l="1"/>
  <c r="G51" i="1"/>
  <c r="H51" i="1"/>
  <c r="I51" i="1"/>
  <c r="H111" i="1"/>
  <c r="I82" i="1"/>
  <c r="H82" i="1"/>
  <c r="G82" i="1"/>
  <c r="F82" i="1"/>
  <c r="H14" i="1"/>
  <c r="G14" i="1"/>
  <c r="F14" i="1"/>
  <c r="E52" i="1" l="1"/>
  <c r="E56" i="1"/>
  <c r="E55" i="1"/>
  <c r="E54" i="1"/>
  <c r="E53" i="1"/>
  <c r="E89" i="1"/>
  <c r="E93" i="1"/>
  <c r="E91" i="1"/>
  <c r="E90" i="1"/>
  <c r="I111" i="1"/>
  <c r="G111" i="1"/>
  <c r="E76" i="1"/>
  <c r="H88" i="1"/>
  <c r="I88" i="1"/>
  <c r="F88" i="1"/>
  <c r="G88" i="1"/>
  <c r="H112" i="1"/>
  <c r="I109" i="1"/>
  <c r="H95" i="1"/>
  <c r="H108" i="1" s="1"/>
  <c r="H110" i="1"/>
  <c r="E14" i="1"/>
  <c r="I95" i="1"/>
  <c r="I108" i="1" s="1"/>
  <c r="I110" i="1"/>
  <c r="H109" i="1"/>
  <c r="G95" i="1"/>
  <c r="G108" i="1" s="1"/>
  <c r="G110" i="1"/>
  <c r="G109" i="1"/>
  <c r="E51" i="1" l="1"/>
  <c r="F109" i="1"/>
  <c r="E109" i="1" s="1"/>
  <c r="E96" i="1"/>
  <c r="F110" i="1"/>
  <c r="E97" i="1"/>
  <c r="E99" i="1"/>
  <c r="F108" i="1"/>
  <c r="E108" i="1" s="1"/>
  <c r="E95" i="1"/>
  <c r="F111" i="1"/>
  <c r="E111" i="1" s="1"/>
  <c r="E98" i="1"/>
  <c r="G107" i="1"/>
  <c r="H107" i="1"/>
  <c r="I101" i="1"/>
  <c r="I112" i="1"/>
  <c r="I107" i="1" s="1"/>
  <c r="H101" i="1"/>
  <c r="F101" i="1"/>
  <c r="G101" i="1"/>
  <c r="H94" i="1"/>
  <c r="I94" i="1"/>
  <c r="G94" i="1"/>
  <c r="E88" i="1"/>
  <c r="E112" i="1" l="1"/>
  <c r="E110" i="1"/>
  <c r="F107" i="1"/>
  <c r="E101" i="1"/>
  <c r="E94" i="1"/>
  <c r="E107" i="1" l="1"/>
</calcChain>
</file>

<file path=xl/sharedStrings.xml><?xml version="1.0" encoding="utf-8"?>
<sst xmlns="http://schemas.openxmlformats.org/spreadsheetml/2006/main" count="158" uniqueCount="58">
  <si>
    <t>№ п/п</t>
  </si>
  <si>
    <t>2017 г.</t>
  </si>
  <si>
    <t>2018 г.</t>
  </si>
  <si>
    <t>2019 г.</t>
  </si>
  <si>
    <t>2020 г.</t>
  </si>
  <si>
    <t>Подпрограмма I «Организация бюджетного процесса в Нефтеюганском районе»</t>
  </si>
  <si>
    <t>всего</t>
  </si>
  <si>
    <t>федеральный бюджет</t>
  </si>
  <si>
    <t>местный бюджет</t>
  </si>
  <si>
    <t>средства по Соглашениям по передаче полномочий</t>
  </si>
  <si>
    <t>Федеральный бюджет</t>
  </si>
  <si>
    <t>Итого по подпрограмме I</t>
  </si>
  <si>
    <t>Итого по подпрограмме II</t>
  </si>
  <si>
    <t>Итого по подпрограмме III</t>
  </si>
  <si>
    <t>Всего</t>
  </si>
  <si>
    <t>Мероприятия муниципальной программы</t>
  </si>
  <si>
    <t>Ответственный исполни-тель / соисполнитель</t>
  </si>
  <si>
    <t xml:space="preserve"> Финансовые затраты на реализацию (тыс. рублей) </t>
  </si>
  <si>
    <t>бюджет автономного округа</t>
  </si>
  <si>
    <t>Всего по муниципальной программе</t>
  </si>
  <si>
    <t>Таблица 2</t>
  </si>
  <si>
    <t>иные источники</t>
  </si>
  <si>
    <t>Источники финансирования</t>
  </si>
  <si>
    <t>департамент финансов Нефтеюганского района</t>
  </si>
  <si>
    <t xml:space="preserve">федеральный бюджет </t>
  </si>
  <si>
    <t>средства по соглашениям по передаче полномочий</t>
  </si>
  <si>
    <t>в том числе</t>
  </si>
  <si>
    <t>инвестиции в объекты муниципальной собственности</t>
  </si>
  <si>
    <t>прочие расходы</t>
  </si>
  <si>
    <t>1.1</t>
  </si>
  <si>
    <t>1.2</t>
  </si>
  <si>
    <t>1.3</t>
  </si>
  <si>
    <t>1.4</t>
  </si>
  <si>
    <t>2.1</t>
  </si>
  <si>
    <t>3.1</t>
  </si>
  <si>
    <t>3.2</t>
  </si>
  <si>
    <t>3.3</t>
  </si>
  <si>
    <t>3.4</t>
  </si>
  <si>
    <t>3.5</t>
  </si>
  <si>
    <t xml:space="preserve">Перечень програмных  мероприятий </t>
  </si>
  <si>
    <t>2.2</t>
  </si>
  <si>
    <t xml:space="preserve">департамент финансов Нефтеюганского района 
</t>
  </si>
  <si>
    <t>Подпрограмма III «Обеспечение сбалансированности бюджета Нефтеюганского района»</t>
  </si>
  <si>
    <t>Подпрограмма II «Обеспечение открытости бюджета в Нефтеюганском районе»</t>
  </si>
  <si>
    <t>Совершенствование системы оценки качества финансового менеджмента, осуществляемого главными распорядителями бюджетных средств и главными администраторами доходов Нефтеюганского района (показатель 3)</t>
  </si>
  <si>
    <t xml:space="preserve">Всего </t>
  </si>
  <si>
    <t xml:space="preserve">Управление резервными средствами бюджета Нефтеюганского района (показатель 4)
</t>
  </si>
  <si>
    <t xml:space="preserve">Осуществление контроля за соблюдением сроков возврата бюджетных кредитов, и платы за пользование бюджетными кредитами, полученными в вышестоящем финансовом органе и других кредитных организациях   (показатель 5) 
</t>
  </si>
  <si>
    <t>Обеспечение открытости и доступности для граждан и организаций информации о бюджетном процессе  Нефтеюганского района (показатель 6)</t>
  </si>
  <si>
    <t>Увеличение количества посетителей  портала  "Бюджет для граждан", действующего на официальном сайте Нефтеюганского района, до 1200 посетителей в год (показатель 7)</t>
  </si>
  <si>
    <t>Основное мероприятие: Обслуживание муниципального  долга Нефтеюганского района (показатель 8)</t>
  </si>
  <si>
    <t>Планирование ассигнований на погашение долговых обязательств Нефтеюганского района (показатель 9)</t>
  </si>
  <si>
    <t>Мониторинг состояния муниципального долга Нефтеюганского района(показатель 10)</t>
  </si>
  <si>
    <t>Основное мероприятие: Выравнивание бюджетной обеспеченности, обеспечение сбалансированности, направление финансовых средств, выделенных из других уровней бюджетов поселениям, входящим в состав Нефтеюганского района (показатель 11)</t>
  </si>
  <si>
    <t xml:space="preserve">департамент финансов Нефтеюганского района, Администрация Нефтеюганского района (МКУ "Управление по делам администрации Нефтеюганского района") </t>
  </si>
  <si>
    <t>Основное мероприятие: Организация планирования, исполнения бюджета Нефтеюганского района и формирование отчетности об исполнении бюджета Нефтеюганского района (показатели 1, 2)</t>
  </si>
  <si>
    <t>Основное мероприятие: Повышение качества управления муниципальными финансами Нефтеюганского района (показатели 12,13)</t>
  </si>
  <si>
    <t>департамент финансов, АНР, ДИО, ДОиМП, ДКиС, ДСиЖКК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</si>
</sst>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р_._-;\-* #,##0.00_р_._-;_-* &quot;-&quot;??_р_._-;_-@_-"/>
    <numFmt numFmtId="164" formatCode="_-* #,##0.0_р_._-;\-* #,##0.0_р_._-;_-* &quot;-&quot;?_р_._-;_-@_-"/>
    <numFmt numFmtId="165" formatCode="_(* #,##0.00_);_(* \(#,##0.00\);_(* &quot;-&quot;??_);_(@_)"/>
    <numFmt numFmtId="166" formatCode="_-* #,##0.00_р_._-;\-* #,##0.00_р_._-;_-* &quot;-&quot;?_р_._-;_-@_-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1"/>
      <color indexed="8"/>
      <name val="Calibri"/>
      <family val="2"/>
    </font>
    <font>
      <sz val="11"/>
      <color indexed="8"/>
      <name val="Calibri"/>
      <family val="2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52">
    <xf numFmtId="0" fontId="0" fillId="0" borderId="0"/>
    <xf numFmtId="43" fontId="2" fillId="0" borderId="0" applyFont="0" applyFill="0" applyBorder="0" applyAlignment="0" applyProtection="0"/>
    <xf numFmtId="0" fontId="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165" fontId="9" fillId="0" borderId="0" applyFont="0" applyFill="0" applyBorder="0" applyAlignment="0" applyProtection="0"/>
    <xf numFmtId="43" fontId="8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0" fontId="1" fillId="0" borderId="0"/>
    <xf numFmtId="0" fontId="1" fillId="0" borderId="0"/>
  </cellStyleXfs>
  <cellXfs count="62">
    <xf numFmtId="0" fontId="0" fillId="0" borderId="0" xfId="0"/>
    <xf numFmtId="0" fontId="3" fillId="2" borderId="0" xfId="0" applyFont="1" applyFill="1"/>
    <xf numFmtId="0" fontId="6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/>
    </xf>
    <xf numFmtId="0" fontId="5" fillId="2" borderId="1" xfId="0" applyFont="1" applyFill="1" applyBorder="1" applyAlignment="1">
      <alignment vertical="center" wrapText="1"/>
    </xf>
    <xf numFmtId="0" fontId="5" fillId="2" borderId="2" xfId="0" applyFont="1" applyFill="1" applyBorder="1" applyAlignment="1">
      <alignment vertical="center" wrapText="1"/>
    </xf>
    <xf numFmtId="164" fontId="5" fillId="2" borderId="1" xfId="0" applyNumberFormat="1" applyFont="1" applyFill="1" applyBorder="1" applyAlignment="1">
      <alignment vertical="center" wrapText="1"/>
    </xf>
    <xf numFmtId="49" fontId="3" fillId="2" borderId="0" xfId="0" applyNumberFormat="1" applyFont="1" applyFill="1"/>
    <xf numFmtId="49" fontId="5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left" vertical="center" wrapText="1"/>
    </xf>
    <xf numFmtId="0" fontId="5" fillId="2" borderId="6" xfId="0" applyFont="1" applyFill="1" applyBorder="1" applyAlignment="1">
      <alignment horizontal="center" vertical="center" wrapText="1"/>
    </xf>
    <xf numFmtId="49" fontId="5" fillId="2" borderId="8" xfId="0" applyNumberFormat="1" applyFont="1" applyFill="1" applyBorder="1" applyAlignment="1">
      <alignment horizontal="center" vertical="center"/>
    </xf>
    <xf numFmtId="0" fontId="3" fillId="0" borderId="0" xfId="0" applyFont="1" applyFill="1"/>
    <xf numFmtId="0" fontId="5" fillId="0" borderId="1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166" fontId="6" fillId="2" borderId="1" xfId="0" applyNumberFormat="1" applyFont="1" applyFill="1" applyBorder="1" applyAlignment="1">
      <alignment vertical="center"/>
    </xf>
    <xf numFmtId="166" fontId="10" fillId="0" borderId="1" xfId="42" applyNumberFormat="1" applyFont="1" applyBorder="1" applyAlignment="1">
      <alignment vertical="center"/>
    </xf>
    <xf numFmtId="166" fontId="6" fillId="0" borderId="1" xfId="0" applyNumberFormat="1" applyFont="1" applyFill="1" applyBorder="1" applyAlignment="1">
      <alignment vertical="center"/>
    </xf>
    <xf numFmtId="166" fontId="6" fillId="2" borderId="1" xfId="0" applyNumberFormat="1" applyFont="1" applyFill="1" applyBorder="1" applyAlignment="1">
      <alignment horizontal="left" vertical="center"/>
    </xf>
    <xf numFmtId="166" fontId="6" fillId="2" borderId="1" xfId="1" applyNumberFormat="1" applyFont="1" applyFill="1" applyBorder="1" applyAlignment="1">
      <alignment horizontal="left" vertical="center"/>
    </xf>
    <xf numFmtId="166" fontId="6" fillId="2" borderId="1" xfId="0" applyNumberFormat="1" applyFont="1" applyFill="1" applyBorder="1" applyAlignment="1">
      <alignment horizontal="left" vertical="center" wrapText="1"/>
    </xf>
    <xf numFmtId="166" fontId="4" fillId="2" borderId="1" xfId="0" applyNumberFormat="1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right"/>
    </xf>
    <xf numFmtId="0" fontId="3" fillId="2" borderId="0" xfId="0" applyFont="1" applyFill="1" applyAlignment="1">
      <alignment horizontal="center" vertical="center"/>
    </xf>
    <xf numFmtId="0" fontId="5" fillId="0" borderId="2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wrapText="1"/>
    </xf>
    <xf numFmtId="0" fontId="5" fillId="0" borderId="3" xfId="0" applyFont="1" applyFill="1" applyBorder="1" applyAlignment="1">
      <alignment horizontal="left" wrapText="1"/>
    </xf>
    <xf numFmtId="0" fontId="5" fillId="0" borderId="4" xfId="0" applyFont="1" applyFill="1" applyBorder="1" applyAlignment="1">
      <alignment horizontal="left" wrapText="1"/>
    </xf>
    <xf numFmtId="49" fontId="5" fillId="2" borderId="5" xfId="0" applyNumberFormat="1" applyFont="1" applyFill="1" applyBorder="1" applyAlignment="1">
      <alignment horizontal="center" vertical="center"/>
    </xf>
    <xf numFmtId="49" fontId="5" fillId="2" borderId="8" xfId="0" applyNumberFormat="1" applyFont="1" applyFill="1" applyBorder="1" applyAlignment="1">
      <alignment horizontal="center" vertical="center"/>
    </xf>
    <xf numFmtId="49" fontId="5" fillId="2" borderId="7" xfId="0" applyNumberFormat="1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top" wrapText="1"/>
    </xf>
    <xf numFmtId="0" fontId="5" fillId="0" borderId="3" xfId="0" applyFont="1" applyFill="1" applyBorder="1" applyAlignment="1">
      <alignment horizontal="left" vertical="top" wrapText="1"/>
    </xf>
    <xf numFmtId="0" fontId="5" fillId="0" borderId="4" xfId="0" applyFont="1" applyFill="1" applyBorder="1" applyAlignment="1">
      <alignment horizontal="left" vertical="top" wrapText="1"/>
    </xf>
    <xf numFmtId="49" fontId="5" fillId="2" borderId="2" xfId="0" applyNumberFormat="1" applyFont="1" applyFill="1" applyBorder="1" applyAlignment="1">
      <alignment horizontal="center" vertical="center"/>
    </xf>
    <xf numFmtId="49" fontId="5" fillId="2" borderId="3" xfId="0" applyNumberFormat="1" applyFont="1" applyFill="1" applyBorder="1" applyAlignment="1">
      <alignment horizontal="center" vertical="center"/>
    </xf>
    <xf numFmtId="49" fontId="5" fillId="2" borderId="4" xfId="0" applyNumberFormat="1" applyFont="1" applyFill="1" applyBorder="1" applyAlignment="1">
      <alignment horizontal="center" vertical="center"/>
    </xf>
    <xf numFmtId="0" fontId="5" fillId="0" borderId="2" xfId="0" applyFont="1" applyFill="1" applyBorder="1" applyAlignment="1">
      <alignment vertical="center" wrapText="1"/>
    </xf>
    <xf numFmtId="0" fontId="5" fillId="0" borderId="3" xfId="0" applyFont="1" applyFill="1" applyBorder="1" applyAlignment="1">
      <alignment vertical="center" wrapText="1"/>
    </xf>
    <xf numFmtId="0" fontId="5" fillId="0" borderId="4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left" vertical="top" wrapText="1"/>
    </xf>
  </cellXfs>
  <cellStyles count="52">
    <cellStyle name="Обычный" xfId="0" builtinId="0"/>
    <cellStyle name="Обычный 2" xfId="2"/>
    <cellStyle name="Обычный 2 2" xfId="3"/>
    <cellStyle name="Обычный 2 2 2" xfId="4"/>
    <cellStyle name="Обычный 2 2 2 2" xfId="5"/>
    <cellStyle name="Обычный 2 2 2 2 2" xfId="6"/>
    <cellStyle name="Обычный 2 2 2 3" xfId="7"/>
    <cellStyle name="Обычный 2 2 3" xfId="8"/>
    <cellStyle name="Обычный 2 2 3 2" xfId="9"/>
    <cellStyle name="Обычный 2 2 3 2 2" xfId="10"/>
    <cellStyle name="Обычный 2 2 3 3" xfId="11"/>
    <cellStyle name="Обычный 2 2 4" xfId="12"/>
    <cellStyle name="Обычный 2 2 4 2" xfId="13"/>
    <cellStyle name="Обычный 2 2 4 2 2" xfId="14"/>
    <cellStyle name="Обычный 2 2 4 3" xfId="15"/>
    <cellStyle name="Обычный 2 2 5" xfId="16"/>
    <cellStyle name="Обычный 2 2 5 2" xfId="17"/>
    <cellStyle name="Обычный 2 2 6" xfId="18"/>
    <cellStyle name="Обычный 2 2 6 2" xfId="19"/>
    <cellStyle name="Обычный 2 2 7" xfId="20"/>
    <cellStyle name="Обычный 2 2 7 2" xfId="51"/>
    <cellStyle name="Обычный 2 2 8" xfId="50"/>
    <cellStyle name="Обычный 2 2_30-ра" xfId="21"/>
    <cellStyle name="Обычный 3" xfId="22"/>
    <cellStyle name="Обычный 4" xfId="23"/>
    <cellStyle name="Обычный 4 2" xfId="24"/>
    <cellStyle name="Обычный 4 2 2" xfId="25"/>
    <cellStyle name="Обычный 4 2 2 2" xfId="26"/>
    <cellStyle name="Обычный 4 2 3" xfId="27"/>
    <cellStyle name="Обычный 4 3" xfId="28"/>
    <cellStyle name="Обычный 4 3 2" xfId="29"/>
    <cellStyle name="Обычный 4 3 2 2" xfId="30"/>
    <cellStyle name="Обычный 4 3 3" xfId="31"/>
    <cellStyle name="Обычный 4 4" xfId="32"/>
    <cellStyle name="Обычный 4 4 2" xfId="33"/>
    <cellStyle name="Обычный 4 5" xfId="34"/>
    <cellStyle name="Обычный 4 5 2" xfId="35"/>
    <cellStyle name="Обычный 4 6" xfId="36"/>
    <cellStyle name="Процентный 2" xfId="37"/>
    <cellStyle name="Процентный 2 2" xfId="38"/>
    <cellStyle name="Процентный 3" xfId="39"/>
    <cellStyle name="Процентный 4" xfId="40"/>
    <cellStyle name="Финансовый" xfId="1" builtinId="3"/>
    <cellStyle name="Финансовый 2" xfId="41"/>
    <cellStyle name="Финансовый 2 2" xfId="42"/>
    <cellStyle name="Финансовый 3" xfId="43"/>
    <cellStyle name="Финансовый 3 2" xfId="44"/>
    <cellStyle name="Финансовый 4" xfId="45"/>
    <cellStyle name="Финансовый 5" xfId="46"/>
    <cellStyle name="Финансовый 6" xfId="47"/>
    <cellStyle name="Финансовый 6 2" xfId="48"/>
    <cellStyle name="Финансовый 7" xfId="49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12"/>
  <sheetViews>
    <sheetView tabSelected="1" view="pageBreakPreview" topLeftCell="A91" zoomScale="85" zoomScaleNormal="70" zoomScaleSheetLayoutView="85" workbookViewId="0">
      <selection activeCell="F109" sqref="F109:F110"/>
    </sheetView>
  </sheetViews>
  <sheetFormatPr defaultColWidth="9.140625" defaultRowHeight="18.75" x14ac:dyDescent="0.3"/>
  <cols>
    <col min="1" max="1" width="6.5703125" style="8" customWidth="1"/>
    <col min="2" max="2" width="37" style="15" customWidth="1"/>
    <col min="3" max="3" width="25.85546875" style="1" customWidth="1"/>
    <col min="4" max="4" width="36.85546875" style="1" customWidth="1"/>
    <col min="5" max="5" width="19.140625" style="1" customWidth="1"/>
    <col min="6" max="9" width="18.7109375" style="1" customWidth="1"/>
    <col min="10" max="10" width="9.140625" style="1" customWidth="1"/>
    <col min="11" max="16384" width="9.140625" style="1"/>
  </cols>
  <sheetData>
    <row r="1" spans="1:9" x14ac:dyDescent="0.3">
      <c r="G1" s="27" t="s">
        <v>20</v>
      </c>
      <c r="H1" s="27"/>
      <c r="I1" s="27"/>
    </row>
    <row r="2" spans="1:9" ht="13.5" customHeight="1" x14ac:dyDescent="0.3">
      <c r="A2" s="28" t="s">
        <v>39</v>
      </c>
      <c r="B2" s="28"/>
      <c r="C2" s="28"/>
      <c r="D2" s="28"/>
      <c r="E2" s="28"/>
      <c r="F2" s="28"/>
      <c r="G2" s="28"/>
      <c r="H2" s="28"/>
      <c r="I2" s="28"/>
    </row>
    <row r="3" spans="1:9" ht="16.5" customHeight="1" x14ac:dyDescent="0.3">
      <c r="A3" s="39" t="s">
        <v>0</v>
      </c>
      <c r="B3" s="38" t="s">
        <v>15</v>
      </c>
      <c r="C3" s="26" t="s">
        <v>16</v>
      </c>
      <c r="D3" s="26" t="s">
        <v>22</v>
      </c>
      <c r="E3" s="26" t="s">
        <v>17</v>
      </c>
      <c r="F3" s="26"/>
      <c r="G3" s="26"/>
      <c r="H3" s="26"/>
      <c r="I3" s="26"/>
    </row>
    <row r="4" spans="1:9" x14ac:dyDescent="0.3">
      <c r="A4" s="39"/>
      <c r="B4" s="38"/>
      <c r="C4" s="26"/>
      <c r="D4" s="26"/>
      <c r="E4" s="37" t="s">
        <v>45</v>
      </c>
      <c r="F4" s="26" t="s">
        <v>26</v>
      </c>
      <c r="G4" s="26"/>
      <c r="H4" s="26"/>
      <c r="I4" s="26"/>
    </row>
    <row r="5" spans="1:9" x14ac:dyDescent="0.3">
      <c r="A5" s="39"/>
      <c r="B5" s="38"/>
      <c r="C5" s="26"/>
      <c r="D5" s="26"/>
      <c r="E5" s="37"/>
      <c r="F5" s="2" t="s">
        <v>1</v>
      </c>
      <c r="G5" s="2" t="s">
        <v>2</v>
      </c>
      <c r="H5" s="2" t="s">
        <v>3</v>
      </c>
      <c r="I5" s="2" t="s">
        <v>4</v>
      </c>
    </row>
    <row r="6" spans="1:9" x14ac:dyDescent="0.3">
      <c r="A6" s="9">
        <v>1</v>
      </c>
      <c r="B6" s="16">
        <v>2</v>
      </c>
      <c r="C6" s="3">
        <v>3</v>
      </c>
      <c r="D6" s="3">
        <v>4</v>
      </c>
      <c r="E6" s="4">
        <v>5</v>
      </c>
      <c r="F6" s="3">
        <v>6</v>
      </c>
      <c r="G6" s="3">
        <v>7</v>
      </c>
      <c r="H6" s="3">
        <v>8</v>
      </c>
      <c r="I6" s="3">
        <v>9</v>
      </c>
    </row>
    <row r="7" spans="1:9" x14ac:dyDescent="0.3">
      <c r="A7" s="35" t="s">
        <v>5</v>
      </c>
      <c r="B7" s="35"/>
      <c r="C7" s="35"/>
      <c r="D7" s="35"/>
      <c r="E7" s="35"/>
      <c r="F7" s="35"/>
      <c r="G7" s="35"/>
      <c r="H7" s="35"/>
      <c r="I7" s="35"/>
    </row>
    <row r="8" spans="1:9" ht="17.25" customHeight="1" x14ac:dyDescent="0.3">
      <c r="A8" s="36" t="s">
        <v>29</v>
      </c>
      <c r="B8" s="29" t="s">
        <v>55</v>
      </c>
      <c r="C8" s="26" t="s">
        <v>54</v>
      </c>
      <c r="D8" s="5" t="s">
        <v>6</v>
      </c>
      <c r="E8" s="19">
        <f>E9+E10+E11+E12+E13</f>
        <v>213004.7</v>
      </c>
      <c r="F8" s="19">
        <f t="shared" ref="F8:I8" si="0">F9+F10+F11+F12+F13</f>
        <v>52405.7</v>
      </c>
      <c r="G8" s="19">
        <f t="shared" si="0"/>
        <v>53365.4</v>
      </c>
      <c r="H8" s="19">
        <f t="shared" si="0"/>
        <v>53616.800000000003</v>
      </c>
      <c r="I8" s="19">
        <f t="shared" si="0"/>
        <v>53616.800000000003</v>
      </c>
    </row>
    <row r="9" spans="1:9" ht="20.25" customHeight="1" x14ac:dyDescent="0.3">
      <c r="A9" s="36"/>
      <c r="B9" s="30"/>
      <c r="C9" s="26"/>
      <c r="D9" s="5" t="s">
        <v>24</v>
      </c>
      <c r="E9" s="19">
        <f>F9+G9+H9+I9</f>
        <v>0</v>
      </c>
      <c r="F9" s="20">
        <v>0</v>
      </c>
      <c r="G9" s="20">
        <v>0</v>
      </c>
      <c r="H9" s="20">
        <v>0</v>
      </c>
      <c r="I9" s="20">
        <v>0</v>
      </c>
    </row>
    <row r="10" spans="1:9" ht="19.5" customHeight="1" x14ac:dyDescent="0.3">
      <c r="A10" s="36"/>
      <c r="B10" s="30"/>
      <c r="C10" s="26"/>
      <c r="D10" s="5" t="s">
        <v>18</v>
      </c>
      <c r="E10" s="19">
        <f t="shared" ref="E10:E13" si="1">F10+G10+H10+I10</f>
        <v>0</v>
      </c>
      <c r="F10" s="20">
        <v>0</v>
      </c>
      <c r="G10" s="20">
        <v>0</v>
      </c>
      <c r="H10" s="20">
        <v>0</v>
      </c>
      <c r="I10" s="20">
        <v>0</v>
      </c>
    </row>
    <row r="11" spans="1:9" ht="16.5" customHeight="1" x14ac:dyDescent="0.3">
      <c r="A11" s="36"/>
      <c r="B11" s="30"/>
      <c r="C11" s="26"/>
      <c r="D11" s="5" t="s">
        <v>8</v>
      </c>
      <c r="E11" s="19">
        <f t="shared" si="1"/>
        <v>168912.18</v>
      </c>
      <c r="F11" s="21">
        <f>41533-96.8-0.02</f>
        <v>41436.18</v>
      </c>
      <c r="G11" s="21">
        <f>41169+1123</f>
        <v>42292</v>
      </c>
      <c r="H11" s="19">
        <f>41169+1423</f>
        <v>42592</v>
      </c>
      <c r="I11" s="19">
        <f>41169+1423</f>
        <v>42592</v>
      </c>
    </row>
    <row r="12" spans="1:9" ht="33" customHeight="1" x14ac:dyDescent="0.3">
      <c r="A12" s="36"/>
      <c r="B12" s="30"/>
      <c r="C12" s="26"/>
      <c r="D12" s="5" t="s">
        <v>25</v>
      </c>
      <c r="E12" s="19">
        <f t="shared" si="1"/>
        <v>0</v>
      </c>
      <c r="F12" s="20">
        <v>0</v>
      </c>
      <c r="G12" s="20">
        <v>0</v>
      </c>
      <c r="H12" s="20">
        <v>0</v>
      </c>
      <c r="I12" s="20">
        <v>0</v>
      </c>
    </row>
    <row r="13" spans="1:9" ht="61.9" customHeight="1" x14ac:dyDescent="0.3">
      <c r="A13" s="36"/>
      <c r="B13" s="31"/>
      <c r="C13" s="26"/>
      <c r="D13" s="5" t="s">
        <v>21</v>
      </c>
      <c r="E13" s="19">
        <f t="shared" si="1"/>
        <v>44092.520000000004</v>
      </c>
      <c r="F13" s="20">
        <f>10969.5+0.02</f>
        <v>10969.52</v>
      </c>
      <c r="G13" s="20">
        <f>11073.4</f>
        <v>11073.4</v>
      </c>
      <c r="H13" s="20">
        <f>11024.8</f>
        <v>11024.8</v>
      </c>
      <c r="I13" s="20">
        <f>11024.8</f>
        <v>11024.8</v>
      </c>
    </row>
    <row r="14" spans="1:9" ht="20.25" customHeight="1" x14ac:dyDescent="0.3">
      <c r="A14" s="36" t="s">
        <v>30</v>
      </c>
      <c r="B14" s="29" t="s">
        <v>44</v>
      </c>
      <c r="C14" s="32" t="s">
        <v>23</v>
      </c>
      <c r="D14" s="5" t="s">
        <v>6</v>
      </c>
      <c r="E14" s="19">
        <f>E15+E16+E17+E19</f>
        <v>0</v>
      </c>
      <c r="F14" s="19">
        <f t="shared" ref="F14" si="2">F15+F16+F17+F19</f>
        <v>0</v>
      </c>
      <c r="G14" s="19">
        <f t="shared" ref="G14" si="3">G15+G16+G17+G19</f>
        <v>0</v>
      </c>
      <c r="H14" s="19">
        <f t="shared" ref="H14" si="4">H15+H16+H17+H19</f>
        <v>0</v>
      </c>
      <c r="I14" s="19">
        <f>I15+I16+I17+I19</f>
        <v>0</v>
      </c>
    </row>
    <row r="15" spans="1:9" x14ac:dyDescent="0.3">
      <c r="A15" s="36"/>
      <c r="B15" s="30"/>
      <c r="C15" s="33"/>
      <c r="D15" s="5" t="s">
        <v>7</v>
      </c>
      <c r="E15" s="19">
        <f t="shared" ref="E15:E19" si="5">F15+G15+H15+I15</f>
        <v>0</v>
      </c>
      <c r="F15" s="20">
        <v>0</v>
      </c>
      <c r="G15" s="20">
        <v>0</v>
      </c>
      <c r="H15" s="20">
        <v>0</v>
      </c>
      <c r="I15" s="20">
        <v>0</v>
      </c>
    </row>
    <row r="16" spans="1:9" x14ac:dyDescent="0.3">
      <c r="A16" s="36"/>
      <c r="B16" s="30"/>
      <c r="C16" s="33"/>
      <c r="D16" s="5" t="s">
        <v>18</v>
      </c>
      <c r="E16" s="19">
        <f t="shared" si="5"/>
        <v>0</v>
      </c>
      <c r="F16" s="20">
        <v>0</v>
      </c>
      <c r="G16" s="20">
        <v>0</v>
      </c>
      <c r="H16" s="20">
        <v>0</v>
      </c>
      <c r="I16" s="20">
        <v>0</v>
      </c>
    </row>
    <row r="17" spans="1:9" x14ac:dyDescent="0.3">
      <c r="A17" s="36"/>
      <c r="B17" s="30"/>
      <c r="C17" s="33"/>
      <c r="D17" s="5" t="s">
        <v>8</v>
      </c>
      <c r="E17" s="19">
        <f t="shared" si="5"/>
        <v>0</v>
      </c>
      <c r="F17" s="20">
        <v>0</v>
      </c>
      <c r="G17" s="20">
        <v>0</v>
      </c>
      <c r="H17" s="20">
        <v>0</v>
      </c>
      <c r="I17" s="20">
        <v>0</v>
      </c>
    </row>
    <row r="18" spans="1:9" ht="37.5" x14ac:dyDescent="0.3">
      <c r="A18" s="36"/>
      <c r="B18" s="30"/>
      <c r="C18" s="33"/>
      <c r="D18" s="5" t="s">
        <v>25</v>
      </c>
      <c r="E18" s="19">
        <f t="shared" si="5"/>
        <v>0</v>
      </c>
      <c r="F18" s="20">
        <v>0</v>
      </c>
      <c r="G18" s="20">
        <v>0</v>
      </c>
      <c r="H18" s="20">
        <v>0</v>
      </c>
      <c r="I18" s="20">
        <v>0</v>
      </c>
    </row>
    <row r="19" spans="1:9" ht="51.75" customHeight="1" x14ac:dyDescent="0.3">
      <c r="A19" s="36"/>
      <c r="B19" s="31"/>
      <c r="C19" s="34"/>
      <c r="D19" s="5" t="s">
        <v>21</v>
      </c>
      <c r="E19" s="19">
        <f t="shared" si="5"/>
        <v>0</v>
      </c>
      <c r="F19" s="20">
        <v>0</v>
      </c>
      <c r="G19" s="20">
        <v>0</v>
      </c>
      <c r="H19" s="20">
        <v>0</v>
      </c>
      <c r="I19" s="20">
        <v>0</v>
      </c>
    </row>
    <row r="20" spans="1:9" ht="22.15" customHeight="1" x14ac:dyDescent="0.3">
      <c r="A20" s="36" t="s">
        <v>31</v>
      </c>
      <c r="B20" s="46" t="s">
        <v>46</v>
      </c>
      <c r="C20" s="32" t="s">
        <v>41</v>
      </c>
      <c r="D20" s="5" t="s">
        <v>6</v>
      </c>
      <c r="E20" s="19">
        <f>E21+E22+E23+E25</f>
        <v>0</v>
      </c>
      <c r="F20" s="19">
        <f t="shared" ref="F20:I20" si="6">F21+F22+F23+F25</f>
        <v>0</v>
      </c>
      <c r="G20" s="19">
        <f t="shared" si="6"/>
        <v>0</v>
      </c>
      <c r="H20" s="19">
        <f t="shared" si="6"/>
        <v>0</v>
      </c>
      <c r="I20" s="19">
        <f t="shared" si="6"/>
        <v>0</v>
      </c>
    </row>
    <row r="21" spans="1:9" ht="19.5" customHeight="1" x14ac:dyDescent="0.3">
      <c r="A21" s="36"/>
      <c r="B21" s="47"/>
      <c r="C21" s="33"/>
      <c r="D21" s="5" t="s">
        <v>10</v>
      </c>
      <c r="E21" s="19">
        <f t="shared" ref="E21:E25" si="7">F21+G21+H21+I21</f>
        <v>0</v>
      </c>
      <c r="F21" s="20">
        <v>0</v>
      </c>
      <c r="G21" s="20">
        <v>0</v>
      </c>
      <c r="H21" s="20">
        <v>0</v>
      </c>
      <c r="I21" s="20">
        <v>0</v>
      </c>
    </row>
    <row r="22" spans="1:9" x14ac:dyDescent="0.3">
      <c r="A22" s="36"/>
      <c r="B22" s="47"/>
      <c r="C22" s="33"/>
      <c r="D22" s="5" t="s">
        <v>18</v>
      </c>
      <c r="E22" s="19">
        <f t="shared" si="7"/>
        <v>0</v>
      </c>
      <c r="F22" s="20">
        <v>0</v>
      </c>
      <c r="G22" s="20">
        <v>0</v>
      </c>
      <c r="H22" s="20">
        <v>0</v>
      </c>
      <c r="I22" s="20">
        <v>0</v>
      </c>
    </row>
    <row r="23" spans="1:9" x14ac:dyDescent="0.3">
      <c r="A23" s="36"/>
      <c r="B23" s="47"/>
      <c r="C23" s="33"/>
      <c r="D23" s="6" t="s">
        <v>8</v>
      </c>
      <c r="E23" s="19">
        <f t="shared" si="7"/>
        <v>0</v>
      </c>
      <c r="F23" s="20">
        <v>0</v>
      </c>
      <c r="G23" s="20">
        <v>0</v>
      </c>
      <c r="H23" s="20">
        <v>0</v>
      </c>
      <c r="I23" s="20">
        <v>0</v>
      </c>
    </row>
    <row r="24" spans="1:9" ht="36.75" customHeight="1" x14ac:dyDescent="0.3">
      <c r="A24" s="36"/>
      <c r="B24" s="47"/>
      <c r="C24" s="33"/>
      <c r="D24" s="5" t="s">
        <v>25</v>
      </c>
      <c r="E24" s="19">
        <f t="shared" si="7"/>
        <v>0</v>
      </c>
      <c r="F24" s="20">
        <v>0</v>
      </c>
      <c r="G24" s="20">
        <v>0</v>
      </c>
      <c r="H24" s="20">
        <v>0</v>
      </c>
      <c r="I24" s="20">
        <v>0</v>
      </c>
    </row>
    <row r="25" spans="1:9" x14ac:dyDescent="0.3">
      <c r="A25" s="36"/>
      <c r="B25" s="48"/>
      <c r="C25" s="34"/>
      <c r="D25" s="5" t="s">
        <v>21</v>
      </c>
      <c r="E25" s="19">
        <f t="shared" si="7"/>
        <v>0</v>
      </c>
      <c r="F25" s="20">
        <v>0</v>
      </c>
      <c r="G25" s="20">
        <v>0</v>
      </c>
      <c r="H25" s="20">
        <v>0</v>
      </c>
      <c r="I25" s="20">
        <v>0</v>
      </c>
    </row>
    <row r="26" spans="1:9" x14ac:dyDescent="0.3">
      <c r="A26" s="49" t="s">
        <v>32</v>
      </c>
      <c r="B26" s="52" t="s">
        <v>47</v>
      </c>
      <c r="C26" s="26" t="s">
        <v>23</v>
      </c>
      <c r="D26" s="5" t="s">
        <v>6</v>
      </c>
      <c r="E26" s="19">
        <f>E27+E28+E29+E30+E31</f>
        <v>0</v>
      </c>
      <c r="F26" s="19">
        <f t="shared" ref="F26:I26" si="8">F27+F28+F29+F30+F31</f>
        <v>0</v>
      </c>
      <c r="G26" s="19">
        <f t="shared" si="8"/>
        <v>0</v>
      </c>
      <c r="H26" s="19">
        <f t="shared" si="8"/>
        <v>0</v>
      </c>
      <c r="I26" s="19">
        <f t="shared" si="8"/>
        <v>0</v>
      </c>
    </row>
    <row r="27" spans="1:9" x14ac:dyDescent="0.3">
      <c r="A27" s="50"/>
      <c r="B27" s="53"/>
      <c r="C27" s="26"/>
      <c r="D27" s="5" t="s">
        <v>10</v>
      </c>
      <c r="E27" s="19">
        <f t="shared" ref="E27:E31" si="9">F27+G27+H27+I27</f>
        <v>0</v>
      </c>
      <c r="F27" s="20">
        <v>0</v>
      </c>
      <c r="G27" s="20">
        <v>0</v>
      </c>
      <c r="H27" s="20">
        <v>0</v>
      </c>
      <c r="I27" s="20">
        <v>0</v>
      </c>
    </row>
    <row r="28" spans="1:9" x14ac:dyDescent="0.3">
      <c r="A28" s="50"/>
      <c r="B28" s="53"/>
      <c r="C28" s="26"/>
      <c r="D28" s="5" t="s">
        <v>18</v>
      </c>
      <c r="E28" s="19">
        <f t="shared" si="9"/>
        <v>0</v>
      </c>
      <c r="F28" s="20">
        <v>0</v>
      </c>
      <c r="G28" s="20">
        <v>0</v>
      </c>
      <c r="H28" s="20">
        <v>0</v>
      </c>
      <c r="I28" s="20">
        <v>0</v>
      </c>
    </row>
    <row r="29" spans="1:9" ht="25.15" customHeight="1" x14ac:dyDescent="0.3">
      <c r="A29" s="50"/>
      <c r="B29" s="53"/>
      <c r="C29" s="26"/>
      <c r="D29" s="6" t="s">
        <v>8</v>
      </c>
      <c r="E29" s="19">
        <f t="shared" si="9"/>
        <v>0</v>
      </c>
      <c r="F29" s="21"/>
      <c r="G29" s="21"/>
      <c r="H29" s="19"/>
      <c r="I29" s="19"/>
    </row>
    <row r="30" spans="1:9" ht="37.5" x14ac:dyDescent="0.3">
      <c r="A30" s="50"/>
      <c r="B30" s="53"/>
      <c r="C30" s="26"/>
      <c r="D30" s="5" t="s">
        <v>25</v>
      </c>
      <c r="E30" s="19">
        <f t="shared" si="9"/>
        <v>0</v>
      </c>
      <c r="F30" s="20">
        <v>0</v>
      </c>
      <c r="G30" s="20">
        <v>0</v>
      </c>
      <c r="H30" s="20">
        <v>0</v>
      </c>
      <c r="I30" s="20">
        <v>0</v>
      </c>
    </row>
    <row r="31" spans="1:9" ht="37.9" customHeight="1" x14ac:dyDescent="0.3">
      <c r="A31" s="51"/>
      <c r="B31" s="54"/>
      <c r="C31" s="26"/>
      <c r="D31" s="5" t="s">
        <v>21</v>
      </c>
      <c r="E31" s="19">
        <f t="shared" si="9"/>
        <v>0</v>
      </c>
      <c r="F31" s="20">
        <v>0</v>
      </c>
      <c r="G31" s="20">
        <v>0</v>
      </c>
      <c r="H31" s="20">
        <v>0</v>
      </c>
      <c r="I31" s="20">
        <v>0</v>
      </c>
    </row>
    <row r="32" spans="1:9" ht="25.5" customHeight="1" x14ac:dyDescent="0.3">
      <c r="A32" s="14"/>
      <c r="B32" s="17"/>
      <c r="C32" s="13"/>
      <c r="D32" s="5" t="s">
        <v>6</v>
      </c>
      <c r="E32" s="19">
        <f t="shared" ref="E32:E37" si="10">E8+E14+E20+E26</f>
        <v>213004.7</v>
      </c>
      <c r="F32" s="19">
        <f t="shared" ref="F32:I32" si="11">F8+F14+F20+F26</f>
        <v>52405.7</v>
      </c>
      <c r="G32" s="19">
        <f t="shared" si="11"/>
        <v>53365.4</v>
      </c>
      <c r="H32" s="19">
        <f t="shared" si="11"/>
        <v>53616.800000000003</v>
      </c>
      <c r="I32" s="19">
        <f t="shared" si="11"/>
        <v>53616.800000000003</v>
      </c>
    </row>
    <row r="33" spans="1:9" ht="23.25" customHeight="1" x14ac:dyDescent="0.3">
      <c r="A33" s="40" t="s">
        <v>11</v>
      </c>
      <c r="B33" s="41"/>
      <c r="C33" s="42"/>
      <c r="D33" s="5" t="s">
        <v>10</v>
      </c>
      <c r="E33" s="19">
        <f t="shared" si="10"/>
        <v>0</v>
      </c>
      <c r="F33" s="19">
        <f t="shared" ref="F33:I33" si="12">F9+F15+F21+F27</f>
        <v>0</v>
      </c>
      <c r="G33" s="19">
        <f t="shared" si="12"/>
        <v>0</v>
      </c>
      <c r="H33" s="19">
        <f t="shared" si="12"/>
        <v>0</v>
      </c>
      <c r="I33" s="19">
        <f t="shared" si="12"/>
        <v>0</v>
      </c>
    </row>
    <row r="34" spans="1:9" x14ac:dyDescent="0.3">
      <c r="A34" s="43"/>
      <c r="B34" s="44"/>
      <c r="C34" s="45"/>
      <c r="D34" s="5" t="s">
        <v>18</v>
      </c>
      <c r="E34" s="19">
        <f t="shared" si="10"/>
        <v>0</v>
      </c>
      <c r="F34" s="19">
        <f t="shared" ref="F34:I34" si="13">F10+F16+F22+F28</f>
        <v>0</v>
      </c>
      <c r="G34" s="19">
        <f t="shared" si="13"/>
        <v>0</v>
      </c>
      <c r="H34" s="19">
        <f t="shared" si="13"/>
        <v>0</v>
      </c>
      <c r="I34" s="19">
        <f t="shared" si="13"/>
        <v>0</v>
      </c>
    </row>
    <row r="35" spans="1:9" x14ac:dyDescent="0.3">
      <c r="A35" s="43"/>
      <c r="B35" s="44"/>
      <c r="C35" s="45"/>
      <c r="D35" s="6" t="s">
        <v>8</v>
      </c>
      <c r="E35" s="19">
        <f t="shared" si="10"/>
        <v>168912.18</v>
      </c>
      <c r="F35" s="19">
        <f t="shared" ref="F35:I35" si="14">F11+F17+F23+F29</f>
        <v>41436.18</v>
      </c>
      <c r="G35" s="19">
        <f t="shared" si="14"/>
        <v>42292</v>
      </c>
      <c r="H35" s="19">
        <f t="shared" si="14"/>
        <v>42592</v>
      </c>
      <c r="I35" s="19">
        <f t="shared" si="14"/>
        <v>42592</v>
      </c>
    </row>
    <row r="36" spans="1:9" ht="37.5" x14ac:dyDescent="0.3">
      <c r="A36" s="43"/>
      <c r="B36" s="44"/>
      <c r="C36" s="45"/>
      <c r="D36" s="5" t="s">
        <v>25</v>
      </c>
      <c r="E36" s="19">
        <f t="shared" si="10"/>
        <v>0</v>
      </c>
      <c r="F36" s="19">
        <f t="shared" ref="F36:I36" si="15">F12+F18+F24+F30</f>
        <v>0</v>
      </c>
      <c r="G36" s="19">
        <f t="shared" si="15"/>
        <v>0</v>
      </c>
      <c r="H36" s="19">
        <f t="shared" si="15"/>
        <v>0</v>
      </c>
      <c r="I36" s="19">
        <f t="shared" si="15"/>
        <v>0</v>
      </c>
    </row>
    <row r="37" spans="1:9" ht="22.15" customHeight="1" x14ac:dyDescent="0.3">
      <c r="A37" s="43"/>
      <c r="B37" s="44"/>
      <c r="C37" s="45"/>
      <c r="D37" s="5" t="s">
        <v>21</v>
      </c>
      <c r="E37" s="19">
        <f t="shared" si="10"/>
        <v>44092.520000000004</v>
      </c>
      <c r="F37" s="19">
        <f t="shared" ref="F37:I37" si="16">F13+F19+F25+F31</f>
        <v>10969.52</v>
      </c>
      <c r="G37" s="19">
        <f t="shared" si="16"/>
        <v>11073.4</v>
      </c>
      <c r="H37" s="19">
        <f t="shared" si="16"/>
        <v>11024.8</v>
      </c>
      <c r="I37" s="19">
        <f t="shared" si="16"/>
        <v>11024.8</v>
      </c>
    </row>
    <row r="38" spans="1:9" ht="15.75" customHeight="1" x14ac:dyDescent="0.3">
      <c r="A38" s="37" t="s">
        <v>43</v>
      </c>
      <c r="B38" s="37"/>
      <c r="C38" s="37"/>
      <c r="D38" s="37"/>
      <c r="E38" s="37"/>
      <c r="F38" s="37"/>
      <c r="G38" s="37"/>
      <c r="H38" s="37"/>
      <c r="I38" s="37"/>
    </row>
    <row r="39" spans="1:9" x14ac:dyDescent="0.3">
      <c r="A39" s="55" t="s">
        <v>33</v>
      </c>
      <c r="B39" s="29" t="s">
        <v>48</v>
      </c>
      <c r="C39" s="32" t="s">
        <v>57</v>
      </c>
      <c r="D39" s="5" t="s">
        <v>6</v>
      </c>
      <c r="E39" s="19">
        <f>E40+E41+E42+E43+E44</f>
        <v>0</v>
      </c>
      <c r="F39" s="19">
        <f t="shared" ref="F39:I39" si="17">F40+F41+F42+F43+F44</f>
        <v>0</v>
      </c>
      <c r="G39" s="19">
        <f t="shared" si="17"/>
        <v>0</v>
      </c>
      <c r="H39" s="19">
        <f t="shared" si="17"/>
        <v>0</v>
      </c>
      <c r="I39" s="19">
        <f t="shared" si="17"/>
        <v>0</v>
      </c>
    </row>
    <row r="40" spans="1:9" x14ac:dyDescent="0.3">
      <c r="A40" s="56"/>
      <c r="B40" s="30"/>
      <c r="C40" s="33"/>
      <c r="D40" s="5" t="s">
        <v>7</v>
      </c>
      <c r="E40" s="19">
        <f t="shared" ref="E40:E44" si="18">F40+G40+H40+I40</f>
        <v>0</v>
      </c>
      <c r="F40" s="20">
        <v>0</v>
      </c>
      <c r="G40" s="20">
        <v>0</v>
      </c>
      <c r="H40" s="20">
        <v>0</v>
      </c>
      <c r="I40" s="20">
        <v>0</v>
      </c>
    </row>
    <row r="41" spans="1:9" x14ac:dyDescent="0.3">
      <c r="A41" s="56"/>
      <c r="B41" s="30"/>
      <c r="C41" s="33"/>
      <c r="D41" s="5" t="s">
        <v>18</v>
      </c>
      <c r="E41" s="19">
        <f t="shared" si="18"/>
        <v>0</v>
      </c>
      <c r="F41" s="20">
        <v>0</v>
      </c>
      <c r="G41" s="20">
        <v>0</v>
      </c>
      <c r="H41" s="20">
        <v>0</v>
      </c>
      <c r="I41" s="20">
        <v>0</v>
      </c>
    </row>
    <row r="42" spans="1:9" x14ac:dyDescent="0.3">
      <c r="A42" s="56"/>
      <c r="B42" s="30"/>
      <c r="C42" s="33"/>
      <c r="D42" s="5" t="s">
        <v>8</v>
      </c>
      <c r="E42" s="19">
        <f t="shared" si="18"/>
        <v>0</v>
      </c>
      <c r="F42" s="21"/>
      <c r="G42" s="21"/>
      <c r="H42" s="19"/>
      <c r="I42" s="19"/>
    </row>
    <row r="43" spans="1:9" ht="31.15" customHeight="1" x14ac:dyDescent="0.3">
      <c r="A43" s="56"/>
      <c r="B43" s="30"/>
      <c r="C43" s="33"/>
      <c r="D43" s="5" t="s">
        <v>25</v>
      </c>
      <c r="E43" s="19">
        <f t="shared" si="18"/>
        <v>0</v>
      </c>
      <c r="F43" s="20">
        <v>0</v>
      </c>
      <c r="G43" s="20">
        <v>0</v>
      </c>
      <c r="H43" s="20">
        <v>0</v>
      </c>
      <c r="I43" s="20">
        <v>0</v>
      </c>
    </row>
    <row r="44" spans="1:9" ht="33.75" customHeight="1" x14ac:dyDescent="0.3">
      <c r="A44" s="57"/>
      <c r="B44" s="31"/>
      <c r="C44" s="34"/>
      <c r="D44" s="5" t="s">
        <v>21</v>
      </c>
      <c r="E44" s="19">
        <f t="shared" si="18"/>
        <v>0</v>
      </c>
      <c r="F44" s="20">
        <v>0</v>
      </c>
      <c r="G44" s="20">
        <v>0</v>
      </c>
      <c r="H44" s="20">
        <v>0</v>
      </c>
      <c r="I44" s="20">
        <v>0</v>
      </c>
    </row>
    <row r="45" spans="1:9" ht="17.45" customHeight="1" x14ac:dyDescent="0.3">
      <c r="A45" s="55" t="s">
        <v>40</v>
      </c>
      <c r="B45" s="58" t="s">
        <v>49</v>
      </c>
      <c r="C45" s="32" t="s">
        <v>57</v>
      </c>
      <c r="D45" s="5" t="s">
        <v>6</v>
      </c>
      <c r="E45" s="19">
        <f>E46+E47+E48+E49+E50</f>
        <v>0</v>
      </c>
      <c r="F45" s="19">
        <f t="shared" ref="F45:I45" si="19">F46+F47+F48+F49+F50</f>
        <v>0</v>
      </c>
      <c r="G45" s="19">
        <f t="shared" si="19"/>
        <v>0</v>
      </c>
      <c r="H45" s="19">
        <f t="shared" si="19"/>
        <v>0</v>
      </c>
      <c r="I45" s="19">
        <f t="shared" si="19"/>
        <v>0</v>
      </c>
    </row>
    <row r="46" spans="1:9" ht="24" customHeight="1" x14ac:dyDescent="0.3">
      <c r="A46" s="56"/>
      <c r="B46" s="59"/>
      <c r="C46" s="33"/>
      <c r="D46" s="5" t="s">
        <v>7</v>
      </c>
      <c r="E46" s="19">
        <f t="shared" ref="E46:E50" si="20">F46+G46+H46+I46</f>
        <v>0</v>
      </c>
      <c r="F46" s="20">
        <v>0</v>
      </c>
      <c r="G46" s="20">
        <v>0</v>
      </c>
      <c r="H46" s="20">
        <v>0</v>
      </c>
      <c r="I46" s="20">
        <v>0</v>
      </c>
    </row>
    <row r="47" spans="1:9" ht="20.25" customHeight="1" x14ac:dyDescent="0.3">
      <c r="A47" s="56"/>
      <c r="B47" s="59"/>
      <c r="C47" s="33"/>
      <c r="D47" s="5" t="s">
        <v>18</v>
      </c>
      <c r="E47" s="19">
        <f t="shared" si="20"/>
        <v>0</v>
      </c>
      <c r="F47" s="20">
        <v>0</v>
      </c>
      <c r="G47" s="20">
        <v>0</v>
      </c>
      <c r="H47" s="20">
        <v>0</v>
      </c>
      <c r="I47" s="20">
        <v>0</v>
      </c>
    </row>
    <row r="48" spans="1:9" ht="24" customHeight="1" x14ac:dyDescent="0.3">
      <c r="A48" s="56"/>
      <c r="B48" s="59"/>
      <c r="C48" s="33"/>
      <c r="D48" s="5" t="s">
        <v>8</v>
      </c>
      <c r="E48" s="19">
        <f t="shared" si="20"/>
        <v>0</v>
      </c>
      <c r="F48" s="21"/>
      <c r="G48" s="21"/>
      <c r="H48" s="19"/>
      <c r="I48" s="19"/>
    </row>
    <row r="49" spans="1:9" ht="42.75" customHeight="1" x14ac:dyDescent="0.3">
      <c r="A49" s="56"/>
      <c r="B49" s="59"/>
      <c r="C49" s="33"/>
      <c r="D49" s="5" t="s">
        <v>25</v>
      </c>
      <c r="E49" s="19">
        <f t="shared" si="20"/>
        <v>0</v>
      </c>
      <c r="F49" s="20">
        <v>0</v>
      </c>
      <c r="G49" s="20">
        <v>0</v>
      </c>
      <c r="H49" s="20">
        <v>0</v>
      </c>
      <c r="I49" s="20">
        <v>0</v>
      </c>
    </row>
    <row r="50" spans="1:9" ht="42.6" customHeight="1" x14ac:dyDescent="0.3">
      <c r="A50" s="57"/>
      <c r="B50" s="60"/>
      <c r="C50" s="34"/>
      <c r="D50" s="5" t="s">
        <v>21</v>
      </c>
      <c r="E50" s="19">
        <f t="shared" si="20"/>
        <v>0</v>
      </c>
      <c r="F50" s="20">
        <v>0</v>
      </c>
      <c r="G50" s="20">
        <v>0</v>
      </c>
      <c r="H50" s="20">
        <v>0</v>
      </c>
      <c r="I50" s="20">
        <v>0</v>
      </c>
    </row>
    <row r="51" spans="1:9" ht="21" customHeight="1" x14ac:dyDescent="0.3">
      <c r="A51" s="26" t="s">
        <v>12</v>
      </c>
      <c r="B51" s="26"/>
      <c r="C51" s="26"/>
      <c r="D51" s="5" t="s">
        <v>6</v>
      </c>
      <c r="E51" s="19">
        <f>E52+E53+E54+E56</f>
        <v>0</v>
      </c>
      <c r="F51" s="19">
        <f>SUM(F52:F56)</f>
        <v>0</v>
      </c>
      <c r="G51" s="19">
        <f t="shared" ref="G51" si="21">G52+G53+G54+G56</f>
        <v>0</v>
      </c>
      <c r="H51" s="19">
        <f t="shared" ref="H51" si="22">H52+H53+H54+H56</f>
        <v>0</v>
      </c>
      <c r="I51" s="19">
        <f t="shared" ref="I51" si="23">I52+I53+I54+I56</f>
        <v>0</v>
      </c>
    </row>
    <row r="52" spans="1:9" ht="21" customHeight="1" x14ac:dyDescent="0.3">
      <c r="A52" s="26"/>
      <c r="B52" s="26"/>
      <c r="C52" s="26"/>
      <c r="D52" s="5" t="s">
        <v>7</v>
      </c>
      <c r="E52" s="19">
        <f t="shared" ref="E52:E56" si="24">F52+G52+H52+I52</f>
        <v>0</v>
      </c>
      <c r="F52" s="19">
        <f>F40+F46</f>
        <v>0</v>
      </c>
      <c r="G52" s="19">
        <f t="shared" ref="G52:I52" si="25">G40+G46</f>
        <v>0</v>
      </c>
      <c r="H52" s="19">
        <f t="shared" si="25"/>
        <v>0</v>
      </c>
      <c r="I52" s="19">
        <f t="shared" si="25"/>
        <v>0</v>
      </c>
    </row>
    <row r="53" spans="1:9" ht="26.25" customHeight="1" x14ac:dyDescent="0.3">
      <c r="A53" s="26"/>
      <c r="B53" s="26"/>
      <c r="C53" s="26"/>
      <c r="D53" s="5" t="s">
        <v>18</v>
      </c>
      <c r="E53" s="19">
        <f t="shared" si="24"/>
        <v>0</v>
      </c>
      <c r="F53" s="19">
        <f t="shared" ref="F53:I53" si="26">F41+F47</f>
        <v>0</v>
      </c>
      <c r="G53" s="19">
        <f t="shared" si="26"/>
        <v>0</v>
      </c>
      <c r="H53" s="19">
        <f t="shared" si="26"/>
        <v>0</v>
      </c>
      <c r="I53" s="19">
        <f t="shared" si="26"/>
        <v>0</v>
      </c>
    </row>
    <row r="54" spans="1:9" x14ac:dyDescent="0.3">
      <c r="A54" s="26"/>
      <c r="B54" s="26"/>
      <c r="C54" s="26"/>
      <c r="D54" s="5" t="s">
        <v>8</v>
      </c>
      <c r="E54" s="19">
        <f t="shared" si="24"/>
        <v>0</v>
      </c>
      <c r="F54" s="19">
        <f t="shared" ref="F54:I54" si="27">F42+F48</f>
        <v>0</v>
      </c>
      <c r="G54" s="19">
        <f t="shared" si="27"/>
        <v>0</v>
      </c>
      <c r="H54" s="19">
        <f t="shared" si="27"/>
        <v>0</v>
      </c>
      <c r="I54" s="19">
        <f t="shared" si="27"/>
        <v>0</v>
      </c>
    </row>
    <row r="55" spans="1:9" ht="34.5" customHeight="1" x14ac:dyDescent="0.3">
      <c r="A55" s="26"/>
      <c r="B55" s="26"/>
      <c r="C55" s="26"/>
      <c r="D55" s="5" t="s">
        <v>25</v>
      </c>
      <c r="E55" s="19">
        <f t="shared" si="24"/>
        <v>0</v>
      </c>
      <c r="F55" s="19">
        <f t="shared" ref="F55:I55" si="28">F43+F49</f>
        <v>0</v>
      </c>
      <c r="G55" s="19">
        <f t="shared" si="28"/>
        <v>0</v>
      </c>
      <c r="H55" s="19">
        <f t="shared" si="28"/>
        <v>0</v>
      </c>
      <c r="I55" s="19">
        <f t="shared" si="28"/>
        <v>0</v>
      </c>
    </row>
    <row r="56" spans="1:9" ht="21.75" customHeight="1" x14ac:dyDescent="0.3">
      <c r="A56" s="26"/>
      <c r="B56" s="26"/>
      <c r="C56" s="26"/>
      <c r="D56" s="5" t="s">
        <v>21</v>
      </c>
      <c r="E56" s="19">
        <f t="shared" si="24"/>
        <v>0</v>
      </c>
      <c r="F56" s="19">
        <f t="shared" ref="F56:I56" si="29">F44+F50</f>
        <v>0</v>
      </c>
      <c r="G56" s="19">
        <f t="shared" si="29"/>
        <v>0</v>
      </c>
      <c r="H56" s="19">
        <f t="shared" si="29"/>
        <v>0</v>
      </c>
      <c r="I56" s="19">
        <f t="shared" si="29"/>
        <v>0</v>
      </c>
    </row>
    <row r="57" spans="1:9" ht="21.6" customHeight="1" x14ac:dyDescent="0.3">
      <c r="A57" s="35" t="s">
        <v>42</v>
      </c>
      <c r="B57" s="35"/>
      <c r="C57" s="35"/>
      <c r="D57" s="35"/>
      <c r="E57" s="35"/>
      <c r="F57" s="35"/>
      <c r="G57" s="35"/>
      <c r="H57" s="35"/>
      <c r="I57" s="35"/>
    </row>
    <row r="58" spans="1:9" ht="25.5" customHeight="1" x14ac:dyDescent="0.3">
      <c r="A58" s="55" t="s">
        <v>34</v>
      </c>
      <c r="B58" s="29" t="s">
        <v>50</v>
      </c>
      <c r="C58" s="32" t="s">
        <v>23</v>
      </c>
      <c r="D58" s="7" t="s">
        <v>6</v>
      </c>
      <c r="E58" s="22">
        <f>E59+E60+E61+E63</f>
        <v>12000</v>
      </c>
      <c r="F58" s="22">
        <f t="shared" ref="F58:I58" si="30">F59+F60+F61+F63</f>
        <v>3000</v>
      </c>
      <c r="G58" s="22">
        <f t="shared" si="30"/>
        <v>3000</v>
      </c>
      <c r="H58" s="22">
        <f t="shared" si="30"/>
        <v>3000</v>
      </c>
      <c r="I58" s="22">
        <f t="shared" si="30"/>
        <v>3000</v>
      </c>
    </row>
    <row r="59" spans="1:9" ht="25.15" customHeight="1" x14ac:dyDescent="0.3">
      <c r="A59" s="56"/>
      <c r="B59" s="30"/>
      <c r="C59" s="33"/>
      <c r="D59" s="7" t="s">
        <v>7</v>
      </c>
      <c r="E59" s="19">
        <f t="shared" ref="E59:E63" si="31">F59+G59+H59+I59</f>
        <v>0</v>
      </c>
      <c r="F59" s="22">
        <v>0</v>
      </c>
      <c r="G59" s="22">
        <v>0</v>
      </c>
      <c r="H59" s="22">
        <v>0</v>
      </c>
      <c r="I59" s="22">
        <v>0</v>
      </c>
    </row>
    <row r="60" spans="1:9" ht="25.15" customHeight="1" x14ac:dyDescent="0.3">
      <c r="A60" s="56"/>
      <c r="B60" s="30"/>
      <c r="C60" s="33"/>
      <c r="D60" s="7" t="s">
        <v>18</v>
      </c>
      <c r="E60" s="19">
        <f t="shared" si="31"/>
        <v>0</v>
      </c>
      <c r="F60" s="22">
        <v>0</v>
      </c>
      <c r="G60" s="22">
        <v>0</v>
      </c>
      <c r="H60" s="22">
        <v>0</v>
      </c>
      <c r="I60" s="22">
        <v>0</v>
      </c>
    </row>
    <row r="61" spans="1:9" ht="25.15" customHeight="1" x14ac:dyDescent="0.3">
      <c r="A61" s="56"/>
      <c r="B61" s="30"/>
      <c r="C61" s="33"/>
      <c r="D61" s="7" t="s">
        <v>8</v>
      </c>
      <c r="E61" s="19">
        <f t="shared" si="31"/>
        <v>12000</v>
      </c>
      <c r="F61" s="22">
        <v>3000</v>
      </c>
      <c r="G61" s="22">
        <v>3000</v>
      </c>
      <c r="H61" s="22">
        <v>3000</v>
      </c>
      <c r="I61" s="22">
        <v>3000</v>
      </c>
    </row>
    <row r="62" spans="1:9" ht="30" customHeight="1" x14ac:dyDescent="0.3">
      <c r="A62" s="56"/>
      <c r="B62" s="30"/>
      <c r="C62" s="33"/>
      <c r="D62" s="7" t="s">
        <v>9</v>
      </c>
      <c r="E62" s="19">
        <f t="shared" si="31"/>
        <v>0</v>
      </c>
      <c r="F62" s="23">
        <v>0</v>
      </c>
      <c r="G62" s="23">
        <v>0</v>
      </c>
      <c r="H62" s="23">
        <v>0</v>
      </c>
      <c r="I62" s="23">
        <v>0</v>
      </c>
    </row>
    <row r="63" spans="1:9" ht="25.15" customHeight="1" x14ac:dyDescent="0.3">
      <c r="A63" s="57"/>
      <c r="B63" s="31"/>
      <c r="C63" s="34"/>
      <c r="D63" s="7" t="s">
        <v>21</v>
      </c>
      <c r="E63" s="19">
        <f t="shared" si="31"/>
        <v>0</v>
      </c>
      <c r="F63" s="23">
        <v>0</v>
      </c>
      <c r="G63" s="23">
        <v>0</v>
      </c>
      <c r="H63" s="23">
        <v>0</v>
      </c>
      <c r="I63" s="23">
        <v>0</v>
      </c>
    </row>
    <row r="64" spans="1:9" ht="25.15" customHeight="1" x14ac:dyDescent="0.3">
      <c r="A64" s="55" t="s">
        <v>35</v>
      </c>
      <c r="B64" s="29" t="s">
        <v>51</v>
      </c>
      <c r="C64" s="32" t="s">
        <v>23</v>
      </c>
      <c r="D64" s="5" t="s">
        <v>6</v>
      </c>
      <c r="E64" s="19">
        <f>F64+G64+H64+I64</f>
        <v>0</v>
      </c>
      <c r="F64" s="23">
        <v>0</v>
      </c>
      <c r="G64" s="23">
        <v>0</v>
      </c>
      <c r="H64" s="23">
        <v>0</v>
      </c>
      <c r="I64" s="23">
        <v>0</v>
      </c>
    </row>
    <row r="65" spans="1:9" ht="16.899999999999999" customHeight="1" x14ac:dyDescent="0.3">
      <c r="A65" s="56"/>
      <c r="B65" s="30"/>
      <c r="C65" s="33"/>
      <c r="D65" s="5" t="s">
        <v>7</v>
      </c>
      <c r="E65" s="19">
        <f t="shared" ref="E65:E70" si="32">F65+G65+H65+I65</f>
        <v>0</v>
      </c>
      <c r="F65" s="23">
        <v>0</v>
      </c>
      <c r="G65" s="23">
        <v>0</v>
      </c>
      <c r="H65" s="23">
        <v>0</v>
      </c>
      <c r="I65" s="23">
        <v>0</v>
      </c>
    </row>
    <row r="66" spans="1:9" ht="25.15" customHeight="1" x14ac:dyDescent="0.3">
      <c r="A66" s="56"/>
      <c r="B66" s="30"/>
      <c r="C66" s="33"/>
      <c r="D66" s="5" t="s">
        <v>18</v>
      </c>
      <c r="E66" s="19">
        <f t="shared" si="32"/>
        <v>0</v>
      </c>
      <c r="F66" s="23">
        <v>0</v>
      </c>
      <c r="G66" s="23">
        <v>0</v>
      </c>
      <c r="H66" s="23">
        <v>0</v>
      </c>
      <c r="I66" s="23">
        <v>0</v>
      </c>
    </row>
    <row r="67" spans="1:9" ht="14.45" customHeight="1" x14ac:dyDescent="0.3">
      <c r="A67" s="56"/>
      <c r="B67" s="30"/>
      <c r="C67" s="33"/>
      <c r="D67" s="5" t="s">
        <v>8</v>
      </c>
      <c r="E67" s="19">
        <f t="shared" si="32"/>
        <v>0</v>
      </c>
      <c r="F67" s="23">
        <v>0</v>
      </c>
      <c r="G67" s="23">
        <v>0</v>
      </c>
      <c r="H67" s="23">
        <v>0</v>
      </c>
      <c r="I67" s="23">
        <v>0</v>
      </c>
    </row>
    <row r="68" spans="1:9" ht="36.6" customHeight="1" x14ac:dyDescent="0.3">
      <c r="A68" s="56"/>
      <c r="B68" s="30"/>
      <c r="C68" s="33"/>
      <c r="D68" s="5" t="s">
        <v>25</v>
      </c>
      <c r="E68" s="19">
        <f t="shared" si="32"/>
        <v>0</v>
      </c>
      <c r="F68" s="23">
        <v>0</v>
      </c>
      <c r="G68" s="23">
        <v>0</v>
      </c>
      <c r="H68" s="23">
        <v>0</v>
      </c>
      <c r="I68" s="23">
        <v>0</v>
      </c>
    </row>
    <row r="69" spans="1:9" ht="21.6" customHeight="1" x14ac:dyDescent="0.3">
      <c r="A69" s="57"/>
      <c r="B69" s="31"/>
      <c r="C69" s="34"/>
      <c r="D69" s="5" t="s">
        <v>21</v>
      </c>
      <c r="E69" s="19">
        <f t="shared" si="32"/>
        <v>0</v>
      </c>
      <c r="F69" s="23">
        <v>0</v>
      </c>
      <c r="G69" s="23">
        <v>0</v>
      </c>
      <c r="H69" s="23">
        <v>0</v>
      </c>
      <c r="I69" s="23">
        <v>0</v>
      </c>
    </row>
    <row r="70" spans="1:9" ht="21.6" customHeight="1" x14ac:dyDescent="0.3">
      <c r="A70" s="55" t="s">
        <v>36</v>
      </c>
      <c r="B70" s="29" t="s">
        <v>52</v>
      </c>
      <c r="C70" s="32" t="s">
        <v>23</v>
      </c>
      <c r="D70" s="5" t="s">
        <v>6</v>
      </c>
      <c r="E70" s="19">
        <f t="shared" si="32"/>
        <v>0</v>
      </c>
      <c r="F70" s="23">
        <v>0</v>
      </c>
      <c r="G70" s="23">
        <v>0</v>
      </c>
      <c r="H70" s="23">
        <v>0</v>
      </c>
      <c r="I70" s="23">
        <v>0</v>
      </c>
    </row>
    <row r="71" spans="1:9" ht="21.6" customHeight="1" x14ac:dyDescent="0.3">
      <c r="A71" s="56"/>
      <c r="B71" s="30"/>
      <c r="C71" s="33"/>
      <c r="D71" s="5" t="s">
        <v>7</v>
      </c>
      <c r="E71" s="19">
        <f t="shared" ref="E71:E75" si="33">F71+G71+H71+I71</f>
        <v>0</v>
      </c>
      <c r="F71" s="23">
        <v>0</v>
      </c>
      <c r="G71" s="23">
        <v>0</v>
      </c>
      <c r="H71" s="23">
        <v>0</v>
      </c>
      <c r="I71" s="23">
        <v>0</v>
      </c>
    </row>
    <row r="72" spans="1:9" ht="21.6" customHeight="1" x14ac:dyDescent="0.3">
      <c r="A72" s="56"/>
      <c r="B72" s="30"/>
      <c r="C72" s="33"/>
      <c r="D72" s="5" t="s">
        <v>18</v>
      </c>
      <c r="E72" s="19">
        <f t="shared" si="33"/>
        <v>0</v>
      </c>
      <c r="F72" s="23">
        <v>0</v>
      </c>
      <c r="G72" s="23">
        <v>0</v>
      </c>
      <c r="H72" s="23">
        <v>0</v>
      </c>
      <c r="I72" s="23">
        <v>0</v>
      </c>
    </row>
    <row r="73" spans="1:9" ht="21.6" customHeight="1" x14ac:dyDescent="0.3">
      <c r="A73" s="56"/>
      <c r="B73" s="30"/>
      <c r="C73" s="33"/>
      <c r="D73" s="5" t="s">
        <v>8</v>
      </c>
      <c r="E73" s="19">
        <f t="shared" si="33"/>
        <v>0</v>
      </c>
      <c r="F73" s="23">
        <v>0</v>
      </c>
      <c r="G73" s="23">
        <v>0</v>
      </c>
      <c r="H73" s="23">
        <v>0</v>
      </c>
      <c r="I73" s="23">
        <v>0</v>
      </c>
    </row>
    <row r="74" spans="1:9" ht="39" customHeight="1" x14ac:dyDescent="0.3">
      <c r="A74" s="56"/>
      <c r="B74" s="30"/>
      <c r="C74" s="33"/>
      <c r="D74" s="5" t="s">
        <v>25</v>
      </c>
      <c r="E74" s="19">
        <f t="shared" si="33"/>
        <v>0</v>
      </c>
      <c r="F74" s="23">
        <v>0</v>
      </c>
      <c r="G74" s="23">
        <v>0</v>
      </c>
      <c r="H74" s="23">
        <v>0</v>
      </c>
      <c r="I74" s="23">
        <v>0</v>
      </c>
    </row>
    <row r="75" spans="1:9" ht="21.6" customHeight="1" x14ac:dyDescent="0.3">
      <c r="A75" s="57"/>
      <c r="B75" s="31"/>
      <c r="C75" s="34"/>
      <c r="D75" s="5" t="s">
        <v>21</v>
      </c>
      <c r="E75" s="19">
        <f t="shared" si="33"/>
        <v>0</v>
      </c>
      <c r="F75" s="23">
        <v>0</v>
      </c>
      <c r="G75" s="23">
        <v>0</v>
      </c>
      <c r="H75" s="23">
        <v>0</v>
      </c>
      <c r="I75" s="23">
        <v>0</v>
      </c>
    </row>
    <row r="76" spans="1:9" ht="25.5" customHeight="1" x14ac:dyDescent="0.3">
      <c r="A76" s="36" t="s">
        <v>37</v>
      </c>
      <c r="B76" s="61" t="s">
        <v>53</v>
      </c>
      <c r="C76" s="26" t="s">
        <v>23</v>
      </c>
      <c r="D76" s="7" t="s">
        <v>6</v>
      </c>
      <c r="E76" s="22">
        <f>E77+E78+E79+E81+E80</f>
        <v>1412664.3</v>
      </c>
      <c r="F76" s="22">
        <f>F77+F78+F79+F81+F80</f>
        <v>352395.6</v>
      </c>
      <c r="G76" s="22">
        <f t="shared" ref="G76:I76" si="34">G77+G78+G79+G81+G80</f>
        <v>351422.9</v>
      </c>
      <c r="H76" s="22">
        <f t="shared" si="34"/>
        <v>354422.9</v>
      </c>
      <c r="I76" s="22">
        <f t="shared" si="34"/>
        <v>354422.9</v>
      </c>
    </row>
    <row r="77" spans="1:9" ht="25.15" customHeight="1" x14ac:dyDescent="0.3">
      <c r="A77" s="36"/>
      <c r="B77" s="61"/>
      <c r="C77" s="26"/>
      <c r="D77" s="7" t="s">
        <v>7</v>
      </c>
      <c r="E77" s="19">
        <f t="shared" ref="E77:E80" si="35">F77+G77+H77+I77</f>
        <v>0</v>
      </c>
      <c r="F77" s="23">
        <v>0</v>
      </c>
      <c r="G77" s="23">
        <v>0</v>
      </c>
      <c r="H77" s="23">
        <v>0</v>
      </c>
      <c r="I77" s="23">
        <v>0</v>
      </c>
    </row>
    <row r="78" spans="1:9" ht="25.15" customHeight="1" x14ac:dyDescent="0.3">
      <c r="A78" s="36"/>
      <c r="B78" s="61"/>
      <c r="C78" s="26"/>
      <c r="D78" s="7" t="s">
        <v>18</v>
      </c>
      <c r="E78" s="19">
        <f t="shared" si="35"/>
        <v>388664.30000000005</v>
      </c>
      <c r="F78" s="22">
        <f>75908.1+17987.5+2500</f>
        <v>96395.6</v>
      </c>
      <c r="G78" s="22">
        <f>75908.1+19514.8</f>
        <v>95422.900000000009</v>
      </c>
      <c r="H78" s="22">
        <f>75908.1+19514.8+3000</f>
        <v>98422.900000000009</v>
      </c>
      <c r="I78" s="22">
        <v>98422.9</v>
      </c>
    </row>
    <row r="79" spans="1:9" ht="33" customHeight="1" x14ac:dyDescent="0.3">
      <c r="A79" s="36"/>
      <c r="B79" s="61"/>
      <c r="C79" s="26"/>
      <c r="D79" s="7" t="s">
        <v>8</v>
      </c>
      <c r="E79" s="19">
        <f>F79+G79+H79+I79</f>
        <v>933203</v>
      </c>
      <c r="F79" s="24">
        <f>156000+77813</f>
        <v>233813</v>
      </c>
      <c r="G79" s="22">
        <f>156000+77130</f>
        <v>233130</v>
      </c>
      <c r="H79" s="22">
        <f>156000+77130</f>
        <v>233130</v>
      </c>
      <c r="I79" s="22">
        <f>156000+77130</f>
        <v>233130</v>
      </c>
    </row>
    <row r="80" spans="1:9" ht="34.5" customHeight="1" x14ac:dyDescent="0.3">
      <c r="A80" s="36"/>
      <c r="B80" s="61"/>
      <c r="C80" s="26"/>
      <c r="D80" s="5" t="s">
        <v>25</v>
      </c>
      <c r="E80" s="19">
        <f t="shared" si="35"/>
        <v>0</v>
      </c>
      <c r="F80" s="23">
        <v>0</v>
      </c>
      <c r="G80" s="23">
        <v>0</v>
      </c>
      <c r="H80" s="23">
        <v>0</v>
      </c>
      <c r="I80" s="23">
        <v>0</v>
      </c>
    </row>
    <row r="81" spans="1:11" ht="46.9" customHeight="1" x14ac:dyDescent="0.3">
      <c r="A81" s="36"/>
      <c r="B81" s="61"/>
      <c r="C81" s="26"/>
      <c r="D81" s="7" t="s">
        <v>21</v>
      </c>
      <c r="E81" s="19">
        <f>F81+G81+H81+I81</f>
        <v>90797</v>
      </c>
      <c r="F81" s="23">
        <v>22187</v>
      </c>
      <c r="G81" s="23">
        <v>22870</v>
      </c>
      <c r="H81" s="23">
        <v>22870</v>
      </c>
      <c r="I81" s="23">
        <v>22870</v>
      </c>
    </row>
    <row r="82" spans="1:11" ht="23.25" customHeight="1" x14ac:dyDescent="0.3">
      <c r="A82" s="36" t="s">
        <v>38</v>
      </c>
      <c r="B82" s="29" t="s">
        <v>56</v>
      </c>
      <c r="C82" s="26" t="s">
        <v>23</v>
      </c>
      <c r="D82" s="7" t="s">
        <v>6</v>
      </c>
      <c r="E82" s="22">
        <f>E83+E84+E85+E87</f>
        <v>5083</v>
      </c>
      <c r="F82" s="22">
        <f t="shared" ref="F82:I82" si="36">F83+F84+F85+F87</f>
        <v>1279</v>
      </c>
      <c r="G82" s="22">
        <f t="shared" si="36"/>
        <v>1268</v>
      </c>
      <c r="H82" s="22">
        <f t="shared" si="36"/>
        <v>1268</v>
      </c>
      <c r="I82" s="22">
        <f t="shared" si="36"/>
        <v>1268</v>
      </c>
      <c r="K82" s="12"/>
    </row>
    <row r="83" spans="1:11" ht="24" customHeight="1" x14ac:dyDescent="0.3">
      <c r="A83" s="36"/>
      <c r="B83" s="30"/>
      <c r="C83" s="26"/>
      <c r="D83" s="7" t="s">
        <v>7</v>
      </c>
      <c r="E83" s="19">
        <f t="shared" ref="E83:E87" si="37">F83+G83+H83+I83</f>
        <v>0</v>
      </c>
      <c r="F83" s="23"/>
      <c r="G83" s="23">
        <v>0</v>
      </c>
      <c r="H83" s="23">
        <v>0</v>
      </c>
      <c r="I83" s="23">
        <v>0</v>
      </c>
      <c r="K83" s="12"/>
    </row>
    <row r="84" spans="1:11" ht="24" customHeight="1" x14ac:dyDescent="0.3">
      <c r="A84" s="36"/>
      <c r="B84" s="30"/>
      <c r="C84" s="26"/>
      <c r="D84" s="7" t="s">
        <v>18</v>
      </c>
      <c r="E84" s="19">
        <f t="shared" si="37"/>
        <v>0</v>
      </c>
      <c r="F84" s="23">
        <v>0</v>
      </c>
      <c r="G84" s="23">
        <v>0</v>
      </c>
      <c r="H84" s="23">
        <v>0</v>
      </c>
      <c r="I84" s="23">
        <v>0</v>
      </c>
      <c r="K84" s="12"/>
    </row>
    <row r="85" spans="1:11" ht="23.45" customHeight="1" x14ac:dyDescent="0.3">
      <c r="A85" s="36"/>
      <c r="B85" s="30"/>
      <c r="C85" s="26"/>
      <c r="D85" s="7" t="s">
        <v>8</v>
      </c>
      <c r="E85" s="19">
        <f t="shared" si="37"/>
        <v>5083</v>
      </c>
      <c r="F85" s="22">
        <v>1279</v>
      </c>
      <c r="G85" s="22">
        <v>1268</v>
      </c>
      <c r="H85" s="22">
        <v>1268</v>
      </c>
      <c r="I85" s="22">
        <v>1268</v>
      </c>
      <c r="K85" s="12"/>
    </row>
    <row r="86" spans="1:11" ht="33.6" customHeight="1" x14ac:dyDescent="0.3">
      <c r="A86" s="36"/>
      <c r="B86" s="30"/>
      <c r="C86" s="26"/>
      <c r="D86" s="5" t="s">
        <v>25</v>
      </c>
      <c r="E86" s="19">
        <f t="shared" si="37"/>
        <v>0</v>
      </c>
      <c r="F86" s="23">
        <v>0</v>
      </c>
      <c r="G86" s="23">
        <v>0</v>
      </c>
      <c r="H86" s="23">
        <v>0</v>
      </c>
      <c r="I86" s="23">
        <v>0</v>
      </c>
      <c r="K86" s="12"/>
    </row>
    <row r="87" spans="1:11" ht="25.5" customHeight="1" x14ac:dyDescent="0.3">
      <c r="A87" s="36"/>
      <c r="B87" s="31"/>
      <c r="C87" s="26"/>
      <c r="D87" s="7" t="s">
        <v>21</v>
      </c>
      <c r="E87" s="19">
        <f t="shared" si="37"/>
        <v>0</v>
      </c>
      <c r="F87" s="23">
        <v>0</v>
      </c>
      <c r="G87" s="23">
        <v>0</v>
      </c>
      <c r="H87" s="23">
        <v>0</v>
      </c>
      <c r="I87" s="23">
        <v>0</v>
      </c>
    </row>
    <row r="88" spans="1:11" ht="24" customHeight="1" x14ac:dyDescent="0.3">
      <c r="A88" s="26" t="s">
        <v>13</v>
      </c>
      <c r="B88" s="26"/>
      <c r="C88" s="26"/>
      <c r="D88" s="7" t="s">
        <v>6</v>
      </c>
      <c r="E88" s="22">
        <f>E89+E90+E91+E93+E92</f>
        <v>1429747.3</v>
      </c>
      <c r="F88" s="22">
        <f t="shared" ref="F88:I88" si="38">F89+F90+F91+F93+F92</f>
        <v>356674.6</v>
      </c>
      <c r="G88" s="22">
        <f t="shared" si="38"/>
        <v>355690.9</v>
      </c>
      <c r="H88" s="22">
        <f t="shared" si="38"/>
        <v>358690.9</v>
      </c>
      <c r="I88" s="22">
        <f t="shared" si="38"/>
        <v>358690.9</v>
      </c>
    </row>
    <row r="89" spans="1:11" ht="31.5" customHeight="1" x14ac:dyDescent="0.3">
      <c r="A89" s="26"/>
      <c r="B89" s="26"/>
      <c r="C89" s="26"/>
      <c r="D89" s="7" t="s">
        <v>7</v>
      </c>
      <c r="E89" s="19">
        <f t="shared" ref="E89:E93" si="39">F89+G89+H89+I89</f>
        <v>0</v>
      </c>
      <c r="F89" s="25">
        <f t="shared" ref="F89:I93" si="40">F59+F65+F71+F77+F83</f>
        <v>0</v>
      </c>
      <c r="G89" s="25">
        <f t="shared" si="40"/>
        <v>0</v>
      </c>
      <c r="H89" s="25">
        <f t="shared" si="40"/>
        <v>0</v>
      </c>
      <c r="I89" s="25">
        <f t="shared" si="40"/>
        <v>0</v>
      </c>
    </row>
    <row r="90" spans="1:11" ht="22.15" customHeight="1" x14ac:dyDescent="0.3">
      <c r="A90" s="26"/>
      <c r="B90" s="26"/>
      <c r="C90" s="26"/>
      <c r="D90" s="7" t="s">
        <v>18</v>
      </c>
      <c r="E90" s="19">
        <f t="shared" si="39"/>
        <v>388664.30000000005</v>
      </c>
      <c r="F90" s="25">
        <f t="shared" si="40"/>
        <v>96395.6</v>
      </c>
      <c r="G90" s="25">
        <f t="shared" si="40"/>
        <v>95422.900000000009</v>
      </c>
      <c r="H90" s="25">
        <f t="shared" si="40"/>
        <v>98422.900000000009</v>
      </c>
      <c r="I90" s="25">
        <f t="shared" si="40"/>
        <v>98422.9</v>
      </c>
    </row>
    <row r="91" spans="1:11" ht="22.9" customHeight="1" x14ac:dyDescent="0.3">
      <c r="A91" s="26"/>
      <c r="B91" s="26"/>
      <c r="C91" s="26"/>
      <c r="D91" s="7" t="s">
        <v>8</v>
      </c>
      <c r="E91" s="19">
        <f t="shared" si="39"/>
        <v>950286</v>
      </c>
      <c r="F91" s="25">
        <f t="shared" si="40"/>
        <v>238092</v>
      </c>
      <c r="G91" s="25">
        <f t="shared" si="40"/>
        <v>237398</v>
      </c>
      <c r="H91" s="25">
        <f t="shared" si="40"/>
        <v>237398</v>
      </c>
      <c r="I91" s="25">
        <f t="shared" si="40"/>
        <v>237398</v>
      </c>
    </row>
    <row r="92" spans="1:11" ht="32.25" customHeight="1" x14ac:dyDescent="0.3">
      <c r="A92" s="26"/>
      <c r="B92" s="26"/>
      <c r="C92" s="26"/>
      <c r="D92" s="7" t="s">
        <v>25</v>
      </c>
      <c r="E92" s="19">
        <f t="shared" si="39"/>
        <v>0</v>
      </c>
      <c r="F92" s="25">
        <f t="shared" si="40"/>
        <v>0</v>
      </c>
      <c r="G92" s="25">
        <f t="shared" si="40"/>
        <v>0</v>
      </c>
      <c r="H92" s="25">
        <f t="shared" si="40"/>
        <v>0</v>
      </c>
      <c r="I92" s="25">
        <f t="shared" si="40"/>
        <v>0</v>
      </c>
    </row>
    <row r="93" spans="1:11" ht="28.9" customHeight="1" x14ac:dyDescent="0.3">
      <c r="A93" s="26"/>
      <c r="B93" s="26"/>
      <c r="C93" s="26"/>
      <c r="D93" s="7" t="s">
        <v>21</v>
      </c>
      <c r="E93" s="19">
        <f t="shared" si="39"/>
        <v>90797</v>
      </c>
      <c r="F93" s="25">
        <f t="shared" si="40"/>
        <v>22187</v>
      </c>
      <c r="G93" s="25">
        <f t="shared" si="40"/>
        <v>22870</v>
      </c>
      <c r="H93" s="25">
        <f t="shared" si="40"/>
        <v>22870</v>
      </c>
      <c r="I93" s="25">
        <f t="shared" si="40"/>
        <v>22870</v>
      </c>
    </row>
    <row r="94" spans="1:11" ht="26.45" customHeight="1" x14ac:dyDescent="0.3">
      <c r="A94" s="26" t="s">
        <v>19</v>
      </c>
      <c r="B94" s="26"/>
      <c r="C94" s="26"/>
      <c r="D94" s="7" t="s">
        <v>14</v>
      </c>
      <c r="E94" s="22">
        <f>E95+E96+E97+E99+E98</f>
        <v>1642752</v>
      </c>
      <c r="F94" s="22">
        <f>F95+F96+F97+F99+F98</f>
        <v>409080.30000000005</v>
      </c>
      <c r="G94" s="22">
        <f t="shared" ref="G94:I94" si="41">G95+G96+G97+G99+G98</f>
        <v>409056.30000000005</v>
      </c>
      <c r="H94" s="22">
        <f t="shared" si="41"/>
        <v>412307.7</v>
      </c>
      <c r="I94" s="22">
        <f t="shared" si="41"/>
        <v>412307.7</v>
      </c>
    </row>
    <row r="95" spans="1:11" ht="24.6" customHeight="1" x14ac:dyDescent="0.3">
      <c r="A95" s="26"/>
      <c r="B95" s="26"/>
      <c r="C95" s="26"/>
      <c r="D95" s="7" t="s">
        <v>7</v>
      </c>
      <c r="E95" s="19">
        <f t="shared" ref="E95:E99" si="42">F95+G95+H95+I95</f>
        <v>0</v>
      </c>
      <c r="F95" s="24">
        <f>F34+F52+F89</f>
        <v>0</v>
      </c>
      <c r="G95" s="24">
        <f>G34+G52+G89</f>
        <v>0</v>
      </c>
      <c r="H95" s="24">
        <f>H34+H52+H89</f>
        <v>0</v>
      </c>
      <c r="I95" s="24">
        <f>I34+I52+I89</f>
        <v>0</v>
      </c>
    </row>
    <row r="96" spans="1:11" ht="21.6" customHeight="1" x14ac:dyDescent="0.3">
      <c r="A96" s="26"/>
      <c r="B96" s="26"/>
      <c r="C96" s="26"/>
      <c r="D96" s="7" t="s">
        <v>18</v>
      </c>
      <c r="E96" s="19">
        <f t="shared" si="42"/>
        <v>388664.30000000005</v>
      </c>
      <c r="F96" s="24">
        <f t="shared" ref="F96:I98" si="43">F34+F53+F90</f>
        <v>96395.6</v>
      </c>
      <c r="G96" s="24">
        <f t="shared" si="43"/>
        <v>95422.900000000009</v>
      </c>
      <c r="H96" s="24">
        <f t="shared" si="43"/>
        <v>98422.900000000009</v>
      </c>
      <c r="I96" s="24">
        <f t="shared" si="43"/>
        <v>98422.9</v>
      </c>
    </row>
    <row r="97" spans="1:9" ht="22.15" customHeight="1" x14ac:dyDescent="0.3">
      <c r="A97" s="26"/>
      <c r="B97" s="26"/>
      <c r="C97" s="26"/>
      <c r="D97" s="7" t="s">
        <v>8</v>
      </c>
      <c r="E97" s="19">
        <f t="shared" si="42"/>
        <v>1119198.18</v>
      </c>
      <c r="F97" s="24">
        <f>F35+F54+F91</f>
        <v>279528.18</v>
      </c>
      <c r="G97" s="24">
        <f t="shared" si="43"/>
        <v>279690</v>
      </c>
      <c r="H97" s="24">
        <f t="shared" si="43"/>
        <v>279990</v>
      </c>
      <c r="I97" s="24">
        <f t="shared" si="43"/>
        <v>279990</v>
      </c>
    </row>
    <row r="98" spans="1:9" ht="37.5" x14ac:dyDescent="0.3">
      <c r="A98" s="26"/>
      <c r="B98" s="26"/>
      <c r="C98" s="26"/>
      <c r="D98" s="7" t="s">
        <v>9</v>
      </c>
      <c r="E98" s="19">
        <f t="shared" si="42"/>
        <v>0</v>
      </c>
      <c r="F98" s="24">
        <f t="shared" si="43"/>
        <v>0</v>
      </c>
      <c r="G98" s="24">
        <f t="shared" si="43"/>
        <v>0</v>
      </c>
      <c r="H98" s="24">
        <f t="shared" si="43"/>
        <v>0</v>
      </c>
      <c r="I98" s="24">
        <f t="shared" si="43"/>
        <v>0</v>
      </c>
    </row>
    <row r="99" spans="1:9" ht="24" customHeight="1" x14ac:dyDescent="0.3">
      <c r="A99" s="26"/>
      <c r="B99" s="26"/>
      <c r="C99" s="26"/>
      <c r="D99" s="7" t="s">
        <v>21</v>
      </c>
      <c r="E99" s="19">
        <f t="shared" si="42"/>
        <v>134889.52000000002</v>
      </c>
      <c r="F99" s="24">
        <f>F37+F56+F93</f>
        <v>33156.520000000004</v>
      </c>
      <c r="G99" s="24">
        <f t="shared" ref="G99:I99" si="44">G37+G56+G93</f>
        <v>33943.4</v>
      </c>
      <c r="H99" s="24">
        <f t="shared" si="44"/>
        <v>33894.800000000003</v>
      </c>
      <c r="I99" s="24">
        <f t="shared" si="44"/>
        <v>33894.800000000003</v>
      </c>
    </row>
    <row r="100" spans="1:9" ht="24" customHeight="1" x14ac:dyDescent="0.3">
      <c r="A100" s="11"/>
      <c r="B100" s="18" t="s">
        <v>26</v>
      </c>
      <c r="C100" s="10"/>
      <c r="D100" s="7"/>
      <c r="E100" s="22"/>
      <c r="F100" s="24"/>
      <c r="G100" s="24"/>
      <c r="H100" s="24"/>
      <c r="I100" s="24"/>
    </row>
    <row r="101" spans="1:9" x14ac:dyDescent="0.3">
      <c r="A101" s="26" t="s">
        <v>27</v>
      </c>
      <c r="B101" s="26"/>
      <c r="C101" s="26"/>
      <c r="D101" s="7" t="s">
        <v>14</v>
      </c>
      <c r="E101" s="22">
        <f>E102+E103+E104+E106+E105</f>
        <v>0</v>
      </c>
      <c r="F101" s="22">
        <f t="shared" ref="F101:I101" si="45">F102+F103+F104+F106+F105</f>
        <v>0</v>
      </c>
      <c r="G101" s="22">
        <f t="shared" si="45"/>
        <v>0</v>
      </c>
      <c r="H101" s="22">
        <f t="shared" si="45"/>
        <v>0</v>
      </c>
      <c r="I101" s="22">
        <f t="shared" si="45"/>
        <v>0</v>
      </c>
    </row>
    <row r="102" spans="1:9" x14ac:dyDescent="0.3">
      <c r="A102" s="26"/>
      <c r="B102" s="26"/>
      <c r="C102" s="26"/>
      <c r="D102" s="7" t="s">
        <v>7</v>
      </c>
      <c r="E102" s="19">
        <f t="shared" ref="E102:E106" si="46">F102+G102+H102+I102</f>
        <v>0</v>
      </c>
      <c r="F102" s="23">
        <v>0</v>
      </c>
      <c r="G102" s="23">
        <v>0</v>
      </c>
      <c r="H102" s="23">
        <v>0</v>
      </c>
      <c r="I102" s="23">
        <v>0</v>
      </c>
    </row>
    <row r="103" spans="1:9" x14ac:dyDescent="0.3">
      <c r="A103" s="26"/>
      <c r="B103" s="26"/>
      <c r="C103" s="26"/>
      <c r="D103" s="7" t="s">
        <v>18</v>
      </c>
      <c r="E103" s="19">
        <f t="shared" si="46"/>
        <v>0</v>
      </c>
      <c r="F103" s="23">
        <v>0</v>
      </c>
      <c r="G103" s="23">
        <v>0</v>
      </c>
      <c r="H103" s="23">
        <v>0</v>
      </c>
      <c r="I103" s="23">
        <v>0</v>
      </c>
    </row>
    <row r="104" spans="1:9" x14ac:dyDescent="0.3">
      <c r="A104" s="26"/>
      <c r="B104" s="26"/>
      <c r="C104" s="26"/>
      <c r="D104" s="7" t="s">
        <v>8</v>
      </c>
      <c r="E104" s="19">
        <f t="shared" si="46"/>
        <v>0</v>
      </c>
      <c r="F104" s="23">
        <v>0</v>
      </c>
      <c r="G104" s="23">
        <v>0</v>
      </c>
      <c r="H104" s="23">
        <v>0</v>
      </c>
      <c r="I104" s="23">
        <v>0</v>
      </c>
    </row>
    <row r="105" spans="1:9" ht="37.5" x14ac:dyDescent="0.3">
      <c r="A105" s="26"/>
      <c r="B105" s="26"/>
      <c r="C105" s="26"/>
      <c r="D105" s="7" t="s">
        <v>9</v>
      </c>
      <c r="E105" s="19">
        <f t="shared" si="46"/>
        <v>0</v>
      </c>
      <c r="F105" s="23">
        <v>0</v>
      </c>
      <c r="G105" s="23">
        <v>0</v>
      </c>
      <c r="H105" s="23">
        <v>0</v>
      </c>
      <c r="I105" s="23">
        <v>0</v>
      </c>
    </row>
    <row r="106" spans="1:9" x14ac:dyDescent="0.3">
      <c r="A106" s="26"/>
      <c r="B106" s="26"/>
      <c r="C106" s="26"/>
      <c r="D106" s="7" t="s">
        <v>21</v>
      </c>
      <c r="E106" s="19">
        <f t="shared" si="46"/>
        <v>0</v>
      </c>
      <c r="F106" s="23">
        <v>0</v>
      </c>
      <c r="G106" s="23">
        <v>0</v>
      </c>
      <c r="H106" s="23">
        <v>0</v>
      </c>
      <c r="I106" s="23">
        <v>0</v>
      </c>
    </row>
    <row r="107" spans="1:9" x14ac:dyDescent="0.3">
      <c r="A107" s="26" t="s">
        <v>28</v>
      </c>
      <c r="B107" s="26"/>
      <c r="C107" s="26"/>
      <c r="D107" s="7" t="s">
        <v>14</v>
      </c>
      <c r="E107" s="22">
        <f>E108+E109+E110+E112+E111</f>
        <v>1642752</v>
      </c>
      <c r="F107" s="22">
        <f t="shared" ref="F107:I107" si="47">F108+F109+F110+F112+F111</f>
        <v>409080.30000000005</v>
      </c>
      <c r="G107" s="22">
        <f t="shared" si="47"/>
        <v>409056.30000000005</v>
      </c>
      <c r="H107" s="22">
        <f t="shared" si="47"/>
        <v>412307.7</v>
      </c>
      <c r="I107" s="22">
        <f t="shared" si="47"/>
        <v>412307.7</v>
      </c>
    </row>
    <row r="108" spans="1:9" x14ac:dyDescent="0.3">
      <c r="A108" s="26"/>
      <c r="B108" s="26"/>
      <c r="C108" s="26"/>
      <c r="D108" s="7" t="s">
        <v>7</v>
      </c>
      <c r="E108" s="19">
        <f t="shared" ref="E108:E111" si="48">F108+G108+H108+I108</f>
        <v>0</v>
      </c>
      <c r="F108" s="24">
        <f t="shared" ref="F108:I108" si="49">F95</f>
        <v>0</v>
      </c>
      <c r="G108" s="24">
        <f t="shared" si="49"/>
        <v>0</v>
      </c>
      <c r="H108" s="24">
        <f t="shared" si="49"/>
        <v>0</v>
      </c>
      <c r="I108" s="24">
        <f t="shared" si="49"/>
        <v>0</v>
      </c>
    </row>
    <row r="109" spans="1:9" x14ac:dyDescent="0.3">
      <c r="A109" s="26"/>
      <c r="B109" s="26"/>
      <c r="C109" s="26"/>
      <c r="D109" s="7" t="s">
        <v>18</v>
      </c>
      <c r="E109" s="19">
        <f t="shared" si="48"/>
        <v>388664.30000000005</v>
      </c>
      <c r="F109" s="24">
        <f t="shared" ref="F109:I109" si="50">F96</f>
        <v>96395.6</v>
      </c>
      <c r="G109" s="24">
        <f t="shared" si="50"/>
        <v>95422.900000000009</v>
      </c>
      <c r="H109" s="24">
        <f t="shared" si="50"/>
        <v>98422.900000000009</v>
      </c>
      <c r="I109" s="24">
        <f t="shared" si="50"/>
        <v>98422.9</v>
      </c>
    </row>
    <row r="110" spans="1:9" x14ac:dyDescent="0.3">
      <c r="A110" s="26"/>
      <c r="B110" s="26"/>
      <c r="C110" s="26"/>
      <c r="D110" s="7" t="s">
        <v>8</v>
      </c>
      <c r="E110" s="19">
        <f t="shared" si="48"/>
        <v>1119198.18</v>
      </c>
      <c r="F110" s="24">
        <f t="shared" ref="F110:I110" si="51">F97</f>
        <v>279528.18</v>
      </c>
      <c r="G110" s="24">
        <f t="shared" si="51"/>
        <v>279690</v>
      </c>
      <c r="H110" s="24">
        <f t="shared" si="51"/>
        <v>279990</v>
      </c>
      <c r="I110" s="24">
        <f t="shared" si="51"/>
        <v>279990</v>
      </c>
    </row>
    <row r="111" spans="1:9" ht="37.5" x14ac:dyDescent="0.3">
      <c r="A111" s="26"/>
      <c r="B111" s="26"/>
      <c r="C111" s="26"/>
      <c r="D111" s="7" t="s">
        <v>9</v>
      </c>
      <c r="E111" s="19">
        <f t="shared" si="48"/>
        <v>0</v>
      </c>
      <c r="F111" s="24">
        <f t="shared" ref="F111:I111" si="52">F98</f>
        <v>0</v>
      </c>
      <c r="G111" s="24">
        <f t="shared" si="52"/>
        <v>0</v>
      </c>
      <c r="H111" s="24">
        <f t="shared" si="52"/>
        <v>0</v>
      </c>
      <c r="I111" s="24">
        <f t="shared" si="52"/>
        <v>0</v>
      </c>
    </row>
    <row r="112" spans="1:9" x14ac:dyDescent="0.3">
      <c r="A112" s="26"/>
      <c r="B112" s="26"/>
      <c r="C112" s="26"/>
      <c r="D112" s="7" t="s">
        <v>21</v>
      </c>
      <c r="E112" s="19">
        <f>F112+G112+H112+I112</f>
        <v>134889.52000000002</v>
      </c>
      <c r="F112" s="24">
        <f>F99</f>
        <v>33156.520000000004</v>
      </c>
      <c r="G112" s="24">
        <f>G99</f>
        <v>33943.4</v>
      </c>
      <c r="H112" s="24">
        <f t="shared" ref="H112:I112" si="53">H99</f>
        <v>33894.800000000003</v>
      </c>
      <c r="I112" s="24">
        <f t="shared" si="53"/>
        <v>33894.800000000003</v>
      </c>
    </row>
  </sheetData>
  <customSheetViews>
    <customSheetView guid="{F815E10B-333A-4E46-B2BE-60F93FB6C339}" scale="85" showPageBreaks="1" printArea="1" view="pageBreakPreview">
      <selection activeCell="D123" sqref="D123"/>
      <rowBreaks count="1" manualBreakCount="1">
        <brk id="62" max="8" man="1"/>
      </rowBreaks>
      <colBreaks count="1" manualBreakCount="1">
        <brk id="9" max="1048575" man="1"/>
      </colBreaks>
      <pageMargins left="0.70866141732283472" right="0.70866141732283472" top="0.74803149606299213" bottom="0.74803149606299213" header="0.31496062992125984" footer="0.31496062992125984"/>
      <pageSetup paperSize="9" scale="38" orientation="portrait" r:id="rId1"/>
    </customSheetView>
    <customSheetView guid="{5A8F0DBE-1BD9-41FF-9CF6-686C098930B2}" scale="85" showPageBreaks="1" printArea="1" view="pageBreakPreview" topLeftCell="A100">
      <selection activeCell="F85" sqref="F85"/>
      <rowBreaks count="1" manualBreakCount="1">
        <brk id="62" max="8" man="1"/>
      </rowBreaks>
      <colBreaks count="1" manualBreakCount="1">
        <brk id="9" max="1048575" man="1"/>
      </colBreaks>
      <pageMargins left="0.70866141732283472" right="0.70866141732283472" top="0.74803149606299213" bottom="0.74803149606299213" header="0.31496062992125984" footer="0.31496062992125984"/>
      <pageSetup paperSize="9" scale="38" orientation="portrait" r:id="rId2"/>
    </customSheetView>
    <customSheetView guid="{C05F6FFF-1269-4C02-9403-BA19A562A00F}" showPageBreaks="1" printArea="1" view="pageBreakPreview" topLeftCell="A4">
      <selection activeCell="D16" sqref="D16"/>
      <rowBreaks count="2" manualBreakCount="2">
        <brk id="43" max="8" man="1"/>
        <brk id="111" max="11" man="1"/>
      </rowBreaks>
      <colBreaks count="1" manualBreakCount="1">
        <brk id="9" max="1048575" man="1"/>
      </colBreaks>
      <pageMargins left="0.70866141732283472" right="0.70866141732283472" top="0.74803149606299213" bottom="0.74803149606299213" header="0.31496062992125984" footer="0.31496062992125984"/>
      <pageSetup paperSize="9" scale="51" fitToHeight="27" orientation="landscape" r:id="rId3"/>
    </customSheetView>
    <customSheetView guid="{D846739F-98AA-4162-A91D-7F60BADD3165}" scale="68" showPageBreaks="1" printArea="1" view="pageBreakPreview" topLeftCell="A69">
      <selection activeCell="B82" sqref="B82:B87"/>
      <rowBreaks count="1" manualBreakCount="1">
        <brk id="51" max="11" man="1"/>
      </rowBreaks>
      <colBreaks count="1" manualBreakCount="1">
        <brk id="9" max="1048575" man="1"/>
      </colBreaks>
      <pageMargins left="0.70866141732283472" right="0.70866141732283472" top="0.74803149606299213" bottom="0.74803149606299213" header="0.31496062992125984" footer="0.31496062992125984"/>
      <pageSetup paperSize="9" scale="60" fitToHeight="27" orientation="landscape" r:id="rId4"/>
    </customSheetView>
    <customSheetView guid="{E7EECBF4-6533-4B1B-A11E-1CAF8171C831}" scale="70" showPageBreaks="1" printArea="1">
      <pane xSplit="4" ySplit="7" topLeftCell="E32" activePane="bottomRight" state="frozen"/>
      <selection pane="bottomRight" activeCell="B32" sqref="B32:B37"/>
      <rowBreaks count="2" manualBreakCount="2">
        <brk id="43" max="8" man="1"/>
        <brk id="105" max="11" man="1"/>
      </rowBreaks>
      <colBreaks count="1" manualBreakCount="1">
        <brk id="9" max="1048575" man="1"/>
      </colBreaks>
      <pageMargins left="0.11811023622047245" right="0" top="0.35433070866141736" bottom="0.35433070866141736" header="0.31496062992125984" footer="0.31496062992125984"/>
      <pageSetup paperSize="9" scale="65" fitToHeight="27" orientation="landscape" r:id="rId5"/>
    </customSheetView>
    <customSheetView guid="{5EA8AD4D-8094-4555-8AE0-D79579B47F9D}" scale="74" showPageBreaks="1" printArea="1" view="pageBreakPreview" topLeftCell="A83">
      <selection activeCell="B94" sqref="B94:B99"/>
      <rowBreaks count="2" manualBreakCount="2">
        <brk id="43" max="11" man="1"/>
        <brk id="81" max="11" man="1"/>
      </rowBreaks>
      <colBreaks count="1" manualBreakCount="1">
        <brk id="9" max="1048575" man="1"/>
      </colBreaks>
      <pageMargins left="0.70866141732283472" right="0.70866141732283472" top="0.74803149606299213" bottom="0.74803149606299213" header="0.31496062992125984" footer="0.31496062992125984"/>
      <pageSetup paperSize="9" scale="51" fitToHeight="27" orientation="landscape" r:id="rId6"/>
    </customSheetView>
    <customSheetView guid="{6557DF1B-A1FD-4066-A0B1-7FD2DCF99760}" showPageBreaks="1" printArea="1" view="pageBreakPreview" topLeftCell="A49">
      <selection activeCell="B8" sqref="B8:B13"/>
      <rowBreaks count="2" manualBreakCount="2">
        <brk id="37" max="11" man="1"/>
        <brk id="69" max="11" man="1"/>
      </rowBreaks>
      <colBreaks count="1" manualBreakCount="1">
        <brk id="9" max="1048575" man="1"/>
      </colBreaks>
      <pageMargins left="0.70866141732283472" right="0.70866141732283472" top="0.74803149606299213" bottom="0.74803149606299213" header="0.31496062992125984" footer="0.31496062992125984"/>
      <pageSetup paperSize="9" scale="51" fitToHeight="27" orientation="landscape" r:id="rId7"/>
    </customSheetView>
    <customSheetView guid="{24583E6D-89B9-498A-976C-5AD203482A74}" showPageBreaks="1" fitToPage="1" printArea="1" view="pageBreakPreview" topLeftCell="A83">
      <selection activeCell="A100" sqref="A100:C105"/>
      <rowBreaks count="2" manualBreakCount="2">
        <brk id="43" max="8" man="1"/>
        <brk id="111" max="11" man="1"/>
      </rowBreaks>
      <colBreaks count="1" manualBreakCount="1">
        <brk id="9" max="1048575" man="1"/>
      </colBreaks>
      <pageMargins left="0.70866141732283472" right="0.70866141732283472" top="0.74803149606299213" bottom="0.74803149606299213" header="0.31496062992125984" footer="0.31496062992125984"/>
      <pageSetup paperSize="9" scale="24" orientation="landscape" r:id="rId8"/>
    </customSheetView>
    <customSheetView guid="{469057AC-3DDA-472C-AA7B-B76ECE8A31ED}" showPageBreaks="1" fitToPage="1" printArea="1" view="pageBreakPreview">
      <selection activeCell="F5" sqref="F5"/>
      <rowBreaks count="2" manualBreakCount="2">
        <brk id="43" max="8" man="1"/>
        <brk id="111" max="11" man="1"/>
      </rowBreaks>
      <colBreaks count="1" manualBreakCount="1">
        <brk id="9" max="1048575" man="1"/>
      </colBreaks>
      <pageMargins left="0.70866141732283472" right="0.70866141732283472" top="0.74803149606299213" bottom="0.74803149606299213" header="0.31496062992125984" footer="0.31496062992125984"/>
      <pageSetup paperSize="9" scale="16" orientation="landscape" r:id="rId9"/>
    </customSheetView>
    <customSheetView guid="{5C46AB69-1E93-463E-95D4-983D6B00B8B3}" scale="85" showPageBreaks="1" printArea="1" view="pageBreakPreview" topLeftCell="A91">
      <selection activeCell="B82" sqref="B82:B87"/>
      <rowBreaks count="1" manualBreakCount="1">
        <brk id="62" max="8" man="1"/>
      </rowBreaks>
      <colBreaks count="1" manualBreakCount="1">
        <brk id="9" max="1048575" man="1"/>
      </colBreaks>
      <pageMargins left="0.70866141732283472" right="0.70866141732283472" top="0.74803149606299213" bottom="0.74803149606299213" header="0.31496062992125984" footer="0.31496062992125984"/>
      <pageSetup paperSize="9" scale="38" orientation="portrait" r:id="rId10"/>
    </customSheetView>
    <customSheetView guid="{37320934-34E6-4722-8E92-9F77EAB0AB6C}" scale="85" showPageBreaks="1" printArea="1" view="pageBreakPreview">
      <selection activeCell="G19" sqref="G19"/>
      <rowBreaks count="1" manualBreakCount="1">
        <brk id="56" max="8" man="1"/>
      </rowBreaks>
      <colBreaks count="1" manualBreakCount="1">
        <brk id="9" max="1048575" man="1"/>
      </colBreaks>
      <pageMargins left="0.70866141732283472" right="0.70866141732283472" top="0.74803149606299213" bottom="0.74803149606299213" header="0.31496062992125984" footer="0.31496062992125984"/>
      <pageSetup paperSize="9" scale="38" orientation="portrait" r:id="rId11"/>
    </customSheetView>
  </customSheetViews>
  <mergeCells count="51">
    <mergeCell ref="A88:C93"/>
    <mergeCell ref="A94:C99"/>
    <mergeCell ref="A82:A87"/>
    <mergeCell ref="B82:B87"/>
    <mergeCell ref="C82:C87"/>
    <mergeCell ref="A57:I57"/>
    <mergeCell ref="A76:A81"/>
    <mergeCell ref="B76:B81"/>
    <mergeCell ref="A58:A63"/>
    <mergeCell ref="B58:B63"/>
    <mergeCell ref="C58:C63"/>
    <mergeCell ref="A64:A69"/>
    <mergeCell ref="B64:B69"/>
    <mergeCell ref="C64:C69"/>
    <mergeCell ref="A70:A75"/>
    <mergeCell ref="B70:B75"/>
    <mergeCell ref="C70:C75"/>
    <mergeCell ref="C76:C81"/>
    <mergeCell ref="A38:I38"/>
    <mergeCell ref="A51:C56"/>
    <mergeCell ref="A39:A44"/>
    <mergeCell ref="B39:B44"/>
    <mergeCell ref="C39:C44"/>
    <mergeCell ref="A45:A50"/>
    <mergeCell ref="B45:B50"/>
    <mergeCell ref="C45:C50"/>
    <mergeCell ref="B3:B5"/>
    <mergeCell ref="A3:A5"/>
    <mergeCell ref="A33:C37"/>
    <mergeCell ref="A20:A25"/>
    <mergeCell ref="B20:B25"/>
    <mergeCell ref="C20:C25"/>
    <mergeCell ref="A26:A31"/>
    <mergeCell ref="B26:B31"/>
    <mergeCell ref="C26:C31"/>
    <mergeCell ref="A101:C106"/>
    <mergeCell ref="A107:C112"/>
    <mergeCell ref="G1:I1"/>
    <mergeCell ref="A2:I2"/>
    <mergeCell ref="E3:I3"/>
    <mergeCell ref="B8:B13"/>
    <mergeCell ref="C8:C13"/>
    <mergeCell ref="B14:B19"/>
    <mergeCell ref="C14:C19"/>
    <mergeCell ref="F4:I4"/>
    <mergeCell ref="A7:I7"/>
    <mergeCell ref="A8:A13"/>
    <mergeCell ref="A14:A19"/>
    <mergeCell ref="E4:E5"/>
    <mergeCell ref="D3:D5"/>
    <mergeCell ref="C3:C5"/>
  </mergeCells>
  <pageMargins left="0.70866141732283472" right="0.70866141732283472" top="0.74803149606299213" bottom="0.74803149606299213" header="0.31496062992125984" footer="0.31496062992125984"/>
  <pageSetup paperSize="9" scale="27" orientation="portrait" r:id="rId12"/>
  <rowBreaks count="1" manualBreakCount="1">
    <brk id="56" max="8" man="1"/>
  </rowBreaks>
  <colBreaks count="1" manualBreakCount="1">
    <brk id="9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таблица 2</vt:lpstr>
      <vt:lpstr>'таблица 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Лукашева Лариса Александровна</dc:creator>
  <cp:lastModifiedBy>Лукашева Лариса Александровна</cp:lastModifiedBy>
  <cp:lastPrinted>2016-10-13T03:56:52Z</cp:lastPrinted>
  <dcterms:created xsi:type="dcterms:W3CDTF">2006-09-16T00:00:00Z</dcterms:created>
  <dcterms:modified xsi:type="dcterms:W3CDTF">2016-10-28T11:36:49Z</dcterms:modified>
</cp:coreProperties>
</file>