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05" windowWidth="14805" windowHeight="7410" activeTab="1"/>
  </bookViews>
  <sheets>
    <sheet name="Таблица 1" sheetId="1" r:id="rId1"/>
    <sheet name="Таблица 2" sheetId="4" r:id="rId2"/>
  </sheets>
  <definedNames>
    <definedName name="_xlnm.Print_Area" localSheetId="1">'Таблица 2'!$A$1:$I$198</definedName>
  </definedNames>
  <calcPr calcId="144525"/>
</workbook>
</file>

<file path=xl/calcChain.xml><?xml version="1.0" encoding="utf-8"?>
<calcChain xmlns="http://schemas.openxmlformats.org/spreadsheetml/2006/main">
  <c r="I194" i="4" l="1"/>
  <c r="I195" i="4"/>
  <c r="I196" i="4"/>
  <c r="I197" i="4"/>
  <c r="I198" i="4"/>
  <c r="H194" i="4"/>
  <c r="H195" i="4"/>
  <c r="H196" i="4"/>
  <c r="H197" i="4"/>
  <c r="H198" i="4"/>
  <c r="G194" i="4"/>
  <c r="G195" i="4"/>
  <c r="G196" i="4"/>
  <c r="G197" i="4"/>
  <c r="G198" i="4"/>
  <c r="F194" i="4"/>
  <c r="F195" i="4"/>
  <c r="F196" i="4"/>
  <c r="F197" i="4"/>
  <c r="F198" i="4"/>
  <c r="I164" i="4"/>
  <c r="I165" i="4"/>
  <c r="I166" i="4"/>
  <c r="I167" i="4"/>
  <c r="I168" i="4"/>
  <c r="H164" i="4"/>
  <c r="H165" i="4"/>
  <c r="H166" i="4"/>
  <c r="H167" i="4"/>
  <c r="H168" i="4"/>
  <c r="G164" i="4"/>
  <c r="G165" i="4"/>
  <c r="G166" i="4"/>
  <c r="G167" i="4"/>
  <c r="G168" i="4"/>
  <c r="F164" i="4"/>
  <c r="F165" i="4"/>
  <c r="F166" i="4"/>
  <c r="F167" i="4"/>
  <c r="F168" i="4"/>
  <c r="I158" i="4"/>
  <c r="I159" i="4"/>
  <c r="I160" i="4"/>
  <c r="I161" i="4"/>
  <c r="I162" i="4"/>
  <c r="H158" i="4"/>
  <c r="H159" i="4"/>
  <c r="H160" i="4"/>
  <c r="H161" i="4"/>
  <c r="H162" i="4"/>
  <c r="G162" i="4"/>
  <c r="G158" i="4"/>
  <c r="G159" i="4"/>
  <c r="G160" i="4"/>
  <c r="G161" i="4"/>
  <c r="F158" i="4"/>
  <c r="F159" i="4"/>
  <c r="F161" i="4"/>
  <c r="F162" i="4"/>
  <c r="I152" i="4"/>
  <c r="I153" i="4"/>
  <c r="I154" i="4"/>
  <c r="I155" i="4"/>
  <c r="H152" i="4"/>
  <c r="H153" i="4"/>
  <c r="H154" i="4"/>
  <c r="H155" i="4"/>
  <c r="G152" i="4"/>
  <c r="G153" i="4"/>
  <c r="G154" i="4"/>
  <c r="G155" i="4"/>
  <c r="F152" i="4"/>
  <c r="F153" i="4"/>
  <c r="F154" i="4"/>
  <c r="F155" i="4"/>
  <c r="I148" i="4"/>
  <c r="I149" i="4"/>
  <c r="H148" i="4"/>
  <c r="H149" i="4"/>
  <c r="G148" i="4"/>
  <c r="G149" i="4"/>
  <c r="F148" i="4"/>
  <c r="F149" i="4"/>
  <c r="F55" i="4"/>
  <c r="G55" i="4"/>
  <c r="H55" i="4"/>
  <c r="F54" i="4"/>
  <c r="G54" i="4"/>
  <c r="H54" i="4"/>
  <c r="I54" i="4"/>
  <c r="I191" i="4" l="1"/>
  <c r="H191" i="4"/>
  <c r="G191" i="4"/>
  <c r="F191" i="4"/>
  <c r="I190" i="4"/>
  <c r="H190" i="4"/>
  <c r="G190" i="4"/>
  <c r="I189" i="4"/>
  <c r="H189" i="4"/>
  <c r="G189" i="4"/>
  <c r="F189" i="4"/>
  <c r="I188" i="4"/>
  <c r="H188" i="4"/>
  <c r="G188" i="4"/>
  <c r="F188" i="4"/>
  <c r="I186" i="4"/>
  <c r="H186" i="4"/>
  <c r="G186" i="4"/>
  <c r="F186" i="4"/>
  <c r="I185" i="4"/>
  <c r="H185" i="4"/>
  <c r="G185" i="4"/>
  <c r="F185" i="4"/>
  <c r="I184" i="4"/>
  <c r="H184" i="4"/>
  <c r="G184" i="4"/>
  <c r="F184" i="4"/>
  <c r="I183" i="4"/>
  <c r="H183" i="4"/>
  <c r="G183" i="4"/>
  <c r="F183" i="4"/>
  <c r="I182" i="4"/>
  <c r="H182" i="4"/>
  <c r="G182" i="4"/>
  <c r="F182" i="4"/>
  <c r="I180" i="4"/>
  <c r="H180" i="4"/>
  <c r="G180" i="4"/>
  <c r="F180" i="4"/>
  <c r="I179" i="4"/>
  <c r="H179" i="4"/>
  <c r="G179" i="4"/>
  <c r="F179" i="4"/>
  <c r="I178" i="4"/>
  <c r="H178" i="4"/>
  <c r="G178" i="4"/>
  <c r="F178" i="4"/>
  <c r="I177" i="4"/>
  <c r="H177" i="4"/>
  <c r="G177" i="4"/>
  <c r="F177" i="4"/>
  <c r="I176" i="4"/>
  <c r="H176" i="4"/>
  <c r="G176" i="4"/>
  <c r="F176" i="4"/>
  <c r="I174" i="4"/>
  <c r="H174" i="4"/>
  <c r="G174" i="4"/>
  <c r="F174" i="4"/>
  <c r="I173" i="4"/>
  <c r="H173" i="4"/>
  <c r="G173" i="4"/>
  <c r="F173" i="4"/>
  <c r="I172" i="4"/>
  <c r="H172" i="4"/>
  <c r="G172" i="4"/>
  <c r="F172" i="4"/>
  <c r="I171" i="4"/>
  <c r="H171" i="4"/>
  <c r="G171" i="4"/>
  <c r="F171" i="4"/>
  <c r="I170" i="4"/>
  <c r="H170" i="4"/>
  <c r="G170" i="4"/>
  <c r="F170" i="4"/>
  <c r="E137" i="4"/>
  <c r="E136" i="4"/>
  <c r="E135" i="4"/>
  <c r="E134" i="4"/>
  <c r="E133" i="4"/>
  <c r="I132" i="4"/>
  <c r="H132" i="4"/>
  <c r="G132" i="4"/>
  <c r="F132" i="4"/>
  <c r="I123" i="4"/>
  <c r="H123" i="4"/>
  <c r="G123" i="4"/>
  <c r="F123" i="4"/>
  <c r="I122" i="4"/>
  <c r="H122" i="4"/>
  <c r="G122" i="4"/>
  <c r="I121" i="4"/>
  <c r="H121" i="4"/>
  <c r="G121" i="4"/>
  <c r="F121" i="4"/>
  <c r="I120" i="4"/>
  <c r="H120" i="4"/>
  <c r="G120" i="4"/>
  <c r="F120" i="4"/>
  <c r="I118" i="4"/>
  <c r="I192" i="4" s="1"/>
  <c r="H118" i="4"/>
  <c r="H192" i="4" s="1"/>
  <c r="G118" i="4"/>
  <c r="G192" i="4" s="1"/>
  <c r="E117" i="4"/>
  <c r="E191" i="4" s="1"/>
  <c r="F116" i="4"/>
  <c r="E115" i="4"/>
  <c r="E189" i="4" s="1"/>
  <c r="E114" i="4"/>
  <c r="E188" i="4" s="1"/>
  <c r="I113" i="4"/>
  <c r="I187" i="4" s="1"/>
  <c r="I111" i="4"/>
  <c r="H111" i="4"/>
  <c r="G111" i="4"/>
  <c r="F111" i="4"/>
  <c r="I110" i="4"/>
  <c r="H110" i="4"/>
  <c r="G110" i="4"/>
  <c r="G129" i="4" s="1"/>
  <c r="F110" i="4"/>
  <c r="F129" i="4" s="1"/>
  <c r="I109" i="4"/>
  <c r="H109" i="4"/>
  <c r="G109" i="4"/>
  <c r="G128" i="4" s="1"/>
  <c r="G141" i="4" s="1"/>
  <c r="I108" i="4"/>
  <c r="H108" i="4"/>
  <c r="G108" i="4"/>
  <c r="F108" i="4"/>
  <c r="I107" i="4"/>
  <c r="H107" i="4"/>
  <c r="G107" i="4"/>
  <c r="F107" i="4"/>
  <c r="E105" i="4"/>
  <c r="E104" i="4"/>
  <c r="E103" i="4"/>
  <c r="E102" i="4"/>
  <c r="E101" i="4"/>
  <c r="I100" i="4"/>
  <c r="H100" i="4"/>
  <c r="G100" i="4"/>
  <c r="F100" i="4"/>
  <c r="E99" i="4"/>
  <c r="E98" i="4"/>
  <c r="E97" i="4"/>
  <c r="E96" i="4"/>
  <c r="E95" i="4"/>
  <c r="I94" i="4"/>
  <c r="H94" i="4"/>
  <c r="G94" i="4"/>
  <c r="F94" i="4"/>
  <c r="E93" i="4"/>
  <c r="E92" i="4"/>
  <c r="E91" i="4"/>
  <c r="E90" i="4"/>
  <c r="E89" i="4"/>
  <c r="I88" i="4"/>
  <c r="H88" i="4"/>
  <c r="G88" i="4"/>
  <c r="F88" i="4"/>
  <c r="E87" i="4"/>
  <c r="E180" i="4" s="1"/>
  <c r="E86" i="4"/>
  <c r="E179" i="4" s="1"/>
  <c r="E85" i="4"/>
  <c r="E178" i="4" s="1"/>
  <c r="E84" i="4"/>
  <c r="E177" i="4" s="1"/>
  <c r="E83" i="4"/>
  <c r="E176" i="4" s="1"/>
  <c r="I82" i="4"/>
  <c r="I175" i="4" s="1"/>
  <c r="H82" i="4"/>
  <c r="H175" i="4" s="1"/>
  <c r="G82" i="4"/>
  <c r="G175" i="4" s="1"/>
  <c r="F82" i="4"/>
  <c r="E81" i="4"/>
  <c r="E174" i="4" s="1"/>
  <c r="E80" i="4"/>
  <c r="E173" i="4" s="1"/>
  <c r="E79" i="4"/>
  <c r="E172" i="4" s="1"/>
  <c r="E78" i="4"/>
  <c r="E171" i="4" s="1"/>
  <c r="E77" i="4"/>
  <c r="E170" i="4" s="1"/>
  <c r="I76" i="4"/>
  <c r="I169" i="4" s="1"/>
  <c r="H76" i="4"/>
  <c r="H169" i="4" s="1"/>
  <c r="G76" i="4"/>
  <c r="G169" i="4" s="1"/>
  <c r="F76" i="4"/>
  <c r="F169" i="4" s="1"/>
  <c r="E75" i="4"/>
  <c r="E162" i="4" s="1"/>
  <c r="E74" i="4"/>
  <c r="E161" i="4" s="1"/>
  <c r="F73" i="4"/>
  <c r="E73" i="4" s="1"/>
  <c r="E160" i="4" s="1"/>
  <c r="E72" i="4"/>
  <c r="E159" i="4" s="1"/>
  <c r="E71" i="4"/>
  <c r="E158" i="4" s="1"/>
  <c r="I70" i="4"/>
  <c r="I157" i="4" s="1"/>
  <c r="H70" i="4"/>
  <c r="H157" i="4" s="1"/>
  <c r="G70" i="4"/>
  <c r="G157" i="4" s="1"/>
  <c r="E69" i="4"/>
  <c r="E168" i="4" s="1"/>
  <c r="E68" i="4"/>
  <c r="E167" i="4" s="1"/>
  <c r="E67" i="4"/>
  <c r="E166" i="4" s="1"/>
  <c r="E66" i="4"/>
  <c r="E165" i="4" s="1"/>
  <c r="E65" i="4"/>
  <c r="E164" i="4" s="1"/>
  <c r="I64" i="4"/>
  <c r="I163" i="4" s="1"/>
  <c r="H64" i="4"/>
  <c r="H163" i="4" s="1"/>
  <c r="G64" i="4"/>
  <c r="G163" i="4" s="1"/>
  <c r="F64" i="4"/>
  <c r="F163" i="4" s="1"/>
  <c r="E64" i="4"/>
  <c r="E163" i="4" s="1"/>
  <c r="E63" i="4"/>
  <c r="E62" i="4"/>
  <c r="E61" i="4"/>
  <c r="E60" i="4"/>
  <c r="E108" i="4" s="1"/>
  <c r="E59" i="4"/>
  <c r="I58" i="4"/>
  <c r="H58" i="4"/>
  <c r="G58" i="4"/>
  <c r="F58" i="4"/>
  <c r="I55" i="4"/>
  <c r="G142" i="4"/>
  <c r="F142" i="4"/>
  <c r="E50" i="4"/>
  <c r="E186" i="4" s="1"/>
  <c r="E49" i="4"/>
  <c r="E185" i="4" s="1"/>
  <c r="E48" i="4"/>
  <c r="E47" i="4"/>
  <c r="E183" i="4" s="1"/>
  <c r="E46" i="4"/>
  <c r="E182" i="4" s="1"/>
  <c r="I45" i="4"/>
  <c r="I181" i="4" s="1"/>
  <c r="H45" i="4"/>
  <c r="G45" i="4"/>
  <c r="F45" i="4"/>
  <c r="F181" i="4" s="1"/>
  <c r="E44" i="4"/>
  <c r="E43" i="4"/>
  <c r="E42" i="4"/>
  <c r="E41" i="4"/>
  <c r="E40" i="4"/>
  <c r="I39" i="4"/>
  <c r="H39" i="4"/>
  <c r="G39" i="4"/>
  <c r="F39" i="4"/>
  <c r="E38" i="4"/>
  <c r="E198" i="4" s="1"/>
  <c r="E37" i="4"/>
  <c r="E197" i="4" s="1"/>
  <c r="E36" i="4"/>
  <c r="E196" i="4" s="1"/>
  <c r="E35" i="4"/>
  <c r="E195" i="4" s="1"/>
  <c r="E34" i="4"/>
  <c r="E194" i="4" s="1"/>
  <c r="I33" i="4"/>
  <c r="I193" i="4" s="1"/>
  <c r="H33" i="4"/>
  <c r="H193" i="4" s="1"/>
  <c r="G33" i="4"/>
  <c r="G193" i="4" s="1"/>
  <c r="F33" i="4"/>
  <c r="F193" i="4" s="1"/>
  <c r="E32" i="4"/>
  <c r="E31" i="4"/>
  <c r="E30" i="4"/>
  <c r="I29" i="4"/>
  <c r="H29" i="4"/>
  <c r="G29" i="4"/>
  <c r="F29" i="4"/>
  <c r="E29" i="4" s="1"/>
  <c r="I28" i="4"/>
  <c r="H28" i="4"/>
  <c r="G28" i="4"/>
  <c r="G27" i="4" s="1"/>
  <c r="F28" i="4"/>
  <c r="E26" i="4"/>
  <c r="E25" i="4"/>
  <c r="E24" i="4"/>
  <c r="E23" i="4"/>
  <c r="E22" i="4"/>
  <c r="I21" i="4"/>
  <c r="H21" i="4"/>
  <c r="G21" i="4"/>
  <c r="F21" i="4"/>
  <c r="I20" i="4"/>
  <c r="I156" i="4" s="1"/>
  <c r="H20" i="4"/>
  <c r="H156" i="4" s="1"/>
  <c r="G20" i="4"/>
  <c r="G156" i="4" s="1"/>
  <c r="F20" i="4"/>
  <c r="F156" i="4" s="1"/>
  <c r="E19" i="4"/>
  <c r="E155" i="4" s="1"/>
  <c r="E18" i="4"/>
  <c r="E17" i="4"/>
  <c r="E16" i="4"/>
  <c r="F15" i="4"/>
  <c r="F151" i="4" s="1"/>
  <c r="I14" i="4"/>
  <c r="H14" i="4"/>
  <c r="G14" i="4"/>
  <c r="F14" i="4"/>
  <c r="E13" i="4"/>
  <c r="E12" i="4"/>
  <c r="E11" i="4"/>
  <c r="E10" i="4"/>
  <c r="I9" i="4"/>
  <c r="H9" i="4"/>
  <c r="G9" i="4"/>
  <c r="E100" i="4" l="1"/>
  <c r="H128" i="4"/>
  <c r="H141" i="4" s="1"/>
  <c r="E154" i="4"/>
  <c r="H181" i="4"/>
  <c r="E184" i="4"/>
  <c r="E76" i="4"/>
  <c r="E169" i="4" s="1"/>
  <c r="E94" i="4"/>
  <c r="I128" i="4"/>
  <c r="I141" i="4" s="1"/>
  <c r="E132" i="4"/>
  <c r="E21" i="4"/>
  <c r="E153" i="4"/>
  <c r="I56" i="4"/>
  <c r="I150" i="4"/>
  <c r="F52" i="4"/>
  <c r="F126" i="4" s="1"/>
  <c r="F139" i="4" s="1"/>
  <c r="F146" i="4"/>
  <c r="I147" i="4"/>
  <c r="I53" i="4"/>
  <c r="I127" i="4" s="1"/>
  <c r="E39" i="4"/>
  <c r="I129" i="4"/>
  <c r="I142" i="4" s="1"/>
  <c r="H129" i="4"/>
  <c r="H142" i="4" s="1"/>
  <c r="F56" i="4"/>
  <c r="F150" i="4"/>
  <c r="F27" i="4"/>
  <c r="G52" i="4"/>
  <c r="G126" i="4" s="1"/>
  <c r="G139" i="4" s="1"/>
  <c r="G146" i="4"/>
  <c r="F147" i="4"/>
  <c r="F53" i="4"/>
  <c r="F127" i="4" s="1"/>
  <c r="F140" i="4" s="1"/>
  <c r="E149" i="4"/>
  <c r="E55" i="4"/>
  <c r="E147" i="4"/>
  <c r="E53" i="4"/>
  <c r="G53" i="4"/>
  <c r="G127" i="4" s="1"/>
  <c r="G140" i="4" s="1"/>
  <c r="G147" i="4"/>
  <c r="F109" i="4"/>
  <c r="F160" i="4"/>
  <c r="E88" i="4"/>
  <c r="E120" i="4"/>
  <c r="G145" i="4"/>
  <c r="G150" i="4"/>
  <c r="G56" i="4"/>
  <c r="G15" i="4"/>
  <c r="G151" i="4" s="1"/>
  <c r="H146" i="4"/>
  <c r="H52" i="4"/>
  <c r="H126" i="4" s="1"/>
  <c r="H139" i="4" s="1"/>
  <c r="E148" i="4"/>
  <c r="E54" i="4"/>
  <c r="H150" i="4"/>
  <c r="H56" i="4"/>
  <c r="E152" i="4"/>
  <c r="I27" i="4"/>
  <c r="I145" i="4" s="1"/>
  <c r="I52" i="4"/>
  <c r="I126" i="4" s="1"/>
  <c r="I139" i="4" s="1"/>
  <c r="I146" i="4"/>
  <c r="H147" i="4"/>
  <c r="H53" i="4"/>
  <c r="H127" i="4" s="1"/>
  <c r="E121" i="4"/>
  <c r="I124" i="4"/>
  <c r="E14" i="4"/>
  <c r="F9" i="4"/>
  <c r="E20" i="4"/>
  <c r="E156" i="4" s="1"/>
  <c r="I140" i="4"/>
  <c r="E45" i="4"/>
  <c r="E181" i="4" s="1"/>
  <c r="G181" i="4"/>
  <c r="E33" i="4"/>
  <c r="E193" i="4" s="1"/>
  <c r="E58" i="4"/>
  <c r="G106" i="4"/>
  <c r="H27" i="4"/>
  <c r="E27" i="4" s="1"/>
  <c r="H106" i="4"/>
  <c r="E109" i="4"/>
  <c r="E107" i="4"/>
  <c r="E111" i="4"/>
  <c r="F175" i="4"/>
  <c r="E82" i="4"/>
  <c r="E175" i="4" s="1"/>
  <c r="I15" i="4"/>
  <c r="I151" i="4" s="1"/>
  <c r="H15" i="4"/>
  <c r="H151" i="4" s="1"/>
  <c r="E28" i="4"/>
  <c r="E52" i="4" s="1"/>
  <c r="H140" i="4"/>
  <c r="I106" i="4"/>
  <c r="E110" i="4"/>
  <c r="H113" i="4"/>
  <c r="E116" i="4"/>
  <c r="F118" i="4"/>
  <c r="F113" i="4" s="1"/>
  <c r="I119" i="4"/>
  <c r="F122" i="4"/>
  <c r="E123" i="4"/>
  <c r="H124" i="4"/>
  <c r="F190" i="4"/>
  <c r="F70" i="4"/>
  <c r="G113" i="4"/>
  <c r="G124" i="4"/>
  <c r="E126" i="4" l="1"/>
  <c r="E139" i="4" s="1"/>
  <c r="H130" i="4"/>
  <c r="H51" i="4"/>
  <c r="G51" i="4"/>
  <c r="E127" i="4"/>
  <c r="E140" i="4" s="1"/>
  <c r="E129" i="4"/>
  <c r="F145" i="4"/>
  <c r="F51" i="4"/>
  <c r="H145" i="4"/>
  <c r="F128" i="4"/>
  <c r="F141" i="4" s="1"/>
  <c r="I130" i="4"/>
  <c r="I143" i="4" s="1"/>
  <c r="E56" i="4"/>
  <c r="E150" i="4"/>
  <c r="G130" i="4"/>
  <c r="G143" i="4" s="1"/>
  <c r="E146" i="4"/>
  <c r="E70" i="4"/>
  <c r="E157" i="4" s="1"/>
  <c r="F157" i="4"/>
  <c r="E142" i="4"/>
  <c r="I51" i="4"/>
  <c r="I125" i="4" s="1"/>
  <c r="I138" i="4" s="1"/>
  <c r="F187" i="4"/>
  <c r="F119" i="4"/>
  <c r="E113" i="4"/>
  <c r="E119" i="4" s="1"/>
  <c r="G119" i="4"/>
  <c r="G187" i="4"/>
  <c r="E118" i="4"/>
  <c r="F124" i="4"/>
  <c r="F192" i="4"/>
  <c r="E9" i="4"/>
  <c r="E190" i="4"/>
  <c r="E122" i="4"/>
  <c r="F106" i="4"/>
  <c r="H143" i="4"/>
  <c r="E15" i="4"/>
  <c r="E151" i="4" s="1"/>
  <c r="H187" i="4"/>
  <c r="H119" i="4"/>
  <c r="G138" i="4" l="1"/>
  <c r="F125" i="4"/>
  <c r="F138" i="4" s="1"/>
  <c r="G125" i="4"/>
  <c r="E128" i="4"/>
  <c r="E141" i="4" s="1"/>
  <c r="H125" i="4"/>
  <c r="H138" i="4" s="1"/>
  <c r="E145" i="4"/>
  <c r="E51" i="4"/>
  <c r="E106" i="4"/>
  <c r="F130" i="4"/>
  <c r="F143" i="4" s="1"/>
  <c r="E192" i="4"/>
  <c r="E124" i="4"/>
  <c r="E187" i="4"/>
  <c r="E125" i="4" l="1"/>
  <c r="E138" i="4" s="1"/>
  <c r="E130" i="4"/>
  <c r="E143" i="4" s="1"/>
</calcChain>
</file>

<file path=xl/sharedStrings.xml><?xml version="1.0" encoding="utf-8"?>
<sst xmlns="http://schemas.openxmlformats.org/spreadsheetml/2006/main" count="283" uniqueCount="92">
  <si>
    <t>Таблица 1</t>
  </si>
  <si>
    <t>Целевые показатели муниципальной программы</t>
  </si>
  <si>
    <t>№ п/п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</si>
  <si>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</si>
  <si>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</si>
  <si>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2019 год</t>
  </si>
  <si>
    <t>2018 год</t>
  </si>
  <si>
    <t>2017 год</t>
  </si>
  <si>
    <t>2020 год</t>
  </si>
  <si>
    <t>Таблица 2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</si>
  <si>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</si>
  <si>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</si>
  <si>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</si>
  <si>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</si>
  <si>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местный бюджет</t>
  </si>
  <si>
    <t>средства по Соглашениям по передаче полномочий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</si>
  <si>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</si>
  <si>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</si>
  <si>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</si>
  <si>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</si>
  <si>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</si>
  <si>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</si>
  <si>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</si>
  <si>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федеральный бюджет</t>
  </si>
  <si>
    <t>бюджет автономного округа</t>
  </si>
  <si>
    <t>Итого по подпрограмме I</t>
  </si>
  <si>
    <t>Итого по подпрограмме III</t>
  </si>
  <si>
    <t>Итого по подпрограмме II</t>
  </si>
  <si>
    <t>инвестиции в объекты муниципальной собственности</t>
  </si>
  <si>
    <t>Земля Акимичева Н.В.</t>
  </si>
  <si>
    <t>Ответственный исполнитель за целевой показатель ФИО</t>
  </si>
  <si>
    <t>Раздрогина Т.П. / Гасан - Заде Е.Г.</t>
  </si>
  <si>
    <t>Подпрограмма II "Развитие муниципальной службы в муниципальном образовании Нефтеюганский район"</t>
  </si>
  <si>
    <t>Подпрограмма III "Предоставление государственных и муниципальных услуг"</t>
  </si>
  <si>
    <r>
      <t xml:space="preserve">Департамент градостраительства и землепользования администрации Нефтеюганского района (комитет по земельным ресурсам) / </t>
    </r>
    <r>
      <rPr>
        <sz val="12"/>
        <color rgb="FFFF0000"/>
        <rFont val="Times New Roman"/>
        <family val="1"/>
        <charset val="204"/>
      </rPr>
      <t xml:space="preserve">МКУ "Управление по делам администрации  Нефтеюганского района"        </t>
    </r>
  </si>
  <si>
    <t xml:space="preserve">МФЦ Еременко М.В. </t>
  </si>
  <si>
    <t>Увеличение количества участников мероприятий, направленных на повышение престижа и открытости муниципальной службы, единиц</t>
  </si>
  <si>
    <t>Кадры Пинчукова М.В.</t>
  </si>
  <si>
    <t xml:space="preserve">Ответственный исполнитель Администрация Нефтеюганского района  (управление по учету и отчетности)      </t>
  </si>
  <si>
    <t>Загс                    Петелина Р.А.</t>
  </si>
  <si>
    <t>Подпрограмма I " Качественное и эффективное исполнение полномочий администрации Нефтеюганского района"</t>
  </si>
  <si>
    <t>Количество совершенных юридически значимых действий с увеличением 1% в год, единиц</t>
  </si>
  <si>
    <t xml:space="preserve">Управление по учету и отчетности АНР /Администрация Нефтеюганского района </t>
  </si>
  <si>
    <t xml:space="preserve">Управление по учету и отчетности АНР/МКУ "Управление по делам администрации  Нефтеюганского района" </t>
  </si>
  <si>
    <t xml:space="preserve"> Отдел кадров и муниципальной службы аппарата Думы Нефтеюганского района /Администрация Нефтеюганского район</t>
  </si>
  <si>
    <t xml:space="preserve">Отдел кадров и муниципальной службы аппарата Думы Нефтеюганского района /Департамент  имущественных отношений Нефтеюганского района </t>
  </si>
  <si>
    <t xml:space="preserve">Отдел кадров и муниципальной службы аппарата Думы Нефтеюганского района /Департамент финансов Нефтеюганского района </t>
  </si>
  <si>
    <t xml:space="preserve">Отдел кадров и муниципальной службы аппарата Думы Нефтеюганского района /Департамент образования и молодежной политики </t>
  </si>
  <si>
    <t>Отдел кадров и муниципальной службы аппарата Думы Нефтеюганского района /Департамент культуры и спорта  Нефтеюганского района</t>
  </si>
  <si>
    <t>Отдел кадров и муниципальной службы аппарата Думы Нефтеюганского района /Департамент строительства и жилищно-коммунального комплекса Нефтеюганского района</t>
  </si>
  <si>
    <t xml:space="preserve">Отдел кадров и муниципальной службы аппарата Думы Нефтеюганского района /Администрация Нефтеюганского района </t>
  </si>
  <si>
    <t xml:space="preserve">Администрация Нефтеюганского района Отдел по делам архивов Администрация Нефтеюганского района /МКУ "Управление по делам администрации  Нефтеюганского района" </t>
  </si>
  <si>
    <t>Исполнение обеспечения деятельности администрации Нефтеюганского района ежегодно не ниже 95 %</t>
  </si>
  <si>
    <t>Увеличение доли должностей, по которым сформированы в установленном порядке резервы управленческих кадров муниципального образования, от количества должностей, по которым такие резервы должны быть сформированы,  %</t>
  </si>
  <si>
    <t>2</t>
  </si>
  <si>
    <t>3</t>
  </si>
  <si>
    <t>4</t>
  </si>
  <si>
    <t>1</t>
  </si>
  <si>
    <t>Исполнение плана мероприятий муниципального земельного контроля за использованием земель ежегодно на уровне 100%</t>
  </si>
  <si>
    <t>Доля оцифрованных архивных фондов, от  общего колличества фондов хранящихся в муниципальном архиве, %</t>
  </si>
  <si>
    <r>
      <t>Недопущение увеличения количества коррупционных проявлений (нарушений ограничений и запретов, требований к служебному поведению) на муниципальной службе (</t>
    </r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>), единиц</t>
    </r>
  </si>
  <si>
    <t>Администрация Нефтеюганского района Отдел ЗАГС /Администрация Нефтеюганского района</t>
  </si>
  <si>
    <t>Администрация Нефтеюганского района Отдел по делам архивов Администрация Нефтеюганского района /Департамент строительства и жилищно-коммунального комплекса Нефтеюганского района</t>
  </si>
  <si>
    <t>Архив          Михайлова Э.В.</t>
  </si>
  <si>
    <t>МУ «Многофункциональный центр предоставления муниципальных и государственных услуг» Нефтеюганского района/Управление информационных технологий и административного реформирования</t>
  </si>
  <si>
    <t>Соисполнитель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МКУ "Управление по делам администрации  Нефтеюганского района"</t>
  </si>
  <si>
    <t>Соисполнитель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</si>
  <si>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 xml:space="preserve"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 имущественных отношений Нефтеюганского района </t>
  </si>
  <si>
    <t>Соисполнитель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и молодежной политики (МКУ "Центр бухгалтерского обслуживания и организационного обепечения образования")</t>
  </si>
  <si>
    <t xml:space="preserve"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 (МКУ "Управление по обеспечению деятельности учреждений культуры и спорта")                  </t>
  </si>
  <si>
    <t xml:space="preserve"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строительства и жилищно-коммунального комплекса Нефтеюганского района                </t>
  </si>
  <si>
    <t xml:space="preserve"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 «Многофункциональный центр предоставления муниципальных и государственных услуг» Нефтеюганского района/Управление информационных технологий и административного реформирования)            </t>
  </si>
  <si>
    <t>Основное мероприятие:
Обеспечение деятельности для эффективного и качественного исполнения полномочий администрации Нефтеюганского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(1)</t>
  </si>
  <si>
    <t xml:space="preserve"> Основное мероприятие:
Проведение работ по формированию и оценке земельных участков для эффективного планирования и осуществления муниципального земельного контроля, сформированных и предоставленных земельных участков физическим и юридическим лицам                                                                                                                                                                                                                                                                                                                                                                                                                                                                                                                                                      (2)</t>
  </si>
  <si>
    <t>Основное мероприятие:
Осуществление полномочий в сфере государственной регистрации актов гражданского состояния                                                                                                                                                                                                                                                                                                                                                  (3)</t>
  </si>
  <si>
    <t>Основное мероприятие:
Осуществление полномочий  по хранению, комплектованию архивных документов, относящихся к государственной собственности автономного округа, создание нормативных условий для хранения архивных документов, обеспечение сохранности архивных документов, хранящихся в муниципальном архиве, развитие информационных технологий в области архивного дела, популяризация архивных документов                                                                                                                                                                                               (4)</t>
  </si>
  <si>
    <t>Основное мероприятие:
Повышение квалификации, формирование резервов управленческих кадров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(5,6)</t>
  </si>
  <si>
    <t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(7)</t>
  </si>
  <si>
    <t>Основное мероприятие:
Проведение конкурса среди муниципальных служащих «Лучший муниципальный служащий муниципального образования Нефтеюганский район»                                                                                                                                                                                                                                        (8)</t>
  </si>
  <si>
    <t>Основное мероприятие:
Обеспечение деятельности  Муниципального Учреждения «Многофункциональный центр предоставления государственных и муниципальных услуг» Нефтеюганского района                                                                                                                                                                       (9,10)</t>
  </si>
  <si>
    <t>№ целевого показателя</t>
  </si>
  <si>
    <t>Наименование целевого показателя</t>
  </si>
  <si>
    <t>Значения целевого показателя по годам</t>
  </si>
  <si>
    <t>&lt;1&gt;</t>
  </si>
  <si>
    <t>Среднее время ожидания в очереди при обращении заявителя в орган местного самоуправления для получения государственных и муниципальных услуг, минут &lt;1&gt;</t>
  </si>
  <si>
    <t>Уровень удовлетворенности граждан качеством предоставления государственных и муниципальных услуг, %. &lt;2&gt;</t>
  </si>
  <si>
    <t>&lt;2&gt;</t>
  </si>
  <si>
    <t xml:space="preserve">Указ Президента Российской Федерации от 07.05.2012 № 601 «Об основных направлениях совершенствования системы государственного управления» </t>
  </si>
  <si>
    <t>Указ Президента РФ от 07.05.2012 № 601 «Об основных направлениях совершенствования системы государственного управления»</t>
  </si>
  <si>
    <t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%.</t>
  </si>
  <si>
    <t>Администрация Нефтеюганского района Отдел ЗАГС/Администрации городских и сельских поселений</t>
  </si>
  <si>
    <t>Соисполнитель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</si>
</sst>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165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vertical="center"/>
    </xf>
    <xf numFmtId="43" fontId="5" fillId="2" borderId="1" xfId="0" applyNumberFormat="1" applyFont="1" applyFill="1" applyBorder="1" applyAlignment="1">
      <alignment vertical="center"/>
    </xf>
    <xf numFmtId="43" fontId="2" fillId="2" borderId="1" xfId="0" applyNumberFormat="1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43" fontId="3" fillId="2" borderId="1" xfId="0" applyNumberFormat="1" applyFont="1" applyFill="1" applyBorder="1" applyAlignment="1">
      <alignment vertical="center"/>
    </xf>
    <xf numFmtId="0" fontId="0" fillId="2" borderId="0" xfId="0" applyFont="1" applyFill="1"/>
    <xf numFmtId="165" fontId="0" fillId="2" borderId="0" xfId="0" applyNumberFormat="1" applyFont="1" applyFill="1"/>
    <xf numFmtId="165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selection activeCell="L10" sqref="L10"/>
    </sheetView>
  </sheetViews>
  <sheetFormatPr defaultRowHeight="15" outlineLevelCol="1" x14ac:dyDescent="0.25"/>
  <cols>
    <col min="1" max="1" width="11.5703125" customWidth="1"/>
    <col min="2" max="2" width="35.5703125" customWidth="1"/>
    <col min="3" max="3" width="19.5703125" customWidth="1"/>
    <col min="4" max="4" width="15.85546875" customWidth="1"/>
    <col min="5" max="5" width="15.140625" customWidth="1"/>
    <col min="6" max="7" width="18.42578125" customWidth="1"/>
    <col min="8" max="8" width="21.42578125" customWidth="1"/>
    <col min="9" max="9" width="16.42578125" hidden="1" customWidth="1" outlineLevel="1"/>
    <col min="10" max="10" width="9.140625" collapsed="1"/>
  </cols>
  <sheetData>
    <row r="1" spans="1:9" ht="16.5" x14ac:dyDescent="0.25">
      <c r="H1" s="1" t="s">
        <v>0</v>
      </c>
    </row>
    <row r="2" spans="1:9" ht="16.5" x14ac:dyDescent="0.25">
      <c r="A2" s="2"/>
    </row>
    <row r="3" spans="1:9" ht="16.5" x14ac:dyDescent="0.25">
      <c r="A3" s="60" t="s">
        <v>1</v>
      </c>
      <c r="B3" s="60"/>
      <c r="C3" s="60"/>
      <c r="D3" s="60"/>
      <c r="E3" s="60"/>
      <c r="F3" s="60"/>
      <c r="G3" s="60"/>
      <c r="H3" s="60"/>
    </row>
    <row r="4" spans="1:9" ht="16.5" x14ac:dyDescent="0.25">
      <c r="A4" s="3"/>
    </row>
    <row r="5" spans="1:9" ht="110.25" customHeight="1" x14ac:dyDescent="0.25">
      <c r="A5" s="64" t="s">
        <v>80</v>
      </c>
      <c r="B5" s="64" t="s">
        <v>81</v>
      </c>
      <c r="C5" s="64" t="s">
        <v>3</v>
      </c>
      <c r="D5" s="61" t="s">
        <v>82</v>
      </c>
      <c r="E5" s="62"/>
      <c r="F5" s="62"/>
      <c r="G5" s="63"/>
      <c r="H5" s="64" t="s">
        <v>4</v>
      </c>
      <c r="I5" s="59" t="s">
        <v>30</v>
      </c>
    </row>
    <row r="6" spans="1:9" ht="29.25" customHeight="1" x14ac:dyDescent="0.25">
      <c r="A6" s="65"/>
      <c r="B6" s="65"/>
      <c r="C6" s="65"/>
      <c r="D6" s="4" t="s">
        <v>7</v>
      </c>
      <c r="E6" s="4" t="s">
        <v>6</v>
      </c>
      <c r="F6" s="4" t="s">
        <v>5</v>
      </c>
      <c r="G6" s="4" t="s">
        <v>8</v>
      </c>
      <c r="H6" s="65"/>
      <c r="I6" s="59"/>
    </row>
    <row r="7" spans="1:9" ht="15.75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5"/>
    </row>
    <row r="8" spans="1:9" s="13" customFormat="1" ht="70.5" customHeight="1" x14ac:dyDescent="0.25">
      <c r="A8" s="9">
        <v>1</v>
      </c>
      <c r="B8" s="10" t="s">
        <v>52</v>
      </c>
      <c r="C8" s="9">
        <v>95</v>
      </c>
      <c r="D8" s="9">
        <v>95</v>
      </c>
      <c r="E8" s="9">
        <v>95</v>
      </c>
      <c r="F8" s="9">
        <v>95</v>
      </c>
      <c r="G8" s="9">
        <v>95</v>
      </c>
      <c r="H8" s="11">
        <v>95</v>
      </c>
      <c r="I8" s="12" t="s">
        <v>31</v>
      </c>
    </row>
    <row r="9" spans="1:9" s="7" customFormat="1" ht="78.75" customHeight="1" x14ac:dyDescent="0.25">
      <c r="A9" s="15">
        <v>2</v>
      </c>
      <c r="B9" s="16" t="s">
        <v>58</v>
      </c>
      <c r="C9" s="17">
        <v>100</v>
      </c>
      <c r="D9" s="17">
        <v>100</v>
      </c>
      <c r="E9" s="17">
        <v>100</v>
      </c>
      <c r="F9" s="17">
        <v>100</v>
      </c>
      <c r="G9" s="17">
        <v>100</v>
      </c>
      <c r="H9" s="17">
        <v>100</v>
      </c>
      <c r="I9" s="18" t="s">
        <v>29</v>
      </c>
    </row>
    <row r="10" spans="1:9" s="7" customFormat="1" ht="60.75" customHeight="1" x14ac:dyDescent="0.25">
      <c r="A10" s="8">
        <v>3</v>
      </c>
      <c r="B10" s="16" t="s">
        <v>41</v>
      </c>
      <c r="C10" s="19">
        <v>7625</v>
      </c>
      <c r="D10" s="19">
        <v>7701</v>
      </c>
      <c r="E10" s="19">
        <v>7778</v>
      </c>
      <c r="F10" s="19">
        <v>7855</v>
      </c>
      <c r="G10" s="19">
        <v>7933</v>
      </c>
      <c r="H10" s="19">
        <v>7933</v>
      </c>
      <c r="I10" s="20" t="s">
        <v>39</v>
      </c>
    </row>
    <row r="11" spans="1:9" s="7" customFormat="1" ht="82.5" customHeight="1" x14ac:dyDescent="0.25">
      <c r="A11" s="15">
        <v>4</v>
      </c>
      <c r="B11" s="16" t="s">
        <v>59</v>
      </c>
      <c r="C11" s="21">
        <v>1.3</v>
      </c>
      <c r="D11" s="21">
        <v>13.8</v>
      </c>
      <c r="E11" s="21">
        <v>26.3</v>
      </c>
      <c r="F11" s="21">
        <v>38.799999999999997</v>
      </c>
      <c r="G11" s="21">
        <v>51.3</v>
      </c>
      <c r="H11" s="21">
        <v>51.3</v>
      </c>
      <c r="I11" s="36" t="s">
        <v>63</v>
      </c>
    </row>
    <row r="12" spans="1:9" s="7" customFormat="1" ht="128.25" customHeight="1" x14ac:dyDescent="0.25">
      <c r="A12" s="27">
        <v>5</v>
      </c>
      <c r="B12" s="28" t="s">
        <v>89</v>
      </c>
      <c r="C12" s="29">
        <v>100</v>
      </c>
      <c r="D12" s="29">
        <v>100</v>
      </c>
      <c r="E12" s="29">
        <v>100</v>
      </c>
      <c r="F12" s="29">
        <v>100</v>
      </c>
      <c r="G12" s="29">
        <v>100</v>
      </c>
      <c r="H12" s="29">
        <v>100</v>
      </c>
      <c r="I12" s="56" t="s">
        <v>37</v>
      </c>
    </row>
    <row r="13" spans="1:9" s="7" customFormat="1" ht="145.5" customHeight="1" x14ac:dyDescent="0.25">
      <c r="A13" s="27">
        <v>6</v>
      </c>
      <c r="B13" s="32" t="s">
        <v>53</v>
      </c>
      <c r="C13" s="15">
        <v>62</v>
      </c>
      <c r="D13" s="22">
        <v>65</v>
      </c>
      <c r="E13" s="22">
        <v>68</v>
      </c>
      <c r="F13" s="22">
        <v>72</v>
      </c>
      <c r="G13" s="22">
        <v>75</v>
      </c>
      <c r="H13" s="15">
        <v>75</v>
      </c>
      <c r="I13" s="57"/>
    </row>
    <row r="14" spans="1:9" s="7" customFormat="1" ht="116.25" customHeight="1" x14ac:dyDescent="0.25">
      <c r="A14" s="27">
        <v>7</v>
      </c>
      <c r="B14" s="33" t="s">
        <v>60</v>
      </c>
      <c r="C14" s="30">
        <v>5</v>
      </c>
      <c r="D14" s="31">
        <v>5</v>
      </c>
      <c r="E14" s="31">
        <v>5</v>
      </c>
      <c r="F14" s="31">
        <v>5</v>
      </c>
      <c r="G14" s="31">
        <v>5</v>
      </c>
      <c r="H14" s="23">
        <v>5</v>
      </c>
      <c r="I14" s="57"/>
    </row>
    <row r="15" spans="1:9" s="7" customFormat="1" ht="86.25" customHeight="1" x14ac:dyDescent="0.25">
      <c r="A15" s="27">
        <v>8</v>
      </c>
      <c r="B15" s="28" t="s">
        <v>36</v>
      </c>
      <c r="C15" s="6">
        <v>0</v>
      </c>
      <c r="D15" s="6">
        <v>10</v>
      </c>
      <c r="E15" s="6">
        <v>10</v>
      </c>
      <c r="F15" s="6">
        <v>10</v>
      </c>
      <c r="G15" s="6">
        <v>10</v>
      </c>
      <c r="H15" s="6">
        <v>10</v>
      </c>
      <c r="I15" s="58"/>
    </row>
    <row r="16" spans="1:9" ht="83.25" customHeight="1" x14ac:dyDescent="0.25">
      <c r="A16" s="24">
        <v>9</v>
      </c>
      <c r="B16" s="25" t="s">
        <v>84</v>
      </c>
      <c r="C16" s="22">
        <v>15</v>
      </c>
      <c r="D16" s="22">
        <v>15</v>
      </c>
      <c r="E16" s="22">
        <v>15</v>
      </c>
      <c r="F16" s="22">
        <v>15</v>
      </c>
      <c r="G16" s="22">
        <v>15</v>
      </c>
      <c r="H16" s="17">
        <v>15</v>
      </c>
      <c r="I16" s="26" t="s">
        <v>35</v>
      </c>
    </row>
    <row r="17" spans="1:9" s="7" customFormat="1" ht="83.25" customHeight="1" x14ac:dyDescent="0.25">
      <c r="A17" s="24">
        <v>10</v>
      </c>
      <c r="B17" s="25" t="s">
        <v>85</v>
      </c>
      <c r="C17" s="22">
        <v>80</v>
      </c>
      <c r="D17" s="22">
        <v>90</v>
      </c>
      <c r="E17" s="22">
        <v>90</v>
      </c>
      <c r="F17" s="22">
        <v>90</v>
      </c>
      <c r="G17" s="22">
        <v>90</v>
      </c>
      <c r="H17" s="17">
        <v>90</v>
      </c>
      <c r="I17" s="26" t="s">
        <v>35</v>
      </c>
    </row>
    <row r="19" spans="1:9" ht="17.25" customHeight="1" x14ac:dyDescent="0.25">
      <c r="A19" s="48" t="s">
        <v>83</v>
      </c>
      <c r="B19" s="54" t="s">
        <v>87</v>
      </c>
      <c r="C19" s="54"/>
      <c r="D19" s="54"/>
      <c r="E19" s="54"/>
      <c r="F19" s="54"/>
      <c r="G19" s="54"/>
      <c r="H19" s="54"/>
    </row>
    <row r="20" spans="1:9" ht="20.25" customHeight="1" x14ac:dyDescent="0.25">
      <c r="A20" s="48" t="s">
        <v>86</v>
      </c>
      <c r="B20" s="55" t="s">
        <v>88</v>
      </c>
      <c r="C20" s="55"/>
      <c r="D20" s="55"/>
      <c r="E20" s="55"/>
      <c r="F20" s="55"/>
      <c r="G20" s="55"/>
      <c r="H20" s="55"/>
    </row>
  </sheetData>
  <mergeCells count="10">
    <mergeCell ref="B19:H19"/>
    <mergeCell ref="B20:H20"/>
    <mergeCell ref="I12:I15"/>
    <mergeCell ref="I5:I6"/>
    <mergeCell ref="A3:H3"/>
    <mergeCell ref="D5:G5"/>
    <mergeCell ref="A5:A6"/>
    <mergeCell ref="B5:B6"/>
    <mergeCell ref="C5:C6"/>
    <mergeCell ref="H5:H6"/>
  </mergeCells>
  <pageMargins left="0.19685039370078741" right="0.19685039370078741" top="0.27559055118110237" bottom="0.15748031496062992" header="0.27559055118110237" footer="0.15748031496062992"/>
  <pageSetup paperSize="9" scale="90" fitToHeight="0" orientation="landscape" r:id="rId1"/>
  <rowBreaks count="1" manualBreakCount="1">
    <brk id="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0"/>
  <sheetViews>
    <sheetView tabSelected="1" view="pageBreakPreview" zoomScale="80" zoomScaleNormal="100" zoomScaleSheetLayoutView="80" workbookViewId="0">
      <pane ySplit="7" topLeftCell="A8" activePane="bottomLeft" state="frozen"/>
      <selection pane="bottomLeft" activeCell="D200" sqref="D200"/>
    </sheetView>
  </sheetViews>
  <sheetFormatPr defaultRowHeight="15" x14ac:dyDescent="0.25"/>
  <cols>
    <col min="1" max="1" width="6.5703125" style="7" customWidth="1"/>
    <col min="2" max="2" width="57.28515625" style="49" customWidth="1"/>
    <col min="3" max="3" width="35.140625" style="49" customWidth="1"/>
    <col min="4" max="4" width="27.7109375" style="7" customWidth="1"/>
    <col min="5" max="5" width="19.85546875" style="7" customWidth="1"/>
    <col min="6" max="7" width="20" style="7" customWidth="1"/>
    <col min="8" max="8" width="20.28515625" style="7" customWidth="1"/>
    <col min="9" max="9" width="20.140625" style="7" customWidth="1"/>
    <col min="10" max="16384" width="9.140625" style="7"/>
  </cols>
  <sheetData>
    <row r="1" spans="1:9" ht="16.5" x14ac:dyDescent="0.25">
      <c r="A1" s="1"/>
      <c r="I1" s="1" t="s">
        <v>9</v>
      </c>
    </row>
    <row r="2" spans="1:9" ht="16.5" x14ac:dyDescent="0.25">
      <c r="A2" s="60" t="s">
        <v>10</v>
      </c>
      <c r="B2" s="60"/>
      <c r="C2" s="60"/>
      <c r="D2" s="60"/>
      <c r="E2" s="60"/>
      <c r="F2" s="60"/>
      <c r="G2" s="60"/>
      <c r="H2" s="60"/>
      <c r="I2" s="60"/>
    </row>
    <row r="3" spans="1:9" ht="12.75" customHeight="1" x14ac:dyDescent="0.25">
      <c r="A3" s="50"/>
    </row>
    <row r="4" spans="1:9" ht="28.5" customHeight="1" x14ac:dyDescent="0.25">
      <c r="A4" s="67" t="s">
        <v>2</v>
      </c>
      <c r="B4" s="67" t="s">
        <v>20</v>
      </c>
      <c r="C4" s="64" t="s">
        <v>11</v>
      </c>
      <c r="D4" s="67" t="s">
        <v>21</v>
      </c>
      <c r="E4" s="67" t="s">
        <v>22</v>
      </c>
      <c r="F4" s="67"/>
      <c r="G4" s="67"/>
      <c r="H4" s="67"/>
      <c r="I4" s="67"/>
    </row>
    <row r="5" spans="1:9" ht="15.75" x14ac:dyDescent="0.25">
      <c r="A5" s="67"/>
      <c r="B5" s="67"/>
      <c r="C5" s="68"/>
      <c r="D5" s="67"/>
      <c r="E5" s="67" t="s">
        <v>12</v>
      </c>
      <c r="F5" s="67" t="s">
        <v>13</v>
      </c>
      <c r="G5" s="67"/>
      <c r="H5" s="67"/>
      <c r="I5" s="67"/>
    </row>
    <row r="6" spans="1:9" ht="20.25" customHeight="1" x14ac:dyDescent="0.25">
      <c r="A6" s="67"/>
      <c r="B6" s="67"/>
      <c r="C6" s="65"/>
      <c r="D6" s="67"/>
      <c r="E6" s="67"/>
      <c r="F6" s="53" t="s">
        <v>7</v>
      </c>
      <c r="G6" s="53" t="s">
        <v>6</v>
      </c>
      <c r="H6" s="53" t="s">
        <v>5</v>
      </c>
      <c r="I6" s="53" t="s">
        <v>8</v>
      </c>
    </row>
    <row r="7" spans="1:9" s="47" customFormat="1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s="42" customFormat="1" ht="25.5" customHeight="1" x14ac:dyDescent="0.25">
      <c r="A8" s="73" t="s">
        <v>40</v>
      </c>
      <c r="B8" s="73"/>
      <c r="C8" s="73"/>
      <c r="D8" s="73"/>
      <c r="E8" s="73"/>
      <c r="F8" s="73"/>
      <c r="G8" s="73"/>
      <c r="H8" s="73"/>
      <c r="I8" s="73"/>
    </row>
    <row r="9" spans="1:9" s="42" customFormat="1" ht="24" customHeight="1" x14ac:dyDescent="0.25">
      <c r="A9" s="69">
        <v>1</v>
      </c>
      <c r="B9" s="71" t="s">
        <v>72</v>
      </c>
      <c r="C9" s="74" t="s">
        <v>42</v>
      </c>
      <c r="D9" s="44" t="s">
        <v>12</v>
      </c>
      <c r="E9" s="35">
        <f>SUM(F9:I9)</f>
        <v>779046.40000000002</v>
      </c>
      <c r="F9" s="35">
        <f>SUM(F10:F14)</f>
        <v>194761.60000000001</v>
      </c>
      <c r="G9" s="35">
        <f t="shared" ref="G9:H9" si="0">SUM(G10:G14)</f>
        <v>194761.60000000001</v>
      </c>
      <c r="H9" s="35">
        <f t="shared" si="0"/>
        <v>194761.60000000001</v>
      </c>
      <c r="I9" s="35">
        <f>SUM(I10:I14)</f>
        <v>194761.60000000001</v>
      </c>
    </row>
    <row r="10" spans="1:9" s="42" customFormat="1" ht="26.25" customHeight="1" x14ac:dyDescent="0.25">
      <c r="A10" s="69"/>
      <c r="B10" s="71"/>
      <c r="C10" s="74"/>
      <c r="D10" s="51" t="s">
        <v>23</v>
      </c>
      <c r="E10" s="37">
        <f>SUM(F10:I10)</f>
        <v>0</v>
      </c>
      <c r="F10" s="37">
        <v>0</v>
      </c>
      <c r="G10" s="37">
        <v>0</v>
      </c>
      <c r="H10" s="37">
        <v>0</v>
      </c>
      <c r="I10" s="37">
        <v>0</v>
      </c>
    </row>
    <row r="11" spans="1:9" s="42" customFormat="1" ht="33.75" customHeight="1" x14ac:dyDescent="0.25">
      <c r="A11" s="69"/>
      <c r="B11" s="71"/>
      <c r="C11" s="74"/>
      <c r="D11" s="51" t="s">
        <v>24</v>
      </c>
      <c r="E11" s="37">
        <f t="shared" ref="E11:E14" si="1">SUM(F11:I11)</f>
        <v>0</v>
      </c>
      <c r="F11" s="37">
        <v>0</v>
      </c>
      <c r="G11" s="37">
        <v>0</v>
      </c>
      <c r="H11" s="37">
        <v>0</v>
      </c>
      <c r="I11" s="37">
        <v>0</v>
      </c>
    </row>
    <row r="12" spans="1:9" s="42" customFormat="1" ht="22.5" customHeight="1" x14ac:dyDescent="0.25">
      <c r="A12" s="69"/>
      <c r="B12" s="71"/>
      <c r="C12" s="74"/>
      <c r="D12" s="51" t="s">
        <v>14</v>
      </c>
      <c r="E12" s="37">
        <f t="shared" si="1"/>
        <v>556889.86510000005</v>
      </c>
      <c r="F12" s="37">
        <v>140327.29010000001</v>
      </c>
      <c r="G12" s="37">
        <v>138877.52499999999</v>
      </c>
      <c r="H12" s="37">
        <v>138842.52499999999</v>
      </c>
      <c r="I12" s="37">
        <v>138842.52499999999</v>
      </c>
    </row>
    <row r="13" spans="1:9" s="42" customFormat="1" ht="33.75" customHeight="1" x14ac:dyDescent="0.25">
      <c r="A13" s="69"/>
      <c r="B13" s="71"/>
      <c r="C13" s="74"/>
      <c r="D13" s="51" t="s">
        <v>15</v>
      </c>
      <c r="E13" s="37">
        <f t="shared" si="1"/>
        <v>0</v>
      </c>
      <c r="F13" s="37">
        <v>0</v>
      </c>
      <c r="G13" s="37">
        <v>0</v>
      </c>
      <c r="H13" s="37">
        <v>0</v>
      </c>
      <c r="I13" s="37">
        <v>0</v>
      </c>
    </row>
    <row r="14" spans="1:9" s="42" customFormat="1" ht="26.25" customHeight="1" x14ac:dyDescent="0.25">
      <c r="A14" s="69"/>
      <c r="B14" s="71"/>
      <c r="C14" s="74"/>
      <c r="D14" s="51" t="s">
        <v>18</v>
      </c>
      <c r="E14" s="37">
        <f t="shared" si="1"/>
        <v>222156.53490000003</v>
      </c>
      <c r="F14" s="37">
        <f>194761.6-F12</f>
        <v>54434.309899999993</v>
      </c>
      <c r="G14" s="37">
        <f t="shared" ref="G14:I14" si="2">194761.6-G12</f>
        <v>55884.075000000012</v>
      </c>
      <c r="H14" s="37">
        <f t="shared" si="2"/>
        <v>55919.075000000012</v>
      </c>
      <c r="I14" s="37">
        <f t="shared" si="2"/>
        <v>55919.075000000012</v>
      </c>
    </row>
    <row r="15" spans="1:9" s="42" customFormat="1" ht="27.75" customHeight="1" x14ac:dyDescent="0.25">
      <c r="A15" s="69"/>
      <c r="B15" s="71"/>
      <c r="C15" s="74" t="s">
        <v>43</v>
      </c>
      <c r="D15" s="44" t="s">
        <v>12</v>
      </c>
      <c r="E15" s="35">
        <f>SUM(F15:I15)</f>
        <v>745640</v>
      </c>
      <c r="F15" s="35">
        <f>SUM(F16:F20)</f>
        <v>186410</v>
      </c>
      <c r="G15" s="35">
        <f t="shared" ref="G15:I15" si="3">SUM(G16:G20)</f>
        <v>186410</v>
      </c>
      <c r="H15" s="35">
        <f t="shared" si="3"/>
        <v>186410</v>
      </c>
      <c r="I15" s="35">
        <f t="shared" si="3"/>
        <v>186410</v>
      </c>
    </row>
    <row r="16" spans="1:9" s="42" customFormat="1" ht="31.5" customHeight="1" x14ac:dyDescent="0.25">
      <c r="A16" s="69"/>
      <c r="B16" s="71"/>
      <c r="C16" s="74"/>
      <c r="D16" s="51" t="s">
        <v>23</v>
      </c>
      <c r="E16" s="37">
        <f>SUM(F16:I16)</f>
        <v>0</v>
      </c>
      <c r="F16" s="37">
        <v>0</v>
      </c>
      <c r="G16" s="37">
        <v>0</v>
      </c>
      <c r="H16" s="37">
        <v>0</v>
      </c>
      <c r="I16" s="37">
        <v>0</v>
      </c>
    </row>
    <row r="17" spans="1:9" s="42" customFormat="1" ht="34.5" customHeight="1" x14ac:dyDescent="0.25">
      <c r="A17" s="69"/>
      <c r="B17" s="71"/>
      <c r="C17" s="74"/>
      <c r="D17" s="51" t="s">
        <v>24</v>
      </c>
      <c r="E17" s="37">
        <f t="shared" ref="E17:E20" si="4">SUM(F17:I17)</f>
        <v>0</v>
      </c>
      <c r="F17" s="37">
        <v>0</v>
      </c>
      <c r="G17" s="37">
        <v>0</v>
      </c>
      <c r="H17" s="37">
        <v>0</v>
      </c>
      <c r="I17" s="37">
        <v>0</v>
      </c>
    </row>
    <row r="18" spans="1:9" s="42" customFormat="1" ht="25.5" customHeight="1" x14ac:dyDescent="0.25">
      <c r="A18" s="69"/>
      <c r="B18" s="71"/>
      <c r="C18" s="74"/>
      <c r="D18" s="51" t="s">
        <v>14</v>
      </c>
      <c r="E18" s="37">
        <f t="shared" si="4"/>
        <v>660182.70913999993</v>
      </c>
      <c r="F18" s="37">
        <v>146134.66946</v>
      </c>
      <c r="G18" s="37">
        <v>172225.34656000001</v>
      </c>
      <c r="H18" s="37">
        <v>170911.34656000001</v>
      </c>
      <c r="I18" s="37">
        <v>170911.34656000001</v>
      </c>
    </row>
    <row r="19" spans="1:9" s="42" customFormat="1" ht="36.75" customHeight="1" x14ac:dyDescent="0.25">
      <c r="A19" s="69"/>
      <c r="B19" s="71"/>
      <c r="C19" s="74"/>
      <c r="D19" s="51" t="s">
        <v>15</v>
      </c>
      <c r="E19" s="37">
        <f t="shared" si="4"/>
        <v>0</v>
      </c>
      <c r="F19" s="37">
        <v>0</v>
      </c>
      <c r="G19" s="37">
        <v>0</v>
      </c>
      <c r="H19" s="37">
        <v>0</v>
      </c>
      <c r="I19" s="37">
        <v>0</v>
      </c>
    </row>
    <row r="20" spans="1:9" s="42" customFormat="1" ht="25.5" customHeight="1" x14ac:dyDescent="0.25">
      <c r="A20" s="69"/>
      <c r="B20" s="71"/>
      <c r="C20" s="74"/>
      <c r="D20" s="51" t="s">
        <v>18</v>
      </c>
      <c r="E20" s="37">
        <f t="shared" si="4"/>
        <v>85457.290859999979</v>
      </c>
      <c r="F20" s="37">
        <f>186410-F18</f>
        <v>40275.330539999995</v>
      </c>
      <c r="G20" s="37">
        <f t="shared" ref="G20:I20" si="5">186410-G18</f>
        <v>14184.653439999995</v>
      </c>
      <c r="H20" s="37">
        <f t="shared" si="5"/>
        <v>15498.653439999995</v>
      </c>
      <c r="I20" s="37">
        <f t="shared" si="5"/>
        <v>15498.653439999995</v>
      </c>
    </row>
    <row r="21" spans="1:9" s="42" customFormat="1" ht="27.75" customHeight="1" x14ac:dyDescent="0.25">
      <c r="A21" s="69" t="s">
        <v>54</v>
      </c>
      <c r="B21" s="71" t="s">
        <v>73</v>
      </c>
      <c r="C21" s="66" t="s">
        <v>34</v>
      </c>
      <c r="D21" s="44" t="s">
        <v>12</v>
      </c>
      <c r="E21" s="35">
        <f>SUM(F21:I21)</f>
        <v>6600</v>
      </c>
      <c r="F21" s="35">
        <f>SUM(F22:F26)</f>
        <v>1500</v>
      </c>
      <c r="G21" s="35">
        <f>SUM(G22:G26)</f>
        <v>1700</v>
      </c>
      <c r="H21" s="35">
        <f>SUM(H22:H26)</f>
        <v>1700</v>
      </c>
      <c r="I21" s="35">
        <f>SUM(I22:I26)</f>
        <v>1700</v>
      </c>
    </row>
    <row r="22" spans="1:9" s="42" customFormat="1" ht="25.5" customHeight="1" x14ac:dyDescent="0.25">
      <c r="A22" s="69"/>
      <c r="B22" s="71"/>
      <c r="C22" s="66"/>
      <c r="D22" s="51" t="s">
        <v>23</v>
      </c>
      <c r="E22" s="37">
        <f>SUM(F22:I22)</f>
        <v>0</v>
      </c>
      <c r="F22" s="37">
        <v>0</v>
      </c>
      <c r="G22" s="37">
        <v>0</v>
      </c>
      <c r="H22" s="37">
        <v>0</v>
      </c>
      <c r="I22" s="37">
        <v>0</v>
      </c>
    </row>
    <row r="23" spans="1:9" s="42" customFormat="1" ht="36" customHeight="1" x14ac:dyDescent="0.25">
      <c r="A23" s="69"/>
      <c r="B23" s="71"/>
      <c r="C23" s="66"/>
      <c r="D23" s="51" t="s">
        <v>24</v>
      </c>
      <c r="E23" s="37">
        <f t="shared" ref="E23:E26" si="6">SUM(F23:I23)</f>
        <v>0</v>
      </c>
      <c r="F23" s="37">
        <v>0</v>
      </c>
      <c r="G23" s="37">
        <v>0</v>
      </c>
      <c r="H23" s="37">
        <v>0</v>
      </c>
      <c r="I23" s="37">
        <v>0</v>
      </c>
    </row>
    <row r="24" spans="1:9" s="42" customFormat="1" ht="28.5" customHeight="1" x14ac:dyDescent="0.25">
      <c r="A24" s="69"/>
      <c r="B24" s="71"/>
      <c r="C24" s="66"/>
      <c r="D24" s="51" t="s">
        <v>14</v>
      </c>
      <c r="E24" s="37">
        <f t="shared" si="6"/>
        <v>5850</v>
      </c>
      <c r="F24" s="38">
        <v>750</v>
      </c>
      <c r="G24" s="37">
        <v>1700</v>
      </c>
      <c r="H24" s="37">
        <v>1700</v>
      </c>
      <c r="I24" s="37">
        <v>1700</v>
      </c>
    </row>
    <row r="25" spans="1:9" s="42" customFormat="1" ht="33.75" customHeight="1" x14ac:dyDescent="0.25">
      <c r="A25" s="69"/>
      <c r="B25" s="71"/>
      <c r="C25" s="66"/>
      <c r="D25" s="51" t="s">
        <v>15</v>
      </c>
      <c r="E25" s="37">
        <f t="shared" si="6"/>
        <v>0</v>
      </c>
      <c r="F25" s="37">
        <v>0</v>
      </c>
      <c r="G25" s="37">
        <v>0</v>
      </c>
      <c r="H25" s="37">
        <v>0</v>
      </c>
      <c r="I25" s="37">
        <v>0</v>
      </c>
    </row>
    <row r="26" spans="1:9" s="42" customFormat="1" ht="30.75" customHeight="1" x14ac:dyDescent="0.25">
      <c r="A26" s="69"/>
      <c r="B26" s="71"/>
      <c r="C26" s="66"/>
      <c r="D26" s="51" t="s">
        <v>18</v>
      </c>
      <c r="E26" s="37">
        <f t="shared" si="6"/>
        <v>750</v>
      </c>
      <c r="F26" s="37">
        <v>750</v>
      </c>
      <c r="G26" s="37">
        <v>0</v>
      </c>
      <c r="H26" s="37">
        <v>0</v>
      </c>
      <c r="I26" s="37">
        <v>0</v>
      </c>
    </row>
    <row r="27" spans="1:9" s="42" customFormat="1" ht="28.5" customHeight="1" x14ac:dyDescent="0.25">
      <c r="A27" s="69" t="s">
        <v>55</v>
      </c>
      <c r="B27" s="80" t="s">
        <v>74</v>
      </c>
      <c r="C27" s="66" t="s">
        <v>61</v>
      </c>
      <c r="D27" s="44" t="s">
        <v>12</v>
      </c>
      <c r="E27" s="35">
        <f>SUM(F27:I27)</f>
        <v>20750.712</v>
      </c>
      <c r="F27" s="35">
        <f>SUM(F28:F32)</f>
        <v>5322.4030000000002</v>
      </c>
      <c r="G27" s="35">
        <f t="shared" ref="G27:I27" si="7">SUM(G28:G32)</f>
        <v>5148.3029999999999</v>
      </c>
      <c r="H27" s="35">
        <f t="shared" si="7"/>
        <v>5140.0029999999997</v>
      </c>
      <c r="I27" s="35">
        <f t="shared" si="7"/>
        <v>5140.0029999999997</v>
      </c>
    </row>
    <row r="28" spans="1:9" s="42" customFormat="1" ht="23.25" customHeight="1" x14ac:dyDescent="0.25">
      <c r="A28" s="69"/>
      <c r="B28" s="81"/>
      <c r="C28" s="66"/>
      <c r="D28" s="51" t="s">
        <v>23</v>
      </c>
      <c r="E28" s="37">
        <f>SUM(F28:I28)</f>
        <v>19146.400000000001</v>
      </c>
      <c r="F28" s="37">
        <f>4852.6</f>
        <v>4852.6000000000004</v>
      </c>
      <c r="G28" s="37">
        <f>4765.8</f>
        <v>4765.8</v>
      </c>
      <c r="H28" s="37">
        <f>4764</f>
        <v>4764</v>
      </c>
      <c r="I28" s="37">
        <f>4764</f>
        <v>4764</v>
      </c>
    </row>
    <row r="29" spans="1:9" s="42" customFormat="1" ht="35.25" customHeight="1" x14ac:dyDescent="0.25">
      <c r="A29" s="69"/>
      <c r="B29" s="81"/>
      <c r="C29" s="66"/>
      <c r="D29" s="51" t="s">
        <v>24</v>
      </c>
      <c r="E29" s="37">
        <f t="shared" ref="E29:E32" si="8">SUM(F29:I29)</f>
        <v>1604.3119999999999</v>
      </c>
      <c r="F29" s="37">
        <f>469.803</f>
        <v>469.803</v>
      </c>
      <c r="G29" s="37">
        <f>382.503</f>
        <v>382.50299999999999</v>
      </c>
      <c r="H29" s="37">
        <f>376.003</f>
        <v>376.00299999999999</v>
      </c>
      <c r="I29" s="37">
        <f>376.003</f>
        <v>376.00299999999999</v>
      </c>
    </row>
    <row r="30" spans="1:9" s="42" customFormat="1" ht="24" customHeight="1" x14ac:dyDescent="0.25">
      <c r="A30" s="69"/>
      <c r="B30" s="81"/>
      <c r="C30" s="66"/>
      <c r="D30" s="51" t="s">
        <v>14</v>
      </c>
      <c r="E30" s="37">
        <f t="shared" si="8"/>
        <v>0</v>
      </c>
      <c r="F30" s="37">
        <v>0</v>
      </c>
      <c r="G30" s="37">
        <v>0</v>
      </c>
      <c r="H30" s="37">
        <v>0</v>
      </c>
      <c r="I30" s="37">
        <v>0</v>
      </c>
    </row>
    <row r="31" spans="1:9" s="42" customFormat="1" ht="31.5" x14ac:dyDescent="0.25">
      <c r="A31" s="69"/>
      <c r="B31" s="81"/>
      <c r="C31" s="66"/>
      <c r="D31" s="51" t="s">
        <v>15</v>
      </c>
      <c r="E31" s="37">
        <f t="shared" si="8"/>
        <v>0</v>
      </c>
      <c r="F31" s="37">
        <v>0</v>
      </c>
      <c r="G31" s="37">
        <v>0</v>
      </c>
      <c r="H31" s="37">
        <v>0</v>
      </c>
      <c r="I31" s="37">
        <v>0</v>
      </c>
    </row>
    <row r="32" spans="1:9" s="42" customFormat="1" ht="27.75" customHeight="1" x14ac:dyDescent="0.25">
      <c r="A32" s="69"/>
      <c r="B32" s="81"/>
      <c r="C32" s="66"/>
      <c r="D32" s="51" t="s">
        <v>18</v>
      </c>
      <c r="E32" s="37">
        <f t="shared" si="8"/>
        <v>0</v>
      </c>
      <c r="F32" s="41">
        <v>0</v>
      </c>
      <c r="G32" s="41">
        <v>0</v>
      </c>
      <c r="H32" s="41">
        <v>0</v>
      </c>
      <c r="I32" s="41">
        <v>0</v>
      </c>
    </row>
    <row r="33" spans="1:9" s="42" customFormat="1" ht="27" customHeight="1" x14ac:dyDescent="0.25">
      <c r="A33" s="69"/>
      <c r="B33" s="81"/>
      <c r="C33" s="66" t="s">
        <v>90</v>
      </c>
      <c r="D33" s="44" t="s">
        <v>12</v>
      </c>
      <c r="E33" s="35">
        <f>SUM(F33:I33)</f>
        <v>4588.3879999999999</v>
      </c>
      <c r="F33" s="35">
        <f>SUM(F34:F38)</f>
        <v>1147.097</v>
      </c>
      <c r="G33" s="35">
        <f t="shared" ref="G33:I33" si="9">SUM(G34:G38)</f>
        <v>1147.097</v>
      </c>
      <c r="H33" s="35">
        <f t="shared" si="9"/>
        <v>1147.097</v>
      </c>
      <c r="I33" s="35">
        <f t="shared" si="9"/>
        <v>1147.097</v>
      </c>
    </row>
    <row r="34" spans="1:9" s="42" customFormat="1" ht="23.25" customHeight="1" x14ac:dyDescent="0.25">
      <c r="A34" s="69"/>
      <c r="B34" s="81"/>
      <c r="C34" s="66"/>
      <c r="D34" s="51" t="s">
        <v>23</v>
      </c>
      <c r="E34" s="37">
        <f>SUM(F34:I34)</f>
        <v>0</v>
      </c>
      <c r="F34" s="37">
        <v>0</v>
      </c>
      <c r="G34" s="37">
        <v>0</v>
      </c>
      <c r="H34" s="37">
        <v>0</v>
      </c>
      <c r="I34" s="37">
        <v>0</v>
      </c>
    </row>
    <row r="35" spans="1:9" s="42" customFormat="1" ht="33.75" customHeight="1" x14ac:dyDescent="0.25">
      <c r="A35" s="69"/>
      <c r="B35" s="81"/>
      <c r="C35" s="66"/>
      <c r="D35" s="51" t="s">
        <v>24</v>
      </c>
      <c r="E35" s="37">
        <f t="shared" ref="E35:E38" si="10">SUM(F35:I35)</f>
        <v>4588.3879999999999</v>
      </c>
      <c r="F35" s="37">
        <v>1147.097</v>
      </c>
      <c r="G35" s="37">
        <v>1147.097</v>
      </c>
      <c r="H35" s="37">
        <v>1147.097</v>
      </c>
      <c r="I35" s="37">
        <v>1147.097</v>
      </c>
    </row>
    <row r="36" spans="1:9" s="42" customFormat="1" ht="27" customHeight="1" x14ac:dyDescent="0.25">
      <c r="A36" s="69"/>
      <c r="B36" s="81"/>
      <c r="C36" s="66"/>
      <c r="D36" s="51" t="s">
        <v>14</v>
      </c>
      <c r="E36" s="37">
        <f t="shared" si="10"/>
        <v>0</v>
      </c>
      <c r="F36" s="37">
        <v>0</v>
      </c>
      <c r="G36" s="37">
        <v>0</v>
      </c>
      <c r="H36" s="37">
        <v>0</v>
      </c>
      <c r="I36" s="37">
        <v>0</v>
      </c>
    </row>
    <row r="37" spans="1:9" s="42" customFormat="1" ht="31.5" x14ac:dyDescent="0.25">
      <c r="A37" s="69"/>
      <c r="B37" s="81"/>
      <c r="C37" s="66"/>
      <c r="D37" s="51" t="s">
        <v>15</v>
      </c>
      <c r="E37" s="37">
        <f t="shared" si="10"/>
        <v>0</v>
      </c>
      <c r="F37" s="37">
        <v>0</v>
      </c>
      <c r="G37" s="37">
        <v>0</v>
      </c>
      <c r="H37" s="37">
        <v>0</v>
      </c>
      <c r="I37" s="37">
        <v>0</v>
      </c>
    </row>
    <row r="38" spans="1:9" s="42" customFormat="1" ht="28.5" customHeight="1" x14ac:dyDescent="0.25">
      <c r="A38" s="69"/>
      <c r="B38" s="82"/>
      <c r="C38" s="66"/>
      <c r="D38" s="51" t="s">
        <v>18</v>
      </c>
      <c r="E38" s="37">
        <f t="shared" si="10"/>
        <v>0</v>
      </c>
      <c r="F38" s="41">
        <v>0</v>
      </c>
      <c r="G38" s="41">
        <v>0</v>
      </c>
      <c r="H38" s="41">
        <v>0</v>
      </c>
      <c r="I38" s="41">
        <v>0</v>
      </c>
    </row>
    <row r="39" spans="1:9" s="42" customFormat="1" ht="21" customHeight="1" x14ac:dyDescent="0.25">
      <c r="A39" s="69" t="s">
        <v>56</v>
      </c>
      <c r="B39" s="71" t="s">
        <v>75</v>
      </c>
      <c r="C39" s="66" t="s">
        <v>51</v>
      </c>
      <c r="D39" s="44" t="s">
        <v>12</v>
      </c>
      <c r="E39" s="35">
        <f>SUM(F39:I39)</f>
        <v>10515.913760000001</v>
      </c>
      <c r="F39" s="35">
        <f>SUM(F40:F44)</f>
        <v>2680.7284400000003</v>
      </c>
      <c r="G39" s="35">
        <f t="shared" ref="G39:I39" si="11">SUM(G40:G44)</f>
        <v>2611.7284400000003</v>
      </c>
      <c r="H39" s="35">
        <f t="shared" si="11"/>
        <v>2611.7284400000003</v>
      </c>
      <c r="I39" s="35">
        <f t="shared" si="11"/>
        <v>2611.7284400000003</v>
      </c>
    </row>
    <row r="40" spans="1:9" s="42" customFormat="1" ht="23.25" customHeight="1" x14ac:dyDescent="0.25">
      <c r="A40" s="69"/>
      <c r="B40" s="71"/>
      <c r="C40" s="66"/>
      <c r="D40" s="51" t="s">
        <v>23</v>
      </c>
      <c r="E40" s="37">
        <f>SUM(F40:I40)</f>
        <v>0</v>
      </c>
      <c r="F40" s="37">
        <v>0</v>
      </c>
      <c r="G40" s="37">
        <v>0</v>
      </c>
      <c r="H40" s="37">
        <v>0</v>
      </c>
      <c r="I40" s="37">
        <v>0</v>
      </c>
    </row>
    <row r="41" spans="1:9" s="42" customFormat="1" ht="36.75" customHeight="1" x14ac:dyDescent="0.25">
      <c r="A41" s="69"/>
      <c r="B41" s="71"/>
      <c r="C41" s="66"/>
      <c r="D41" s="51" t="s">
        <v>24</v>
      </c>
      <c r="E41" s="37">
        <f t="shared" ref="E41:E44" si="12">SUM(F41:I41)</f>
        <v>701.2</v>
      </c>
      <c r="F41" s="37">
        <v>175.3</v>
      </c>
      <c r="G41" s="37">
        <v>175.3</v>
      </c>
      <c r="H41" s="37">
        <v>175.3</v>
      </c>
      <c r="I41" s="37">
        <v>175.3</v>
      </c>
    </row>
    <row r="42" spans="1:9" s="42" customFormat="1" ht="22.5" customHeight="1" x14ac:dyDescent="0.25">
      <c r="A42" s="69"/>
      <c r="B42" s="71"/>
      <c r="C42" s="66"/>
      <c r="D42" s="51" t="s">
        <v>14</v>
      </c>
      <c r="E42" s="37">
        <f t="shared" si="12"/>
        <v>9814.7137600000005</v>
      </c>
      <c r="F42" s="37">
        <v>2505.4284400000001</v>
      </c>
      <c r="G42" s="37">
        <v>2436.4284400000001</v>
      </c>
      <c r="H42" s="37">
        <v>2436.4284400000001</v>
      </c>
      <c r="I42" s="37">
        <v>2436.4284400000001</v>
      </c>
    </row>
    <row r="43" spans="1:9" s="42" customFormat="1" ht="30.75" customHeight="1" x14ac:dyDescent="0.25">
      <c r="A43" s="69"/>
      <c r="B43" s="71"/>
      <c r="C43" s="66"/>
      <c r="D43" s="51" t="s">
        <v>15</v>
      </c>
      <c r="E43" s="37">
        <f t="shared" si="12"/>
        <v>0</v>
      </c>
      <c r="F43" s="37">
        <v>0</v>
      </c>
      <c r="G43" s="37">
        <v>0</v>
      </c>
      <c r="H43" s="37">
        <v>0</v>
      </c>
      <c r="I43" s="37">
        <v>0</v>
      </c>
    </row>
    <row r="44" spans="1:9" s="42" customFormat="1" ht="26.25" customHeight="1" x14ac:dyDescent="0.25">
      <c r="A44" s="69"/>
      <c r="B44" s="71"/>
      <c r="C44" s="66"/>
      <c r="D44" s="51" t="s">
        <v>18</v>
      </c>
      <c r="E44" s="37">
        <f t="shared" si="12"/>
        <v>0</v>
      </c>
      <c r="F44" s="38">
        <v>0</v>
      </c>
      <c r="G44" s="38">
        <v>0</v>
      </c>
      <c r="H44" s="38">
        <v>0</v>
      </c>
      <c r="I44" s="38">
        <v>0</v>
      </c>
    </row>
    <row r="45" spans="1:9" s="42" customFormat="1" ht="23.25" customHeight="1" x14ac:dyDescent="0.25">
      <c r="A45" s="69"/>
      <c r="B45" s="71"/>
      <c r="C45" s="66" t="s">
        <v>62</v>
      </c>
      <c r="D45" s="44" t="s">
        <v>12</v>
      </c>
      <c r="E45" s="35">
        <f>SUM(F45:I45)</f>
        <v>2000</v>
      </c>
      <c r="F45" s="35">
        <f>SUM(F46:F50)</f>
        <v>2000</v>
      </c>
      <c r="G45" s="35">
        <f>SUM(G46:G50)</f>
        <v>0</v>
      </c>
      <c r="H45" s="35">
        <f>SUM(H46:H50)</f>
        <v>0</v>
      </c>
      <c r="I45" s="35">
        <f>SUM(I46:I50)</f>
        <v>0</v>
      </c>
    </row>
    <row r="46" spans="1:9" s="42" customFormat="1" ht="25.5" customHeight="1" x14ac:dyDescent="0.25">
      <c r="A46" s="69"/>
      <c r="B46" s="71"/>
      <c r="C46" s="66"/>
      <c r="D46" s="51" t="s">
        <v>23</v>
      </c>
      <c r="E46" s="37">
        <f>SUM(F46:I46)</f>
        <v>0</v>
      </c>
      <c r="F46" s="37">
        <v>0</v>
      </c>
      <c r="G46" s="37">
        <v>0</v>
      </c>
      <c r="H46" s="37">
        <v>0</v>
      </c>
      <c r="I46" s="37">
        <v>0</v>
      </c>
    </row>
    <row r="47" spans="1:9" s="42" customFormat="1" ht="30.75" customHeight="1" x14ac:dyDescent="0.25">
      <c r="A47" s="69"/>
      <c r="B47" s="71"/>
      <c r="C47" s="66"/>
      <c r="D47" s="51" t="s">
        <v>24</v>
      </c>
      <c r="E47" s="37">
        <f t="shared" ref="E47:E49" si="13">SUM(F47:I47)</f>
        <v>0</v>
      </c>
      <c r="F47" s="37">
        <v>0</v>
      </c>
      <c r="G47" s="37">
        <v>0</v>
      </c>
      <c r="H47" s="37">
        <v>0</v>
      </c>
      <c r="I47" s="37">
        <v>0</v>
      </c>
    </row>
    <row r="48" spans="1:9" s="42" customFormat="1" ht="27.75" customHeight="1" x14ac:dyDescent="0.25">
      <c r="A48" s="69"/>
      <c r="B48" s="71"/>
      <c r="C48" s="66"/>
      <c r="D48" s="51" t="s">
        <v>14</v>
      </c>
      <c r="E48" s="37">
        <f t="shared" si="13"/>
        <v>0</v>
      </c>
      <c r="F48" s="37">
        <v>0</v>
      </c>
      <c r="G48" s="37">
        <v>0</v>
      </c>
      <c r="H48" s="37">
        <v>0</v>
      </c>
      <c r="I48" s="37">
        <v>0</v>
      </c>
    </row>
    <row r="49" spans="1:9" s="42" customFormat="1" ht="32.25" customHeight="1" x14ac:dyDescent="0.25">
      <c r="A49" s="69"/>
      <c r="B49" s="71"/>
      <c r="C49" s="66"/>
      <c r="D49" s="51" t="s">
        <v>15</v>
      </c>
      <c r="E49" s="37">
        <f t="shared" si="13"/>
        <v>0</v>
      </c>
      <c r="F49" s="37">
        <v>0</v>
      </c>
      <c r="G49" s="37">
        <v>0</v>
      </c>
      <c r="H49" s="37">
        <v>0</v>
      </c>
      <c r="I49" s="37">
        <v>0</v>
      </c>
    </row>
    <row r="50" spans="1:9" s="42" customFormat="1" ht="24" customHeight="1" x14ac:dyDescent="0.25">
      <c r="A50" s="69"/>
      <c r="B50" s="71"/>
      <c r="C50" s="66"/>
      <c r="D50" s="51" t="s">
        <v>18</v>
      </c>
      <c r="E50" s="37">
        <f>SUM(F50:I50)</f>
        <v>2000</v>
      </c>
      <c r="F50" s="38">
        <v>2000</v>
      </c>
      <c r="G50" s="38">
        <v>0</v>
      </c>
      <c r="H50" s="38">
        <v>0</v>
      </c>
      <c r="I50" s="38">
        <v>0</v>
      </c>
    </row>
    <row r="51" spans="1:9" s="42" customFormat="1" ht="28.5" customHeight="1" x14ac:dyDescent="0.25">
      <c r="A51" s="69"/>
      <c r="B51" s="70" t="s">
        <v>25</v>
      </c>
      <c r="C51" s="70"/>
      <c r="D51" s="44" t="s">
        <v>12</v>
      </c>
      <c r="E51" s="35">
        <f>E9+E15+E21+E27+E33+E39+E45</f>
        <v>1569141.4137599999</v>
      </c>
      <c r="F51" s="35">
        <f t="shared" ref="F51:I51" si="14">F9+F15+F21+F27+F33+F39+F45</f>
        <v>393821.82843999995</v>
      </c>
      <c r="G51" s="35">
        <f t="shared" si="14"/>
        <v>391778.72843999998</v>
      </c>
      <c r="H51" s="35">
        <f t="shared" si="14"/>
        <v>391770.42843999999</v>
      </c>
      <c r="I51" s="35">
        <f t="shared" si="14"/>
        <v>391770.42843999999</v>
      </c>
    </row>
    <row r="52" spans="1:9" s="42" customFormat="1" ht="24.75" customHeight="1" x14ac:dyDescent="0.25">
      <c r="A52" s="69"/>
      <c r="B52" s="70"/>
      <c r="C52" s="70"/>
      <c r="D52" s="51" t="s">
        <v>23</v>
      </c>
      <c r="E52" s="37">
        <f t="shared" ref="E52:I56" si="15">E10+E16+E22+E28+E34+E40+E46</f>
        <v>19146.400000000001</v>
      </c>
      <c r="F52" s="37">
        <f t="shared" si="15"/>
        <v>4852.6000000000004</v>
      </c>
      <c r="G52" s="37">
        <f t="shared" si="15"/>
        <v>4765.8</v>
      </c>
      <c r="H52" s="37">
        <f t="shared" si="15"/>
        <v>4764</v>
      </c>
      <c r="I52" s="37">
        <f t="shared" si="15"/>
        <v>4764</v>
      </c>
    </row>
    <row r="53" spans="1:9" s="42" customFormat="1" ht="31.5" x14ac:dyDescent="0.25">
      <c r="A53" s="69"/>
      <c r="B53" s="70"/>
      <c r="C53" s="70"/>
      <c r="D53" s="51" t="s">
        <v>24</v>
      </c>
      <c r="E53" s="37">
        <f t="shared" si="15"/>
        <v>6893.9</v>
      </c>
      <c r="F53" s="37">
        <f t="shared" si="15"/>
        <v>1792.2</v>
      </c>
      <c r="G53" s="37">
        <f t="shared" si="15"/>
        <v>1704.8999999999999</v>
      </c>
      <c r="H53" s="37">
        <f t="shared" si="15"/>
        <v>1698.3999999999999</v>
      </c>
      <c r="I53" s="37">
        <f t="shared" si="15"/>
        <v>1698.3999999999999</v>
      </c>
    </row>
    <row r="54" spans="1:9" s="42" customFormat="1" ht="26.25" customHeight="1" x14ac:dyDescent="0.25">
      <c r="A54" s="69"/>
      <c r="B54" s="70"/>
      <c r="C54" s="70"/>
      <c r="D54" s="51" t="s">
        <v>14</v>
      </c>
      <c r="E54" s="37">
        <f t="shared" si="15"/>
        <v>1232737.2879999999</v>
      </c>
      <c r="F54" s="37">
        <f t="shared" si="15"/>
        <v>289717.38799999998</v>
      </c>
      <c r="G54" s="37">
        <f t="shared" si="15"/>
        <v>315239.3</v>
      </c>
      <c r="H54" s="37">
        <f t="shared" si="15"/>
        <v>313890.3</v>
      </c>
      <c r="I54" s="37">
        <f t="shared" si="15"/>
        <v>313890.3</v>
      </c>
    </row>
    <row r="55" spans="1:9" s="42" customFormat="1" ht="39.75" customHeight="1" x14ac:dyDescent="0.25">
      <c r="A55" s="69"/>
      <c r="B55" s="70"/>
      <c r="C55" s="70"/>
      <c r="D55" s="51" t="s">
        <v>15</v>
      </c>
      <c r="E55" s="37">
        <f t="shared" si="15"/>
        <v>0</v>
      </c>
      <c r="F55" s="37">
        <f t="shared" si="15"/>
        <v>0</v>
      </c>
      <c r="G55" s="37">
        <f t="shared" si="15"/>
        <v>0</v>
      </c>
      <c r="H55" s="37">
        <f t="shared" si="15"/>
        <v>0</v>
      </c>
      <c r="I55" s="37">
        <f t="shared" ref="I55" si="16">I13+I19+I25+I31+I37+I43+I49</f>
        <v>0</v>
      </c>
    </row>
    <row r="56" spans="1:9" s="42" customFormat="1" ht="24" customHeight="1" x14ac:dyDescent="0.25">
      <c r="A56" s="69"/>
      <c r="B56" s="70"/>
      <c r="C56" s="70"/>
      <c r="D56" s="51" t="s">
        <v>18</v>
      </c>
      <c r="E56" s="37">
        <f t="shared" si="15"/>
        <v>310363.82576000004</v>
      </c>
      <c r="F56" s="37">
        <f t="shared" si="15"/>
        <v>97459.640439999988</v>
      </c>
      <c r="G56" s="37">
        <f t="shared" si="15"/>
        <v>70068.728440000006</v>
      </c>
      <c r="H56" s="37">
        <f t="shared" si="15"/>
        <v>71417.728440000006</v>
      </c>
      <c r="I56" s="37">
        <f t="shared" si="15"/>
        <v>71417.728440000006</v>
      </c>
    </row>
    <row r="57" spans="1:9" s="42" customFormat="1" ht="28.5" customHeight="1" x14ac:dyDescent="0.25">
      <c r="A57" s="72" t="s">
        <v>32</v>
      </c>
      <c r="B57" s="72"/>
      <c r="C57" s="72"/>
      <c r="D57" s="72"/>
      <c r="E57" s="72"/>
      <c r="F57" s="72"/>
      <c r="G57" s="72"/>
      <c r="H57" s="72"/>
      <c r="I57" s="72"/>
    </row>
    <row r="58" spans="1:9" s="42" customFormat="1" ht="24" customHeight="1" x14ac:dyDescent="0.25">
      <c r="A58" s="69" t="s">
        <v>57</v>
      </c>
      <c r="B58" s="71" t="s">
        <v>76</v>
      </c>
      <c r="C58" s="78" t="s">
        <v>44</v>
      </c>
      <c r="D58" s="45" t="s">
        <v>12</v>
      </c>
      <c r="E58" s="35">
        <f>SUM(F58:I58)</f>
        <v>1645</v>
      </c>
      <c r="F58" s="46">
        <f>SUM(F59:F63)</f>
        <v>400</v>
      </c>
      <c r="G58" s="46">
        <f t="shared" ref="G58:H58" si="17">SUM(G59:G63)</f>
        <v>480</v>
      </c>
      <c r="H58" s="46">
        <f t="shared" si="17"/>
        <v>295</v>
      </c>
      <c r="I58" s="46">
        <f>SUM(I59:I63)</f>
        <v>470</v>
      </c>
    </row>
    <row r="59" spans="1:9" s="42" customFormat="1" ht="22.5" customHeight="1" x14ac:dyDescent="0.25">
      <c r="A59" s="69"/>
      <c r="B59" s="71"/>
      <c r="C59" s="78"/>
      <c r="D59" s="32" t="s">
        <v>23</v>
      </c>
      <c r="E59" s="37">
        <f>SUM(F59:I59)</f>
        <v>0</v>
      </c>
      <c r="F59" s="34">
        <v>0</v>
      </c>
      <c r="G59" s="34">
        <v>0</v>
      </c>
      <c r="H59" s="34">
        <v>0</v>
      </c>
      <c r="I59" s="34">
        <v>0</v>
      </c>
    </row>
    <row r="60" spans="1:9" s="42" customFormat="1" ht="33" customHeight="1" x14ac:dyDescent="0.25">
      <c r="A60" s="69"/>
      <c r="B60" s="71"/>
      <c r="C60" s="78"/>
      <c r="D60" s="32" t="s">
        <v>24</v>
      </c>
      <c r="E60" s="37">
        <f t="shared" ref="E60:E63" si="18">SUM(F60:I60)</f>
        <v>0</v>
      </c>
      <c r="F60" s="34">
        <v>0</v>
      </c>
      <c r="G60" s="34">
        <v>0</v>
      </c>
      <c r="H60" s="34">
        <v>0</v>
      </c>
      <c r="I60" s="34">
        <v>0</v>
      </c>
    </row>
    <row r="61" spans="1:9" s="42" customFormat="1" ht="22.5" customHeight="1" x14ac:dyDescent="0.25">
      <c r="A61" s="69"/>
      <c r="B61" s="71"/>
      <c r="C61" s="78"/>
      <c r="D61" s="32" t="s">
        <v>14</v>
      </c>
      <c r="E61" s="37">
        <f t="shared" si="18"/>
        <v>1175</v>
      </c>
      <c r="F61" s="34">
        <v>310</v>
      </c>
      <c r="G61" s="34">
        <v>260</v>
      </c>
      <c r="H61" s="34">
        <v>295</v>
      </c>
      <c r="I61" s="34">
        <v>310</v>
      </c>
    </row>
    <row r="62" spans="1:9" s="42" customFormat="1" ht="33" customHeight="1" x14ac:dyDescent="0.25">
      <c r="A62" s="69"/>
      <c r="B62" s="71"/>
      <c r="C62" s="78"/>
      <c r="D62" s="32" t="s">
        <v>15</v>
      </c>
      <c r="E62" s="37">
        <f t="shared" si="18"/>
        <v>0</v>
      </c>
      <c r="F62" s="34">
        <v>0</v>
      </c>
      <c r="G62" s="34">
        <v>0</v>
      </c>
      <c r="H62" s="34">
        <v>0</v>
      </c>
      <c r="I62" s="34">
        <v>0</v>
      </c>
    </row>
    <row r="63" spans="1:9" s="42" customFormat="1" ht="22.5" customHeight="1" x14ac:dyDescent="0.25">
      <c r="A63" s="69"/>
      <c r="B63" s="71"/>
      <c r="C63" s="78"/>
      <c r="D63" s="32" t="s">
        <v>18</v>
      </c>
      <c r="E63" s="37">
        <f t="shared" si="18"/>
        <v>470</v>
      </c>
      <c r="F63" s="34">
        <v>90</v>
      </c>
      <c r="G63" s="34">
        <v>220</v>
      </c>
      <c r="H63" s="34">
        <v>0</v>
      </c>
      <c r="I63" s="34">
        <v>160</v>
      </c>
    </row>
    <row r="64" spans="1:9" s="42" customFormat="1" ht="24.75" customHeight="1" x14ac:dyDescent="0.25">
      <c r="A64" s="69"/>
      <c r="B64" s="71"/>
      <c r="C64" s="78" t="s">
        <v>45</v>
      </c>
      <c r="D64" s="45" t="s">
        <v>12</v>
      </c>
      <c r="E64" s="35">
        <f>SUM(F64:I64)</f>
        <v>120</v>
      </c>
      <c r="F64" s="46">
        <f>SUM(F65:F69)</f>
        <v>0</v>
      </c>
      <c r="G64" s="46">
        <f t="shared" ref="G64:H64" si="19">SUM(G65:G69)</f>
        <v>40</v>
      </c>
      <c r="H64" s="46">
        <f t="shared" si="19"/>
        <v>40</v>
      </c>
      <c r="I64" s="46">
        <f>SUM(I65:I69)</f>
        <v>40</v>
      </c>
    </row>
    <row r="65" spans="1:9" s="42" customFormat="1" ht="25.5" customHeight="1" x14ac:dyDescent="0.25">
      <c r="A65" s="69"/>
      <c r="B65" s="71"/>
      <c r="C65" s="78"/>
      <c r="D65" s="32" t="s">
        <v>23</v>
      </c>
      <c r="E65" s="37">
        <f>SUM(F65:I65)</f>
        <v>0</v>
      </c>
      <c r="F65" s="34">
        <v>0</v>
      </c>
      <c r="G65" s="34">
        <v>0</v>
      </c>
      <c r="H65" s="34">
        <v>0</v>
      </c>
      <c r="I65" s="34">
        <v>0</v>
      </c>
    </row>
    <row r="66" spans="1:9" s="42" customFormat="1" ht="34.5" customHeight="1" x14ac:dyDescent="0.25">
      <c r="A66" s="69"/>
      <c r="B66" s="71"/>
      <c r="C66" s="78"/>
      <c r="D66" s="32" t="s">
        <v>24</v>
      </c>
      <c r="E66" s="37">
        <f t="shared" ref="E66:E69" si="20">SUM(F66:I66)</f>
        <v>0</v>
      </c>
      <c r="F66" s="34">
        <v>0</v>
      </c>
      <c r="G66" s="34">
        <v>0</v>
      </c>
      <c r="H66" s="34">
        <v>0</v>
      </c>
      <c r="I66" s="34">
        <v>0</v>
      </c>
    </row>
    <row r="67" spans="1:9" s="42" customFormat="1" ht="21" customHeight="1" x14ac:dyDescent="0.25">
      <c r="A67" s="69"/>
      <c r="B67" s="71"/>
      <c r="C67" s="78"/>
      <c r="D67" s="32" t="s">
        <v>14</v>
      </c>
      <c r="E67" s="37">
        <f t="shared" si="20"/>
        <v>0</v>
      </c>
      <c r="F67" s="34">
        <v>0</v>
      </c>
      <c r="G67" s="34">
        <v>0</v>
      </c>
      <c r="H67" s="34">
        <v>0</v>
      </c>
      <c r="I67" s="34">
        <v>0</v>
      </c>
    </row>
    <row r="68" spans="1:9" s="42" customFormat="1" ht="35.25" customHeight="1" x14ac:dyDescent="0.25">
      <c r="A68" s="69"/>
      <c r="B68" s="71"/>
      <c r="C68" s="78"/>
      <c r="D68" s="32" t="s">
        <v>15</v>
      </c>
      <c r="E68" s="37">
        <f t="shared" si="20"/>
        <v>0</v>
      </c>
      <c r="F68" s="34">
        <v>0</v>
      </c>
      <c r="G68" s="34">
        <v>0</v>
      </c>
      <c r="H68" s="34">
        <v>0</v>
      </c>
      <c r="I68" s="34">
        <v>0</v>
      </c>
    </row>
    <row r="69" spans="1:9" s="42" customFormat="1" ht="28.5" customHeight="1" x14ac:dyDescent="0.25">
      <c r="A69" s="69"/>
      <c r="B69" s="71"/>
      <c r="C69" s="78"/>
      <c r="D69" s="32" t="s">
        <v>18</v>
      </c>
      <c r="E69" s="37">
        <f t="shared" si="20"/>
        <v>120</v>
      </c>
      <c r="F69" s="34">
        <v>0</v>
      </c>
      <c r="G69" s="34">
        <v>40</v>
      </c>
      <c r="H69" s="34">
        <v>40</v>
      </c>
      <c r="I69" s="34">
        <v>40</v>
      </c>
    </row>
    <row r="70" spans="1:9" s="42" customFormat="1" ht="25.5" customHeight="1" x14ac:dyDescent="0.25">
      <c r="A70" s="69"/>
      <c r="B70" s="71"/>
      <c r="C70" s="78" t="s">
        <v>46</v>
      </c>
      <c r="D70" s="45" t="s">
        <v>12</v>
      </c>
      <c r="E70" s="35">
        <f>SUM(F70:I70)</f>
        <v>748.9</v>
      </c>
      <c r="F70" s="46">
        <f>SUM(F71:F75)</f>
        <v>108.9</v>
      </c>
      <c r="G70" s="46">
        <f t="shared" ref="G70:H70" si="21">SUM(G71:G75)</f>
        <v>120</v>
      </c>
      <c r="H70" s="46">
        <f t="shared" si="21"/>
        <v>120</v>
      </c>
      <c r="I70" s="46">
        <f>SUM(I71:I75)</f>
        <v>400</v>
      </c>
    </row>
    <row r="71" spans="1:9" s="42" customFormat="1" ht="24.75" customHeight="1" x14ac:dyDescent="0.25">
      <c r="A71" s="69"/>
      <c r="B71" s="71"/>
      <c r="C71" s="78"/>
      <c r="D71" s="32" t="s">
        <v>23</v>
      </c>
      <c r="E71" s="37">
        <f>SUM(F71:I71)</f>
        <v>0</v>
      </c>
      <c r="F71" s="34">
        <v>0</v>
      </c>
      <c r="G71" s="34">
        <v>0</v>
      </c>
      <c r="H71" s="34">
        <v>0</v>
      </c>
      <c r="I71" s="34">
        <v>0</v>
      </c>
    </row>
    <row r="72" spans="1:9" s="42" customFormat="1" ht="35.25" customHeight="1" x14ac:dyDescent="0.25">
      <c r="A72" s="69"/>
      <c r="B72" s="71"/>
      <c r="C72" s="78"/>
      <c r="D72" s="32" t="s">
        <v>24</v>
      </c>
      <c r="E72" s="37">
        <f t="shared" ref="E72:E75" si="22">SUM(F72:I72)</f>
        <v>0</v>
      </c>
      <c r="F72" s="34">
        <v>0</v>
      </c>
      <c r="G72" s="34">
        <v>0</v>
      </c>
      <c r="H72" s="34">
        <v>0</v>
      </c>
      <c r="I72" s="34">
        <v>0</v>
      </c>
    </row>
    <row r="73" spans="1:9" s="42" customFormat="1" ht="27" customHeight="1" x14ac:dyDescent="0.25">
      <c r="A73" s="69"/>
      <c r="B73" s="71"/>
      <c r="C73" s="78"/>
      <c r="D73" s="32" t="s">
        <v>14</v>
      </c>
      <c r="E73" s="37">
        <f t="shared" si="22"/>
        <v>748.9</v>
      </c>
      <c r="F73" s="34">
        <f>110-1.1</f>
        <v>108.9</v>
      </c>
      <c r="G73" s="34">
        <v>120</v>
      </c>
      <c r="H73" s="34">
        <v>120</v>
      </c>
      <c r="I73" s="34">
        <v>400</v>
      </c>
    </row>
    <row r="74" spans="1:9" s="42" customFormat="1" ht="35.25" customHeight="1" x14ac:dyDescent="0.25">
      <c r="A74" s="69"/>
      <c r="B74" s="71"/>
      <c r="C74" s="78"/>
      <c r="D74" s="32" t="s">
        <v>15</v>
      </c>
      <c r="E74" s="37">
        <f t="shared" si="22"/>
        <v>0</v>
      </c>
      <c r="F74" s="34">
        <v>0</v>
      </c>
      <c r="G74" s="34">
        <v>0</v>
      </c>
      <c r="H74" s="34">
        <v>0</v>
      </c>
      <c r="I74" s="34">
        <v>0</v>
      </c>
    </row>
    <row r="75" spans="1:9" s="42" customFormat="1" ht="29.25" customHeight="1" x14ac:dyDescent="0.25">
      <c r="A75" s="69"/>
      <c r="B75" s="71"/>
      <c r="C75" s="78"/>
      <c r="D75" s="32" t="s">
        <v>18</v>
      </c>
      <c r="E75" s="37">
        <f t="shared" si="22"/>
        <v>0</v>
      </c>
      <c r="F75" s="34">
        <v>0</v>
      </c>
      <c r="G75" s="34">
        <v>0</v>
      </c>
      <c r="H75" s="34">
        <v>0</v>
      </c>
      <c r="I75" s="34">
        <v>0</v>
      </c>
    </row>
    <row r="76" spans="1:9" s="42" customFormat="1" ht="22.5" customHeight="1" x14ac:dyDescent="0.25">
      <c r="A76" s="69"/>
      <c r="B76" s="71"/>
      <c r="C76" s="78" t="s">
        <v>47</v>
      </c>
      <c r="D76" s="45" t="s">
        <v>12</v>
      </c>
      <c r="E76" s="35">
        <f>SUM(F76:I76)</f>
        <v>820</v>
      </c>
      <c r="F76" s="46">
        <f>SUM(F77:F81)</f>
        <v>205</v>
      </c>
      <c r="G76" s="46">
        <f t="shared" ref="G76:H76" si="23">SUM(G77:G81)</f>
        <v>205</v>
      </c>
      <c r="H76" s="46">
        <f t="shared" si="23"/>
        <v>205</v>
      </c>
      <c r="I76" s="46">
        <f>SUM(I77:I81)</f>
        <v>205</v>
      </c>
    </row>
    <row r="77" spans="1:9" s="42" customFormat="1" ht="22.5" customHeight="1" x14ac:dyDescent="0.25">
      <c r="A77" s="69"/>
      <c r="B77" s="71"/>
      <c r="C77" s="78"/>
      <c r="D77" s="32" t="s">
        <v>23</v>
      </c>
      <c r="E77" s="37">
        <f>SUM(F77:I77)</f>
        <v>0</v>
      </c>
      <c r="F77" s="34">
        <v>0</v>
      </c>
      <c r="G77" s="34">
        <v>0</v>
      </c>
      <c r="H77" s="34">
        <v>0</v>
      </c>
      <c r="I77" s="34">
        <v>0</v>
      </c>
    </row>
    <row r="78" spans="1:9" s="42" customFormat="1" ht="35.25" customHeight="1" x14ac:dyDescent="0.25">
      <c r="A78" s="69"/>
      <c r="B78" s="71"/>
      <c r="C78" s="78"/>
      <c r="D78" s="32" t="s">
        <v>24</v>
      </c>
      <c r="E78" s="37">
        <f t="shared" ref="E78:E81" si="24">SUM(F78:I78)</f>
        <v>0</v>
      </c>
      <c r="F78" s="34">
        <v>0</v>
      </c>
      <c r="G78" s="34">
        <v>0</v>
      </c>
      <c r="H78" s="34">
        <v>0</v>
      </c>
      <c r="I78" s="34">
        <v>0</v>
      </c>
    </row>
    <row r="79" spans="1:9" s="42" customFormat="1" ht="22.5" customHeight="1" x14ac:dyDescent="0.25">
      <c r="A79" s="69"/>
      <c r="B79" s="71"/>
      <c r="C79" s="78"/>
      <c r="D79" s="32" t="s">
        <v>14</v>
      </c>
      <c r="E79" s="37">
        <f t="shared" si="24"/>
        <v>820</v>
      </c>
      <c r="F79" s="34">
        <v>205</v>
      </c>
      <c r="G79" s="34">
        <v>205</v>
      </c>
      <c r="H79" s="34">
        <v>205</v>
      </c>
      <c r="I79" s="34">
        <v>205</v>
      </c>
    </row>
    <row r="80" spans="1:9" s="42" customFormat="1" ht="32.25" customHeight="1" x14ac:dyDescent="0.25">
      <c r="A80" s="69"/>
      <c r="B80" s="71"/>
      <c r="C80" s="78"/>
      <c r="D80" s="32" t="s">
        <v>15</v>
      </c>
      <c r="E80" s="37">
        <f t="shared" si="24"/>
        <v>0</v>
      </c>
      <c r="F80" s="34">
        <v>0</v>
      </c>
      <c r="G80" s="34">
        <v>0</v>
      </c>
      <c r="H80" s="34">
        <v>0</v>
      </c>
      <c r="I80" s="34">
        <v>0</v>
      </c>
    </row>
    <row r="81" spans="1:9" s="42" customFormat="1" ht="26.25" customHeight="1" x14ac:dyDescent="0.25">
      <c r="A81" s="69"/>
      <c r="B81" s="71"/>
      <c r="C81" s="78"/>
      <c r="D81" s="32" t="s">
        <v>18</v>
      </c>
      <c r="E81" s="37">
        <f t="shared" si="24"/>
        <v>0</v>
      </c>
      <c r="F81" s="34">
        <v>0</v>
      </c>
      <c r="G81" s="34">
        <v>0</v>
      </c>
      <c r="H81" s="34">
        <v>0</v>
      </c>
      <c r="I81" s="34">
        <v>0</v>
      </c>
    </row>
    <row r="82" spans="1:9" s="42" customFormat="1" ht="18.75" customHeight="1" x14ac:dyDescent="0.25">
      <c r="A82" s="69"/>
      <c r="B82" s="71"/>
      <c r="C82" s="78" t="s">
        <v>48</v>
      </c>
      <c r="D82" s="45" t="s">
        <v>12</v>
      </c>
      <c r="E82" s="35">
        <f>SUM(F82:I82)</f>
        <v>240</v>
      </c>
      <c r="F82" s="46">
        <f>SUM(F83:F87)</f>
        <v>60</v>
      </c>
      <c r="G82" s="46">
        <f t="shared" ref="G82:H82" si="25">SUM(G83:G87)</f>
        <v>60</v>
      </c>
      <c r="H82" s="46">
        <f t="shared" si="25"/>
        <v>60</v>
      </c>
      <c r="I82" s="46">
        <f>SUM(I83:I87)</f>
        <v>60</v>
      </c>
    </row>
    <row r="83" spans="1:9" s="42" customFormat="1" ht="22.5" customHeight="1" x14ac:dyDescent="0.25">
      <c r="A83" s="69"/>
      <c r="B83" s="71"/>
      <c r="C83" s="78"/>
      <c r="D83" s="32" t="s">
        <v>23</v>
      </c>
      <c r="E83" s="37">
        <f>SUM(F83:I83)</f>
        <v>0</v>
      </c>
      <c r="F83" s="34">
        <v>0</v>
      </c>
      <c r="G83" s="34">
        <v>0</v>
      </c>
      <c r="H83" s="34">
        <v>0</v>
      </c>
      <c r="I83" s="34">
        <v>0</v>
      </c>
    </row>
    <row r="84" spans="1:9" s="42" customFormat="1" ht="36" customHeight="1" x14ac:dyDescent="0.25">
      <c r="A84" s="69"/>
      <c r="B84" s="71"/>
      <c r="C84" s="78"/>
      <c r="D84" s="32" t="s">
        <v>24</v>
      </c>
      <c r="E84" s="37">
        <f t="shared" ref="E84:E87" si="26">SUM(F84:I84)</f>
        <v>0</v>
      </c>
      <c r="F84" s="34">
        <v>0</v>
      </c>
      <c r="G84" s="34">
        <v>0</v>
      </c>
      <c r="H84" s="34">
        <v>0</v>
      </c>
      <c r="I84" s="34">
        <v>0</v>
      </c>
    </row>
    <row r="85" spans="1:9" s="42" customFormat="1" ht="21" customHeight="1" x14ac:dyDescent="0.25">
      <c r="A85" s="69"/>
      <c r="B85" s="71"/>
      <c r="C85" s="78"/>
      <c r="D85" s="32" t="s">
        <v>14</v>
      </c>
      <c r="E85" s="37">
        <f t="shared" si="26"/>
        <v>0</v>
      </c>
      <c r="F85" s="34">
        <v>0</v>
      </c>
      <c r="G85" s="34">
        <v>0</v>
      </c>
      <c r="H85" s="34">
        <v>0</v>
      </c>
      <c r="I85" s="34">
        <v>0</v>
      </c>
    </row>
    <row r="86" spans="1:9" s="42" customFormat="1" ht="34.5" customHeight="1" x14ac:dyDescent="0.25">
      <c r="A86" s="69"/>
      <c r="B86" s="71"/>
      <c r="C86" s="78"/>
      <c r="D86" s="32" t="s">
        <v>15</v>
      </c>
      <c r="E86" s="37">
        <f t="shared" si="26"/>
        <v>0</v>
      </c>
      <c r="F86" s="34">
        <v>0</v>
      </c>
      <c r="G86" s="34">
        <v>0</v>
      </c>
      <c r="H86" s="34">
        <v>0</v>
      </c>
      <c r="I86" s="34">
        <v>0</v>
      </c>
    </row>
    <row r="87" spans="1:9" s="42" customFormat="1" ht="27.75" customHeight="1" x14ac:dyDescent="0.25">
      <c r="A87" s="69"/>
      <c r="B87" s="71"/>
      <c r="C87" s="78"/>
      <c r="D87" s="32" t="s">
        <v>18</v>
      </c>
      <c r="E87" s="37">
        <f t="shared" si="26"/>
        <v>240</v>
      </c>
      <c r="F87" s="34">
        <v>60</v>
      </c>
      <c r="G87" s="34">
        <v>60</v>
      </c>
      <c r="H87" s="34">
        <v>60</v>
      </c>
      <c r="I87" s="34">
        <v>60</v>
      </c>
    </row>
    <row r="88" spans="1:9" s="42" customFormat="1" ht="26.25" customHeight="1" x14ac:dyDescent="0.25">
      <c r="A88" s="69"/>
      <c r="B88" s="71"/>
      <c r="C88" s="78" t="s">
        <v>49</v>
      </c>
      <c r="D88" s="45" t="s">
        <v>12</v>
      </c>
      <c r="E88" s="35">
        <f>SUM(F88:I88)</f>
        <v>320</v>
      </c>
      <c r="F88" s="46">
        <f>SUM(F89:F93)</f>
        <v>60</v>
      </c>
      <c r="G88" s="46">
        <f>SUM(G89:G93)</f>
        <v>100</v>
      </c>
      <c r="H88" s="46">
        <f>SUM(H89:H93)</f>
        <v>100</v>
      </c>
      <c r="I88" s="46">
        <f>SUM(I89:I93)</f>
        <v>60</v>
      </c>
    </row>
    <row r="89" spans="1:9" s="42" customFormat="1" ht="22.5" customHeight="1" x14ac:dyDescent="0.25">
      <c r="A89" s="69"/>
      <c r="B89" s="71"/>
      <c r="C89" s="79"/>
      <c r="D89" s="32" t="s">
        <v>23</v>
      </c>
      <c r="E89" s="37">
        <f>SUM(F89:I89)</f>
        <v>0</v>
      </c>
      <c r="F89" s="34">
        <v>0</v>
      </c>
      <c r="G89" s="34">
        <v>0</v>
      </c>
      <c r="H89" s="34">
        <v>0</v>
      </c>
      <c r="I89" s="34">
        <v>0</v>
      </c>
    </row>
    <row r="90" spans="1:9" s="42" customFormat="1" ht="32.25" customHeight="1" x14ac:dyDescent="0.25">
      <c r="A90" s="69"/>
      <c r="B90" s="71"/>
      <c r="C90" s="79"/>
      <c r="D90" s="32" t="s">
        <v>24</v>
      </c>
      <c r="E90" s="37">
        <f t="shared" ref="E90:E91" si="27">SUM(F90:I90)</f>
        <v>0</v>
      </c>
      <c r="F90" s="34">
        <v>0</v>
      </c>
      <c r="G90" s="34">
        <v>0</v>
      </c>
      <c r="H90" s="34">
        <v>0</v>
      </c>
      <c r="I90" s="34">
        <v>0</v>
      </c>
    </row>
    <row r="91" spans="1:9" s="42" customFormat="1" ht="27.75" customHeight="1" x14ac:dyDescent="0.25">
      <c r="A91" s="69"/>
      <c r="B91" s="71"/>
      <c r="C91" s="79"/>
      <c r="D91" s="32" t="s">
        <v>14</v>
      </c>
      <c r="E91" s="37">
        <f t="shared" si="27"/>
        <v>0</v>
      </c>
      <c r="F91" s="34">
        <v>0</v>
      </c>
      <c r="G91" s="34">
        <v>0</v>
      </c>
      <c r="H91" s="34">
        <v>0</v>
      </c>
      <c r="I91" s="34">
        <v>0</v>
      </c>
    </row>
    <row r="92" spans="1:9" s="42" customFormat="1" ht="33.75" customHeight="1" x14ac:dyDescent="0.25">
      <c r="A92" s="69"/>
      <c r="B92" s="71"/>
      <c r="C92" s="79"/>
      <c r="D92" s="32" t="s">
        <v>15</v>
      </c>
      <c r="E92" s="37">
        <f>SUM(F92:I92)</f>
        <v>0</v>
      </c>
      <c r="F92" s="34">
        <v>0</v>
      </c>
      <c r="G92" s="34">
        <v>0</v>
      </c>
      <c r="H92" s="34">
        <v>0</v>
      </c>
      <c r="I92" s="34">
        <v>0</v>
      </c>
    </row>
    <row r="93" spans="1:9" s="42" customFormat="1" ht="26.25" customHeight="1" x14ac:dyDescent="0.25">
      <c r="A93" s="69"/>
      <c r="B93" s="71"/>
      <c r="C93" s="79"/>
      <c r="D93" s="32" t="s">
        <v>18</v>
      </c>
      <c r="E93" s="37">
        <f>SUM(F93:I93)</f>
        <v>320</v>
      </c>
      <c r="F93" s="34">
        <v>60</v>
      </c>
      <c r="G93" s="34">
        <v>100</v>
      </c>
      <c r="H93" s="34">
        <v>100</v>
      </c>
      <c r="I93" s="34">
        <v>60</v>
      </c>
    </row>
    <row r="94" spans="1:9" s="42" customFormat="1" ht="22.5" customHeight="1" x14ac:dyDescent="0.25">
      <c r="A94" s="69" t="s">
        <v>54</v>
      </c>
      <c r="B94" s="71" t="s">
        <v>77</v>
      </c>
      <c r="C94" s="78" t="s">
        <v>50</v>
      </c>
      <c r="D94" s="45" t="s">
        <v>12</v>
      </c>
      <c r="E94" s="35">
        <f>SUM(F94:I94)</f>
        <v>240</v>
      </c>
      <c r="F94" s="46">
        <f>SUM(F95:F99)</f>
        <v>60</v>
      </c>
      <c r="G94" s="46">
        <f t="shared" ref="G94:H94" si="28">SUM(G95:G99)</f>
        <v>60</v>
      </c>
      <c r="H94" s="46">
        <f t="shared" si="28"/>
        <v>60</v>
      </c>
      <c r="I94" s="46">
        <f>SUM(I95:I99)</f>
        <v>60</v>
      </c>
    </row>
    <row r="95" spans="1:9" s="42" customFormat="1" ht="22.5" customHeight="1" x14ac:dyDescent="0.25">
      <c r="A95" s="69"/>
      <c r="B95" s="71"/>
      <c r="C95" s="78"/>
      <c r="D95" s="32" t="s">
        <v>23</v>
      </c>
      <c r="E95" s="37">
        <f>SUM(F95:I95)</f>
        <v>0</v>
      </c>
      <c r="F95" s="34">
        <v>0</v>
      </c>
      <c r="G95" s="34">
        <v>0</v>
      </c>
      <c r="H95" s="34">
        <v>0</v>
      </c>
      <c r="I95" s="34">
        <v>0</v>
      </c>
    </row>
    <row r="96" spans="1:9" s="42" customFormat="1" ht="29.25" customHeight="1" x14ac:dyDescent="0.25">
      <c r="A96" s="69"/>
      <c r="B96" s="71"/>
      <c r="C96" s="78"/>
      <c r="D96" s="32" t="s">
        <v>24</v>
      </c>
      <c r="E96" s="37">
        <f t="shared" ref="E96:E99" si="29">SUM(F96:I96)</f>
        <v>0</v>
      </c>
      <c r="F96" s="34">
        <v>0</v>
      </c>
      <c r="G96" s="34">
        <v>0</v>
      </c>
      <c r="H96" s="34">
        <v>0</v>
      </c>
      <c r="I96" s="34">
        <v>0</v>
      </c>
    </row>
    <row r="97" spans="1:9" s="42" customFormat="1" ht="28.5" customHeight="1" x14ac:dyDescent="0.25">
      <c r="A97" s="69"/>
      <c r="B97" s="71"/>
      <c r="C97" s="78"/>
      <c r="D97" s="32" t="s">
        <v>14</v>
      </c>
      <c r="E97" s="37">
        <f t="shared" si="29"/>
        <v>240</v>
      </c>
      <c r="F97" s="34">
        <v>60</v>
      </c>
      <c r="G97" s="34">
        <v>60</v>
      </c>
      <c r="H97" s="34">
        <v>60</v>
      </c>
      <c r="I97" s="34">
        <v>60</v>
      </c>
    </row>
    <row r="98" spans="1:9" s="42" customFormat="1" ht="35.25" customHeight="1" x14ac:dyDescent="0.25">
      <c r="A98" s="69"/>
      <c r="B98" s="71"/>
      <c r="C98" s="78"/>
      <c r="D98" s="32" t="s">
        <v>15</v>
      </c>
      <c r="E98" s="37">
        <f t="shared" si="29"/>
        <v>0</v>
      </c>
      <c r="F98" s="34">
        <v>0</v>
      </c>
      <c r="G98" s="34">
        <v>0</v>
      </c>
      <c r="H98" s="34">
        <v>0</v>
      </c>
      <c r="I98" s="34">
        <v>0</v>
      </c>
    </row>
    <row r="99" spans="1:9" s="42" customFormat="1" ht="28.5" customHeight="1" x14ac:dyDescent="0.25">
      <c r="A99" s="69"/>
      <c r="B99" s="71"/>
      <c r="C99" s="78"/>
      <c r="D99" s="32" t="s">
        <v>18</v>
      </c>
      <c r="E99" s="37">
        <f t="shared" si="29"/>
        <v>0</v>
      </c>
      <c r="F99" s="34">
        <v>0</v>
      </c>
      <c r="G99" s="34">
        <v>0</v>
      </c>
      <c r="H99" s="34">
        <v>0</v>
      </c>
      <c r="I99" s="34">
        <v>0</v>
      </c>
    </row>
    <row r="100" spans="1:9" s="42" customFormat="1" ht="32.25" customHeight="1" x14ac:dyDescent="0.25">
      <c r="A100" s="69" t="s">
        <v>55</v>
      </c>
      <c r="B100" s="71" t="s">
        <v>78</v>
      </c>
      <c r="C100" s="78" t="s">
        <v>50</v>
      </c>
      <c r="D100" s="45" t="s">
        <v>12</v>
      </c>
      <c r="E100" s="35">
        <f>SUM(F100:I100)</f>
        <v>500</v>
      </c>
      <c r="F100" s="46">
        <f>SUM(F101:F105)</f>
        <v>125</v>
      </c>
      <c r="G100" s="46">
        <f t="shared" ref="G100:H100" si="30">SUM(G101:G105)</f>
        <v>125</v>
      </c>
      <c r="H100" s="46">
        <f t="shared" si="30"/>
        <v>125</v>
      </c>
      <c r="I100" s="46">
        <f>SUM(I101:I105)</f>
        <v>125</v>
      </c>
    </row>
    <row r="101" spans="1:9" s="42" customFormat="1" ht="32.25" customHeight="1" x14ac:dyDescent="0.25">
      <c r="A101" s="69"/>
      <c r="B101" s="71"/>
      <c r="C101" s="78"/>
      <c r="D101" s="32" t="s">
        <v>23</v>
      </c>
      <c r="E101" s="37">
        <f>SUM(F101:I101)</f>
        <v>0</v>
      </c>
      <c r="F101" s="34">
        <v>0</v>
      </c>
      <c r="G101" s="34">
        <v>0</v>
      </c>
      <c r="H101" s="34">
        <v>0</v>
      </c>
      <c r="I101" s="34">
        <v>0</v>
      </c>
    </row>
    <row r="102" spans="1:9" s="42" customFormat="1" ht="39.75" customHeight="1" x14ac:dyDescent="0.25">
      <c r="A102" s="69"/>
      <c r="B102" s="71"/>
      <c r="C102" s="78"/>
      <c r="D102" s="32" t="s">
        <v>24</v>
      </c>
      <c r="E102" s="37">
        <f t="shared" ref="E102:E105" si="31">SUM(F102:I102)</f>
        <v>0</v>
      </c>
      <c r="F102" s="34">
        <v>0</v>
      </c>
      <c r="G102" s="34">
        <v>0</v>
      </c>
      <c r="H102" s="34">
        <v>0</v>
      </c>
      <c r="I102" s="34">
        <v>0</v>
      </c>
    </row>
    <row r="103" spans="1:9" s="42" customFormat="1" ht="30" customHeight="1" x14ac:dyDescent="0.25">
      <c r="A103" s="69"/>
      <c r="B103" s="71"/>
      <c r="C103" s="78"/>
      <c r="D103" s="32" t="s">
        <v>14</v>
      </c>
      <c r="E103" s="37">
        <f t="shared" si="31"/>
        <v>125</v>
      </c>
      <c r="F103" s="34">
        <v>125</v>
      </c>
      <c r="G103" s="34">
        <v>0</v>
      </c>
      <c r="H103" s="34">
        <v>0</v>
      </c>
      <c r="I103" s="34">
        <v>0</v>
      </c>
    </row>
    <row r="104" spans="1:9" s="42" customFormat="1" ht="40.5" customHeight="1" x14ac:dyDescent="0.25">
      <c r="A104" s="69"/>
      <c r="B104" s="71"/>
      <c r="C104" s="78"/>
      <c r="D104" s="32" t="s">
        <v>15</v>
      </c>
      <c r="E104" s="37">
        <f t="shared" si="31"/>
        <v>0</v>
      </c>
      <c r="F104" s="34">
        <v>0</v>
      </c>
      <c r="G104" s="34">
        <v>0</v>
      </c>
      <c r="H104" s="34">
        <v>0</v>
      </c>
      <c r="I104" s="34">
        <v>0</v>
      </c>
    </row>
    <row r="105" spans="1:9" s="42" customFormat="1" ht="27.75" customHeight="1" x14ac:dyDescent="0.25">
      <c r="A105" s="69"/>
      <c r="B105" s="71"/>
      <c r="C105" s="78"/>
      <c r="D105" s="32" t="s">
        <v>18</v>
      </c>
      <c r="E105" s="37">
        <f t="shared" si="31"/>
        <v>375</v>
      </c>
      <c r="F105" s="34">
        <v>0</v>
      </c>
      <c r="G105" s="34">
        <v>125</v>
      </c>
      <c r="H105" s="34">
        <v>125</v>
      </c>
      <c r="I105" s="34">
        <v>125</v>
      </c>
    </row>
    <row r="106" spans="1:9" s="42" customFormat="1" ht="30.75" customHeight="1" x14ac:dyDescent="0.25">
      <c r="A106" s="69"/>
      <c r="B106" s="70" t="s">
        <v>27</v>
      </c>
      <c r="C106" s="70"/>
      <c r="D106" s="44" t="s">
        <v>12</v>
      </c>
      <c r="E106" s="35">
        <f>E58+E64+E70+E76+E82+E88+E94+E100</f>
        <v>4633.8999999999996</v>
      </c>
      <c r="F106" s="35">
        <f t="shared" ref="F106:I107" si="32">F58+F64+F70+F76+F82+F88+F94+F100</f>
        <v>1018.9</v>
      </c>
      <c r="G106" s="35">
        <f t="shared" si="32"/>
        <v>1190</v>
      </c>
      <c r="H106" s="35">
        <f t="shared" si="32"/>
        <v>1005</v>
      </c>
      <c r="I106" s="35">
        <f t="shared" si="32"/>
        <v>1420</v>
      </c>
    </row>
    <row r="107" spans="1:9" s="42" customFormat="1" ht="15.75" x14ac:dyDescent="0.25">
      <c r="A107" s="69"/>
      <c r="B107" s="70"/>
      <c r="C107" s="70"/>
      <c r="D107" s="51" t="s">
        <v>23</v>
      </c>
      <c r="E107" s="37">
        <f>E59+E65+E71+E77+E83+E89+E95+E101</f>
        <v>0</v>
      </c>
      <c r="F107" s="37">
        <f t="shared" si="32"/>
        <v>0</v>
      </c>
      <c r="G107" s="37">
        <f t="shared" si="32"/>
        <v>0</v>
      </c>
      <c r="H107" s="37">
        <f t="shared" si="32"/>
        <v>0</v>
      </c>
      <c r="I107" s="37">
        <f t="shared" si="32"/>
        <v>0</v>
      </c>
    </row>
    <row r="108" spans="1:9" s="42" customFormat="1" ht="31.5" x14ac:dyDescent="0.25">
      <c r="A108" s="69"/>
      <c r="B108" s="70"/>
      <c r="C108" s="70"/>
      <c r="D108" s="51" t="s">
        <v>24</v>
      </c>
      <c r="E108" s="37">
        <f t="shared" ref="E108:I111" si="33">E60+E66+E72+E78+E84+E90+E96+E102</f>
        <v>0</v>
      </c>
      <c r="F108" s="37">
        <f t="shared" si="33"/>
        <v>0</v>
      </c>
      <c r="G108" s="37">
        <f t="shared" si="33"/>
        <v>0</v>
      </c>
      <c r="H108" s="37">
        <f t="shared" si="33"/>
        <v>0</v>
      </c>
      <c r="I108" s="37">
        <f t="shared" si="33"/>
        <v>0</v>
      </c>
    </row>
    <row r="109" spans="1:9" s="42" customFormat="1" ht="33.75" customHeight="1" x14ac:dyDescent="0.25">
      <c r="A109" s="69"/>
      <c r="B109" s="70"/>
      <c r="C109" s="70"/>
      <c r="D109" s="51" t="s">
        <v>14</v>
      </c>
      <c r="E109" s="37">
        <f t="shared" si="33"/>
        <v>3108.9</v>
      </c>
      <c r="F109" s="37">
        <f t="shared" si="33"/>
        <v>808.9</v>
      </c>
      <c r="G109" s="37">
        <f t="shared" si="33"/>
        <v>645</v>
      </c>
      <c r="H109" s="37">
        <f t="shared" si="33"/>
        <v>680</v>
      </c>
      <c r="I109" s="37">
        <f t="shared" si="33"/>
        <v>975</v>
      </c>
    </row>
    <row r="110" spans="1:9" s="42" customFormat="1" ht="42" customHeight="1" x14ac:dyDescent="0.25">
      <c r="A110" s="69"/>
      <c r="B110" s="70"/>
      <c r="C110" s="70"/>
      <c r="D110" s="51" t="s">
        <v>15</v>
      </c>
      <c r="E110" s="37">
        <f t="shared" si="33"/>
        <v>0</v>
      </c>
      <c r="F110" s="37">
        <f t="shared" si="33"/>
        <v>0</v>
      </c>
      <c r="G110" s="37">
        <f t="shared" si="33"/>
        <v>0</v>
      </c>
      <c r="H110" s="37">
        <f t="shared" si="33"/>
        <v>0</v>
      </c>
      <c r="I110" s="37">
        <f t="shared" si="33"/>
        <v>0</v>
      </c>
    </row>
    <row r="111" spans="1:9" s="42" customFormat="1" ht="33.75" customHeight="1" x14ac:dyDescent="0.25">
      <c r="A111" s="69"/>
      <c r="B111" s="70"/>
      <c r="C111" s="70"/>
      <c r="D111" s="51" t="s">
        <v>18</v>
      </c>
      <c r="E111" s="37">
        <f t="shared" si="33"/>
        <v>1525</v>
      </c>
      <c r="F111" s="37">
        <f t="shared" si="33"/>
        <v>210</v>
      </c>
      <c r="G111" s="37">
        <f t="shared" si="33"/>
        <v>545</v>
      </c>
      <c r="H111" s="37">
        <f t="shared" si="33"/>
        <v>325</v>
      </c>
      <c r="I111" s="37">
        <f t="shared" si="33"/>
        <v>445</v>
      </c>
    </row>
    <row r="112" spans="1:9" s="42" customFormat="1" ht="28.5" customHeight="1" x14ac:dyDescent="0.25">
      <c r="A112" s="72" t="s">
        <v>33</v>
      </c>
      <c r="B112" s="72"/>
      <c r="C112" s="72"/>
      <c r="D112" s="72"/>
      <c r="E112" s="72"/>
      <c r="F112" s="72"/>
      <c r="G112" s="72"/>
      <c r="H112" s="72"/>
      <c r="I112" s="72"/>
    </row>
    <row r="113" spans="1:11" s="42" customFormat="1" ht="27.75" customHeight="1" x14ac:dyDescent="0.25">
      <c r="A113" s="69" t="s">
        <v>57</v>
      </c>
      <c r="B113" s="71" t="s">
        <v>79</v>
      </c>
      <c r="C113" s="66" t="s">
        <v>64</v>
      </c>
      <c r="D113" s="44" t="s">
        <v>12</v>
      </c>
      <c r="E113" s="35">
        <f t="shared" ref="E113:E118" si="34">SUM(F113:I113)</f>
        <v>518018</v>
      </c>
      <c r="F113" s="35">
        <f>SUM(F114:F118)</f>
        <v>129504.5</v>
      </c>
      <c r="G113" s="35">
        <f t="shared" ref="G113:I113" si="35">SUM(G114:G118)</f>
        <v>129504.5</v>
      </c>
      <c r="H113" s="35">
        <f t="shared" si="35"/>
        <v>129504.5</v>
      </c>
      <c r="I113" s="35">
        <f t="shared" si="35"/>
        <v>129504.5</v>
      </c>
    </row>
    <row r="114" spans="1:11" s="42" customFormat="1" ht="27" customHeight="1" x14ac:dyDescent="0.25">
      <c r="A114" s="69"/>
      <c r="B114" s="71"/>
      <c r="C114" s="66"/>
      <c r="D114" s="51" t="s">
        <v>23</v>
      </c>
      <c r="E114" s="37">
        <f t="shared" si="34"/>
        <v>0</v>
      </c>
      <c r="F114" s="37"/>
      <c r="G114" s="37"/>
      <c r="H114" s="37"/>
      <c r="I114" s="37"/>
    </row>
    <row r="115" spans="1:11" s="42" customFormat="1" ht="40.5" customHeight="1" x14ac:dyDescent="0.25">
      <c r="A115" s="69"/>
      <c r="B115" s="71"/>
      <c r="C115" s="66"/>
      <c r="D115" s="51" t="s">
        <v>24</v>
      </c>
      <c r="E115" s="37">
        <f t="shared" si="34"/>
        <v>148280.79999999999</v>
      </c>
      <c r="F115" s="37">
        <v>37070.199999999997</v>
      </c>
      <c r="G115" s="37">
        <v>37070.199999999997</v>
      </c>
      <c r="H115" s="37">
        <v>37070.199999999997</v>
      </c>
      <c r="I115" s="37">
        <v>37070.199999999997</v>
      </c>
    </row>
    <row r="116" spans="1:11" s="42" customFormat="1" ht="36" customHeight="1" x14ac:dyDescent="0.25">
      <c r="A116" s="69"/>
      <c r="B116" s="71"/>
      <c r="C116" s="66"/>
      <c r="D116" s="51" t="s">
        <v>14</v>
      </c>
      <c r="E116" s="37">
        <f t="shared" si="34"/>
        <v>270646.8</v>
      </c>
      <c r="F116" s="37">
        <f>68461.7-3200</f>
        <v>65261.7</v>
      </c>
      <c r="G116" s="37">
        <v>68461.7</v>
      </c>
      <c r="H116" s="37">
        <v>68461.7</v>
      </c>
      <c r="I116" s="37">
        <v>68461.7</v>
      </c>
    </row>
    <row r="117" spans="1:11" s="42" customFormat="1" ht="31.5" x14ac:dyDescent="0.25">
      <c r="A117" s="69"/>
      <c r="B117" s="71"/>
      <c r="C117" s="66"/>
      <c r="D117" s="51" t="s">
        <v>15</v>
      </c>
      <c r="E117" s="37">
        <f t="shared" si="34"/>
        <v>0</v>
      </c>
      <c r="F117" s="37"/>
      <c r="G117" s="37"/>
      <c r="H117" s="37"/>
      <c r="I117" s="37"/>
    </row>
    <row r="118" spans="1:11" s="42" customFormat="1" ht="30" customHeight="1" x14ac:dyDescent="0.25">
      <c r="A118" s="69"/>
      <c r="B118" s="71"/>
      <c r="C118" s="66"/>
      <c r="D118" s="51" t="s">
        <v>18</v>
      </c>
      <c r="E118" s="37">
        <f t="shared" si="34"/>
        <v>99090.400000000023</v>
      </c>
      <c r="F118" s="37">
        <f>129504.5-F116-F115</f>
        <v>27172.600000000006</v>
      </c>
      <c r="G118" s="37">
        <f>129504.5-G116-G115</f>
        <v>23972.600000000006</v>
      </c>
      <c r="H118" s="37">
        <f>129504.5-H116-H115</f>
        <v>23972.600000000006</v>
      </c>
      <c r="I118" s="37">
        <f>129504.5-I116-I115</f>
        <v>23972.600000000006</v>
      </c>
    </row>
    <row r="119" spans="1:11" s="42" customFormat="1" ht="33.75" customHeight="1" x14ac:dyDescent="0.25">
      <c r="A119" s="69"/>
      <c r="B119" s="70" t="s">
        <v>26</v>
      </c>
      <c r="C119" s="70"/>
      <c r="D119" s="44" t="s">
        <v>12</v>
      </c>
      <c r="E119" s="35">
        <f>E113</f>
        <v>518018</v>
      </c>
      <c r="F119" s="35">
        <f t="shared" ref="F119:I120" si="36">F113</f>
        <v>129504.5</v>
      </c>
      <c r="G119" s="35">
        <f t="shared" si="36"/>
        <v>129504.5</v>
      </c>
      <c r="H119" s="35">
        <f t="shared" si="36"/>
        <v>129504.5</v>
      </c>
      <c r="I119" s="35">
        <f t="shared" si="36"/>
        <v>129504.5</v>
      </c>
    </row>
    <row r="120" spans="1:11" s="42" customFormat="1" ht="15.75" x14ac:dyDescent="0.25">
      <c r="A120" s="69"/>
      <c r="B120" s="70"/>
      <c r="C120" s="70"/>
      <c r="D120" s="51" t="s">
        <v>23</v>
      </c>
      <c r="E120" s="37">
        <f>E114</f>
        <v>0</v>
      </c>
      <c r="F120" s="37">
        <f t="shared" si="36"/>
        <v>0</v>
      </c>
      <c r="G120" s="37">
        <f t="shared" si="36"/>
        <v>0</v>
      </c>
      <c r="H120" s="37">
        <f t="shared" si="36"/>
        <v>0</v>
      </c>
      <c r="I120" s="37">
        <f t="shared" si="36"/>
        <v>0</v>
      </c>
    </row>
    <row r="121" spans="1:11" s="42" customFormat="1" ht="33.75" customHeight="1" x14ac:dyDescent="0.25">
      <c r="A121" s="69"/>
      <c r="B121" s="70"/>
      <c r="C121" s="70"/>
      <c r="D121" s="51" t="s">
        <v>24</v>
      </c>
      <c r="E121" s="37">
        <f t="shared" ref="E121:I124" si="37">E115</f>
        <v>148280.79999999999</v>
      </c>
      <c r="F121" s="37">
        <f t="shared" si="37"/>
        <v>37070.199999999997</v>
      </c>
      <c r="G121" s="37">
        <f t="shared" si="37"/>
        <v>37070.199999999997</v>
      </c>
      <c r="H121" s="37">
        <f t="shared" si="37"/>
        <v>37070.199999999997</v>
      </c>
      <c r="I121" s="37">
        <f t="shared" si="37"/>
        <v>37070.199999999997</v>
      </c>
    </row>
    <row r="122" spans="1:11" s="42" customFormat="1" ht="34.5" customHeight="1" x14ac:dyDescent="0.25">
      <c r="A122" s="69"/>
      <c r="B122" s="70"/>
      <c r="C122" s="70"/>
      <c r="D122" s="51" t="s">
        <v>14</v>
      </c>
      <c r="E122" s="37">
        <f t="shared" si="37"/>
        <v>270646.8</v>
      </c>
      <c r="F122" s="37">
        <f t="shared" si="37"/>
        <v>65261.7</v>
      </c>
      <c r="G122" s="37">
        <f t="shared" si="37"/>
        <v>68461.7</v>
      </c>
      <c r="H122" s="37">
        <f t="shared" si="37"/>
        <v>68461.7</v>
      </c>
      <c r="I122" s="37">
        <f t="shared" si="37"/>
        <v>68461.7</v>
      </c>
    </row>
    <row r="123" spans="1:11" s="42" customFormat="1" ht="37.5" customHeight="1" x14ac:dyDescent="0.25">
      <c r="A123" s="69"/>
      <c r="B123" s="70"/>
      <c r="C123" s="70"/>
      <c r="D123" s="51" t="s">
        <v>15</v>
      </c>
      <c r="E123" s="37">
        <f t="shared" si="37"/>
        <v>0</v>
      </c>
      <c r="F123" s="37">
        <f t="shared" si="37"/>
        <v>0</v>
      </c>
      <c r="G123" s="37">
        <f t="shared" si="37"/>
        <v>0</v>
      </c>
      <c r="H123" s="37">
        <f t="shared" si="37"/>
        <v>0</v>
      </c>
      <c r="I123" s="37">
        <f t="shared" si="37"/>
        <v>0</v>
      </c>
    </row>
    <row r="124" spans="1:11" s="42" customFormat="1" ht="33.75" customHeight="1" x14ac:dyDescent="0.25">
      <c r="A124" s="69"/>
      <c r="B124" s="70"/>
      <c r="C124" s="70"/>
      <c r="D124" s="51" t="s">
        <v>18</v>
      </c>
      <c r="E124" s="37">
        <f t="shared" si="37"/>
        <v>99090.400000000023</v>
      </c>
      <c r="F124" s="37">
        <f t="shared" si="37"/>
        <v>27172.600000000006</v>
      </c>
      <c r="G124" s="37">
        <f t="shared" si="37"/>
        <v>23972.600000000006</v>
      </c>
      <c r="H124" s="37">
        <f t="shared" si="37"/>
        <v>23972.600000000006</v>
      </c>
      <c r="I124" s="37">
        <f t="shared" si="37"/>
        <v>23972.600000000006</v>
      </c>
    </row>
    <row r="125" spans="1:11" s="42" customFormat="1" ht="30" customHeight="1" x14ac:dyDescent="0.25">
      <c r="A125" s="66" t="s">
        <v>16</v>
      </c>
      <c r="B125" s="66"/>
      <c r="C125" s="70"/>
      <c r="D125" s="44" t="s">
        <v>12</v>
      </c>
      <c r="E125" s="35">
        <f>E51+E106+E119</f>
        <v>2091793.3137599998</v>
      </c>
      <c r="F125" s="35">
        <f t="shared" ref="F125:I125" si="38">F51+F106+F119</f>
        <v>524345.22843999998</v>
      </c>
      <c r="G125" s="35">
        <f t="shared" si="38"/>
        <v>522473.22843999998</v>
      </c>
      <c r="H125" s="35">
        <f t="shared" si="38"/>
        <v>522279.92843999999</v>
      </c>
      <c r="I125" s="35">
        <f t="shared" si="38"/>
        <v>522694.92843999999</v>
      </c>
      <c r="J125" s="43"/>
      <c r="K125" s="43"/>
    </row>
    <row r="126" spans="1:11" s="42" customFormat="1" ht="15.75" x14ac:dyDescent="0.25">
      <c r="A126" s="66"/>
      <c r="B126" s="66"/>
      <c r="C126" s="70"/>
      <c r="D126" s="51" t="s">
        <v>23</v>
      </c>
      <c r="E126" s="37">
        <f t="shared" ref="E126:I130" si="39">E52+E107+E120</f>
        <v>19146.400000000001</v>
      </c>
      <c r="F126" s="37">
        <f t="shared" si="39"/>
        <v>4852.6000000000004</v>
      </c>
      <c r="G126" s="37">
        <f t="shared" si="39"/>
        <v>4765.8</v>
      </c>
      <c r="H126" s="37">
        <f t="shared" si="39"/>
        <v>4764</v>
      </c>
      <c r="I126" s="37">
        <f t="shared" si="39"/>
        <v>4764</v>
      </c>
    </row>
    <row r="127" spans="1:11" s="42" customFormat="1" ht="31.5" x14ac:dyDescent="0.25">
      <c r="A127" s="66"/>
      <c r="B127" s="66"/>
      <c r="C127" s="70"/>
      <c r="D127" s="51" t="s">
        <v>24</v>
      </c>
      <c r="E127" s="37">
        <f t="shared" si="39"/>
        <v>155174.69999999998</v>
      </c>
      <c r="F127" s="37">
        <f t="shared" si="39"/>
        <v>38862.399999999994</v>
      </c>
      <c r="G127" s="37">
        <f t="shared" si="39"/>
        <v>38775.1</v>
      </c>
      <c r="H127" s="37">
        <f t="shared" si="39"/>
        <v>38768.6</v>
      </c>
      <c r="I127" s="37">
        <f t="shared" si="39"/>
        <v>38768.6</v>
      </c>
    </row>
    <row r="128" spans="1:11" s="42" customFormat="1" ht="28.5" customHeight="1" x14ac:dyDescent="0.25">
      <c r="A128" s="66"/>
      <c r="B128" s="66"/>
      <c r="C128" s="70"/>
      <c r="D128" s="51" t="s">
        <v>14</v>
      </c>
      <c r="E128" s="37">
        <f t="shared" si="39"/>
        <v>1506492.9879999999</v>
      </c>
      <c r="F128" s="37">
        <f t="shared" si="39"/>
        <v>355787.98800000001</v>
      </c>
      <c r="G128" s="37">
        <f t="shared" si="39"/>
        <v>384346</v>
      </c>
      <c r="H128" s="37">
        <f t="shared" si="39"/>
        <v>383032</v>
      </c>
      <c r="I128" s="37">
        <f t="shared" ref="I128" si="40">I54+I109+I122</f>
        <v>383327</v>
      </c>
    </row>
    <row r="129" spans="1:9" s="42" customFormat="1" ht="42" customHeight="1" x14ac:dyDescent="0.25">
      <c r="A129" s="66"/>
      <c r="B129" s="66"/>
      <c r="C129" s="70"/>
      <c r="D129" s="51" t="s">
        <v>15</v>
      </c>
      <c r="E129" s="37">
        <f t="shared" si="39"/>
        <v>0</v>
      </c>
      <c r="F129" s="37">
        <f t="shared" si="39"/>
        <v>0</v>
      </c>
      <c r="G129" s="37">
        <f t="shared" si="39"/>
        <v>0</v>
      </c>
      <c r="H129" s="37">
        <f t="shared" si="39"/>
        <v>0</v>
      </c>
      <c r="I129" s="37">
        <f t="shared" si="39"/>
        <v>0</v>
      </c>
    </row>
    <row r="130" spans="1:9" s="42" customFormat="1" ht="30.75" customHeight="1" x14ac:dyDescent="0.25">
      <c r="A130" s="66"/>
      <c r="B130" s="66"/>
      <c r="C130" s="70"/>
      <c r="D130" s="51" t="s">
        <v>18</v>
      </c>
      <c r="E130" s="37">
        <f t="shared" si="39"/>
        <v>410979.22576000006</v>
      </c>
      <c r="F130" s="37">
        <f t="shared" si="39"/>
        <v>124842.24043999999</v>
      </c>
      <c r="G130" s="37">
        <f t="shared" si="39"/>
        <v>94586.328440000012</v>
      </c>
      <c r="H130" s="37">
        <f t="shared" si="39"/>
        <v>95715.328440000012</v>
      </c>
      <c r="I130" s="37">
        <f t="shared" si="39"/>
        <v>95835.328440000012</v>
      </c>
    </row>
    <row r="131" spans="1:9" s="42" customFormat="1" ht="15.75" x14ac:dyDescent="0.25">
      <c r="A131" s="70" t="s">
        <v>17</v>
      </c>
      <c r="B131" s="70"/>
      <c r="C131" s="70"/>
      <c r="D131" s="70"/>
      <c r="E131" s="70"/>
      <c r="F131" s="70"/>
      <c r="G131" s="70"/>
      <c r="H131" s="70"/>
      <c r="I131" s="70"/>
    </row>
    <row r="132" spans="1:9" s="42" customFormat="1" ht="26.25" customHeight="1" x14ac:dyDescent="0.25">
      <c r="A132" s="77" t="s">
        <v>28</v>
      </c>
      <c r="B132" s="77"/>
      <c r="C132" s="66"/>
      <c r="D132" s="44" t="s">
        <v>12</v>
      </c>
      <c r="E132" s="40">
        <f t="shared" ref="E132:E137" si="41">SUM(F132:I132)</f>
        <v>0</v>
      </c>
      <c r="F132" s="40">
        <f t="shared" ref="F132:I132" si="42">SUM(F133:F137)</f>
        <v>0</v>
      </c>
      <c r="G132" s="40">
        <f t="shared" si="42"/>
        <v>0</v>
      </c>
      <c r="H132" s="40">
        <f t="shared" si="42"/>
        <v>0</v>
      </c>
      <c r="I132" s="40">
        <f t="shared" si="42"/>
        <v>0</v>
      </c>
    </row>
    <row r="133" spans="1:9" s="42" customFormat="1" ht="27" customHeight="1" x14ac:dyDescent="0.25">
      <c r="A133" s="77"/>
      <c r="B133" s="77"/>
      <c r="C133" s="66"/>
      <c r="D133" s="51" t="s">
        <v>23</v>
      </c>
      <c r="E133" s="39">
        <f t="shared" si="41"/>
        <v>0</v>
      </c>
      <c r="F133" s="39">
        <v>0</v>
      </c>
      <c r="G133" s="39">
        <v>0</v>
      </c>
      <c r="H133" s="39">
        <v>0</v>
      </c>
      <c r="I133" s="39">
        <v>0</v>
      </c>
    </row>
    <row r="134" spans="1:9" s="42" customFormat="1" ht="36" customHeight="1" x14ac:dyDescent="0.25">
      <c r="A134" s="77"/>
      <c r="B134" s="77"/>
      <c r="C134" s="66"/>
      <c r="D134" s="51" t="s">
        <v>24</v>
      </c>
      <c r="E134" s="39">
        <f t="shared" si="41"/>
        <v>0</v>
      </c>
      <c r="F134" s="39">
        <v>0</v>
      </c>
      <c r="G134" s="39">
        <v>0</v>
      </c>
      <c r="H134" s="39">
        <v>0</v>
      </c>
      <c r="I134" s="39">
        <v>0</v>
      </c>
    </row>
    <row r="135" spans="1:9" s="42" customFormat="1" ht="26.25" customHeight="1" x14ac:dyDescent="0.25">
      <c r="A135" s="77"/>
      <c r="B135" s="77"/>
      <c r="C135" s="66"/>
      <c r="D135" s="51" t="s">
        <v>14</v>
      </c>
      <c r="E135" s="39">
        <f t="shared" si="41"/>
        <v>0</v>
      </c>
      <c r="F135" s="39">
        <v>0</v>
      </c>
      <c r="G135" s="39">
        <v>0</v>
      </c>
      <c r="H135" s="39">
        <v>0</v>
      </c>
      <c r="I135" s="39">
        <v>0</v>
      </c>
    </row>
    <row r="136" spans="1:9" s="42" customFormat="1" ht="38.25" customHeight="1" x14ac:dyDescent="0.25">
      <c r="A136" s="77"/>
      <c r="B136" s="77"/>
      <c r="C136" s="66"/>
      <c r="D136" s="51" t="s">
        <v>15</v>
      </c>
      <c r="E136" s="39">
        <f t="shared" si="41"/>
        <v>0</v>
      </c>
      <c r="F136" s="39">
        <v>0</v>
      </c>
      <c r="G136" s="39">
        <v>0</v>
      </c>
      <c r="H136" s="39">
        <v>0</v>
      </c>
      <c r="I136" s="39">
        <v>0</v>
      </c>
    </row>
    <row r="137" spans="1:9" s="42" customFormat="1" ht="27.75" customHeight="1" x14ac:dyDescent="0.25">
      <c r="A137" s="77"/>
      <c r="B137" s="77"/>
      <c r="C137" s="66"/>
      <c r="D137" s="51" t="s">
        <v>18</v>
      </c>
      <c r="E137" s="39">
        <f t="shared" si="41"/>
        <v>0</v>
      </c>
      <c r="F137" s="39">
        <v>0</v>
      </c>
      <c r="G137" s="39">
        <v>0</v>
      </c>
      <c r="H137" s="39">
        <v>0</v>
      </c>
      <c r="I137" s="39">
        <v>0</v>
      </c>
    </row>
    <row r="138" spans="1:9" s="42" customFormat="1" ht="27" customHeight="1" x14ac:dyDescent="0.25">
      <c r="A138" s="77" t="s">
        <v>19</v>
      </c>
      <c r="B138" s="77"/>
      <c r="C138" s="66"/>
      <c r="D138" s="44" t="s">
        <v>12</v>
      </c>
      <c r="E138" s="40">
        <f>E125-E132</f>
        <v>2091793.3137599998</v>
      </c>
      <c r="F138" s="40">
        <f>F125-F132</f>
        <v>524345.22843999998</v>
      </c>
      <c r="G138" s="40">
        <f t="shared" ref="G138:I138" si="43">G125-G132</f>
        <v>522473.22843999998</v>
      </c>
      <c r="H138" s="40">
        <f t="shared" si="43"/>
        <v>522279.92843999999</v>
      </c>
      <c r="I138" s="40">
        <f t="shared" si="43"/>
        <v>522694.92843999999</v>
      </c>
    </row>
    <row r="139" spans="1:9" s="42" customFormat="1" ht="37.5" customHeight="1" x14ac:dyDescent="0.25">
      <c r="A139" s="77"/>
      <c r="B139" s="77"/>
      <c r="C139" s="66"/>
      <c r="D139" s="51" t="s">
        <v>23</v>
      </c>
      <c r="E139" s="39">
        <f t="shared" ref="E139:I143" si="44">E126-E133</f>
        <v>19146.400000000001</v>
      </c>
      <c r="F139" s="39">
        <f t="shared" si="44"/>
        <v>4852.6000000000004</v>
      </c>
      <c r="G139" s="39">
        <f t="shared" si="44"/>
        <v>4765.8</v>
      </c>
      <c r="H139" s="39">
        <f t="shared" si="44"/>
        <v>4764</v>
      </c>
      <c r="I139" s="39">
        <f t="shared" si="44"/>
        <v>4764</v>
      </c>
    </row>
    <row r="140" spans="1:9" s="42" customFormat="1" ht="31.5" x14ac:dyDescent="0.25">
      <c r="A140" s="77"/>
      <c r="B140" s="77"/>
      <c r="C140" s="66"/>
      <c r="D140" s="51" t="s">
        <v>24</v>
      </c>
      <c r="E140" s="39">
        <f>E127-E134</f>
        <v>155174.69999999998</v>
      </c>
      <c r="F140" s="39">
        <f t="shared" si="44"/>
        <v>38862.399999999994</v>
      </c>
      <c r="G140" s="39">
        <f t="shared" si="44"/>
        <v>38775.1</v>
      </c>
      <c r="H140" s="39">
        <f t="shared" si="44"/>
        <v>38768.6</v>
      </c>
      <c r="I140" s="39">
        <f t="shared" si="44"/>
        <v>38768.6</v>
      </c>
    </row>
    <row r="141" spans="1:9" s="42" customFormat="1" ht="27.75" customHeight="1" x14ac:dyDescent="0.25">
      <c r="A141" s="77"/>
      <c r="B141" s="77"/>
      <c r="C141" s="66"/>
      <c r="D141" s="51" t="s">
        <v>14</v>
      </c>
      <c r="E141" s="39">
        <f t="shared" si="44"/>
        <v>1506492.9879999999</v>
      </c>
      <c r="F141" s="39">
        <f t="shared" si="44"/>
        <v>355787.98800000001</v>
      </c>
      <c r="G141" s="39">
        <f t="shared" si="44"/>
        <v>384346</v>
      </c>
      <c r="H141" s="39">
        <f t="shared" si="44"/>
        <v>383032</v>
      </c>
      <c r="I141" s="39">
        <f t="shared" si="44"/>
        <v>383327</v>
      </c>
    </row>
    <row r="142" spans="1:9" s="42" customFormat="1" ht="31.5" x14ac:dyDescent="0.25">
      <c r="A142" s="77"/>
      <c r="B142" s="77"/>
      <c r="C142" s="66"/>
      <c r="D142" s="51" t="s">
        <v>15</v>
      </c>
      <c r="E142" s="39">
        <f t="shared" si="44"/>
        <v>0</v>
      </c>
      <c r="F142" s="39">
        <f t="shared" si="44"/>
        <v>0</v>
      </c>
      <c r="G142" s="39">
        <f t="shared" si="44"/>
        <v>0</v>
      </c>
      <c r="H142" s="39">
        <f t="shared" si="44"/>
        <v>0</v>
      </c>
      <c r="I142" s="39">
        <f t="shared" si="44"/>
        <v>0</v>
      </c>
    </row>
    <row r="143" spans="1:9" s="42" customFormat="1" ht="31.5" customHeight="1" x14ac:dyDescent="0.25">
      <c r="A143" s="77"/>
      <c r="B143" s="77"/>
      <c r="C143" s="66"/>
      <c r="D143" s="51" t="s">
        <v>18</v>
      </c>
      <c r="E143" s="39">
        <f t="shared" si="44"/>
        <v>410979.22576000006</v>
      </c>
      <c r="F143" s="39">
        <f t="shared" si="44"/>
        <v>124842.24043999999</v>
      </c>
      <c r="G143" s="39">
        <f t="shared" si="44"/>
        <v>94586.328440000012</v>
      </c>
      <c r="H143" s="39">
        <f t="shared" si="44"/>
        <v>95715.328440000012</v>
      </c>
      <c r="I143" s="39">
        <f t="shared" si="44"/>
        <v>95835.328440000012</v>
      </c>
    </row>
    <row r="144" spans="1:9" s="42" customFormat="1" ht="21" customHeight="1" x14ac:dyDescent="0.25">
      <c r="A144" s="66" t="s">
        <v>17</v>
      </c>
      <c r="B144" s="66"/>
      <c r="C144" s="66"/>
      <c r="D144" s="66"/>
      <c r="E144" s="66"/>
      <c r="F144" s="66"/>
      <c r="G144" s="66"/>
      <c r="H144" s="66"/>
      <c r="I144" s="66"/>
    </row>
    <row r="145" spans="1:9" s="42" customFormat="1" ht="27" customHeight="1" x14ac:dyDescent="0.25">
      <c r="A145" s="76" t="s">
        <v>38</v>
      </c>
      <c r="B145" s="76"/>
      <c r="C145" s="66"/>
      <c r="D145" s="44" t="s">
        <v>12</v>
      </c>
      <c r="E145" s="40">
        <f>E9+E27+E58+E94+E100</f>
        <v>802182.11199999996</v>
      </c>
      <c r="F145" s="40">
        <f t="shared" ref="F145:I145" si="45">F9+F27+F58+F94+F100</f>
        <v>200669.003</v>
      </c>
      <c r="G145" s="40">
        <f t="shared" si="45"/>
        <v>200574.90299999999</v>
      </c>
      <c r="H145" s="40">
        <f t="shared" si="45"/>
        <v>200381.603</v>
      </c>
      <c r="I145" s="40">
        <f t="shared" si="45"/>
        <v>200556.603</v>
      </c>
    </row>
    <row r="146" spans="1:9" s="42" customFormat="1" ht="28.5" customHeight="1" x14ac:dyDescent="0.25">
      <c r="A146" s="76"/>
      <c r="B146" s="76"/>
      <c r="C146" s="66"/>
      <c r="D146" s="51" t="s">
        <v>23</v>
      </c>
      <c r="E146" s="39">
        <f t="shared" ref="E146:I150" si="46">E10+E28+E59+E95+E101</f>
        <v>19146.400000000001</v>
      </c>
      <c r="F146" s="39">
        <f t="shared" si="46"/>
        <v>4852.6000000000004</v>
      </c>
      <c r="G146" s="39">
        <f t="shared" si="46"/>
        <v>4765.8</v>
      </c>
      <c r="H146" s="39">
        <f t="shared" si="46"/>
        <v>4764</v>
      </c>
      <c r="I146" s="39">
        <f t="shared" si="46"/>
        <v>4764</v>
      </c>
    </row>
    <row r="147" spans="1:9" s="42" customFormat="1" ht="31.5" x14ac:dyDescent="0.25">
      <c r="A147" s="76"/>
      <c r="B147" s="76"/>
      <c r="C147" s="66"/>
      <c r="D147" s="51" t="s">
        <v>24</v>
      </c>
      <c r="E147" s="39">
        <f t="shared" si="46"/>
        <v>1604.3119999999999</v>
      </c>
      <c r="F147" s="39">
        <f t="shared" si="46"/>
        <v>469.803</v>
      </c>
      <c r="G147" s="39">
        <f t="shared" si="46"/>
        <v>382.50299999999999</v>
      </c>
      <c r="H147" s="39">
        <f t="shared" si="46"/>
        <v>376.00299999999999</v>
      </c>
      <c r="I147" s="39">
        <f t="shared" si="46"/>
        <v>376.00299999999999</v>
      </c>
    </row>
    <row r="148" spans="1:9" s="42" customFormat="1" ht="29.25" customHeight="1" x14ac:dyDescent="0.25">
      <c r="A148" s="76"/>
      <c r="B148" s="76"/>
      <c r="C148" s="66"/>
      <c r="D148" s="51" t="s">
        <v>14</v>
      </c>
      <c r="E148" s="39">
        <f t="shared" si="46"/>
        <v>558429.86510000005</v>
      </c>
      <c r="F148" s="39">
        <f t="shared" si="46"/>
        <v>140822.29010000001</v>
      </c>
      <c r="G148" s="39">
        <f t="shared" si="46"/>
        <v>139197.52499999999</v>
      </c>
      <c r="H148" s="39">
        <f t="shared" si="46"/>
        <v>139197.52499999999</v>
      </c>
      <c r="I148" s="39">
        <f t="shared" si="46"/>
        <v>139212.52499999999</v>
      </c>
    </row>
    <row r="149" spans="1:9" s="42" customFormat="1" ht="31.5" x14ac:dyDescent="0.25">
      <c r="A149" s="76"/>
      <c r="B149" s="76"/>
      <c r="C149" s="66"/>
      <c r="D149" s="51" t="s">
        <v>15</v>
      </c>
      <c r="E149" s="39">
        <f t="shared" si="46"/>
        <v>0</v>
      </c>
      <c r="F149" s="39">
        <f t="shared" si="46"/>
        <v>0</v>
      </c>
      <c r="G149" s="39">
        <f t="shared" si="46"/>
        <v>0</v>
      </c>
      <c r="H149" s="39">
        <f t="shared" si="46"/>
        <v>0</v>
      </c>
      <c r="I149" s="39">
        <f t="shared" si="46"/>
        <v>0</v>
      </c>
    </row>
    <row r="150" spans="1:9" s="42" customFormat="1" ht="30" customHeight="1" x14ac:dyDescent="0.25">
      <c r="A150" s="76"/>
      <c r="B150" s="76"/>
      <c r="C150" s="66"/>
      <c r="D150" s="51" t="s">
        <v>18</v>
      </c>
      <c r="E150" s="39">
        <f t="shared" si="46"/>
        <v>223001.53490000003</v>
      </c>
      <c r="F150" s="39">
        <f t="shared" si="46"/>
        <v>54524.309899999993</v>
      </c>
      <c r="G150" s="39">
        <f t="shared" si="46"/>
        <v>56229.075000000012</v>
      </c>
      <c r="H150" s="39">
        <f t="shared" si="46"/>
        <v>56044.075000000012</v>
      </c>
      <c r="I150" s="39">
        <f t="shared" si="46"/>
        <v>56204.075000000012</v>
      </c>
    </row>
    <row r="151" spans="1:9" s="42" customFormat="1" ht="25.5" customHeight="1" x14ac:dyDescent="0.25">
      <c r="A151" s="75" t="s">
        <v>65</v>
      </c>
      <c r="B151" s="75"/>
      <c r="C151" s="66"/>
      <c r="D151" s="44" t="s">
        <v>12</v>
      </c>
      <c r="E151" s="40">
        <f>E15+E21+E39</f>
        <v>762755.91376000002</v>
      </c>
      <c r="F151" s="40">
        <f t="shared" ref="F151:I151" si="47">F15+F21+F39</f>
        <v>190590.72844000001</v>
      </c>
      <c r="G151" s="40">
        <f t="shared" si="47"/>
        <v>190721.72844000001</v>
      </c>
      <c r="H151" s="40">
        <f t="shared" si="47"/>
        <v>190721.72844000001</v>
      </c>
      <c r="I151" s="40">
        <f t="shared" si="47"/>
        <v>190721.72844000001</v>
      </c>
    </row>
    <row r="152" spans="1:9" s="42" customFormat="1" ht="32.25" customHeight="1" x14ac:dyDescent="0.25">
      <c r="A152" s="75"/>
      <c r="B152" s="75"/>
      <c r="C152" s="66"/>
      <c r="D152" s="51" t="s">
        <v>23</v>
      </c>
      <c r="E152" s="39">
        <f t="shared" ref="E152:I156" si="48">E16+E22+E40</f>
        <v>0</v>
      </c>
      <c r="F152" s="39">
        <f t="shared" si="48"/>
        <v>0</v>
      </c>
      <c r="G152" s="39">
        <f t="shared" si="48"/>
        <v>0</v>
      </c>
      <c r="H152" s="39">
        <f t="shared" si="48"/>
        <v>0</v>
      </c>
      <c r="I152" s="39">
        <f t="shared" si="48"/>
        <v>0</v>
      </c>
    </row>
    <row r="153" spans="1:9" s="42" customFormat="1" ht="31.5" x14ac:dyDescent="0.25">
      <c r="A153" s="75"/>
      <c r="B153" s="75"/>
      <c r="C153" s="66"/>
      <c r="D153" s="51" t="s">
        <v>24</v>
      </c>
      <c r="E153" s="39">
        <f t="shared" si="48"/>
        <v>701.2</v>
      </c>
      <c r="F153" s="39">
        <f t="shared" si="48"/>
        <v>175.3</v>
      </c>
      <c r="G153" s="39">
        <f t="shared" si="48"/>
        <v>175.3</v>
      </c>
      <c r="H153" s="39">
        <f t="shared" si="48"/>
        <v>175.3</v>
      </c>
      <c r="I153" s="39">
        <f t="shared" si="48"/>
        <v>175.3</v>
      </c>
    </row>
    <row r="154" spans="1:9" s="42" customFormat="1" ht="27.75" customHeight="1" x14ac:dyDescent="0.25">
      <c r="A154" s="75"/>
      <c r="B154" s="75"/>
      <c r="C154" s="66"/>
      <c r="D154" s="51" t="s">
        <v>14</v>
      </c>
      <c r="E154" s="39">
        <f t="shared" si="48"/>
        <v>675847.42289999989</v>
      </c>
      <c r="F154" s="39">
        <f t="shared" si="48"/>
        <v>149390.09789999999</v>
      </c>
      <c r="G154" s="39">
        <f t="shared" si="48"/>
        <v>176361.77499999999</v>
      </c>
      <c r="H154" s="39">
        <f t="shared" si="48"/>
        <v>175047.77499999999</v>
      </c>
      <c r="I154" s="39">
        <f t="shared" si="48"/>
        <v>175047.77499999999</v>
      </c>
    </row>
    <row r="155" spans="1:9" s="42" customFormat="1" ht="30.75" customHeight="1" x14ac:dyDescent="0.25">
      <c r="A155" s="75"/>
      <c r="B155" s="75"/>
      <c r="C155" s="66"/>
      <c r="D155" s="51" t="s">
        <v>15</v>
      </c>
      <c r="E155" s="39">
        <f t="shared" si="48"/>
        <v>0</v>
      </c>
      <c r="F155" s="39">
        <f t="shared" si="48"/>
        <v>0</v>
      </c>
      <c r="G155" s="39">
        <f t="shared" si="48"/>
        <v>0</v>
      </c>
      <c r="H155" s="39">
        <f t="shared" si="48"/>
        <v>0</v>
      </c>
      <c r="I155" s="39">
        <f t="shared" si="48"/>
        <v>0</v>
      </c>
    </row>
    <row r="156" spans="1:9" s="42" customFormat="1" ht="25.5" customHeight="1" x14ac:dyDescent="0.25">
      <c r="A156" s="75"/>
      <c r="B156" s="75"/>
      <c r="C156" s="66"/>
      <c r="D156" s="51" t="s">
        <v>18</v>
      </c>
      <c r="E156" s="39">
        <f t="shared" si="48"/>
        <v>86207.290859999979</v>
      </c>
      <c r="F156" s="39">
        <f t="shared" si="48"/>
        <v>41025.330539999995</v>
      </c>
      <c r="G156" s="39">
        <f t="shared" si="48"/>
        <v>14184.653439999995</v>
      </c>
      <c r="H156" s="39">
        <f t="shared" si="48"/>
        <v>15498.653439999995</v>
      </c>
      <c r="I156" s="39">
        <f t="shared" si="48"/>
        <v>15498.653439999995</v>
      </c>
    </row>
    <row r="157" spans="1:9" s="42" customFormat="1" ht="27" customHeight="1" x14ac:dyDescent="0.25">
      <c r="A157" s="75" t="s">
        <v>66</v>
      </c>
      <c r="B157" s="75"/>
      <c r="C157" s="66"/>
      <c r="D157" s="44" t="s">
        <v>12</v>
      </c>
      <c r="E157" s="40">
        <f>E70</f>
        <v>748.9</v>
      </c>
      <c r="F157" s="40">
        <f t="shared" ref="F157:I157" si="49">F70</f>
        <v>108.9</v>
      </c>
      <c r="G157" s="40">
        <f t="shared" si="49"/>
        <v>120</v>
      </c>
      <c r="H157" s="40">
        <f t="shared" si="49"/>
        <v>120</v>
      </c>
      <c r="I157" s="40">
        <f t="shared" si="49"/>
        <v>400</v>
      </c>
    </row>
    <row r="158" spans="1:9" s="42" customFormat="1" ht="27" customHeight="1" x14ac:dyDescent="0.25">
      <c r="A158" s="75"/>
      <c r="B158" s="75"/>
      <c r="C158" s="66"/>
      <c r="D158" s="51" t="s">
        <v>23</v>
      </c>
      <c r="E158" s="39">
        <f t="shared" ref="E158:I162" si="50">E71</f>
        <v>0</v>
      </c>
      <c r="F158" s="39">
        <f t="shared" si="50"/>
        <v>0</v>
      </c>
      <c r="G158" s="39">
        <f t="shared" si="50"/>
        <v>0</v>
      </c>
      <c r="H158" s="39">
        <f t="shared" si="50"/>
        <v>0</v>
      </c>
      <c r="I158" s="39">
        <f t="shared" si="50"/>
        <v>0</v>
      </c>
    </row>
    <row r="159" spans="1:9" s="42" customFormat="1" ht="32.25" customHeight="1" x14ac:dyDescent="0.25">
      <c r="A159" s="75"/>
      <c r="B159" s="75"/>
      <c r="C159" s="66"/>
      <c r="D159" s="51" t="s">
        <v>24</v>
      </c>
      <c r="E159" s="39">
        <f t="shared" si="50"/>
        <v>0</v>
      </c>
      <c r="F159" s="39">
        <f t="shared" si="50"/>
        <v>0</v>
      </c>
      <c r="G159" s="39">
        <f t="shared" si="50"/>
        <v>0</v>
      </c>
      <c r="H159" s="39">
        <f t="shared" si="50"/>
        <v>0</v>
      </c>
      <c r="I159" s="39">
        <f t="shared" si="50"/>
        <v>0</v>
      </c>
    </row>
    <row r="160" spans="1:9" s="42" customFormat="1" ht="28.5" customHeight="1" x14ac:dyDescent="0.25">
      <c r="A160" s="75"/>
      <c r="B160" s="75"/>
      <c r="C160" s="66"/>
      <c r="D160" s="51" t="s">
        <v>14</v>
      </c>
      <c r="E160" s="39">
        <f t="shared" si="50"/>
        <v>748.9</v>
      </c>
      <c r="F160" s="39">
        <f t="shared" si="50"/>
        <v>108.9</v>
      </c>
      <c r="G160" s="39">
        <f t="shared" si="50"/>
        <v>120</v>
      </c>
      <c r="H160" s="39">
        <f t="shared" si="50"/>
        <v>120</v>
      </c>
      <c r="I160" s="39">
        <f t="shared" si="50"/>
        <v>400</v>
      </c>
    </row>
    <row r="161" spans="1:9" s="42" customFormat="1" ht="31.5" x14ac:dyDescent="0.25">
      <c r="A161" s="75"/>
      <c r="B161" s="75"/>
      <c r="C161" s="66"/>
      <c r="D161" s="51" t="s">
        <v>15</v>
      </c>
      <c r="E161" s="39">
        <f t="shared" si="50"/>
        <v>0</v>
      </c>
      <c r="F161" s="39">
        <f t="shared" si="50"/>
        <v>0</v>
      </c>
      <c r="G161" s="39">
        <f t="shared" si="50"/>
        <v>0</v>
      </c>
      <c r="H161" s="39">
        <f t="shared" si="50"/>
        <v>0</v>
      </c>
      <c r="I161" s="39">
        <f t="shared" si="50"/>
        <v>0</v>
      </c>
    </row>
    <row r="162" spans="1:9" s="42" customFormat="1" ht="29.25" customHeight="1" x14ac:dyDescent="0.25">
      <c r="A162" s="75"/>
      <c r="B162" s="75"/>
      <c r="C162" s="66"/>
      <c r="D162" s="51" t="s">
        <v>18</v>
      </c>
      <c r="E162" s="39">
        <f t="shared" si="50"/>
        <v>0</v>
      </c>
      <c r="F162" s="39">
        <f t="shared" si="50"/>
        <v>0</v>
      </c>
      <c r="G162" s="39">
        <f t="shared" si="50"/>
        <v>0</v>
      </c>
      <c r="H162" s="39">
        <f t="shared" si="50"/>
        <v>0</v>
      </c>
      <c r="I162" s="39">
        <f t="shared" si="50"/>
        <v>0</v>
      </c>
    </row>
    <row r="163" spans="1:9" s="42" customFormat="1" ht="27" customHeight="1" x14ac:dyDescent="0.25">
      <c r="A163" s="75" t="s">
        <v>67</v>
      </c>
      <c r="B163" s="75"/>
      <c r="C163" s="66"/>
      <c r="D163" s="44" t="s">
        <v>12</v>
      </c>
      <c r="E163" s="40">
        <f>E64</f>
        <v>120</v>
      </c>
      <c r="F163" s="40">
        <f t="shared" ref="F163:I163" si="51">F64</f>
        <v>0</v>
      </c>
      <c r="G163" s="40">
        <f t="shared" si="51"/>
        <v>40</v>
      </c>
      <c r="H163" s="40">
        <f t="shared" si="51"/>
        <v>40</v>
      </c>
      <c r="I163" s="40">
        <f t="shared" si="51"/>
        <v>40</v>
      </c>
    </row>
    <row r="164" spans="1:9" s="42" customFormat="1" ht="23.25" customHeight="1" x14ac:dyDescent="0.25">
      <c r="A164" s="75"/>
      <c r="B164" s="75"/>
      <c r="C164" s="66"/>
      <c r="D164" s="51" t="s">
        <v>23</v>
      </c>
      <c r="E164" s="39">
        <f t="shared" ref="E164:I168" si="52">E65</f>
        <v>0</v>
      </c>
      <c r="F164" s="39">
        <f t="shared" si="52"/>
        <v>0</v>
      </c>
      <c r="G164" s="39">
        <f t="shared" si="52"/>
        <v>0</v>
      </c>
      <c r="H164" s="39">
        <f t="shared" si="52"/>
        <v>0</v>
      </c>
      <c r="I164" s="39">
        <f t="shared" si="52"/>
        <v>0</v>
      </c>
    </row>
    <row r="165" spans="1:9" s="42" customFormat="1" ht="31.5" x14ac:dyDescent="0.25">
      <c r="A165" s="75"/>
      <c r="B165" s="75"/>
      <c r="C165" s="66"/>
      <c r="D165" s="51" t="s">
        <v>24</v>
      </c>
      <c r="E165" s="39">
        <f t="shared" si="52"/>
        <v>0</v>
      </c>
      <c r="F165" s="39">
        <f t="shared" si="52"/>
        <v>0</v>
      </c>
      <c r="G165" s="39">
        <f t="shared" si="52"/>
        <v>0</v>
      </c>
      <c r="H165" s="39">
        <f t="shared" si="52"/>
        <v>0</v>
      </c>
      <c r="I165" s="39">
        <f t="shared" si="52"/>
        <v>0</v>
      </c>
    </row>
    <row r="166" spans="1:9" s="42" customFormat="1" ht="21" customHeight="1" x14ac:dyDescent="0.25">
      <c r="A166" s="75"/>
      <c r="B166" s="75"/>
      <c r="C166" s="66"/>
      <c r="D166" s="51" t="s">
        <v>14</v>
      </c>
      <c r="E166" s="39">
        <f t="shared" si="52"/>
        <v>0</v>
      </c>
      <c r="F166" s="39">
        <f t="shared" si="52"/>
        <v>0</v>
      </c>
      <c r="G166" s="39">
        <f t="shared" si="52"/>
        <v>0</v>
      </c>
      <c r="H166" s="39">
        <f t="shared" si="52"/>
        <v>0</v>
      </c>
      <c r="I166" s="39">
        <f t="shared" si="52"/>
        <v>0</v>
      </c>
    </row>
    <row r="167" spans="1:9" s="42" customFormat="1" ht="39.75" customHeight="1" x14ac:dyDescent="0.25">
      <c r="A167" s="75"/>
      <c r="B167" s="75"/>
      <c r="C167" s="66"/>
      <c r="D167" s="51" t="s">
        <v>15</v>
      </c>
      <c r="E167" s="39">
        <f t="shared" si="52"/>
        <v>0</v>
      </c>
      <c r="F167" s="39">
        <f t="shared" si="52"/>
        <v>0</v>
      </c>
      <c r="G167" s="39">
        <f t="shared" si="52"/>
        <v>0</v>
      </c>
      <c r="H167" s="39">
        <f t="shared" si="52"/>
        <v>0</v>
      </c>
      <c r="I167" s="39">
        <f t="shared" si="52"/>
        <v>0</v>
      </c>
    </row>
    <row r="168" spans="1:9" s="42" customFormat="1" ht="24" customHeight="1" x14ac:dyDescent="0.25">
      <c r="A168" s="75"/>
      <c r="B168" s="75"/>
      <c r="C168" s="66"/>
      <c r="D168" s="51" t="s">
        <v>18</v>
      </c>
      <c r="E168" s="39">
        <f t="shared" si="52"/>
        <v>120</v>
      </c>
      <c r="F168" s="39">
        <f t="shared" si="52"/>
        <v>0</v>
      </c>
      <c r="G168" s="39">
        <f t="shared" si="52"/>
        <v>40</v>
      </c>
      <c r="H168" s="39">
        <f t="shared" si="52"/>
        <v>40</v>
      </c>
      <c r="I168" s="39">
        <f t="shared" si="52"/>
        <v>40</v>
      </c>
    </row>
    <row r="169" spans="1:9" s="42" customFormat="1" ht="27" customHeight="1" x14ac:dyDescent="0.25">
      <c r="A169" s="75" t="s">
        <v>68</v>
      </c>
      <c r="B169" s="75"/>
      <c r="C169" s="66"/>
      <c r="D169" s="44" t="s">
        <v>12</v>
      </c>
      <c r="E169" s="40">
        <f>E76</f>
        <v>820</v>
      </c>
      <c r="F169" s="40">
        <f t="shared" ref="F169:I169" si="53">F76</f>
        <v>205</v>
      </c>
      <c r="G169" s="40">
        <f t="shared" si="53"/>
        <v>205</v>
      </c>
      <c r="H169" s="40">
        <f t="shared" si="53"/>
        <v>205</v>
      </c>
      <c r="I169" s="40">
        <f t="shared" si="53"/>
        <v>205</v>
      </c>
    </row>
    <row r="170" spans="1:9" s="42" customFormat="1" ht="25.5" customHeight="1" x14ac:dyDescent="0.25">
      <c r="A170" s="75"/>
      <c r="B170" s="75"/>
      <c r="C170" s="66"/>
      <c r="D170" s="51" t="s">
        <v>23</v>
      </c>
      <c r="E170" s="39">
        <f>E77</f>
        <v>0</v>
      </c>
      <c r="F170" s="39">
        <f t="shared" ref="E170:I180" si="54">F77</f>
        <v>0</v>
      </c>
      <c r="G170" s="39">
        <f t="shared" si="54"/>
        <v>0</v>
      </c>
      <c r="H170" s="39">
        <f t="shared" si="54"/>
        <v>0</v>
      </c>
      <c r="I170" s="39">
        <f t="shared" si="54"/>
        <v>0</v>
      </c>
    </row>
    <row r="171" spans="1:9" s="42" customFormat="1" ht="30.75" customHeight="1" x14ac:dyDescent="0.25">
      <c r="A171" s="75"/>
      <c r="B171" s="75"/>
      <c r="C171" s="66"/>
      <c r="D171" s="51" t="s">
        <v>24</v>
      </c>
      <c r="E171" s="39">
        <f t="shared" si="54"/>
        <v>0</v>
      </c>
      <c r="F171" s="39">
        <f t="shared" si="54"/>
        <v>0</v>
      </c>
      <c r="G171" s="39">
        <f t="shared" si="54"/>
        <v>0</v>
      </c>
      <c r="H171" s="39">
        <f t="shared" si="54"/>
        <v>0</v>
      </c>
      <c r="I171" s="39">
        <f t="shared" si="54"/>
        <v>0</v>
      </c>
    </row>
    <row r="172" spans="1:9" s="42" customFormat="1" ht="29.25" customHeight="1" x14ac:dyDescent="0.25">
      <c r="A172" s="75"/>
      <c r="B172" s="75"/>
      <c r="C172" s="66"/>
      <c r="D172" s="51" t="s">
        <v>14</v>
      </c>
      <c r="E172" s="39">
        <f t="shared" si="54"/>
        <v>820</v>
      </c>
      <c r="F172" s="39">
        <f t="shared" si="54"/>
        <v>205</v>
      </c>
      <c r="G172" s="39">
        <f t="shared" si="54"/>
        <v>205</v>
      </c>
      <c r="H172" s="39">
        <f t="shared" si="54"/>
        <v>205</v>
      </c>
      <c r="I172" s="39">
        <f t="shared" si="54"/>
        <v>205</v>
      </c>
    </row>
    <row r="173" spans="1:9" s="42" customFormat="1" ht="30" customHeight="1" x14ac:dyDescent="0.25">
      <c r="A173" s="75"/>
      <c r="B173" s="75"/>
      <c r="C173" s="66"/>
      <c r="D173" s="51" t="s">
        <v>15</v>
      </c>
      <c r="E173" s="39">
        <f t="shared" si="54"/>
        <v>0</v>
      </c>
      <c r="F173" s="39">
        <f t="shared" si="54"/>
        <v>0</v>
      </c>
      <c r="G173" s="39">
        <f t="shared" si="54"/>
        <v>0</v>
      </c>
      <c r="H173" s="39">
        <f t="shared" si="54"/>
        <v>0</v>
      </c>
      <c r="I173" s="39">
        <f t="shared" si="54"/>
        <v>0</v>
      </c>
    </row>
    <row r="174" spans="1:9" s="42" customFormat="1" ht="30" customHeight="1" x14ac:dyDescent="0.25">
      <c r="A174" s="75"/>
      <c r="B174" s="75"/>
      <c r="C174" s="66"/>
      <c r="D174" s="51" t="s">
        <v>18</v>
      </c>
      <c r="E174" s="39">
        <f t="shared" si="54"/>
        <v>0</v>
      </c>
      <c r="F174" s="39">
        <f t="shared" si="54"/>
        <v>0</v>
      </c>
      <c r="G174" s="39">
        <f t="shared" si="54"/>
        <v>0</v>
      </c>
      <c r="H174" s="39">
        <f t="shared" si="54"/>
        <v>0</v>
      </c>
      <c r="I174" s="39">
        <f t="shared" si="54"/>
        <v>0</v>
      </c>
    </row>
    <row r="175" spans="1:9" s="42" customFormat="1" ht="27" customHeight="1" x14ac:dyDescent="0.25">
      <c r="A175" s="75" t="s">
        <v>69</v>
      </c>
      <c r="B175" s="75"/>
      <c r="C175" s="66"/>
      <c r="D175" s="44" t="s">
        <v>12</v>
      </c>
      <c r="E175" s="40">
        <f t="shared" si="54"/>
        <v>240</v>
      </c>
      <c r="F175" s="40">
        <f t="shared" si="54"/>
        <v>60</v>
      </c>
      <c r="G175" s="40">
        <f t="shared" si="54"/>
        <v>60</v>
      </c>
      <c r="H175" s="40">
        <f t="shared" si="54"/>
        <v>60</v>
      </c>
      <c r="I175" s="40">
        <f t="shared" si="54"/>
        <v>60</v>
      </c>
    </row>
    <row r="176" spans="1:9" s="42" customFormat="1" ht="26.25" customHeight="1" x14ac:dyDescent="0.25">
      <c r="A176" s="75"/>
      <c r="B176" s="75"/>
      <c r="C176" s="66"/>
      <c r="D176" s="51" t="s">
        <v>23</v>
      </c>
      <c r="E176" s="39">
        <f t="shared" si="54"/>
        <v>0</v>
      </c>
      <c r="F176" s="39">
        <f t="shared" si="54"/>
        <v>0</v>
      </c>
      <c r="G176" s="39">
        <f t="shared" si="54"/>
        <v>0</v>
      </c>
      <c r="H176" s="39">
        <f t="shared" si="54"/>
        <v>0</v>
      </c>
      <c r="I176" s="39">
        <f t="shared" si="54"/>
        <v>0</v>
      </c>
    </row>
    <row r="177" spans="1:9" s="42" customFormat="1" ht="32.25" customHeight="1" x14ac:dyDescent="0.25">
      <c r="A177" s="75"/>
      <c r="B177" s="75"/>
      <c r="C177" s="66"/>
      <c r="D177" s="51" t="s">
        <v>24</v>
      </c>
      <c r="E177" s="39">
        <f t="shared" si="54"/>
        <v>0</v>
      </c>
      <c r="F177" s="39">
        <f t="shared" si="54"/>
        <v>0</v>
      </c>
      <c r="G177" s="39">
        <f t="shared" si="54"/>
        <v>0</v>
      </c>
      <c r="H177" s="39">
        <f t="shared" si="54"/>
        <v>0</v>
      </c>
      <c r="I177" s="39">
        <f t="shared" si="54"/>
        <v>0</v>
      </c>
    </row>
    <row r="178" spans="1:9" s="42" customFormat="1" ht="29.25" customHeight="1" x14ac:dyDescent="0.25">
      <c r="A178" s="75"/>
      <c r="B178" s="75"/>
      <c r="C178" s="66"/>
      <c r="D178" s="51" t="s">
        <v>14</v>
      </c>
      <c r="E178" s="39">
        <f t="shared" si="54"/>
        <v>0</v>
      </c>
      <c r="F178" s="39">
        <f t="shared" si="54"/>
        <v>0</v>
      </c>
      <c r="G178" s="39">
        <f t="shared" si="54"/>
        <v>0</v>
      </c>
      <c r="H178" s="39">
        <f t="shared" si="54"/>
        <v>0</v>
      </c>
      <c r="I178" s="39">
        <f t="shared" si="54"/>
        <v>0</v>
      </c>
    </row>
    <row r="179" spans="1:9" s="42" customFormat="1" ht="31.5" x14ac:dyDescent="0.25">
      <c r="A179" s="75"/>
      <c r="B179" s="75"/>
      <c r="C179" s="66"/>
      <c r="D179" s="51" t="s">
        <v>15</v>
      </c>
      <c r="E179" s="39">
        <f t="shared" si="54"/>
        <v>0</v>
      </c>
      <c r="F179" s="39">
        <f t="shared" si="54"/>
        <v>0</v>
      </c>
      <c r="G179" s="39">
        <f t="shared" si="54"/>
        <v>0</v>
      </c>
      <c r="H179" s="39">
        <f t="shared" si="54"/>
        <v>0</v>
      </c>
      <c r="I179" s="39">
        <f t="shared" si="54"/>
        <v>0</v>
      </c>
    </row>
    <row r="180" spans="1:9" s="42" customFormat="1" ht="23.25" customHeight="1" x14ac:dyDescent="0.25">
      <c r="A180" s="75"/>
      <c r="B180" s="75"/>
      <c r="C180" s="66"/>
      <c r="D180" s="51" t="s">
        <v>18</v>
      </c>
      <c r="E180" s="39">
        <f t="shared" si="54"/>
        <v>240</v>
      </c>
      <c r="F180" s="39">
        <f t="shared" si="54"/>
        <v>60</v>
      </c>
      <c r="G180" s="39">
        <f t="shared" si="54"/>
        <v>60</v>
      </c>
      <c r="H180" s="39">
        <f t="shared" si="54"/>
        <v>60</v>
      </c>
      <c r="I180" s="39">
        <f t="shared" si="54"/>
        <v>60</v>
      </c>
    </row>
    <row r="181" spans="1:9" s="42" customFormat="1" ht="24" customHeight="1" x14ac:dyDescent="0.25">
      <c r="A181" s="75" t="s">
        <v>70</v>
      </c>
      <c r="B181" s="75"/>
      <c r="C181" s="66"/>
      <c r="D181" s="44" t="s">
        <v>12</v>
      </c>
      <c r="E181" s="40">
        <f t="shared" ref="E181:I186" si="55">E45+E88</f>
        <v>2320</v>
      </c>
      <c r="F181" s="40">
        <f t="shared" si="55"/>
        <v>2060</v>
      </c>
      <c r="G181" s="40">
        <f t="shared" si="55"/>
        <v>100</v>
      </c>
      <c r="H181" s="40">
        <f t="shared" si="55"/>
        <v>100</v>
      </c>
      <c r="I181" s="40">
        <f t="shared" si="55"/>
        <v>60</v>
      </c>
    </row>
    <row r="182" spans="1:9" s="42" customFormat="1" ht="24.75" customHeight="1" x14ac:dyDescent="0.25">
      <c r="A182" s="75"/>
      <c r="B182" s="75"/>
      <c r="C182" s="66"/>
      <c r="D182" s="51" t="s">
        <v>23</v>
      </c>
      <c r="E182" s="39">
        <f t="shared" si="55"/>
        <v>0</v>
      </c>
      <c r="F182" s="39">
        <f t="shared" si="55"/>
        <v>0</v>
      </c>
      <c r="G182" s="39">
        <f t="shared" si="55"/>
        <v>0</v>
      </c>
      <c r="H182" s="39">
        <f t="shared" si="55"/>
        <v>0</v>
      </c>
      <c r="I182" s="39">
        <f t="shared" si="55"/>
        <v>0</v>
      </c>
    </row>
    <row r="183" spans="1:9" s="42" customFormat="1" ht="31.5" x14ac:dyDescent="0.25">
      <c r="A183" s="75"/>
      <c r="B183" s="75"/>
      <c r="C183" s="66"/>
      <c r="D183" s="51" t="s">
        <v>24</v>
      </c>
      <c r="E183" s="39">
        <f t="shared" si="55"/>
        <v>0</v>
      </c>
      <c r="F183" s="39">
        <f t="shared" si="55"/>
        <v>0</v>
      </c>
      <c r="G183" s="39">
        <f t="shared" si="55"/>
        <v>0</v>
      </c>
      <c r="H183" s="39">
        <f t="shared" si="55"/>
        <v>0</v>
      </c>
      <c r="I183" s="39">
        <f t="shared" si="55"/>
        <v>0</v>
      </c>
    </row>
    <row r="184" spans="1:9" s="42" customFormat="1" ht="29.25" customHeight="1" x14ac:dyDescent="0.25">
      <c r="A184" s="75"/>
      <c r="B184" s="75"/>
      <c r="C184" s="66"/>
      <c r="D184" s="51" t="s">
        <v>14</v>
      </c>
      <c r="E184" s="39">
        <f t="shared" si="55"/>
        <v>0</v>
      </c>
      <c r="F184" s="39">
        <f t="shared" si="55"/>
        <v>0</v>
      </c>
      <c r="G184" s="39">
        <f t="shared" si="55"/>
        <v>0</v>
      </c>
      <c r="H184" s="39">
        <f t="shared" si="55"/>
        <v>0</v>
      </c>
      <c r="I184" s="39">
        <f t="shared" si="55"/>
        <v>0</v>
      </c>
    </row>
    <row r="185" spans="1:9" s="42" customFormat="1" ht="31.5" x14ac:dyDescent="0.25">
      <c r="A185" s="75"/>
      <c r="B185" s="75"/>
      <c r="C185" s="66"/>
      <c r="D185" s="51" t="s">
        <v>15</v>
      </c>
      <c r="E185" s="39">
        <f t="shared" si="55"/>
        <v>0</v>
      </c>
      <c r="F185" s="39">
        <f t="shared" si="55"/>
        <v>0</v>
      </c>
      <c r="G185" s="39">
        <f t="shared" si="55"/>
        <v>0</v>
      </c>
      <c r="H185" s="39">
        <f t="shared" si="55"/>
        <v>0</v>
      </c>
      <c r="I185" s="39">
        <f t="shared" si="55"/>
        <v>0</v>
      </c>
    </row>
    <row r="186" spans="1:9" s="42" customFormat="1" ht="30" customHeight="1" x14ac:dyDescent="0.25">
      <c r="A186" s="75"/>
      <c r="B186" s="75"/>
      <c r="C186" s="66"/>
      <c r="D186" s="51" t="s">
        <v>18</v>
      </c>
      <c r="E186" s="39">
        <f t="shared" si="55"/>
        <v>2320</v>
      </c>
      <c r="F186" s="39">
        <f t="shared" si="55"/>
        <v>2060</v>
      </c>
      <c r="G186" s="39">
        <f t="shared" si="55"/>
        <v>100</v>
      </c>
      <c r="H186" s="39">
        <f t="shared" si="55"/>
        <v>100</v>
      </c>
      <c r="I186" s="39">
        <f t="shared" si="55"/>
        <v>60</v>
      </c>
    </row>
    <row r="187" spans="1:9" s="42" customFormat="1" ht="25.5" customHeight="1" x14ac:dyDescent="0.25">
      <c r="A187" s="75" t="s">
        <v>71</v>
      </c>
      <c r="B187" s="75"/>
      <c r="C187" s="66"/>
      <c r="D187" s="44" t="s">
        <v>12</v>
      </c>
      <c r="E187" s="40">
        <f>E113</f>
        <v>518018</v>
      </c>
      <c r="F187" s="40">
        <f t="shared" ref="F187:I187" si="56">F113</f>
        <v>129504.5</v>
      </c>
      <c r="G187" s="40">
        <f t="shared" si="56"/>
        <v>129504.5</v>
      </c>
      <c r="H187" s="40">
        <f t="shared" si="56"/>
        <v>129504.5</v>
      </c>
      <c r="I187" s="40">
        <f t="shared" si="56"/>
        <v>129504.5</v>
      </c>
    </row>
    <row r="188" spans="1:9" s="42" customFormat="1" ht="30.75" customHeight="1" x14ac:dyDescent="0.25">
      <c r="A188" s="75"/>
      <c r="B188" s="75"/>
      <c r="C188" s="66"/>
      <c r="D188" s="51" t="s">
        <v>23</v>
      </c>
      <c r="E188" s="39">
        <f t="shared" ref="E188:I192" si="57">E114</f>
        <v>0</v>
      </c>
      <c r="F188" s="39">
        <f t="shared" si="57"/>
        <v>0</v>
      </c>
      <c r="G188" s="39">
        <f t="shared" si="57"/>
        <v>0</v>
      </c>
      <c r="H188" s="39">
        <f t="shared" si="57"/>
        <v>0</v>
      </c>
      <c r="I188" s="39">
        <f t="shared" si="57"/>
        <v>0</v>
      </c>
    </row>
    <row r="189" spans="1:9" s="42" customFormat="1" ht="37.5" customHeight="1" x14ac:dyDescent="0.25">
      <c r="A189" s="75"/>
      <c r="B189" s="75"/>
      <c r="C189" s="66"/>
      <c r="D189" s="51" t="s">
        <v>24</v>
      </c>
      <c r="E189" s="39">
        <f t="shared" si="57"/>
        <v>148280.79999999999</v>
      </c>
      <c r="F189" s="39">
        <f t="shared" si="57"/>
        <v>37070.199999999997</v>
      </c>
      <c r="G189" s="39">
        <f t="shared" si="57"/>
        <v>37070.199999999997</v>
      </c>
      <c r="H189" s="39">
        <f t="shared" si="57"/>
        <v>37070.199999999997</v>
      </c>
      <c r="I189" s="39">
        <f t="shared" si="57"/>
        <v>37070.199999999997</v>
      </c>
    </row>
    <row r="190" spans="1:9" s="42" customFormat="1" ht="29.25" customHeight="1" x14ac:dyDescent="0.25">
      <c r="A190" s="75"/>
      <c r="B190" s="75"/>
      <c r="C190" s="66"/>
      <c r="D190" s="51" t="s">
        <v>14</v>
      </c>
      <c r="E190" s="39">
        <f t="shared" si="57"/>
        <v>270646.8</v>
      </c>
      <c r="F190" s="39">
        <f t="shared" si="57"/>
        <v>65261.7</v>
      </c>
      <c r="G190" s="39">
        <f t="shared" si="57"/>
        <v>68461.7</v>
      </c>
      <c r="H190" s="39">
        <f t="shared" si="57"/>
        <v>68461.7</v>
      </c>
      <c r="I190" s="39">
        <f t="shared" si="57"/>
        <v>68461.7</v>
      </c>
    </row>
    <row r="191" spans="1:9" s="42" customFormat="1" ht="31.5" x14ac:dyDescent="0.25">
      <c r="A191" s="75"/>
      <c r="B191" s="75"/>
      <c r="C191" s="66"/>
      <c r="D191" s="51" t="s">
        <v>15</v>
      </c>
      <c r="E191" s="39">
        <f t="shared" si="57"/>
        <v>0</v>
      </c>
      <c r="F191" s="39">
        <f t="shared" si="57"/>
        <v>0</v>
      </c>
      <c r="G191" s="39">
        <f t="shared" si="57"/>
        <v>0</v>
      </c>
      <c r="H191" s="39">
        <f t="shared" si="57"/>
        <v>0</v>
      </c>
      <c r="I191" s="39">
        <f t="shared" si="57"/>
        <v>0</v>
      </c>
    </row>
    <row r="192" spans="1:9" s="42" customFormat="1" ht="30" customHeight="1" x14ac:dyDescent="0.25">
      <c r="A192" s="75"/>
      <c r="B192" s="75"/>
      <c r="C192" s="66"/>
      <c r="D192" s="52" t="s">
        <v>18</v>
      </c>
      <c r="E192" s="39">
        <f>E118</f>
        <v>99090.400000000023</v>
      </c>
      <c r="F192" s="39">
        <f t="shared" si="57"/>
        <v>27172.600000000006</v>
      </c>
      <c r="G192" s="39">
        <f t="shared" si="57"/>
        <v>23972.600000000006</v>
      </c>
      <c r="H192" s="39">
        <f t="shared" si="57"/>
        <v>23972.600000000006</v>
      </c>
      <c r="I192" s="39">
        <f t="shared" si="57"/>
        <v>23972.600000000006</v>
      </c>
    </row>
    <row r="193" spans="1:9" s="42" customFormat="1" ht="27" customHeight="1" x14ac:dyDescent="0.25">
      <c r="A193" s="75" t="s">
        <v>91</v>
      </c>
      <c r="B193" s="75"/>
      <c r="C193" s="66"/>
      <c r="D193" s="44" t="s">
        <v>12</v>
      </c>
      <c r="E193" s="40">
        <f>E33</f>
        <v>4588.3879999999999</v>
      </c>
      <c r="F193" s="40">
        <f t="shared" ref="F193:I193" si="58">F33</f>
        <v>1147.097</v>
      </c>
      <c r="G193" s="40">
        <f t="shared" si="58"/>
        <v>1147.097</v>
      </c>
      <c r="H193" s="40">
        <f t="shared" si="58"/>
        <v>1147.097</v>
      </c>
      <c r="I193" s="40">
        <f t="shared" si="58"/>
        <v>1147.097</v>
      </c>
    </row>
    <row r="194" spans="1:9" s="42" customFormat="1" ht="27" customHeight="1" x14ac:dyDescent="0.25">
      <c r="A194" s="75"/>
      <c r="B194" s="75"/>
      <c r="C194" s="66"/>
      <c r="D194" s="51" t="s">
        <v>23</v>
      </c>
      <c r="E194" s="39">
        <f t="shared" ref="E194:I198" si="59">E34</f>
        <v>0</v>
      </c>
      <c r="F194" s="39">
        <f t="shared" si="59"/>
        <v>0</v>
      </c>
      <c r="G194" s="39">
        <f t="shared" si="59"/>
        <v>0</v>
      </c>
      <c r="H194" s="39">
        <f t="shared" si="59"/>
        <v>0</v>
      </c>
      <c r="I194" s="39">
        <f t="shared" si="59"/>
        <v>0</v>
      </c>
    </row>
    <row r="195" spans="1:9" s="42" customFormat="1" ht="32.25" customHeight="1" x14ac:dyDescent="0.25">
      <c r="A195" s="75"/>
      <c r="B195" s="75"/>
      <c r="C195" s="66"/>
      <c r="D195" s="51" t="s">
        <v>24</v>
      </c>
      <c r="E195" s="39">
        <f t="shared" si="59"/>
        <v>4588.3879999999999</v>
      </c>
      <c r="F195" s="39">
        <f t="shared" si="59"/>
        <v>1147.097</v>
      </c>
      <c r="G195" s="39">
        <f t="shared" si="59"/>
        <v>1147.097</v>
      </c>
      <c r="H195" s="39">
        <f t="shared" si="59"/>
        <v>1147.097</v>
      </c>
      <c r="I195" s="39">
        <f t="shared" si="59"/>
        <v>1147.097</v>
      </c>
    </row>
    <row r="196" spans="1:9" s="42" customFormat="1" ht="28.5" customHeight="1" x14ac:dyDescent="0.25">
      <c r="A196" s="75"/>
      <c r="B196" s="75"/>
      <c r="C196" s="66"/>
      <c r="D196" s="51" t="s">
        <v>14</v>
      </c>
      <c r="E196" s="39">
        <f t="shared" si="59"/>
        <v>0</v>
      </c>
      <c r="F196" s="39">
        <f t="shared" si="59"/>
        <v>0</v>
      </c>
      <c r="G196" s="39">
        <f t="shared" si="59"/>
        <v>0</v>
      </c>
      <c r="H196" s="39">
        <f t="shared" si="59"/>
        <v>0</v>
      </c>
      <c r="I196" s="39">
        <f t="shared" si="59"/>
        <v>0</v>
      </c>
    </row>
    <row r="197" spans="1:9" s="42" customFormat="1" ht="31.5" x14ac:dyDescent="0.25">
      <c r="A197" s="75"/>
      <c r="B197" s="75"/>
      <c r="C197" s="66"/>
      <c r="D197" s="51" t="s">
        <v>15</v>
      </c>
      <c r="E197" s="39">
        <f t="shared" si="59"/>
        <v>0</v>
      </c>
      <c r="F197" s="39">
        <f t="shared" si="59"/>
        <v>0</v>
      </c>
      <c r="G197" s="39">
        <f t="shared" si="59"/>
        <v>0</v>
      </c>
      <c r="H197" s="39">
        <f t="shared" si="59"/>
        <v>0</v>
      </c>
      <c r="I197" s="39">
        <f t="shared" si="59"/>
        <v>0</v>
      </c>
    </row>
    <row r="198" spans="1:9" s="42" customFormat="1" ht="29.25" customHeight="1" x14ac:dyDescent="0.25">
      <c r="A198" s="75"/>
      <c r="B198" s="75"/>
      <c r="C198" s="66"/>
      <c r="D198" s="51" t="s">
        <v>18</v>
      </c>
      <c r="E198" s="39">
        <f t="shared" si="59"/>
        <v>0</v>
      </c>
      <c r="F198" s="39">
        <f t="shared" si="59"/>
        <v>0</v>
      </c>
      <c r="G198" s="39">
        <f t="shared" si="59"/>
        <v>0</v>
      </c>
      <c r="H198" s="39">
        <f t="shared" si="59"/>
        <v>0</v>
      </c>
      <c r="I198" s="39">
        <f t="shared" si="59"/>
        <v>0</v>
      </c>
    </row>
    <row r="199" spans="1:9" x14ac:dyDescent="0.25">
      <c r="I199" s="14"/>
    </row>
    <row r="200" spans="1:9" x14ac:dyDescent="0.25">
      <c r="I200" s="14"/>
    </row>
  </sheetData>
  <mergeCells count="78">
    <mergeCell ref="A163:B168"/>
    <mergeCell ref="C163:C168"/>
    <mergeCell ref="A169:B174"/>
    <mergeCell ref="C169:C174"/>
    <mergeCell ref="A175:B180"/>
    <mergeCell ref="C175:C180"/>
    <mergeCell ref="A181:B186"/>
    <mergeCell ref="C181:C186"/>
    <mergeCell ref="A187:B192"/>
    <mergeCell ref="C187:C192"/>
    <mergeCell ref="A193:B198"/>
    <mergeCell ref="C193:C198"/>
    <mergeCell ref="A145:B150"/>
    <mergeCell ref="C145:C150"/>
    <mergeCell ref="A151:B156"/>
    <mergeCell ref="C151:C156"/>
    <mergeCell ref="A157:B162"/>
    <mergeCell ref="C157:C162"/>
    <mergeCell ref="A106:A111"/>
    <mergeCell ref="B106:B111"/>
    <mergeCell ref="C106:C111"/>
    <mergeCell ref="A112:I112"/>
    <mergeCell ref="A144:I144"/>
    <mergeCell ref="A125:B130"/>
    <mergeCell ref="C125:C130"/>
    <mergeCell ref="A131:I131"/>
    <mergeCell ref="A132:B137"/>
    <mergeCell ref="C132:C137"/>
    <mergeCell ref="A138:B143"/>
    <mergeCell ref="C138:C143"/>
    <mergeCell ref="A113:A118"/>
    <mergeCell ref="B113:B118"/>
    <mergeCell ref="C113:C118"/>
    <mergeCell ref="A119:A124"/>
    <mergeCell ref="B119:B124"/>
    <mergeCell ref="C119:C124"/>
    <mergeCell ref="C88:C93"/>
    <mergeCell ref="A94:A99"/>
    <mergeCell ref="B94:B99"/>
    <mergeCell ref="C94:C99"/>
    <mergeCell ref="A100:A105"/>
    <mergeCell ref="B100:B105"/>
    <mergeCell ref="C100:C105"/>
    <mergeCell ref="A58:A93"/>
    <mergeCell ref="B58:B93"/>
    <mergeCell ref="C58:C63"/>
    <mergeCell ref="C64:C69"/>
    <mergeCell ref="C70:C75"/>
    <mergeCell ref="C76:C81"/>
    <mergeCell ref="C82:C87"/>
    <mergeCell ref="A51:A56"/>
    <mergeCell ref="B51:B56"/>
    <mergeCell ref="C51:C56"/>
    <mergeCell ref="A57:I57"/>
    <mergeCell ref="A39:A50"/>
    <mergeCell ref="B39:B50"/>
    <mergeCell ref="C39:C44"/>
    <mergeCell ref="C45:C50"/>
    <mergeCell ref="A8:I8"/>
    <mergeCell ref="A9:A20"/>
    <mergeCell ref="B9:B20"/>
    <mergeCell ref="C9:C14"/>
    <mergeCell ref="A27:A38"/>
    <mergeCell ref="B27:B38"/>
    <mergeCell ref="C27:C32"/>
    <mergeCell ref="C33:C38"/>
    <mergeCell ref="C15:C20"/>
    <mergeCell ref="A21:A26"/>
    <mergeCell ref="B21:B26"/>
    <mergeCell ref="C21:C26"/>
    <mergeCell ref="A2:I2"/>
    <mergeCell ref="A4:A6"/>
    <mergeCell ref="B4:B6"/>
    <mergeCell ref="C4:C6"/>
    <mergeCell ref="D4:D6"/>
    <mergeCell ref="E4:I4"/>
    <mergeCell ref="E5:E6"/>
    <mergeCell ref="F5:I5"/>
  </mergeCells>
  <pageMargins left="0.51181102362204722" right="0.27559055118110237" top="0.15748031496062992" bottom="0.15748031496062992" header="0.15748031496062992" footer="0.15748031496062992"/>
  <pageSetup paperSize="9" scale="61" fitToHeight="0" orientation="landscape" r:id="rId1"/>
  <rowBreaks count="6" manualBreakCount="6">
    <brk id="32" max="8" man="1"/>
    <brk id="63" max="8" man="1"/>
    <brk id="93" max="8" man="1"/>
    <brk id="156" max="8" man="1"/>
    <brk id="186" max="8" man="1"/>
    <brk id="19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</vt:lpstr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2016-10-25T06:52:14Z</dcterms:modified>
</cp:coreProperties>
</file>