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ект" sheetId="4" r:id="rId1"/>
    <sheet name="Лист2" sheetId="2" r:id="rId2"/>
    <sheet name="Лист3" sheetId="3" r:id="rId3"/>
  </sheets>
  <definedNames>
    <definedName name="_xlnm.Print_Area" localSheetId="0">проект!$A$7:$L$35</definedName>
  </definedNames>
  <calcPr calcId="145621"/>
</workbook>
</file>

<file path=xl/calcChain.xml><?xml version="1.0" encoding="utf-8"?>
<calcChain xmlns="http://schemas.openxmlformats.org/spreadsheetml/2006/main">
  <c r="H11" i="2" l="1"/>
  <c r="H10" i="2"/>
  <c r="I12" i="2"/>
  <c r="H12" i="2" l="1"/>
  <c r="F70" i="4"/>
  <c r="F61" i="4"/>
  <c r="H128" i="4" l="1"/>
  <c r="F125" i="4" l="1"/>
  <c r="G125" i="4"/>
  <c r="H125" i="4"/>
  <c r="I125" i="4"/>
  <c r="J125" i="4"/>
  <c r="K125" i="4"/>
  <c r="L125" i="4"/>
  <c r="F126" i="4"/>
  <c r="G126" i="4"/>
  <c r="H126" i="4"/>
  <c r="I126" i="4"/>
  <c r="J126" i="4"/>
  <c r="K126" i="4"/>
  <c r="L126" i="4"/>
  <c r="F127" i="4"/>
  <c r="G127" i="4"/>
  <c r="H127" i="4"/>
  <c r="I127" i="4"/>
  <c r="J127" i="4"/>
  <c r="K127" i="4"/>
  <c r="L127" i="4"/>
  <c r="F128" i="4"/>
  <c r="G128" i="4"/>
  <c r="I128" i="4"/>
  <c r="J128" i="4"/>
  <c r="K128" i="4"/>
  <c r="L128" i="4"/>
  <c r="G124" i="4"/>
  <c r="H124" i="4"/>
  <c r="I124" i="4"/>
  <c r="J124" i="4"/>
  <c r="K124" i="4"/>
  <c r="L124" i="4"/>
  <c r="F124" i="4"/>
  <c r="F119" i="4"/>
  <c r="G119" i="4"/>
  <c r="H119" i="4"/>
  <c r="I119" i="4"/>
  <c r="J119" i="4"/>
  <c r="K119" i="4"/>
  <c r="L119" i="4"/>
  <c r="F120" i="4"/>
  <c r="G120" i="4"/>
  <c r="H120" i="4"/>
  <c r="I120" i="4"/>
  <c r="J120" i="4"/>
  <c r="K120" i="4"/>
  <c r="L120" i="4"/>
  <c r="F121" i="4"/>
  <c r="G121" i="4"/>
  <c r="H121" i="4"/>
  <c r="I121" i="4"/>
  <c r="J121" i="4"/>
  <c r="K121" i="4"/>
  <c r="L121" i="4"/>
  <c r="F122" i="4"/>
  <c r="G122" i="4"/>
  <c r="H122" i="4"/>
  <c r="I122" i="4"/>
  <c r="J122" i="4"/>
  <c r="K122" i="4"/>
  <c r="L122" i="4"/>
  <c r="G118" i="4"/>
  <c r="H118" i="4"/>
  <c r="I118" i="4"/>
  <c r="J118" i="4"/>
  <c r="K118" i="4"/>
  <c r="L118" i="4"/>
  <c r="F118" i="4"/>
  <c r="F113" i="4"/>
  <c r="G113" i="4"/>
  <c r="H113" i="4"/>
  <c r="I113" i="4"/>
  <c r="J113" i="4"/>
  <c r="K113" i="4"/>
  <c r="L113" i="4"/>
  <c r="F114" i="4"/>
  <c r="G114" i="4"/>
  <c r="H114" i="4"/>
  <c r="I114" i="4"/>
  <c r="J114" i="4"/>
  <c r="K114" i="4"/>
  <c r="L114" i="4"/>
  <c r="F115" i="4"/>
  <c r="G115" i="4"/>
  <c r="H115" i="4"/>
  <c r="I115" i="4"/>
  <c r="J115" i="4"/>
  <c r="K115" i="4"/>
  <c r="L115" i="4"/>
  <c r="F116" i="4"/>
  <c r="G116" i="4"/>
  <c r="H116" i="4"/>
  <c r="I116" i="4"/>
  <c r="J116" i="4"/>
  <c r="K116" i="4"/>
  <c r="L116" i="4"/>
  <c r="G112" i="4"/>
  <c r="H112" i="4"/>
  <c r="I112" i="4"/>
  <c r="J112" i="4"/>
  <c r="K112" i="4"/>
  <c r="L112" i="4"/>
  <c r="F112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G80" i="4"/>
  <c r="H80" i="4"/>
  <c r="I80" i="4"/>
  <c r="J80" i="4"/>
  <c r="K80" i="4"/>
  <c r="L80" i="4"/>
  <c r="F80" i="4"/>
  <c r="F107" i="4"/>
  <c r="G107" i="4"/>
  <c r="H107" i="4"/>
  <c r="I107" i="4"/>
  <c r="J107" i="4"/>
  <c r="K107" i="4"/>
  <c r="L107" i="4"/>
  <c r="F108" i="4"/>
  <c r="G108" i="4"/>
  <c r="H108" i="4"/>
  <c r="I108" i="4"/>
  <c r="J108" i="4"/>
  <c r="K108" i="4"/>
  <c r="L108" i="4"/>
  <c r="F109" i="4"/>
  <c r="G109" i="4"/>
  <c r="H109" i="4"/>
  <c r="I109" i="4"/>
  <c r="J109" i="4"/>
  <c r="K109" i="4"/>
  <c r="L109" i="4"/>
  <c r="F110" i="4"/>
  <c r="G110" i="4"/>
  <c r="H110" i="4"/>
  <c r="I110" i="4"/>
  <c r="J110" i="4"/>
  <c r="K110" i="4"/>
  <c r="L110" i="4"/>
  <c r="G106" i="4"/>
  <c r="H106" i="4"/>
  <c r="I106" i="4"/>
  <c r="J106" i="4"/>
  <c r="K106" i="4"/>
  <c r="L106" i="4"/>
  <c r="F106" i="4"/>
  <c r="G70" i="4"/>
  <c r="E80" i="4" l="1"/>
  <c r="E120" i="4"/>
  <c r="L70" i="4"/>
  <c r="L71" i="4"/>
  <c r="L72" i="4"/>
  <c r="K70" i="4"/>
  <c r="K71" i="4"/>
  <c r="K72" i="4"/>
  <c r="J70" i="4"/>
  <c r="J71" i="4"/>
  <c r="J72" i="4"/>
  <c r="J78" i="4" s="1"/>
  <c r="I70" i="4"/>
  <c r="I71" i="4"/>
  <c r="I72" i="4"/>
  <c r="I78" i="4" s="1"/>
  <c r="H70" i="4"/>
  <c r="H71" i="4"/>
  <c r="H72" i="4"/>
  <c r="G71" i="4"/>
  <c r="G72" i="4"/>
  <c r="F71" i="4"/>
  <c r="F72" i="4"/>
  <c r="G69" i="4"/>
  <c r="H69" i="4"/>
  <c r="I69" i="4"/>
  <c r="J69" i="4"/>
  <c r="K69" i="4"/>
  <c r="L69" i="4"/>
  <c r="F69" i="4"/>
  <c r="G68" i="4"/>
  <c r="H68" i="4"/>
  <c r="I68" i="4"/>
  <c r="J68" i="4"/>
  <c r="K68" i="4"/>
  <c r="L68" i="4"/>
  <c r="F68" i="4"/>
  <c r="E64" i="4"/>
  <c r="G41" i="4"/>
  <c r="G104" i="4" s="1"/>
  <c r="H41" i="4"/>
  <c r="I41" i="4"/>
  <c r="I104" i="4" s="1"/>
  <c r="J41" i="4"/>
  <c r="J104" i="4" s="1"/>
  <c r="K41" i="4"/>
  <c r="K104" i="4" s="1"/>
  <c r="L41" i="4"/>
  <c r="G40" i="4"/>
  <c r="H40" i="4"/>
  <c r="I40" i="4"/>
  <c r="J40" i="4"/>
  <c r="K40" i="4"/>
  <c r="L40" i="4"/>
  <c r="G39" i="4"/>
  <c r="H39" i="4"/>
  <c r="I39" i="4"/>
  <c r="J39" i="4"/>
  <c r="K39" i="4"/>
  <c r="L39" i="4"/>
  <c r="G38" i="4"/>
  <c r="H38" i="4"/>
  <c r="I38" i="4"/>
  <c r="J38" i="4"/>
  <c r="K38" i="4"/>
  <c r="L38" i="4"/>
  <c r="F38" i="4"/>
  <c r="F39" i="4"/>
  <c r="F40" i="4"/>
  <c r="F41" i="4"/>
  <c r="G37" i="4"/>
  <c r="H37" i="4"/>
  <c r="I37" i="4"/>
  <c r="J37" i="4"/>
  <c r="K37" i="4"/>
  <c r="L37" i="4"/>
  <c r="F37" i="4"/>
  <c r="K123" i="4"/>
  <c r="L123" i="4"/>
  <c r="K117" i="4"/>
  <c r="L117" i="4"/>
  <c r="E126" i="4"/>
  <c r="G123" i="4"/>
  <c r="G117" i="4"/>
  <c r="E114" i="4"/>
  <c r="G111" i="4"/>
  <c r="E128" i="4"/>
  <c r="E127" i="4"/>
  <c r="E125" i="4"/>
  <c r="E124" i="4"/>
  <c r="J123" i="4"/>
  <c r="I123" i="4"/>
  <c r="H123" i="4"/>
  <c r="F123" i="4"/>
  <c r="E122" i="4"/>
  <c r="E121" i="4"/>
  <c r="E119" i="4"/>
  <c r="E118" i="4"/>
  <c r="J117" i="4"/>
  <c r="I117" i="4"/>
  <c r="H117" i="4"/>
  <c r="G55" i="4"/>
  <c r="H55" i="4"/>
  <c r="I55" i="4"/>
  <c r="J55" i="4"/>
  <c r="K55" i="4"/>
  <c r="L55" i="4"/>
  <c r="F55" i="4"/>
  <c r="E56" i="4"/>
  <c r="E57" i="4"/>
  <c r="E58" i="4"/>
  <c r="E59" i="4"/>
  <c r="E60" i="4"/>
  <c r="G49" i="4"/>
  <c r="H49" i="4"/>
  <c r="I49" i="4"/>
  <c r="J49" i="4"/>
  <c r="K49" i="4"/>
  <c r="L49" i="4"/>
  <c r="F49" i="4"/>
  <c r="E50" i="4"/>
  <c r="E51" i="4"/>
  <c r="E52" i="4"/>
  <c r="E53" i="4"/>
  <c r="E54" i="4"/>
  <c r="K100" i="4" l="1"/>
  <c r="K74" i="4"/>
  <c r="F101" i="4"/>
  <c r="F75" i="4"/>
  <c r="I103" i="4"/>
  <c r="I77" i="4"/>
  <c r="J100" i="4"/>
  <c r="J74" i="4"/>
  <c r="F78" i="4"/>
  <c r="F104" i="4"/>
  <c r="L101" i="4"/>
  <c r="L75" i="4"/>
  <c r="H75" i="4"/>
  <c r="H101" i="4"/>
  <c r="L103" i="4"/>
  <c r="L77" i="4"/>
  <c r="H103" i="4"/>
  <c r="H77" i="4"/>
  <c r="K78" i="4"/>
  <c r="F74" i="4"/>
  <c r="F100" i="4"/>
  <c r="F99" i="4" s="1"/>
  <c r="I74" i="4"/>
  <c r="I100" i="4"/>
  <c r="F77" i="4"/>
  <c r="F103" i="4"/>
  <c r="K101" i="4"/>
  <c r="K75" i="4"/>
  <c r="G101" i="4"/>
  <c r="G75" i="4"/>
  <c r="K103" i="4"/>
  <c r="K77" i="4"/>
  <c r="G103" i="4"/>
  <c r="G77" i="4"/>
  <c r="G78" i="4"/>
  <c r="L74" i="4"/>
  <c r="L100" i="4"/>
  <c r="H74" i="4"/>
  <c r="H100" i="4"/>
  <c r="F76" i="4"/>
  <c r="F102" i="4"/>
  <c r="J101" i="4"/>
  <c r="J75" i="4"/>
  <c r="L102" i="4"/>
  <c r="L76" i="4"/>
  <c r="J103" i="4"/>
  <c r="J77" i="4"/>
  <c r="L104" i="4"/>
  <c r="L78" i="4"/>
  <c r="G100" i="4"/>
  <c r="G74" i="4"/>
  <c r="I75" i="4"/>
  <c r="I101" i="4"/>
  <c r="K76" i="4"/>
  <c r="K102" i="4"/>
  <c r="H102" i="4"/>
  <c r="H76" i="4"/>
  <c r="H78" i="4"/>
  <c r="H104" i="4"/>
  <c r="H99" i="4" s="1"/>
  <c r="J102" i="4"/>
  <c r="J76" i="4"/>
  <c r="I102" i="4"/>
  <c r="I99" i="4" s="1"/>
  <c r="I76" i="4"/>
  <c r="G102" i="4"/>
  <c r="G76" i="4"/>
  <c r="E123" i="4"/>
  <c r="E55" i="4"/>
  <c r="E49" i="4"/>
  <c r="E117" i="4"/>
  <c r="E46" i="4"/>
  <c r="F43" i="4"/>
  <c r="K99" i="4" l="1"/>
  <c r="L99" i="4"/>
  <c r="J99" i="4"/>
  <c r="G99" i="4"/>
  <c r="E102" i="4"/>
  <c r="E116" i="4"/>
  <c r="E115" i="4"/>
  <c r="E113" i="4"/>
  <c r="E112" i="4"/>
  <c r="L111" i="4"/>
  <c r="K111" i="4"/>
  <c r="J111" i="4"/>
  <c r="I111" i="4"/>
  <c r="H111" i="4"/>
  <c r="F111" i="4"/>
  <c r="E106" i="4" l="1"/>
  <c r="E111" i="4"/>
  <c r="E74" i="4"/>
  <c r="E100" i="4"/>
  <c r="E71" i="4"/>
  <c r="E68" i="4"/>
  <c r="E62" i="4"/>
  <c r="E63" i="4"/>
  <c r="E65" i="4"/>
  <c r="E66" i="4"/>
  <c r="G61" i="4"/>
  <c r="H61" i="4"/>
  <c r="I61" i="4"/>
  <c r="J61" i="4"/>
  <c r="K61" i="4"/>
  <c r="L61" i="4"/>
  <c r="G43" i="4"/>
  <c r="H43" i="4"/>
  <c r="I43" i="4"/>
  <c r="J43" i="4"/>
  <c r="K43" i="4"/>
  <c r="L43" i="4"/>
  <c r="E37" i="4"/>
  <c r="E34" i="4"/>
  <c r="E35" i="4"/>
  <c r="E33" i="4"/>
  <c r="E31" i="4"/>
  <c r="G30" i="4"/>
  <c r="H30" i="4"/>
  <c r="I30" i="4"/>
  <c r="J30" i="4"/>
  <c r="K30" i="4"/>
  <c r="L30" i="4"/>
  <c r="F30" i="4"/>
  <c r="E28" i="4"/>
  <c r="E29" i="4"/>
  <c r="E27" i="4"/>
  <c r="E25" i="4"/>
  <c r="G24" i="4"/>
  <c r="H24" i="4"/>
  <c r="I24" i="4"/>
  <c r="J24" i="4"/>
  <c r="K24" i="4"/>
  <c r="L24" i="4"/>
  <c r="F24" i="4"/>
  <c r="G18" i="4"/>
  <c r="H18" i="4"/>
  <c r="I18" i="4"/>
  <c r="J18" i="4"/>
  <c r="K18" i="4"/>
  <c r="L18" i="4"/>
  <c r="F18" i="4"/>
  <c r="E22" i="4"/>
  <c r="E23" i="4"/>
  <c r="E21" i="4"/>
  <c r="E19" i="4"/>
  <c r="E18" i="4" l="1"/>
  <c r="E110" i="4"/>
  <c r="I73" i="4"/>
  <c r="G73" i="4"/>
  <c r="K73" i="4"/>
  <c r="H67" i="4"/>
  <c r="L67" i="4"/>
  <c r="E72" i="4"/>
  <c r="F36" i="4"/>
  <c r="K67" i="4"/>
  <c r="I67" i="4"/>
  <c r="G67" i="4"/>
  <c r="J67" i="4"/>
  <c r="G36" i="4"/>
  <c r="E70" i="4"/>
  <c r="F67" i="4"/>
  <c r="E69" i="4"/>
  <c r="E61" i="4"/>
  <c r="E40" i="4"/>
  <c r="E30" i="4"/>
  <c r="E24" i="4"/>
  <c r="D96" i="4"/>
  <c r="D95" i="4"/>
  <c r="E104" i="4" l="1"/>
  <c r="G105" i="4"/>
  <c r="E77" i="4"/>
  <c r="F73" i="4"/>
  <c r="I105" i="4"/>
  <c r="L105" i="4"/>
  <c r="E108" i="4"/>
  <c r="J105" i="4"/>
  <c r="K105" i="4"/>
  <c r="H73" i="4"/>
  <c r="L73" i="4"/>
  <c r="J73" i="4"/>
  <c r="E67" i="4"/>
  <c r="E48" i="4"/>
  <c r="E47" i="4"/>
  <c r="E45" i="4"/>
  <c r="E44" i="4"/>
  <c r="L36" i="4"/>
  <c r="K36" i="4"/>
  <c r="J36" i="4"/>
  <c r="I36" i="4"/>
  <c r="H36" i="4"/>
  <c r="E32" i="4"/>
  <c r="E26" i="4"/>
  <c r="E20" i="4"/>
  <c r="E103" i="4" l="1"/>
  <c r="E109" i="4"/>
  <c r="F105" i="4"/>
  <c r="E99" i="4"/>
  <c r="H105" i="4"/>
  <c r="E107" i="4"/>
  <c r="E101" i="4"/>
  <c r="E36" i="4"/>
  <c r="E39" i="4"/>
  <c r="E41" i="4"/>
  <c r="E75" i="4"/>
  <c r="E38" i="4"/>
  <c r="E43" i="4"/>
  <c r="E105" i="4" l="1"/>
  <c r="E78" i="4"/>
  <c r="E76" i="4" l="1"/>
  <c r="E73" i="4"/>
</calcChain>
</file>

<file path=xl/sharedStrings.xml><?xml version="1.0" encoding="utf-8"?>
<sst xmlns="http://schemas.openxmlformats.org/spreadsheetml/2006/main" count="173" uniqueCount="79">
  <si>
    <t>Таблица 2</t>
  </si>
  <si>
    <t xml:space="preserve">Перечень программных мероприятий </t>
  </si>
  <si>
    <t>Мероприятия муниципальной программы</t>
  </si>
  <si>
    <t>Ответственный исполнитель / соисполнитель</t>
  </si>
  <si>
    <t>Источники финансиро-вания</t>
  </si>
  <si>
    <t>Финансовые затраты на реализацию (тыс.руб.)</t>
  </si>
  <si>
    <t>ВСЕГО</t>
  </si>
  <si>
    <t>в том числе:</t>
  </si>
  <si>
    <t>2014г.</t>
  </si>
  <si>
    <t>2015г.</t>
  </si>
  <si>
    <t>2016г.</t>
  </si>
  <si>
    <t>2017г.</t>
  </si>
  <si>
    <t>2018г.</t>
  </si>
  <si>
    <t>2019г.</t>
  </si>
  <si>
    <t>2020г.</t>
  </si>
  <si>
    <t>1.1.</t>
  </si>
  <si>
    <t xml:space="preserve">бюджет автономного округа </t>
  </si>
  <si>
    <t>1.2.</t>
  </si>
  <si>
    <t>бюджет автономного округа</t>
  </si>
  <si>
    <t>1.3.</t>
  </si>
  <si>
    <t>местный бюджет</t>
  </si>
  <si>
    <t>иные внебюджетные источники</t>
  </si>
  <si>
    <t>Итого по задаче 1</t>
  </si>
  <si>
    <t>2.1.</t>
  </si>
  <si>
    <t>2.2.</t>
  </si>
  <si>
    <t>Итого по задаче 2</t>
  </si>
  <si>
    <t xml:space="preserve">ВСЕГО </t>
  </si>
  <si>
    <t xml:space="preserve">местный бюджет </t>
  </si>
  <si>
    <t xml:space="preserve">Всего </t>
  </si>
  <si>
    <t>№ п/п</t>
  </si>
  <si>
    <t>всего</t>
  </si>
  <si>
    <t>федеральный бюджет</t>
  </si>
  <si>
    <t>средства по Соглашениям по передаче полномочий</t>
  </si>
  <si>
    <t>администрация Нефтеюганского района – комитет по делам народов Севера, охраны окружающей среды и водных ресурсов/МКУ "Управление по делам администрации района"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</si>
  <si>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</si>
  <si>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</si>
  <si>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</si>
  <si>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Цель: Сохранение благоприятной окружающей среды и биологического разнообразия в интересах настоящего и будущего поколений</t>
  </si>
  <si>
    <t>Задача 1.  Распространение среди всех групп населения экологических знаний и формирование экологически мотивированных культурных навыков</t>
  </si>
  <si>
    <t xml:space="preserve">Обеспечение 
информирования населения через средства массовой информации 
(печатные издания, телевидение 
и радио)
</t>
  </si>
  <si>
    <t xml:space="preserve">Участие 
в международной экологической 
акции «Спасти 
и сохранить»
</t>
  </si>
  <si>
    <t xml:space="preserve">Департамент 
образования 
и молодежной политики 
</t>
  </si>
  <si>
    <t xml:space="preserve">Организация 
деятельности школьных 
лесничеств 
</t>
  </si>
  <si>
    <t xml:space="preserve">Департамент 
образования 
и молодежной политики </t>
  </si>
  <si>
    <t>Задача 2. Снижение негативного воздействия на окружающую среду</t>
  </si>
  <si>
    <t xml:space="preserve">Полигон для складирования бытовых отходов в гп.Пойковский Нефтеюганского района.
III очередь 
строительства
</t>
  </si>
  <si>
    <t xml:space="preserve">Департамент строительства 
и жилищно-коммунального комплекса 
(МКУ 
«УКСиЖКК »)
</t>
  </si>
  <si>
    <t xml:space="preserve">Рекультивация объектов и несанкционированных мест размещения твёрдых бытовых отходов </t>
  </si>
  <si>
    <t xml:space="preserve">Департамент строительства 
и жилищно-коммунального комплекса (МКУ «УКСиЖКК»)
</t>
  </si>
  <si>
    <t>Ликвидация мест захламления</t>
  </si>
  <si>
    <t>2.3.</t>
  </si>
  <si>
    <t xml:space="preserve">Повышение экологически безопасного уровня обращения с отходами и качества жизни 
населения
</t>
  </si>
  <si>
    <t>2.4.</t>
  </si>
  <si>
    <t xml:space="preserve">Администрация сельского 
поселения 
Усть-Юган
</t>
  </si>
  <si>
    <t>Администрация сельского поселения Усть-Юган</t>
  </si>
  <si>
    <t>Департамент образования и молодежной                                                               политики Нефтеюганского района</t>
  </si>
  <si>
    <t>Администрация Нефтеюганского района –                                                   комитет   по делам народов Севера, охраны                                                      окружающей среды и водных ресурсов КУ                                                        "Управление по делам администрации района"</t>
  </si>
  <si>
    <t>Департамент строительства и                                                                          жилищно-коммунального комплекса                                                                   (МКУ «УКСиЖКК»)</t>
  </si>
  <si>
    <t>п.2.4 Мероприятия "Повышение экологически безопасного уровня обращения с отходами и качества жизни населения" включен в план 2014 года с учетом переходящего остатка неисполненных средств                                 2013 года в                          сумме 588,3 рублей</t>
  </si>
  <si>
    <t>2013 года в сумме 588,3 рублей</t>
  </si>
  <si>
    <t>Перечень программных мероприятий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</si>
  <si>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</si>
  <si>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</si>
  <si>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</si>
  <si>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Срок строительства объекта капитального строительства или предполагаемый срок приобретения недвижимого имущества</t>
  </si>
  <si>
    <t>Местонахождение</t>
  </si>
  <si>
    <t>Источник финансирования</t>
  </si>
  <si>
    <t>Объем финансирования                  тыс. рублей</t>
  </si>
  <si>
    <t>Всего</t>
  </si>
  <si>
    <t>в том числе</t>
  </si>
  <si>
    <t>Полигон складирования бытовых отходов в гп.Пойковский Нефтеюганского района III очередь строительства</t>
  </si>
  <si>
    <t>площадь -5  предполагаемый объем отходов -500</t>
  </si>
  <si>
    <t>будут определены проектом организации строительства (ПОС)</t>
  </si>
  <si>
    <t>гп.Пойковский</t>
  </si>
  <si>
    <t>итого</t>
  </si>
  <si>
    <t>га,          т.м3</t>
  </si>
  <si>
    <t>Таблица 3</t>
  </si>
  <si>
    <t>Перечень обектов капитального строительства</t>
  </si>
  <si>
    <t>и приобретение недвижимого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</si>
</sst>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raditional Arabic"/>
      <family val="1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6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2" fontId="3" fillId="0" borderId="1" xfId="1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vertical="center" wrapText="1"/>
    </xf>
    <xf numFmtId="2" fontId="4" fillId="0" borderId="1" xfId="1" applyNumberFormat="1" applyFont="1" applyBorder="1" applyAlignment="1">
      <alignment vertical="center" wrapText="1"/>
    </xf>
    <xf numFmtId="2" fontId="3" fillId="3" borderId="1" xfId="1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 wrapText="1"/>
    </xf>
    <xf numFmtId="2" fontId="7" fillId="0" borderId="1" xfId="1" applyNumberFormat="1" applyFont="1" applyBorder="1" applyAlignment="1">
      <alignment vertical="center" wrapText="1"/>
    </xf>
    <xf numFmtId="2" fontId="4" fillId="2" borderId="1" xfId="1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2" fontId="4" fillId="3" borderId="1" xfId="1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0" fillId="3" borderId="1" xfId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vertical="center" wrapText="1"/>
    </xf>
    <xf numFmtId="2" fontId="3" fillId="3" borderId="1" xfId="1" applyNumberFormat="1" applyFont="1" applyFill="1" applyBorder="1" applyAlignment="1">
      <alignment vertical="center" wrapText="1"/>
    </xf>
    <xf numFmtId="2" fontId="5" fillId="0" borderId="0" xfId="0" applyNumberFormat="1" applyFont="1"/>
    <xf numFmtId="2" fontId="0" fillId="0" borderId="0" xfId="0" applyNumberFormat="1"/>
    <xf numFmtId="0" fontId="0" fillId="0" borderId="8" xfId="0" applyBorder="1" applyAlignment="1"/>
    <xf numFmtId="0" fontId="6" fillId="0" borderId="8" xfId="0" applyFont="1" applyBorder="1" applyAlignment="1"/>
    <xf numFmtId="0" fontId="8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6" fillId="0" borderId="12" xfId="0" applyFont="1" applyBorder="1" applyAlignment="1">
      <alignment horizontal="center" vertical="center"/>
    </xf>
    <xf numFmtId="0" fontId="2" fillId="0" borderId="0" xfId="0" applyFont="1"/>
    <xf numFmtId="0" fontId="4" fillId="3" borderId="2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31"/>
  <sheetViews>
    <sheetView tabSelected="1" topLeftCell="A7" workbookViewId="0">
      <pane xSplit="2" ySplit="8" topLeftCell="C15" activePane="bottomRight" state="frozen"/>
      <selection activeCell="A7" sqref="A7"/>
      <selection pane="topRight" activeCell="C7" sqref="C7"/>
      <selection pane="bottomLeft" activeCell="A10" sqref="A10"/>
      <selection pane="bottomRight" activeCell="B8" sqref="B8"/>
    </sheetView>
  </sheetViews>
  <sheetFormatPr defaultRowHeight="15" outlineLevelRow="1" x14ac:dyDescent="0.25"/>
  <cols>
    <col min="1" max="1" width="6" customWidth="1"/>
    <col min="2" max="2" width="51.7109375" customWidth="1"/>
    <col min="3" max="3" width="22" customWidth="1"/>
    <col min="4" max="4" width="19.42578125" customWidth="1"/>
    <col min="5" max="5" width="12.42578125" bestFit="1" customWidth="1"/>
    <col min="6" max="12" width="11.28515625" bestFit="1" customWidth="1"/>
    <col min="13" max="14" width="9.5703125" bestFit="1" customWidth="1"/>
  </cols>
  <sheetData>
    <row r="3" spans="1:12" ht="16.5" x14ac:dyDescent="0.25">
      <c r="L3" s="1" t="s">
        <v>0</v>
      </c>
    </row>
    <row r="4" spans="1:12" ht="16.5" x14ac:dyDescent="0.25">
      <c r="A4" s="1"/>
    </row>
    <row r="5" spans="1:12" ht="16.5" x14ac:dyDescent="0.25">
      <c r="A5" s="69" t="s">
        <v>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2" ht="15.75" x14ac:dyDescent="0.25">
      <c r="A6" s="2"/>
    </row>
    <row r="7" spans="1:12" ht="15.75" x14ac:dyDescent="0.25">
      <c r="A7" s="2"/>
      <c r="J7" s="73" t="s">
        <v>0</v>
      </c>
      <c r="K7" s="73"/>
      <c r="L7" s="73"/>
    </row>
    <row r="8" spans="1:12" ht="15.75" x14ac:dyDescent="0.25">
      <c r="A8" s="2"/>
      <c r="J8" s="27"/>
      <c r="K8" s="27"/>
      <c r="L8" s="27"/>
    </row>
    <row r="9" spans="1:12" ht="18.75" x14ac:dyDescent="0.3">
      <c r="A9" s="2"/>
      <c r="C9" s="74" t="s">
        <v>60</v>
      </c>
      <c r="D9" s="74"/>
      <c r="E9" s="74"/>
      <c r="F9" s="74"/>
      <c r="G9" s="74"/>
      <c r="H9" s="74"/>
      <c r="I9" s="74"/>
      <c r="J9" s="27"/>
      <c r="K9" s="27"/>
      <c r="L9" s="27"/>
    </row>
    <row r="10" spans="1:12" ht="16.5" x14ac:dyDescent="0.25">
      <c r="A10" s="2"/>
      <c r="C10" s="28"/>
      <c r="D10" s="28"/>
      <c r="E10" s="28"/>
      <c r="F10" s="28"/>
      <c r="G10" s="28"/>
      <c r="H10" s="28"/>
      <c r="I10" s="28"/>
      <c r="J10" s="27"/>
      <c r="K10" s="27"/>
      <c r="L10" s="27"/>
    </row>
    <row r="11" spans="1:12" ht="15.75" x14ac:dyDescent="0.25">
      <c r="A11" s="2"/>
    </row>
    <row r="12" spans="1:12" ht="16.5" customHeight="1" x14ac:dyDescent="0.25">
      <c r="A12" s="64" t="s">
        <v>29</v>
      </c>
      <c r="B12" s="64" t="s">
        <v>2</v>
      </c>
      <c r="C12" s="64" t="s">
        <v>3</v>
      </c>
      <c r="D12" s="64" t="s">
        <v>4</v>
      </c>
      <c r="E12" s="63" t="s">
        <v>5</v>
      </c>
      <c r="F12" s="63"/>
      <c r="G12" s="63"/>
      <c r="H12" s="63"/>
      <c r="I12" s="63"/>
      <c r="J12" s="63"/>
      <c r="K12" s="63"/>
      <c r="L12" s="63"/>
    </row>
    <row r="13" spans="1:12" ht="31.5" customHeight="1" x14ac:dyDescent="0.25">
      <c r="A13" s="64"/>
      <c r="B13" s="64"/>
      <c r="C13" s="64"/>
      <c r="D13" s="64"/>
      <c r="E13" s="64" t="s">
        <v>6</v>
      </c>
      <c r="F13" s="64" t="s">
        <v>7</v>
      </c>
      <c r="G13" s="64"/>
      <c r="H13" s="64"/>
      <c r="I13" s="64"/>
      <c r="J13" s="64"/>
      <c r="K13" s="64"/>
      <c r="L13" s="64"/>
    </row>
    <row r="14" spans="1:12" ht="15.75" x14ac:dyDescent="0.25">
      <c r="A14" s="64"/>
      <c r="B14" s="64"/>
      <c r="C14" s="64"/>
      <c r="D14" s="64"/>
      <c r="E14" s="64"/>
      <c r="F14" s="5" t="s">
        <v>8</v>
      </c>
      <c r="G14" s="5" t="s">
        <v>9</v>
      </c>
      <c r="H14" s="5" t="s">
        <v>10</v>
      </c>
      <c r="I14" s="5" t="s">
        <v>11</v>
      </c>
      <c r="J14" s="5" t="s">
        <v>12</v>
      </c>
      <c r="K14" s="5" t="s">
        <v>13</v>
      </c>
      <c r="L14" s="5" t="s">
        <v>14</v>
      </c>
    </row>
    <row r="15" spans="1:12" ht="15.75" x14ac:dyDescent="0.25">
      <c r="A15" s="6">
        <v>1</v>
      </c>
      <c r="B15" s="5">
        <v>2</v>
      </c>
      <c r="C15" s="6">
        <v>3</v>
      </c>
      <c r="D15" s="5">
        <v>4</v>
      </c>
      <c r="E15" s="5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</row>
    <row r="16" spans="1:12" ht="16.5" customHeight="1" x14ac:dyDescent="0.25">
      <c r="A16" s="63" t="s">
        <v>37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12" ht="16.5" customHeight="1" x14ac:dyDescent="0.25">
      <c r="A17" s="63" t="s">
        <v>38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</row>
    <row r="18" spans="1:12" ht="16.5" customHeight="1" x14ac:dyDescent="0.25">
      <c r="A18" s="64" t="s">
        <v>15</v>
      </c>
      <c r="B18" s="64" t="s">
        <v>39</v>
      </c>
      <c r="C18" s="64" t="s">
        <v>33</v>
      </c>
      <c r="D18" s="7" t="s">
        <v>30</v>
      </c>
      <c r="E18" s="9">
        <f>F18+G18+H18+I18+J18+K18+L18</f>
        <v>2526.57303</v>
      </c>
      <c r="F18" s="9">
        <f>F19+F20+F21+F22+F23</f>
        <v>173.5</v>
      </c>
      <c r="G18" s="9">
        <f t="shared" ref="G18:L18" si="0">G19+G20+G21+G22+G23</f>
        <v>353.07303000000002</v>
      </c>
      <c r="H18" s="9">
        <f t="shared" si="0"/>
        <v>400</v>
      </c>
      <c r="I18" s="9">
        <f t="shared" si="0"/>
        <v>400</v>
      </c>
      <c r="J18" s="9">
        <f t="shared" si="0"/>
        <v>400</v>
      </c>
      <c r="K18" s="9">
        <f t="shared" si="0"/>
        <v>400</v>
      </c>
      <c r="L18" s="9">
        <f t="shared" si="0"/>
        <v>400</v>
      </c>
    </row>
    <row r="19" spans="1:12" ht="33.75" customHeight="1" x14ac:dyDescent="0.25">
      <c r="A19" s="64"/>
      <c r="B19" s="64"/>
      <c r="C19" s="64"/>
      <c r="D19" s="8" t="s">
        <v>31</v>
      </c>
      <c r="E19" s="29">
        <f>F19+G19+H19+I19+J19+K19+L19</f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</row>
    <row r="20" spans="1:12" ht="47.25" x14ac:dyDescent="0.25">
      <c r="A20" s="64"/>
      <c r="B20" s="64"/>
      <c r="C20" s="64"/>
      <c r="D20" s="6" t="s">
        <v>16</v>
      </c>
      <c r="E20" s="13">
        <f>SUM(F20:L20)</f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</row>
    <row r="21" spans="1:12" ht="15.75" x14ac:dyDescent="0.25">
      <c r="A21" s="64"/>
      <c r="B21" s="64"/>
      <c r="C21" s="64"/>
      <c r="D21" s="6" t="s">
        <v>20</v>
      </c>
      <c r="E21" s="32">
        <f>F21+G21+H21+I21+J21+K21+L21</f>
        <v>2526.57303</v>
      </c>
      <c r="F21" s="10">
        <v>173.5</v>
      </c>
      <c r="G21" s="31">
        <v>353.07303000000002</v>
      </c>
      <c r="H21" s="42">
        <v>400</v>
      </c>
      <c r="I21" s="42">
        <v>400</v>
      </c>
      <c r="J21" s="42">
        <v>400</v>
      </c>
      <c r="K21" s="10">
        <v>400</v>
      </c>
      <c r="L21" s="10">
        <v>400</v>
      </c>
    </row>
    <row r="22" spans="1:12" ht="63" x14ac:dyDescent="0.25">
      <c r="A22" s="64"/>
      <c r="B22" s="64"/>
      <c r="C22" s="64"/>
      <c r="D22" s="6" t="s">
        <v>32</v>
      </c>
      <c r="E22" s="13">
        <f t="shared" ref="E22:E23" si="1">F22+G22+H22+I22+J22+K22+L22</f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</row>
    <row r="23" spans="1:12" ht="47.25" x14ac:dyDescent="0.25">
      <c r="A23" s="64"/>
      <c r="B23" s="64"/>
      <c r="C23" s="64"/>
      <c r="D23" s="6" t="s">
        <v>21</v>
      </c>
      <c r="E23" s="13">
        <f t="shared" si="1"/>
        <v>0</v>
      </c>
      <c r="F23" s="10">
        <v>0</v>
      </c>
      <c r="G23" s="10">
        <v>0</v>
      </c>
      <c r="H23" s="42">
        <v>0</v>
      </c>
      <c r="I23" s="10">
        <v>0</v>
      </c>
      <c r="J23" s="10">
        <v>0</v>
      </c>
      <c r="K23" s="10">
        <v>0</v>
      </c>
      <c r="L23" s="10">
        <v>0</v>
      </c>
    </row>
    <row r="24" spans="1:12" ht="24" customHeight="1" x14ac:dyDescent="0.25">
      <c r="A24" s="64" t="s">
        <v>17</v>
      </c>
      <c r="B24" s="64" t="s">
        <v>40</v>
      </c>
      <c r="C24" s="64" t="s">
        <v>41</v>
      </c>
      <c r="D24" s="12" t="s">
        <v>30</v>
      </c>
      <c r="E24" s="14">
        <f>F24+G24+H24+I24+J24+K24+L24</f>
        <v>2700</v>
      </c>
      <c r="F24" s="9">
        <f>F25+F26+F27+F28+F29</f>
        <v>300</v>
      </c>
      <c r="G24" s="9">
        <f t="shared" ref="G24:L24" si="2">G25+G26+G27+G28+G29</f>
        <v>400</v>
      </c>
      <c r="H24" s="9">
        <f t="shared" si="2"/>
        <v>400</v>
      </c>
      <c r="I24" s="9">
        <f t="shared" si="2"/>
        <v>400</v>
      </c>
      <c r="J24" s="9">
        <f t="shared" si="2"/>
        <v>400</v>
      </c>
      <c r="K24" s="9">
        <f t="shared" si="2"/>
        <v>400</v>
      </c>
      <c r="L24" s="9">
        <f t="shared" si="2"/>
        <v>400</v>
      </c>
    </row>
    <row r="25" spans="1:12" ht="29.25" customHeight="1" x14ac:dyDescent="0.25">
      <c r="A25" s="64"/>
      <c r="B25" s="64"/>
      <c r="C25" s="64"/>
      <c r="D25" s="6" t="s">
        <v>31</v>
      </c>
      <c r="E25" s="11">
        <f>F25+G25+H25+I25+J25+K25+L25</f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ht="47.25" x14ac:dyDescent="0.25">
      <c r="A26" s="64"/>
      <c r="B26" s="64"/>
      <c r="C26" s="64"/>
      <c r="D26" s="6" t="s">
        <v>18</v>
      </c>
      <c r="E26" s="13">
        <f>SUM(F26:L26)</f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3">
        <v>0</v>
      </c>
    </row>
    <row r="27" spans="1:12" ht="15.75" x14ac:dyDescent="0.25">
      <c r="A27" s="64"/>
      <c r="B27" s="64"/>
      <c r="C27" s="64"/>
      <c r="D27" s="6" t="s">
        <v>20</v>
      </c>
      <c r="E27" s="17">
        <f>F27+G27+H27+I27+J27+K27+L27</f>
        <v>2700</v>
      </c>
      <c r="F27" s="10">
        <v>300</v>
      </c>
      <c r="G27" s="10">
        <v>400</v>
      </c>
      <c r="H27" s="41">
        <v>400</v>
      </c>
      <c r="I27" s="41">
        <v>400</v>
      </c>
      <c r="J27" s="41">
        <v>400</v>
      </c>
      <c r="K27" s="10">
        <v>400</v>
      </c>
      <c r="L27" s="10">
        <v>400</v>
      </c>
    </row>
    <row r="28" spans="1:12" ht="63" x14ac:dyDescent="0.25">
      <c r="A28" s="64"/>
      <c r="B28" s="64"/>
      <c r="C28" s="64"/>
      <c r="D28" s="6" t="s">
        <v>32</v>
      </c>
      <c r="E28" s="13">
        <f t="shared" ref="E28:E29" si="3">F28+G28+H28+I28+J28+K28+L28</f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</row>
    <row r="29" spans="1:12" ht="47.25" x14ac:dyDescent="0.25">
      <c r="A29" s="64"/>
      <c r="B29" s="64"/>
      <c r="C29" s="64"/>
      <c r="D29" s="6" t="s">
        <v>21</v>
      </c>
      <c r="E29" s="13">
        <f t="shared" si="3"/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</row>
    <row r="30" spans="1:12" ht="24.75" customHeight="1" x14ac:dyDescent="0.25">
      <c r="A30" s="64" t="s">
        <v>19</v>
      </c>
      <c r="B30" s="64" t="s">
        <v>42</v>
      </c>
      <c r="C30" s="64" t="s">
        <v>43</v>
      </c>
      <c r="D30" s="12" t="s">
        <v>30</v>
      </c>
      <c r="E30" s="14">
        <f>F30+G30+H30+I30+J30+K30+L30</f>
        <v>1400</v>
      </c>
      <c r="F30" s="9">
        <f>F31+F32+F33+F34+F35</f>
        <v>200</v>
      </c>
      <c r="G30" s="9">
        <f t="shared" ref="G30:L30" si="4">G31+G32+G33+G34+G35</f>
        <v>200</v>
      </c>
      <c r="H30" s="9">
        <f t="shared" si="4"/>
        <v>200</v>
      </c>
      <c r="I30" s="9">
        <f t="shared" si="4"/>
        <v>200</v>
      </c>
      <c r="J30" s="9">
        <f t="shared" si="4"/>
        <v>200</v>
      </c>
      <c r="K30" s="9">
        <f t="shared" si="4"/>
        <v>200</v>
      </c>
      <c r="L30" s="9">
        <f t="shared" si="4"/>
        <v>200</v>
      </c>
    </row>
    <row r="31" spans="1:12" ht="31.5" x14ac:dyDescent="0.25">
      <c r="A31" s="64"/>
      <c r="B31" s="64"/>
      <c r="C31" s="64"/>
      <c r="D31" s="6" t="s">
        <v>31</v>
      </c>
      <c r="E31" s="13">
        <f>F31+G31+H31+I31+J31+K31+L31</f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</row>
    <row r="32" spans="1:12" ht="47.25" x14ac:dyDescent="0.25">
      <c r="A32" s="64"/>
      <c r="B32" s="64"/>
      <c r="C32" s="64"/>
      <c r="D32" s="6" t="s">
        <v>16</v>
      </c>
      <c r="E32" s="13">
        <f>SUM(F32:L32)</f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</row>
    <row r="33" spans="1:12" ht="15.75" x14ac:dyDescent="0.25">
      <c r="A33" s="64"/>
      <c r="B33" s="64"/>
      <c r="C33" s="64"/>
      <c r="D33" s="6" t="s">
        <v>20</v>
      </c>
      <c r="E33" s="17">
        <f>F33+G33+H33+I33+J33+K33+L33</f>
        <v>1400</v>
      </c>
      <c r="F33" s="10">
        <v>200</v>
      </c>
      <c r="G33" s="10">
        <v>200</v>
      </c>
      <c r="H33" s="41">
        <v>200</v>
      </c>
      <c r="I33" s="41">
        <v>200</v>
      </c>
      <c r="J33" s="41">
        <v>200</v>
      </c>
      <c r="K33" s="10">
        <v>200</v>
      </c>
      <c r="L33" s="10">
        <v>200</v>
      </c>
    </row>
    <row r="34" spans="1:12" ht="63" x14ac:dyDescent="0.25">
      <c r="A34" s="64"/>
      <c r="B34" s="64"/>
      <c r="C34" s="64"/>
      <c r="D34" s="6" t="s">
        <v>32</v>
      </c>
      <c r="E34" s="13">
        <f t="shared" ref="E34:E35" si="5">F34+G34+H34+I34+J34+K34+L34</f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2" ht="47.25" x14ac:dyDescent="0.25">
      <c r="A35" s="64"/>
      <c r="B35" s="64"/>
      <c r="C35" s="64"/>
      <c r="D35" s="6" t="s">
        <v>21</v>
      </c>
      <c r="E35" s="13">
        <f t="shared" si="5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</row>
    <row r="36" spans="1:12" s="3" customFormat="1" ht="20.25" customHeight="1" x14ac:dyDescent="0.25">
      <c r="A36" s="75" t="s">
        <v>22</v>
      </c>
      <c r="B36" s="75"/>
      <c r="C36" s="75"/>
      <c r="D36" s="12" t="s">
        <v>6</v>
      </c>
      <c r="E36" s="16">
        <f>F36+G36+H36+I36+J36+K36+L36</f>
        <v>6626.5730299999996</v>
      </c>
      <c r="F36" s="16">
        <f>F37+F38+F39+F40+F41</f>
        <v>673.5</v>
      </c>
      <c r="G36" s="16">
        <f>G37+G38+G39+G40+G41</f>
        <v>953.07303000000002</v>
      </c>
      <c r="H36" s="16">
        <f t="shared" ref="H36:L36" si="6">H37+H38+H39+H40+H41</f>
        <v>1000</v>
      </c>
      <c r="I36" s="16">
        <f t="shared" si="6"/>
        <v>1000</v>
      </c>
      <c r="J36" s="16">
        <f t="shared" si="6"/>
        <v>1000</v>
      </c>
      <c r="K36" s="16">
        <f t="shared" si="6"/>
        <v>1000</v>
      </c>
      <c r="L36" s="16">
        <f t="shared" si="6"/>
        <v>1000</v>
      </c>
    </row>
    <row r="37" spans="1:12" s="3" customFormat="1" ht="33" customHeight="1" x14ac:dyDescent="0.25">
      <c r="A37" s="75"/>
      <c r="B37" s="75"/>
      <c r="C37" s="75"/>
      <c r="D37" s="12" t="s">
        <v>31</v>
      </c>
      <c r="E37" s="16">
        <f>F37+G37+H37+I37+J37+K37+L37</f>
        <v>0</v>
      </c>
      <c r="F37" s="16">
        <f>F19+F25+F31</f>
        <v>0</v>
      </c>
      <c r="G37" s="16">
        <f t="shared" ref="G37:L37" si="7">G19+G25+G31</f>
        <v>0</v>
      </c>
      <c r="H37" s="16">
        <f t="shared" si="7"/>
        <v>0</v>
      </c>
      <c r="I37" s="16">
        <f t="shared" si="7"/>
        <v>0</v>
      </c>
      <c r="J37" s="16">
        <f t="shared" si="7"/>
        <v>0</v>
      </c>
      <c r="K37" s="16">
        <f t="shared" si="7"/>
        <v>0</v>
      </c>
      <c r="L37" s="16">
        <f t="shared" si="7"/>
        <v>0</v>
      </c>
    </row>
    <row r="38" spans="1:12" s="3" customFormat="1" ht="50.25" customHeight="1" x14ac:dyDescent="0.25">
      <c r="A38" s="75"/>
      <c r="B38" s="75"/>
      <c r="C38" s="75"/>
      <c r="D38" s="12" t="s">
        <v>18</v>
      </c>
      <c r="E38" s="16">
        <f t="shared" ref="E38:E48" si="8">SUM(F38:L38)</f>
        <v>0</v>
      </c>
      <c r="F38" s="16">
        <f t="shared" ref="F38:L41" si="9">F20+F26+F32</f>
        <v>0</v>
      </c>
      <c r="G38" s="16">
        <f t="shared" si="9"/>
        <v>0</v>
      </c>
      <c r="H38" s="16">
        <f t="shared" si="9"/>
        <v>0</v>
      </c>
      <c r="I38" s="16">
        <f t="shared" si="9"/>
        <v>0</v>
      </c>
      <c r="J38" s="16">
        <f t="shared" si="9"/>
        <v>0</v>
      </c>
      <c r="K38" s="16">
        <f t="shared" si="9"/>
        <v>0</v>
      </c>
      <c r="L38" s="16">
        <f t="shared" si="9"/>
        <v>0</v>
      </c>
    </row>
    <row r="39" spans="1:12" s="3" customFormat="1" ht="31.5" customHeight="1" x14ac:dyDescent="0.25">
      <c r="A39" s="75"/>
      <c r="B39" s="75"/>
      <c r="C39" s="75"/>
      <c r="D39" s="12" t="s">
        <v>20</v>
      </c>
      <c r="E39" s="16">
        <f t="shared" si="8"/>
        <v>6626.5730299999996</v>
      </c>
      <c r="F39" s="16">
        <f t="shared" si="9"/>
        <v>673.5</v>
      </c>
      <c r="G39" s="16">
        <f t="shared" si="9"/>
        <v>953.07303000000002</v>
      </c>
      <c r="H39" s="16">
        <f t="shared" si="9"/>
        <v>1000</v>
      </c>
      <c r="I39" s="16">
        <f t="shared" si="9"/>
        <v>1000</v>
      </c>
      <c r="J39" s="16">
        <f t="shared" si="9"/>
        <v>1000</v>
      </c>
      <c r="K39" s="16">
        <f t="shared" si="9"/>
        <v>1000</v>
      </c>
      <c r="L39" s="16">
        <f t="shared" si="9"/>
        <v>1000</v>
      </c>
    </row>
    <row r="40" spans="1:12" s="3" customFormat="1" ht="66.75" customHeight="1" x14ac:dyDescent="0.25">
      <c r="A40" s="75"/>
      <c r="B40" s="75"/>
      <c r="C40" s="75"/>
      <c r="D40" s="12" t="s">
        <v>32</v>
      </c>
      <c r="E40" s="16">
        <f>F40+G40+H40+I40+J40+L40</f>
        <v>0</v>
      </c>
      <c r="F40" s="16">
        <f t="shared" si="9"/>
        <v>0</v>
      </c>
      <c r="G40" s="16">
        <f t="shared" si="9"/>
        <v>0</v>
      </c>
      <c r="H40" s="16">
        <f t="shared" si="9"/>
        <v>0</v>
      </c>
      <c r="I40" s="16">
        <f t="shared" si="9"/>
        <v>0</v>
      </c>
      <c r="J40" s="16">
        <f t="shared" si="9"/>
        <v>0</v>
      </c>
      <c r="K40" s="16">
        <f t="shared" si="9"/>
        <v>0</v>
      </c>
      <c r="L40" s="16">
        <f t="shared" si="9"/>
        <v>0</v>
      </c>
    </row>
    <row r="41" spans="1:12" s="3" customFormat="1" ht="57" customHeight="1" x14ac:dyDescent="0.25">
      <c r="A41" s="75"/>
      <c r="B41" s="75"/>
      <c r="C41" s="75"/>
      <c r="D41" s="12" t="s">
        <v>21</v>
      </c>
      <c r="E41" s="16">
        <f t="shared" si="8"/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I41" s="16">
        <f t="shared" si="9"/>
        <v>0</v>
      </c>
      <c r="J41" s="16">
        <f t="shared" si="9"/>
        <v>0</v>
      </c>
      <c r="K41" s="16">
        <f t="shared" si="9"/>
        <v>0</v>
      </c>
      <c r="L41" s="16">
        <f t="shared" si="9"/>
        <v>0</v>
      </c>
    </row>
    <row r="42" spans="1:12" ht="15.75" customHeight="1" x14ac:dyDescent="0.25">
      <c r="A42" s="63" t="s">
        <v>44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</row>
    <row r="43" spans="1:12" ht="24" customHeight="1" x14ac:dyDescent="0.25">
      <c r="A43" s="64" t="s">
        <v>23</v>
      </c>
      <c r="B43" s="64" t="s">
        <v>45</v>
      </c>
      <c r="C43" s="64" t="s">
        <v>46</v>
      </c>
      <c r="D43" s="7" t="s">
        <v>30</v>
      </c>
      <c r="E43" s="20">
        <f t="shared" si="8"/>
        <v>11230.29</v>
      </c>
      <c r="F43" s="16">
        <f>F44+F45+F46+F47+F48</f>
        <v>0</v>
      </c>
      <c r="G43" s="20">
        <f t="shared" ref="G43:L43" si="10">G44+G45+G46+G47+G48</f>
        <v>11230.29</v>
      </c>
      <c r="H43" s="22">
        <f t="shared" si="10"/>
        <v>0</v>
      </c>
      <c r="I43" s="16">
        <f t="shared" si="10"/>
        <v>0</v>
      </c>
      <c r="J43" s="16">
        <f t="shared" si="10"/>
        <v>0</v>
      </c>
      <c r="K43" s="16">
        <f t="shared" si="10"/>
        <v>0</v>
      </c>
      <c r="L43" s="16">
        <f t="shared" si="10"/>
        <v>0</v>
      </c>
    </row>
    <row r="44" spans="1:12" ht="31.5" x14ac:dyDescent="0.25">
      <c r="A44" s="64"/>
      <c r="B44" s="64"/>
      <c r="C44" s="64"/>
      <c r="D44" s="8" t="s">
        <v>31</v>
      </c>
      <c r="E44" s="15">
        <f t="shared" si="8"/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3">
        <v>0</v>
      </c>
    </row>
    <row r="45" spans="1:12" ht="47.25" x14ac:dyDescent="0.25">
      <c r="A45" s="64"/>
      <c r="B45" s="64"/>
      <c r="C45" s="64"/>
      <c r="D45" s="8" t="s">
        <v>18</v>
      </c>
      <c r="E45" s="15">
        <f t="shared" si="8"/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3">
        <v>0</v>
      </c>
    </row>
    <row r="46" spans="1:12" ht="24.75" customHeight="1" x14ac:dyDescent="0.25">
      <c r="A46" s="64"/>
      <c r="B46" s="64"/>
      <c r="C46" s="64"/>
      <c r="D46" s="8" t="s">
        <v>20</v>
      </c>
      <c r="E46" s="15">
        <f t="shared" si="8"/>
        <v>230.29</v>
      </c>
      <c r="F46" s="17">
        <v>0</v>
      </c>
      <c r="G46" s="15">
        <v>230.29</v>
      </c>
      <c r="H46" s="15">
        <v>0</v>
      </c>
      <c r="I46" s="15">
        <v>0</v>
      </c>
      <c r="J46" s="15">
        <v>0</v>
      </c>
      <c r="K46" s="15">
        <v>0</v>
      </c>
      <c r="L46" s="13">
        <v>0</v>
      </c>
    </row>
    <row r="47" spans="1:12" ht="63" x14ac:dyDescent="0.25">
      <c r="A47" s="64"/>
      <c r="B47" s="64"/>
      <c r="C47" s="64"/>
      <c r="D47" s="8" t="s">
        <v>32</v>
      </c>
      <c r="E47" s="15">
        <f t="shared" si="8"/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3">
        <v>0</v>
      </c>
    </row>
    <row r="48" spans="1:12" ht="47.25" x14ac:dyDescent="0.25">
      <c r="A48" s="64"/>
      <c r="B48" s="64"/>
      <c r="C48" s="64"/>
      <c r="D48" s="8" t="s">
        <v>21</v>
      </c>
      <c r="E48" s="34">
        <f t="shared" si="8"/>
        <v>11000</v>
      </c>
      <c r="F48" s="15">
        <v>0</v>
      </c>
      <c r="G48" s="34">
        <v>11000</v>
      </c>
      <c r="H48" s="35">
        <v>0</v>
      </c>
      <c r="I48" s="15">
        <v>0</v>
      </c>
      <c r="J48" s="15">
        <v>0</v>
      </c>
      <c r="K48" s="15">
        <v>0</v>
      </c>
      <c r="L48" s="13">
        <v>0</v>
      </c>
    </row>
    <row r="49" spans="1:12" ht="15.75" x14ac:dyDescent="0.25">
      <c r="A49" s="66" t="s">
        <v>24</v>
      </c>
      <c r="B49" s="66" t="s">
        <v>47</v>
      </c>
      <c r="C49" s="66" t="s">
        <v>48</v>
      </c>
      <c r="D49" s="30" t="s">
        <v>30</v>
      </c>
      <c r="E49" s="16">
        <f>F49+G49+H49+I49+J49+K49+L49</f>
        <v>140405.43687999999</v>
      </c>
      <c r="F49" s="16">
        <f>F50+F51+F52+F53+F54</f>
        <v>0</v>
      </c>
      <c r="G49" s="16">
        <f t="shared" ref="G49:L49" si="11">G50+G51+G52+G53+G54</f>
        <v>140405.43687999999</v>
      </c>
      <c r="H49" s="16">
        <f t="shared" si="11"/>
        <v>0</v>
      </c>
      <c r="I49" s="16">
        <f t="shared" si="11"/>
        <v>0</v>
      </c>
      <c r="J49" s="16">
        <f t="shared" si="11"/>
        <v>0</v>
      </c>
      <c r="K49" s="16">
        <f t="shared" si="11"/>
        <v>0</v>
      </c>
      <c r="L49" s="16">
        <f t="shared" si="11"/>
        <v>0</v>
      </c>
    </row>
    <row r="50" spans="1:12" ht="31.5" x14ac:dyDescent="0.25">
      <c r="A50" s="67"/>
      <c r="B50" s="67"/>
      <c r="C50" s="67"/>
      <c r="D50" s="8" t="s">
        <v>31</v>
      </c>
      <c r="E50" s="15">
        <f t="shared" ref="E50:E54" si="12">F50+G50+H50+I50+J50+K50+L50</f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3">
        <v>0</v>
      </c>
    </row>
    <row r="51" spans="1:12" ht="47.25" x14ac:dyDescent="0.25">
      <c r="A51" s="67"/>
      <c r="B51" s="67"/>
      <c r="C51" s="67"/>
      <c r="D51" s="8" t="s">
        <v>18</v>
      </c>
      <c r="E51" s="15">
        <f t="shared" si="12"/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3">
        <v>0</v>
      </c>
    </row>
    <row r="52" spans="1:12" ht="15.75" x14ac:dyDescent="0.25">
      <c r="A52" s="67"/>
      <c r="B52" s="67"/>
      <c r="C52" s="67"/>
      <c r="D52" s="8" t="s">
        <v>20</v>
      </c>
      <c r="E52" s="15">
        <f t="shared" si="12"/>
        <v>26359.03688</v>
      </c>
      <c r="F52" s="15">
        <v>0</v>
      </c>
      <c r="G52" s="15">
        <v>26359.03688</v>
      </c>
      <c r="H52" s="15">
        <v>0</v>
      </c>
      <c r="I52" s="15">
        <v>0</v>
      </c>
      <c r="J52" s="15">
        <v>0</v>
      </c>
      <c r="K52" s="15">
        <v>0</v>
      </c>
      <c r="L52" s="13">
        <v>0</v>
      </c>
    </row>
    <row r="53" spans="1:12" ht="63" x14ac:dyDescent="0.25">
      <c r="A53" s="67"/>
      <c r="B53" s="67"/>
      <c r="C53" s="67"/>
      <c r="D53" s="8" t="s">
        <v>32</v>
      </c>
      <c r="E53" s="15">
        <f t="shared" si="12"/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3">
        <v>0</v>
      </c>
    </row>
    <row r="54" spans="1:12" ht="47.25" x14ac:dyDescent="0.25">
      <c r="A54" s="68"/>
      <c r="B54" s="68"/>
      <c r="C54" s="68"/>
      <c r="D54" s="8" t="s">
        <v>21</v>
      </c>
      <c r="E54" s="35">
        <f t="shared" si="12"/>
        <v>114046.39999999999</v>
      </c>
      <c r="F54" s="15">
        <v>0</v>
      </c>
      <c r="G54" s="35">
        <v>114046.39999999999</v>
      </c>
      <c r="H54" s="19">
        <v>0</v>
      </c>
      <c r="I54" s="19">
        <v>0</v>
      </c>
      <c r="J54" s="19">
        <v>0</v>
      </c>
      <c r="K54" s="19">
        <v>0</v>
      </c>
      <c r="L54" s="13">
        <v>0</v>
      </c>
    </row>
    <row r="55" spans="1:12" ht="15.75" x14ac:dyDescent="0.25">
      <c r="A55" s="66" t="s">
        <v>50</v>
      </c>
      <c r="B55" s="66" t="s">
        <v>49</v>
      </c>
      <c r="C55" s="66" t="s">
        <v>48</v>
      </c>
      <c r="D55" s="30" t="s">
        <v>30</v>
      </c>
      <c r="E55" s="16">
        <f>F55+G55+H55+I55+J55+K55+L55</f>
        <v>9000</v>
      </c>
      <c r="F55" s="16">
        <f>F56+F57+F58+F59+F60</f>
        <v>0</v>
      </c>
      <c r="G55" s="16">
        <f t="shared" ref="G55:L55" si="13">G56+G57+G58+G59+G60</f>
        <v>1000</v>
      </c>
      <c r="H55" s="16">
        <f t="shared" si="13"/>
        <v>1600</v>
      </c>
      <c r="I55" s="16">
        <f t="shared" si="13"/>
        <v>1600</v>
      </c>
      <c r="J55" s="16">
        <f t="shared" si="13"/>
        <v>1600</v>
      </c>
      <c r="K55" s="16">
        <f t="shared" si="13"/>
        <v>1600</v>
      </c>
      <c r="L55" s="16">
        <f t="shared" si="13"/>
        <v>1600</v>
      </c>
    </row>
    <row r="56" spans="1:12" ht="31.5" x14ac:dyDescent="0.25">
      <c r="A56" s="67"/>
      <c r="B56" s="67"/>
      <c r="C56" s="67"/>
      <c r="D56" s="8" t="s">
        <v>31</v>
      </c>
      <c r="E56" s="15">
        <f t="shared" ref="E56:E60" si="14">F56+G56+H56+I56+J56+K56+L56</f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3">
        <v>0</v>
      </c>
    </row>
    <row r="57" spans="1:12" ht="47.25" x14ac:dyDescent="0.25">
      <c r="A57" s="67"/>
      <c r="B57" s="67"/>
      <c r="C57" s="67"/>
      <c r="D57" s="8" t="s">
        <v>18</v>
      </c>
      <c r="E57" s="15">
        <f t="shared" si="14"/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3">
        <v>0</v>
      </c>
    </row>
    <row r="58" spans="1:12" ht="15.75" x14ac:dyDescent="0.25">
      <c r="A58" s="67"/>
      <c r="B58" s="67"/>
      <c r="C58" s="67"/>
      <c r="D58" s="8" t="s">
        <v>20</v>
      </c>
      <c r="E58" s="15">
        <f t="shared" si="14"/>
        <v>3500</v>
      </c>
      <c r="F58" s="15">
        <v>0</v>
      </c>
      <c r="G58" s="15">
        <v>500</v>
      </c>
      <c r="H58" s="15">
        <v>600</v>
      </c>
      <c r="I58" s="15">
        <v>600</v>
      </c>
      <c r="J58" s="15">
        <v>600</v>
      </c>
      <c r="K58" s="15">
        <v>600</v>
      </c>
      <c r="L58" s="13">
        <v>600</v>
      </c>
    </row>
    <row r="59" spans="1:12" ht="63" x14ac:dyDescent="0.25">
      <c r="A59" s="67"/>
      <c r="B59" s="67"/>
      <c r="C59" s="67"/>
      <c r="D59" s="8" t="s">
        <v>32</v>
      </c>
      <c r="E59" s="15">
        <f t="shared" si="14"/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3">
        <v>0</v>
      </c>
    </row>
    <row r="60" spans="1:12" ht="47.25" x14ac:dyDescent="0.25">
      <c r="A60" s="68"/>
      <c r="B60" s="68"/>
      <c r="C60" s="68"/>
      <c r="D60" s="8" t="s">
        <v>21</v>
      </c>
      <c r="E60" s="15">
        <f t="shared" si="14"/>
        <v>5500</v>
      </c>
      <c r="F60" s="15">
        <v>0</v>
      </c>
      <c r="G60" s="15">
        <v>500</v>
      </c>
      <c r="H60" s="15">
        <v>1000</v>
      </c>
      <c r="I60" s="15">
        <v>1000</v>
      </c>
      <c r="J60" s="15">
        <v>1000</v>
      </c>
      <c r="K60" s="15">
        <v>1000</v>
      </c>
      <c r="L60" s="13">
        <v>1000</v>
      </c>
    </row>
    <row r="61" spans="1:12" ht="15.75" x14ac:dyDescent="0.25">
      <c r="A61" s="65" t="s">
        <v>52</v>
      </c>
      <c r="B61" s="64" t="s">
        <v>51</v>
      </c>
      <c r="C61" s="64" t="s">
        <v>53</v>
      </c>
      <c r="D61" s="7" t="s">
        <v>30</v>
      </c>
      <c r="E61" s="16">
        <f>F61+G61+H61+I61+J61+K61+L61</f>
        <v>6470.3580000000002</v>
      </c>
      <c r="F61" s="14">
        <f>F62+F63+F64+F65+F66</f>
        <v>2881.3</v>
      </c>
      <c r="G61" s="14">
        <f t="shared" ref="G61:L61" si="15">G62+G63+G64+G65+G66</f>
        <v>3589.058</v>
      </c>
      <c r="H61" s="14">
        <f t="shared" si="15"/>
        <v>0</v>
      </c>
      <c r="I61" s="14">
        <f t="shared" si="15"/>
        <v>0</v>
      </c>
      <c r="J61" s="14">
        <f t="shared" si="15"/>
        <v>0</v>
      </c>
      <c r="K61" s="14">
        <f t="shared" si="15"/>
        <v>0</v>
      </c>
      <c r="L61" s="14">
        <f t="shared" si="15"/>
        <v>0</v>
      </c>
    </row>
    <row r="62" spans="1:12" ht="31.5" x14ac:dyDescent="0.25">
      <c r="A62" s="65"/>
      <c r="B62" s="64"/>
      <c r="C62" s="64"/>
      <c r="D62" s="8" t="s">
        <v>31</v>
      </c>
      <c r="E62" s="14">
        <f t="shared" ref="E62:E66" si="16">F62+G62+H62+I62+J62+K62+L62</f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</row>
    <row r="63" spans="1:12" ht="47.25" x14ac:dyDescent="0.25">
      <c r="A63" s="65"/>
      <c r="B63" s="64"/>
      <c r="C63" s="64"/>
      <c r="D63" s="8" t="s">
        <v>18</v>
      </c>
      <c r="E63" s="14">
        <f t="shared" si="16"/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</row>
    <row r="64" spans="1:12" ht="15.75" x14ac:dyDescent="0.25">
      <c r="A64" s="65"/>
      <c r="B64" s="64"/>
      <c r="C64" s="64"/>
      <c r="D64" s="8" t="s">
        <v>20</v>
      </c>
      <c r="E64" s="43">
        <f>G64+2881.3</f>
        <v>6470.3580000000002</v>
      </c>
      <c r="F64" s="13">
        <v>2881.3</v>
      </c>
      <c r="G64" s="33">
        <v>3589.058</v>
      </c>
      <c r="H64" s="17">
        <v>0</v>
      </c>
      <c r="I64" s="13">
        <v>0</v>
      </c>
      <c r="J64" s="13">
        <v>0</v>
      </c>
      <c r="K64" s="13">
        <v>0</v>
      </c>
      <c r="L64" s="13">
        <v>0</v>
      </c>
    </row>
    <row r="65" spans="1:14" ht="63" x14ac:dyDescent="0.25">
      <c r="A65" s="65"/>
      <c r="B65" s="64"/>
      <c r="C65" s="64"/>
      <c r="D65" s="8" t="s">
        <v>32</v>
      </c>
      <c r="E65" s="14">
        <f t="shared" si="16"/>
        <v>0</v>
      </c>
      <c r="F65" s="13">
        <v>0</v>
      </c>
      <c r="G65" s="13">
        <v>0</v>
      </c>
      <c r="H65" s="17">
        <v>0</v>
      </c>
      <c r="I65" s="13">
        <v>0</v>
      </c>
      <c r="J65" s="13">
        <v>0</v>
      </c>
      <c r="K65" s="13">
        <v>0</v>
      </c>
      <c r="L65" s="13">
        <v>0</v>
      </c>
    </row>
    <row r="66" spans="1:14" ht="47.25" x14ac:dyDescent="0.25">
      <c r="A66" s="65"/>
      <c r="B66" s="64"/>
      <c r="C66" s="64"/>
      <c r="D66" s="8" t="s">
        <v>21</v>
      </c>
      <c r="E66" s="43">
        <f t="shared" si="16"/>
        <v>0</v>
      </c>
      <c r="F66" s="13">
        <v>0</v>
      </c>
      <c r="G66" s="33">
        <v>0</v>
      </c>
      <c r="H66" s="17">
        <v>0</v>
      </c>
      <c r="I66" s="13">
        <v>0</v>
      </c>
      <c r="J66" s="13">
        <v>0</v>
      </c>
      <c r="K66" s="13">
        <v>0</v>
      </c>
      <c r="L66" s="13">
        <v>0</v>
      </c>
    </row>
    <row r="67" spans="1:14" s="3" customFormat="1" ht="16.5" customHeight="1" x14ac:dyDescent="0.25">
      <c r="A67" s="63" t="s">
        <v>25</v>
      </c>
      <c r="B67" s="63"/>
      <c r="C67" s="63"/>
      <c r="D67" s="12" t="s">
        <v>26</v>
      </c>
      <c r="E67" s="14">
        <f>F67+G67+H67+I67+J67+K67+L67</f>
        <v>167106.08487999998</v>
      </c>
      <c r="F67" s="18">
        <f>F68+F69+F70+F71+F72</f>
        <v>2881.3</v>
      </c>
      <c r="G67" s="18">
        <f t="shared" ref="G67:L67" si="17">G68+G69+G70+G71+G72</f>
        <v>156224.78487999999</v>
      </c>
      <c r="H67" s="18">
        <f t="shared" si="17"/>
        <v>1600</v>
      </c>
      <c r="I67" s="18">
        <f t="shared" si="17"/>
        <v>1600</v>
      </c>
      <c r="J67" s="18">
        <f t="shared" si="17"/>
        <v>1600</v>
      </c>
      <c r="K67" s="18">
        <f t="shared" si="17"/>
        <v>1600</v>
      </c>
      <c r="L67" s="18">
        <f t="shared" si="17"/>
        <v>1600</v>
      </c>
    </row>
    <row r="68" spans="1:14" s="3" customFormat="1" ht="30" customHeight="1" x14ac:dyDescent="0.25">
      <c r="A68" s="63"/>
      <c r="B68" s="63"/>
      <c r="C68" s="63"/>
      <c r="D68" s="12" t="s">
        <v>31</v>
      </c>
      <c r="E68" s="14">
        <f t="shared" ref="E68:E72" si="18">F68+G68+H68+I68+J68+K68+L68</f>
        <v>0</v>
      </c>
      <c r="F68" s="18">
        <f>F44+F50+F56+F62</f>
        <v>0</v>
      </c>
      <c r="G68" s="18">
        <f t="shared" ref="G68:L68" si="19">G44+G50+G56+G62</f>
        <v>0</v>
      </c>
      <c r="H68" s="18">
        <f t="shared" si="19"/>
        <v>0</v>
      </c>
      <c r="I68" s="18">
        <f t="shared" si="19"/>
        <v>0</v>
      </c>
      <c r="J68" s="18">
        <f t="shared" si="19"/>
        <v>0</v>
      </c>
      <c r="K68" s="18">
        <f t="shared" si="19"/>
        <v>0</v>
      </c>
      <c r="L68" s="18">
        <f t="shared" si="19"/>
        <v>0</v>
      </c>
      <c r="N68" s="36"/>
    </row>
    <row r="69" spans="1:14" s="3" customFormat="1" ht="47.25" customHeight="1" x14ac:dyDescent="0.25">
      <c r="A69" s="63"/>
      <c r="B69" s="63"/>
      <c r="C69" s="63"/>
      <c r="D69" s="12" t="s">
        <v>18</v>
      </c>
      <c r="E69" s="14">
        <f t="shared" si="18"/>
        <v>0</v>
      </c>
      <c r="F69" s="18">
        <f>F45+F51+F57+F63</f>
        <v>0</v>
      </c>
      <c r="G69" s="18">
        <f t="shared" ref="G69:L69" si="20">G45+G51+G57+G63</f>
        <v>0</v>
      </c>
      <c r="H69" s="18">
        <f t="shared" si="20"/>
        <v>0</v>
      </c>
      <c r="I69" s="18">
        <f t="shared" si="20"/>
        <v>0</v>
      </c>
      <c r="J69" s="18">
        <f t="shared" si="20"/>
        <v>0</v>
      </c>
      <c r="K69" s="18">
        <f t="shared" si="20"/>
        <v>0</v>
      </c>
      <c r="L69" s="18">
        <f t="shared" si="20"/>
        <v>0</v>
      </c>
    </row>
    <row r="70" spans="1:14" s="3" customFormat="1" ht="16.5" customHeight="1" x14ac:dyDescent="0.25">
      <c r="A70" s="63"/>
      <c r="B70" s="63"/>
      <c r="C70" s="63"/>
      <c r="D70" s="12" t="s">
        <v>27</v>
      </c>
      <c r="E70" s="14">
        <f t="shared" si="18"/>
        <v>36559.684880000001</v>
      </c>
      <c r="F70" s="18">
        <f>F46+F52+F58+F64</f>
        <v>2881.3</v>
      </c>
      <c r="G70" s="18">
        <f>G46+G52+G58+G64</f>
        <v>30678.384880000001</v>
      </c>
      <c r="H70" s="18">
        <f t="shared" ref="F70:L72" si="21">H46+H52+H58+H64</f>
        <v>600</v>
      </c>
      <c r="I70" s="18">
        <f t="shared" si="21"/>
        <v>600</v>
      </c>
      <c r="J70" s="18">
        <f t="shared" si="21"/>
        <v>600</v>
      </c>
      <c r="K70" s="18">
        <f t="shared" si="21"/>
        <v>600</v>
      </c>
      <c r="L70" s="18">
        <f t="shared" si="21"/>
        <v>600</v>
      </c>
    </row>
    <row r="71" spans="1:14" s="3" customFormat="1" ht="65.25" customHeight="1" x14ac:dyDescent="0.25">
      <c r="A71" s="63"/>
      <c r="B71" s="63"/>
      <c r="C71" s="63"/>
      <c r="D71" s="12" t="s">
        <v>32</v>
      </c>
      <c r="E71" s="14">
        <f t="shared" si="18"/>
        <v>0</v>
      </c>
      <c r="F71" s="18">
        <f t="shared" si="21"/>
        <v>0</v>
      </c>
      <c r="G71" s="18">
        <f t="shared" si="21"/>
        <v>0</v>
      </c>
      <c r="H71" s="18">
        <f t="shared" si="21"/>
        <v>0</v>
      </c>
      <c r="I71" s="18">
        <f t="shared" si="21"/>
        <v>0</v>
      </c>
      <c r="J71" s="18">
        <f t="shared" si="21"/>
        <v>0</v>
      </c>
      <c r="K71" s="18">
        <f t="shared" si="21"/>
        <v>0</v>
      </c>
      <c r="L71" s="18">
        <f t="shared" si="21"/>
        <v>0</v>
      </c>
    </row>
    <row r="72" spans="1:14" s="3" customFormat="1" ht="54" customHeight="1" x14ac:dyDescent="0.25">
      <c r="A72" s="63"/>
      <c r="B72" s="63"/>
      <c r="C72" s="63"/>
      <c r="D72" s="12" t="s">
        <v>21</v>
      </c>
      <c r="E72" s="14">
        <f t="shared" si="18"/>
        <v>130546.4</v>
      </c>
      <c r="F72" s="18">
        <f t="shared" si="21"/>
        <v>0</v>
      </c>
      <c r="G72" s="18">
        <f t="shared" si="21"/>
        <v>125546.4</v>
      </c>
      <c r="H72" s="18">
        <f t="shared" si="21"/>
        <v>1000</v>
      </c>
      <c r="I72" s="18">
        <f t="shared" si="21"/>
        <v>1000</v>
      </c>
      <c r="J72" s="18">
        <f t="shared" si="21"/>
        <v>1000</v>
      </c>
      <c r="K72" s="18">
        <f t="shared" si="21"/>
        <v>1000</v>
      </c>
      <c r="L72" s="18">
        <f t="shared" si="21"/>
        <v>1000</v>
      </c>
    </row>
    <row r="73" spans="1:14" ht="25.5" customHeight="1" x14ac:dyDescent="0.25">
      <c r="A73" s="71" t="s">
        <v>34</v>
      </c>
      <c r="B73" s="71"/>
      <c r="C73" s="72"/>
      <c r="D73" s="21" t="s">
        <v>28</v>
      </c>
      <c r="E73" s="20">
        <f>SUM(F73:L73)</f>
        <v>173732.65790999998</v>
      </c>
      <c r="F73" s="22">
        <f>SUM(F74:F78)</f>
        <v>3554.8</v>
      </c>
      <c r="G73" s="20">
        <f t="shared" ref="G73:L73" si="22">SUM(G74:G78)</f>
        <v>157177.85790999999</v>
      </c>
      <c r="H73" s="22">
        <f t="shared" si="22"/>
        <v>2600</v>
      </c>
      <c r="I73" s="22">
        <f t="shared" si="22"/>
        <v>2600</v>
      </c>
      <c r="J73" s="22">
        <f t="shared" si="22"/>
        <v>2600</v>
      </c>
      <c r="K73" s="22">
        <f t="shared" si="22"/>
        <v>2600</v>
      </c>
      <c r="L73" s="22">
        <f t="shared" si="22"/>
        <v>2600</v>
      </c>
    </row>
    <row r="74" spans="1:14" ht="36" customHeight="1" x14ac:dyDescent="0.25">
      <c r="A74" s="71"/>
      <c r="B74" s="71"/>
      <c r="C74" s="72"/>
      <c r="D74" s="21" t="s">
        <v>31</v>
      </c>
      <c r="E74" s="22">
        <f>SUM(F74:L74)</f>
        <v>0</v>
      </c>
      <c r="F74" s="22">
        <f>F37+F68</f>
        <v>0</v>
      </c>
      <c r="G74" s="22">
        <f t="shared" ref="G74:L74" si="23">G37+G68</f>
        <v>0</v>
      </c>
      <c r="H74" s="22">
        <f t="shared" si="23"/>
        <v>0</v>
      </c>
      <c r="I74" s="22">
        <f t="shared" si="23"/>
        <v>0</v>
      </c>
      <c r="J74" s="22">
        <f t="shared" si="23"/>
        <v>0</v>
      </c>
      <c r="K74" s="22">
        <f t="shared" si="23"/>
        <v>0</v>
      </c>
      <c r="L74" s="22">
        <f t="shared" si="23"/>
        <v>0</v>
      </c>
    </row>
    <row r="75" spans="1:14" ht="47.25" x14ac:dyDescent="0.25">
      <c r="A75" s="71"/>
      <c r="B75" s="71"/>
      <c r="C75" s="72"/>
      <c r="D75" s="21" t="s">
        <v>18</v>
      </c>
      <c r="E75" s="22">
        <f t="shared" ref="E75:E78" si="24">SUM(F75:L75)</f>
        <v>0</v>
      </c>
      <c r="F75" s="22">
        <f>F38+F69</f>
        <v>0</v>
      </c>
      <c r="G75" s="22">
        <f t="shared" ref="G75:L75" si="25">G38+G69</f>
        <v>0</v>
      </c>
      <c r="H75" s="22">
        <f t="shared" si="25"/>
        <v>0</v>
      </c>
      <c r="I75" s="22">
        <f t="shared" si="25"/>
        <v>0</v>
      </c>
      <c r="J75" s="22">
        <f t="shared" si="25"/>
        <v>0</v>
      </c>
      <c r="K75" s="22">
        <f t="shared" si="25"/>
        <v>0</v>
      </c>
      <c r="L75" s="22">
        <f t="shared" si="25"/>
        <v>0</v>
      </c>
    </row>
    <row r="76" spans="1:14" ht="25.5" customHeight="1" x14ac:dyDescent="0.25">
      <c r="A76" s="71"/>
      <c r="B76" s="71"/>
      <c r="C76" s="72"/>
      <c r="D76" s="21" t="s">
        <v>20</v>
      </c>
      <c r="E76" s="22">
        <f>SUM(F76:L76)</f>
        <v>43186.25791</v>
      </c>
      <c r="F76" s="22">
        <f t="shared" ref="F76:L78" si="26">F39+F70</f>
        <v>3554.8</v>
      </c>
      <c r="G76" s="22">
        <f t="shared" si="26"/>
        <v>31631.457910000001</v>
      </c>
      <c r="H76" s="22">
        <f t="shared" si="26"/>
        <v>1600</v>
      </c>
      <c r="I76" s="22">
        <f t="shared" si="26"/>
        <v>1600</v>
      </c>
      <c r="J76" s="22">
        <f t="shared" si="26"/>
        <v>1600</v>
      </c>
      <c r="K76" s="22">
        <f t="shared" si="26"/>
        <v>1600</v>
      </c>
      <c r="L76" s="22">
        <f t="shared" si="26"/>
        <v>1600</v>
      </c>
    </row>
    <row r="77" spans="1:14" ht="67.5" customHeight="1" x14ac:dyDescent="0.25">
      <c r="A77" s="71"/>
      <c r="B77" s="71"/>
      <c r="C77" s="72"/>
      <c r="D77" s="21" t="s">
        <v>32</v>
      </c>
      <c r="E77" s="22">
        <f>SUM(F77:L77)</f>
        <v>0</v>
      </c>
      <c r="F77" s="22">
        <f t="shared" si="26"/>
        <v>0</v>
      </c>
      <c r="G77" s="22">
        <f t="shared" si="26"/>
        <v>0</v>
      </c>
      <c r="H77" s="22">
        <f t="shared" si="26"/>
        <v>0</v>
      </c>
      <c r="I77" s="22">
        <f t="shared" si="26"/>
        <v>0</v>
      </c>
      <c r="J77" s="22">
        <f t="shared" si="26"/>
        <v>0</v>
      </c>
      <c r="K77" s="22">
        <f t="shared" si="26"/>
        <v>0</v>
      </c>
      <c r="L77" s="22">
        <f t="shared" si="26"/>
        <v>0</v>
      </c>
    </row>
    <row r="78" spans="1:14" ht="47.25" x14ac:dyDescent="0.25">
      <c r="A78" s="71"/>
      <c r="B78" s="71"/>
      <c r="C78" s="72"/>
      <c r="D78" s="21" t="s">
        <v>21</v>
      </c>
      <c r="E78" s="22">
        <f t="shared" si="24"/>
        <v>130546.4</v>
      </c>
      <c r="F78" s="22">
        <f t="shared" si="26"/>
        <v>0</v>
      </c>
      <c r="G78" s="22">
        <f t="shared" si="26"/>
        <v>125546.4</v>
      </c>
      <c r="H78" s="22">
        <f t="shared" si="26"/>
        <v>1000</v>
      </c>
      <c r="I78" s="22">
        <f t="shared" si="26"/>
        <v>1000</v>
      </c>
      <c r="J78" s="22">
        <f t="shared" si="26"/>
        <v>1000</v>
      </c>
      <c r="K78" s="22">
        <f t="shared" si="26"/>
        <v>1000</v>
      </c>
      <c r="L78" s="22">
        <f t="shared" si="26"/>
        <v>1000</v>
      </c>
    </row>
    <row r="79" spans="1:14" ht="15.75" x14ac:dyDescent="0.25">
      <c r="A79" s="61" t="s">
        <v>7</v>
      </c>
      <c r="B79" s="62"/>
      <c r="C79" s="23"/>
      <c r="D79" s="24"/>
      <c r="E79" s="22"/>
      <c r="F79" s="22"/>
      <c r="G79" s="22"/>
      <c r="H79" s="22"/>
      <c r="I79" s="22"/>
      <c r="J79" s="22"/>
      <c r="K79" s="22"/>
      <c r="L79" s="22"/>
    </row>
    <row r="80" spans="1:14" ht="15.75" customHeight="1" x14ac:dyDescent="0.25">
      <c r="A80" s="52" t="s">
        <v>35</v>
      </c>
      <c r="B80" s="53"/>
      <c r="C80" s="54"/>
      <c r="D80" s="21" t="s">
        <v>28</v>
      </c>
      <c r="E80" s="22">
        <f>F80+G80+H80+I80+J80+K80+L80</f>
        <v>11230.29</v>
      </c>
      <c r="F80" s="22">
        <f>F81+F82+F83+F97+F98</f>
        <v>0</v>
      </c>
      <c r="G80" s="22">
        <f t="shared" ref="G80:L80" si="27">G81+G82+G83+G97+G98</f>
        <v>11230.29</v>
      </c>
      <c r="H80" s="22">
        <f t="shared" si="27"/>
        <v>0</v>
      </c>
      <c r="I80" s="22">
        <f t="shared" si="27"/>
        <v>0</v>
      </c>
      <c r="J80" s="22">
        <f t="shared" si="27"/>
        <v>0</v>
      </c>
      <c r="K80" s="22">
        <f t="shared" si="27"/>
        <v>0</v>
      </c>
      <c r="L80" s="22">
        <f t="shared" si="27"/>
        <v>0</v>
      </c>
    </row>
    <row r="81" spans="1:12" ht="31.5" x14ac:dyDescent="0.25">
      <c r="A81" s="55"/>
      <c r="B81" s="56"/>
      <c r="C81" s="57"/>
      <c r="D81" s="24" t="s">
        <v>31</v>
      </c>
      <c r="E81" s="22">
        <f t="shared" ref="E81:E98" si="28">F81+G81+H81+I81+J81+K81+L81</f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</row>
    <row r="82" spans="1:12" ht="47.25" x14ac:dyDescent="0.25">
      <c r="A82" s="55"/>
      <c r="B82" s="56"/>
      <c r="C82" s="57"/>
      <c r="D82" s="24" t="s">
        <v>18</v>
      </c>
      <c r="E82" s="22">
        <f t="shared" si="28"/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</row>
    <row r="83" spans="1:12" ht="15.75" x14ac:dyDescent="0.25">
      <c r="A83" s="55"/>
      <c r="B83" s="56"/>
      <c r="C83" s="57"/>
      <c r="D83" s="24" t="s">
        <v>20</v>
      </c>
      <c r="E83" s="22">
        <f t="shared" si="28"/>
        <v>230.29</v>
      </c>
      <c r="F83" s="35">
        <v>0</v>
      </c>
      <c r="G83" s="35">
        <v>230.29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</row>
    <row r="84" spans="1:12" ht="45" hidden="1" customHeight="1" outlineLevel="1" x14ac:dyDescent="0.25">
      <c r="A84" s="55"/>
      <c r="B84" s="56"/>
      <c r="C84" s="57"/>
      <c r="D84" s="24" t="s">
        <v>32</v>
      </c>
      <c r="E84" s="22">
        <f t="shared" si="28"/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</row>
    <row r="85" spans="1:12" ht="45" hidden="1" customHeight="1" outlineLevel="1" x14ac:dyDescent="0.25">
      <c r="A85" s="55"/>
      <c r="B85" s="56"/>
      <c r="C85" s="57"/>
      <c r="D85" s="24" t="s">
        <v>21</v>
      </c>
      <c r="E85" s="22">
        <f t="shared" si="28"/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</row>
    <row r="86" spans="1:12" ht="15" hidden="1" customHeight="1" outlineLevel="1" x14ac:dyDescent="0.25">
      <c r="A86" s="55"/>
      <c r="B86" s="56"/>
      <c r="C86" s="57"/>
      <c r="D86" s="25">
        <v>260</v>
      </c>
      <c r="E86" s="22">
        <f t="shared" si="28"/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</row>
    <row r="87" spans="1:12" ht="15.75" hidden="1" customHeight="1" outlineLevel="1" x14ac:dyDescent="0.25">
      <c r="A87" s="55"/>
      <c r="B87" s="56"/>
      <c r="C87" s="57"/>
      <c r="D87" s="25">
        <v>1000</v>
      </c>
      <c r="E87" s="22">
        <f t="shared" si="28"/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  <c r="L87" s="35">
        <v>0</v>
      </c>
    </row>
    <row r="88" spans="1:12" ht="30" hidden="1" customHeight="1" outlineLevel="1" x14ac:dyDescent="0.25">
      <c r="A88" s="55"/>
      <c r="B88" s="56"/>
      <c r="C88" s="57"/>
      <c r="D88" s="25">
        <v>-1000</v>
      </c>
      <c r="E88" s="22">
        <f t="shared" si="28"/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</row>
    <row r="89" spans="1:12" ht="15.75" hidden="1" customHeight="1" outlineLevel="1" x14ac:dyDescent="0.25">
      <c r="A89" s="55"/>
      <c r="B89" s="56"/>
      <c r="C89" s="57"/>
      <c r="D89" s="25">
        <v>350</v>
      </c>
      <c r="E89" s="22">
        <f t="shared" si="28"/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  <c r="L89" s="35">
        <v>0</v>
      </c>
    </row>
    <row r="90" spans="1:12" ht="30" hidden="1" customHeight="1" outlineLevel="1" x14ac:dyDescent="0.25">
      <c r="A90" s="55"/>
      <c r="B90" s="56"/>
      <c r="C90" s="57"/>
      <c r="D90" s="25">
        <v>-350</v>
      </c>
      <c r="E90" s="22">
        <f t="shared" si="28"/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</row>
    <row r="91" spans="1:12" ht="15.75" hidden="1" customHeight="1" outlineLevel="1" x14ac:dyDescent="0.25">
      <c r="A91" s="55"/>
      <c r="B91" s="56"/>
      <c r="C91" s="57"/>
      <c r="D91" s="25">
        <v>20</v>
      </c>
      <c r="E91" s="22">
        <f t="shared" si="28"/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</row>
    <row r="92" spans="1:12" ht="30" hidden="1" customHeight="1" outlineLevel="1" x14ac:dyDescent="0.25">
      <c r="A92" s="55"/>
      <c r="B92" s="56"/>
      <c r="C92" s="57"/>
      <c r="D92" s="25">
        <v>-20</v>
      </c>
      <c r="E92" s="22">
        <f t="shared" si="28"/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  <c r="L92" s="35">
        <v>0</v>
      </c>
    </row>
    <row r="93" spans="1:12" ht="15" hidden="1" customHeight="1" outlineLevel="1" x14ac:dyDescent="0.25">
      <c r="A93" s="55"/>
      <c r="B93" s="56"/>
      <c r="C93" s="57"/>
      <c r="D93" s="25">
        <v>20</v>
      </c>
      <c r="E93" s="22">
        <f t="shared" si="28"/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</row>
    <row r="94" spans="1:12" ht="30" hidden="1" customHeight="1" outlineLevel="1" x14ac:dyDescent="0.25">
      <c r="A94" s="55"/>
      <c r="B94" s="56"/>
      <c r="C94" s="57"/>
      <c r="D94" s="25">
        <v>-20</v>
      </c>
      <c r="E94" s="22">
        <f t="shared" si="28"/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35">
        <v>0</v>
      </c>
      <c r="L94" s="35">
        <v>0</v>
      </c>
    </row>
    <row r="95" spans="1:12" ht="15.75" hidden="1" customHeight="1" outlineLevel="1" x14ac:dyDescent="0.25">
      <c r="A95" s="55"/>
      <c r="B95" s="56"/>
      <c r="C95" s="57"/>
      <c r="D95" s="26">
        <f>D86+D87+D89+D91+D93</f>
        <v>1650</v>
      </c>
      <c r="E95" s="22">
        <f t="shared" si="28"/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</row>
    <row r="96" spans="1:12" ht="42.75" hidden="1" customHeight="1" outlineLevel="1" x14ac:dyDescent="0.25">
      <c r="A96" s="55"/>
      <c r="B96" s="56"/>
      <c r="C96" s="57"/>
      <c r="D96" s="26" t="e">
        <f>D94+D92+D90+D88+D85</f>
        <v>#VALUE!</v>
      </c>
      <c r="E96" s="22">
        <f t="shared" si="28"/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</row>
    <row r="97" spans="1:13" ht="58.5" customHeight="1" outlineLevel="1" x14ac:dyDescent="0.25">
      <c r="A97" s="55"/>
      <c r="B97" s="56"/>
      <c r="C97" s="57"/>
      <c r="D97" s="4" t="s">
        <v>32</v>
      </c>
      <c r="E97" s="22">
        <f t="shared" si="28"/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</row>
    <row r="98" spans="1:13" ht="27.75" customHeight="1" outlineLevel="1" x14ac:dyDescent="0.25">
      <c r="A98" s="58"/>
      <c r="B98" s="59"/>
      <c r="C98" s="60"/>
      <c r="D98" s="4" t="s">
        <v>21</v>
      </c>
      <c r="E98" s="22">
        <f t="shared" si="28"/>
        <v>11000</v>
      </c>
      <c r="F98" s="35">
        <v>0</v>
      </c>
      <c r="G98" s="35">
        <v>11000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</row>
    <row r="99" spans="1:13" ht="15.75" customHeight="1" x14ac:dyDescent="0.25">
      <c r="A99" s="52" t="s">
        <v>36</v>
      </c>
      <c r="B99" s="53"/>
      <c r="C99" s="54"/>
      <c r="D99" s="21" t="s">
        <v>28</v>
      </c>
      <c r="E99" s="22">
        <f>SUM(F99:L99)</f>
        <v>162502.36790999997</v>
      </c>
      <c r="F99" s="22">
        <f>F100+F101+F102+F103+F104</f>
        <v>3554.8</v>
      </c>
      <c r="G99" s="22">
        <f t="shared" ref="G99:L99" si="29">G100+G101+G102+G103+G104</f>
        <v>145947.56790999998</v>
      </c>
      <c r="H99" s="22">
        <f t="shared" si="29"/>
        <v>2600</v>
      </c>
      <c r="I99" s="22">
        <f t="shared" si="29"/>
        <v>2600</v>
      </c>
      <c r="J99" s="22">
        <f t="shared" si="29"/>
        <v>2600</v>
      </c>
      <c r="K99" s="22">
        <f t="shared" si="29"/>
        <v>2600</v>
      </c>
      <c r="L99" s="22">
        <f t="shared" si="29"/>
        <v>2600</v>
      </c>
    </row>
    <row r="100" spans="1:13" ht="31.5" x14ac:dyDescent="0.25">
      <c r="A100" s="55"/>
      <c r="B100" s="56"/>
      <c r="C100" s="57"/>
      <c r="D100" s="24" t="s">
        <v>31</v>
      </c>
      <c r="E100" s="22">
        <f>SUM(F100:L100)</f>
        <v>0</v>
      </c>
      <c r="F100" s="35">
        <f>F37+F50+F56+F62</f>
        <v>0</v>
      </c>
      <c r="G100" s="35">
        <f t="shared" ref="G100:L101" si="30">G37+G50+G56+G62</f>
        <v>0</v>
      </c>
      <c r="H100" s="35">
        <f t="shared" si="30"/>
        <v>0</v>
      </c>
      <c r="I100" s="35">
        <f t="shared" si="30"/>
        <v>0</v>
      </c>
      <c r="J100" s="35">
        <f t="shared" si="30"/>
        <v>0</v>
      </c>
      <c r="K100" s="35">
        <f t="shared" si="30"/>
        <v>0</v>
      </c>
      <c r="L100" s="35">
        <f t="shared" si="30"/>
        <v>0</v>
      </c>
    </row>
    <row r="101" spans="1:13" ht="47.25" x14ac:dyDescent="0.25">
      <c r="A101" s="55"/>
      <c r="B101" s="56"/>
      <c r="C101" s="57"/>
      <c r="D101" s="24" t="s">
        <v>18</v>
      </c>
      <c r="E101" s="22">
        <f t="shared" ref="E101:E102" si="31">SUM(F101:L101)</f>
        <v>0</v>
      </c>
      <c r="F101" s="35">
        <f t="shared" ref="F101:L104" si="32">F38+F51+F57+F63</f>
        <v>0</v>
      </c>
      <c r="G101" s="35">
        <f t="shared" si="32"/>
        <v>0</v>
      </c>
      <c r="H101" s="35">
        <f t="shared" si="32"/>
        <v>0</v>
      </c>
      <c r="I101" s="35">
        <f t="shared" si="32"/>
        <v>0</v>
      </c>
      <c r="J101" s="35">
        <f t="shared" si="30"/>
        <v>0</v>
      </c>
      <c r="K101" s="35">
        <f t="shared" si="32"/>
        <v>0</v>
      </c>
      <c r="L101" s="35">
        <f t="shared" si="32"/>
        <v>0</v>
      </c>
      <c r="M101" s="37"/>
    </row>
    <row r="102" spans="1:13" ht="15.75" x14ac:dyDescent="0.25">
      <c r="A102" s="55"/>
      <c r="B102" s="56"/>
      <c r="C102" s="57"/>
      <c r="D102" s="24" t="s">
        <v>20</v>
      </c>
      <c r="E102" s="22">
        <f t="shared" si="31"/>
        <v>42955.967909999999</v>
      </c>
      <c r="F102" s="35">
        <f>F39+F52+F58+2881.3</f>
        <v>3554.8</v>
      </c>
      <c r="G102" s="35">
        <f t="shared" ref="G102:L102" si="33">G39+G52+G58+G64</f>
        <v>31401.16791</v>
      </c>
      <c r="H102" s="35">
        <f t="shared" si="33"/>
        <v>1600</v>
      </c>
      <c r="I102" s="35">
        <f t="shared" si="33"/>
        <v>1600</v>
      </c>
      <c r="J102" s="35">
        <f t="shared" si="33"/>
        <v>1600</v>
      </c>
      <c r="K102" s="35">
        <f t="shared" si="33"/>
        <v>1600</v>
      </c>
      <c r="L102" s="35">
        <f t="shared" si="33"/>
        <v>1600</v>
      </c>
    </row>
    <row r="103" spans="1:13" ht="63" x14ac:dyDescent="0.25">
      <c r="A103" s="55"/>
      <c r="B103" s="56"/>
      <c r="C103" s="57"/>
      <c r="D103" s="24" t="s">
        <v>32</v>
      </c>
      <c r="E103" s="22">
        <f>SUM(F103:L103)</f>
        <v>0</v>
      </c>
      <c r="F103" s="35">
        <f t="shared" si="32"/>
        <v>0</v>
      </c>
      <c r="G103" s="35">
        <f t="shared" ref="G103:L103" si="34">G40+G53+G59+G65</f>
        <v>0</v>
      </c>
      <c r="H103" s="35">
        <f t="shared" si="34"/>
        <v>0</v>
      </c>
      <c r="I103" s="35">
        <f t="shared" si="34"/>
        <v>0</v>
      </c>
      <c r="J103" s="35">
        <f t="shared" si="34"/>
        <v>0</v>
      </c>
      <c r="K103" s="35">
        <f t="shared" si="34"/>
        <v>0</v>
      </c>
      <c r="L103" s="35">
        <f t="shared" si="34"/>
        <v>0</v>
      </c>
      <c r="M103" s="37"/>
    </row>
    <row r="104" spans="1:13" ht="47.25" x14ac:dyDescent="0.25">
      <c r="A104" s="58"/>
      <c r="B104" s="59"/>
      <c r="C104" s="60"/>
      <c r="D104" s="24" t="s">
        <v>21</v>
      </c>
      <c r="E104" s="22">
        <f t="shared" ref="E104" si="35">SUM(F104:L104)</f>
        <v>119546.4</v>
      </c>
      <c r="F104" s="35">
        <f t="shared" si="32"/>
        <v>0</v>
      </c>
      <c r="G104" s="35">
        <f t="shared" ref="G104:L104" si="36">G41+G54+G60+G66</f>
        <v>114546.4</v>
      </c>
      <c r="H104" s="35">
        <f t="shared" si="36"/>
        <v>1000</v>
      </c>
      <c r="I104" s="35">
        <f t="shared" si="36"/>
        <v>1000</v>
      </c>
      <c r="J104" s="35">
        <f t="shared" si="36"/>
        <v>1000</v>
      </c>
      <c r="K104" s="35">
        <f t="shared" si="36"/>
        <v>1000</v>
      </c>
      <c r="L104" s="35">
        <f t="shared" si="36"/>
        <v>1000</v>
      </c>
    </row>
    <row r="105" spans="1:13" ht="15.75" customHeight="1" x14ac:dyDescent="0.25">
      <c r="A105" s="52" t="s">
        <v>56</v>
      </c>
      <c r="B105" s="53"/>
      <c r="C105" s="54"/>
      <c r="D105" s="21" t="s">
        <v>28</v>
      </c>
      <c r="E105" s="22">
        <f>SUM(F105:L105)</f>
        <v>2526.57303</v>
      </c>
      <c r="F105" s="22">
        <f>SUM(F106:F110)</f>
        <v>173.5</v>
      </c>
      <c r="G105" s="22">
        <f t="shared" ref="G105" si="37">SUM(G106:G110)</f>
        <v>353.07303000000002</v>
      </c>
      <c r="H105" s="22">
        <f t="shared" ref="H105" si="38">SUM(H106:H110)</f>
        <v>400</v>
      </c>
      <c r="I105" s="22">
        <f t="shared" ref="I105" si="39">SUM(I106:I110)</f>
        <v>400</v>
      </c>
      <c r="J105" s="22">
        <f t="shared" ref="J105" si="40">SUM(J106:J110)</f>
        <v>400</v>
      </c>
      <c r="K105" s="22">
        <f t="shared" ref="K105" si="41">SUM(K106:K110)</f>
        <v>400</v>
      </c>
      <c r="L105" s="22">
        <f t="shared" ref="L105" si="42">SUM(L106:L110)</f>
        <v>400</v>
      </c>
    </row>
    <row r="106" spans="1:13" ht="31.5" x14ac:dyDescent="0.25">
      <c r="A106" s="55"/>
      <c r="B106" s="56"/>
      <c r="C106" s="57"/>
      <c r="D106" s="24" t="s">
        <v>31</v>
      </c>
      <c r="E106" s="22">
        <f>SUM(F106:L106)</f>
        <v>0</v>
      </c>
      <c r="F106" s="35">
        <f>F19</f>
        <v>0</v>
      </c>
      <c r="G106" s="35">
        <f t="shared" ref="G106:L106" si="43">G19</f>
        <v>0</v>
      </c>
      <c r="H106" s="35">
        <f t="shared" si="43"/>
        <v>0</v>
      </c>
      <c r="I106" s="35">
        <f t="shared" si="43"/>
        <v>0</v>
      </c>
      <c r="J106" s="35">
        <f t="shared" si="43"/>
        <v>0</v>
      </c>
      <c r="K106" s="35">
        <f t="shared" si="43"/>
        <v>0</v>
      </c>
      <c r="L106" s="35">
        <f t="shared" si="43"/>
        <v>0</v>
      </c>
    </row>
    <row r="107" spans="1:13" ht="47.25" x14ac:dyDescent="0.25">
      <c r="A107" s="55"/>
      <c r="B107" s="56"/>
      <c r="C107" s="57"/>
      <c r="D107" s="24" t="s">
        <v>18</v>
      </c>
      <c r="E107" s="22">
        <f t="shared" ref="E107" si="44">SUM(F107:L107)</f>
        <v>0</v>
      </c>
      <c r="F107" s="35">
        <f t="shared" ref="F107:L107" si="45">F20</f>
        <v>0</v>
      </c>
      <c r="G107" s="35">
        <f t="shared" si="45"/>
        <v>0</v>
      </c>
      <c r="H107" s="35">
        <f t="shared" si="45"/>
        <v>0</v>
      </c>
      <c r="I107" s="35">
        <f t="shared" si="45"/>
        <v>0</v>
      </c>
      <c r="J107" s="35">
        <f t="shared" si="45"/>
        <v>0</v>
      </c>
      <c r="K107" s="35">
        <f t="shared" si="45"/>
        <v>0</v>
      </c>
      <c r="L107" s="35">
        <f t="shared" si="45"/>
        <v>0</v>
      </c>
    </row>
    <row r="108" spans="1:13" ht="15.75" x14ac:dyDescent="0.25">
      <c r="A108" s="55"/>
      <c r="B108" s="56"/>
      <c r="C108" s="57"/>
      <c r="D108" s="24" t="s">
        <v>20</v>
      </c>
      <c r="E108" s="22">
        <f>SUM(F108:L108)</f>
        <v>2526.57303</v>
      </c>
      <c r="F108" s="35">
        <f t="shared" ref="F108:L108" si="46">F21</f>
        <v>173.5</v>
      </c>
      <c r="G108" s="35">
        <f t="shared" si="46"/>
        <v>353.07303000000002</v>
      </c>
      <c r="H108" s="35">
        <f t="shared" si="46"/>
        <v>400</v>
      </c>
      <c r="I108" s="35">
        <f t="shared" si="46"/>
        <v>400</v>
      </c>
      <c r="J108" s="35">
        <f t="shared" si="46"/>
        <v>400</v>
      </c>
      <c r="K108" s="35">
        <f t="shared" si="46"/>
        <v>400</v>
      </c>
      <c r="L108" s="35">
        <f t="shared" si="46"/>
        <v>400</v>
      </c>
    </row>
    <row r="109" spans="1:13" ht="63" x14ac:dyDescent="0.25">
      <c r="A109" s="55"/>
      <c r="B109" s="56"/>
      <c r="C109" s="57"/>
      <c r="D109" s="24" t="s">
        <v>32</v>
      </c>
      <c r="E109" s="22">
        <f>SUM(F109:L109)</f>
        <v>0</v>
      </c>
      <c r="F109" s="35">
        <f t="shared" ref="F109:L109" si="47">F22</f>
        <v>0</v>
      </c>
      <c r="G109" s="35">
        <f t="shared" si="47"/>
        <v>0</v>
      </c>
      <c r="H109" s="35">
        <f t="shared" si="47"/>
        <v>0</v>
      </c>
      <c r="I109" s="35">
        <f t="shared" si="47"/>
        <v>0</v>
      </c>
      <c r="J109" s="35">
        <f t="shared" si="47"/>
        <v>0</v>
      </c>
      <c r="K109" s="35">
        <f t="shared" si="47"/>
        <v>0</v>
      </c>
      <c r="L109" s="35">
        <f t="shared" si="47"/>
        <v>0</v>
      </c>
    </row>
    <row r="110" spans="1:13" ht="47.25" x14ac:dyDescent="0.25">
      <c r="A110" s="58"/>
      <c r="B110" s="59"/>
      <c r="C110" s="60"/>
      <c r="D110" s="24" t="s">
        <v>21</v>
      </c>
      <c r="E110" s="22">
        <f t="shared" ref="E110" si="48">SUM(F110:L110)</f>
        <v>0</v>
      </c>
      <c r="F110" s="35">
        <f t="shared" ref="F110:L110" si="49">F23</f>
        <v>0</v>
      </c>
      <c r="G110" s="35">
        <f t="shared" si="49"/>
        <v>0</v>
      </c>
      <c r="H110" s="35">
        <f t="shared" si="49"/>
        <v>0</v>
      </c>
      <c r="I110" s="35">
        <f t="shared" si="49"/>
        <v>0</v>
      </c>
      <c r="J110" s="35">
        <f t="shared" si="49"/>
        <v>0</v>
      </c>
      <c r="K110" s="35">
        <f t="shared" si="49"/>
        <v>0</v>
      </c>
      <c r="L110" s="35">
        <f t="shared" si="49"/>
        <v>0</v>
      </c>
    </row>
    <row r="111" spans="1:13" ht="15.75" customHeight="1" x14ac:dyDescent="0.25">
      <c r="A111" s="52" t="s">
        <v>55</v>
      </c>
      <c r="B111" s="53"/>
      <c r="C111" s="54"/>
      <c r="D111" s="21" t="s">
        <v>28</v>
      </c>
      <c r="E111" s="22">
        <f>SUM(F111:L111)</f>
        <v>4100</v>
      </c>
      <c r="F111" s="22">
        <f>SUM(F112:F116)</f>
        <v>500</v>
      </c>
      <c r="G111" s="22">
        <f>SUM(G112:G116)</f>
        <v>600</v>
      </c>
      <c r="H111" s="22">
        <f t="shared" ref="H111" si="50">SUM(H112:H116)</f>
        <v>600</v>
      </c>
      <c r="I111" s="22">
        <f t="shared" ref="I111" si="51">SUM(I112:I116)</f>
        <v>600</v>
      </c>
      <c r="J111" s="22">
        <f t="shared" ref="J111" si="52">SUM(J112:J116)</f>
        <v>600</v>
      </c>
      <c r="K111" s="22">
        <f t="shared" ref="K111" si="53">SUM(K112:K116)</f>
        <v>600</v>
      </c>
      <c r="L111" s="22">
        <f t="shared" ref="L111" si="54">SUM(L112:L116)</f>
        <v>600</v>
      </c>
    </row>
    <row r="112" spans="1:13" ht="31.5" x14ac:dyDescent="0.25">
      <c r="A112" s="55"/>
      <c r="B112" s="56"/>
      <c r="C112" s="57"/>
      <c r="D112" s="24" t="s">
        <v>31</v>
      </c>
      <c r="E112" s="22">
        <f>SUM(F112:L112)</f>
        <v>0</v>
      </c>
      <c r="F112" s="13">
        <f>F25+F31</f>
        <v>0</v>
      </c>
      <c r="G112" s="13">
        <f t="shared" ref="G112:L112" si="55">G25+G31</f>
        <v>0</v>
      </c>
      <c r="H112" s="13">
        <f t="shared" si="55"/>
        <v>0</v>
      </c>
      <c r="I112" s="13">
        <f t="shared" si="55"/>
        <v>0</v>
      </c>
      <c r="J112" s="13">
        <f t="shared" si="55"/>
        <v>0</v>
      </c>
      <c r="K112" s="13">
        <f t="shared" si="55"/>
        <v>0</v>
      </c>
      <c r="L112" s="13">
        <f t="shared" si="55"/>
        <v>0</v>
      </c>
    </row>
    <row r="113" spans="1:13" ht="47.25" x14ac:dyDescent="0.25">
      <c r="A113" s="55"/>
      <c r="B113" s="56"/>
      <c r="C113" s="57"/>
      <c r="D113" s="24" t="s">
        <v>18</v>
      </c>
      <c r="E113" s="22">
        <f t="shared" ref="E113:E114" si="56">SUM(F113:L113)</f>
        <v>0</v>
      </c>
      <c r="F113" s="13">
        <f t="shared" ref="F113:L113" si="57">F26+F32</f>
        <v>0</v>
      </c>
      <c r="G113" s="13">
        <f t="shared" si="57"/>
        <v>0</v>
      </c>
      <c r="H113" s="13">
        <f t="shared" si="57"/>
        <v>0</v>
      </c>
      <c r="I113" s="13">
        <f t="shared" si="57"/>
        <v>0</v>
      </c>
      <c r="J113" s="13">
        <f t="shared" si="57"/>
        <v>0</v>
      </c>
      <c r="K113" s="13">
        <f t="shared" si="57"/>
        <v>0</v>
      </c>
      <c r="L113" s="13">
        <f t="shared" si="57"/>
        <v>0</v>
      </c>
    </row>
    <row r="114" spans="1:13" ht="15.75" x14ac:dyDescent="0.25">
      <c r="A114" s="55"/>
      <c r="B114" s="56"/>
      <c r="C114" s="57"/>
      <c r="D114" s="24" t="s">
        <v>20</v>
      </c>
      <c r="E114" s="22">
        <f t="shared" si="56"/>
        <v>4100</v>
      </c>
      <c r="F114" s="13">
        <f t="shared" ref="F114:L114" si="58">F27+F33</f>
        <v>500</v>
      </c>
      <c r="G114" s="13">
        <f t="shared" si="58"/>
        <v>600</v>
      </c>
      <c r="H114" s="13">
        <f t="shared" si="58"/>
        <v>600</v>
      </c>
      <c r="I114" s="13">
        <f t="shared" si="58"/>
        <v>600</v>
      </c>
      <c r="J114" s="13">
        <f t="shared" si="58"/>
        <v>600</v>
      </c>
      <c r="K114" s="13">
        <f t="shared" si="58"/>
        <v>600</v>
      </c>
      <c r="L114" s="13">
        <f t="shared" si="58"/>
        <v>600</v>
      </c>
    </row>
    <row r="115" spans="1:13" ht="63" x14ac:dyDescent="0.25">
      <c r="A115" s="55"/>
      <c r="B115" s="56"/>
      <c r="C115" s="57"/>
      <c r="D115" s="24" t="s">
        <v>32</v>
      </c>
      <c r="E115" s="22">
        <f>SUM(F115:L115)</f>
        <v>0</v>
      </c>
      <c r="F115" s="13">
        <f t="shared" ref="F115:L115" si="59">F28+F34</f>
        <v>0</v>
      </c>
      <c r="G115" s="13">
        <f t="shared" si="59"/>
        <v>0</v>
      </c>
      <c r="H115" s="13">
        <f t="shared" si="59"/>
        <v>0</v>
      </c>
      <c r="I115" s="13">
        <f t="shared" si="59"/>
        <v>0</v>
      </c>
      <c r="J115" s="13">
        <f t="shared" si="59"/>
        <v>0</v>
      </c>
      <c r="K115" s="13">
        <f t="shared" si="59"/>
        <v>0</v>
      </c>
      <c r="L115" s="13">
        <f t="shared" si="59"/>
        <v>0</v>
      </c>
    </row>
    <row r="116" spans="1:13" ht="47.25" x14ac:dyDescent="0.25">
      <c r="A116" s="58"/>
      <c r="B116" s="59"/>
      <c r="C116" s="60"/>
      <c r="D116" s="24" t="s">
        <v>21</v>
      </c>
      <c r="E116" s="22">
        <f t="shared" ref="E116" si="60">SUM(F116:L116)</f>
        <v>0</v>
      </c>
      <c r="F116" s="13">
        <f t="shared" ref="F116:L116" si="61">F29+F35</f>
        <v>0</v>
      </c>
      <c r="G116" s="13">
        <f t="shared" si="61"/>
        <v>0</v>
      </c>
      <c r="H116" s="13">
        <f t="shared" si="61"/>
        <v>0</v>
      </c>
      <c r="I116" s="13">
        <f t="shared" si="61"/>
        <v>0</v>
      </c>
      <c r="J116" s="13">
        <f t="shared" si="61"/>
        <v>0</v>
      </c>
      <c r="K116" s="13">
        <f t="shared" si="61"/>
        <v>0</v>
      </c>
      <c r="L116" s="13">
        <f t="shared" si="61"/>
        <v>0</v>
      </c>
    </row>
    <row r="117" spans="1:13" ht="15.75" x14ac:dyDescent="0.25">
      <c r="A117" s="52" t="s">
        <v>54</v>
      </c>
      <c r="B117" s="53"/>
      <c r="C117" s="54"/>
      <c r="D117" s="21" t="s">
        <v>28</v>
      </c>
      <c r="E117" s="22">
        <f>SUM(F117:L117)</f>
        <v>6470.3580000000002</v>
      </c>
      <c r="F117" s="22">
        <v>2881.3</v>
      </c>
      <c r="G117" s="22">
        <f>SUM(G118:G122)</f>
        <v>3589.058</v>
      </c>
      <c r="H117" s="22">
        <f t="shared" ref="H117:L117" si="62">SUM(H118:H122)</f>
        <v>0</v>
      </c>
      <c r="I117" s="22">
        <f t="shared" si="62"/>
        <v>0</v>
      </c>
      <c r="J117" s="22">
        <f t="shared" si="62"/>
        <v>0</v>
      </c>
      <c r="K117" s="22">
        <f t="shared" si="62"/>
        <v>0</v>
      </c>
      <c r="L117" s="22">
        <f t="shared" si="62"/>
        <v>0</v>
      </c>
    </row>
    <row r="118" spans="1:13" ht="31.5" x14ac:dyDescent="0.25">
      <c r="A118" s="55"/>
      <c r="B118" s="56"/>
      <c r="C118" s="57"/>
      <c r="D118" s="24" t="s">
        <v>31</v>
      </c>
      <c r="E118" s="22">
        <f>SUM(F118:L118)</f>
        <v>0</v>
      </c>
      <c r="F118" s="13">
        <f>F62</f>
        <v>0</v>
      </c>
      <c r="G118" s="13">
        <f t="shared" ref="G118:L118" si="63">G62</f>
        <v>0</v>
      </c>
      <c r="H118" s="13">
        <f t="shared" si="63"/>
        <v>0</v>
      </c>
      <c r="I118" s="13">
        <f t="shared" si="63"/>
        <v>0</v>
      </c>
      <c r="J118" s="13">
        <f t="shared" si="63"/>
        <v>0</v>
      </c>
      <c r="K118" s="13">
        <f t="shared" si="63"/>
        <v>0</v>
      </c>
      <c r="L118" s="13">
        <f t="shared" si="63"/>
        <v>0</v>
      </c>
    </row>
    <row r="119" spans="1:13" ht="47.25" x14ac:dyDescent="0.25">
      <c r="A119" s="55"/>
      <c r="B119" s="56"/>
      <c r="C119" s="57"/>
      <c r="D119" s="24" t="s">
        <v>18</v>
      </c>
      <c r="E119" s="22">
        <f t="shared" ref="E119" si="64">SUM(F119:L119)</f>
        <v>0</v>
      </c>
      <c r="F119" s="13">
        <f t="shared" ref="F119:L119" si="65">F63</f>
        <v>0</v>
      </c>
      <c r="G119" s="13">
        <f t="shared" si="65"/>
        <v>0</v>
      </c>
      <c r="H119" s="13">
        <f t="shared" si="65"/>
        <v>0</v>
      </c>
      <c r="I119" s="13">
        <f t="shared" si="65"/>
        <v>0</v>
      </c>
      <c r="J119" s="13">
        <f t="shared" si="65"/>
        <v>0</v>
      </c>
      <c r="K119" s="13">
        <f t="shared" si="65"/>
        <v>0</v>
      </c>
      <c r="L119" s="13">
        <f t="shared" si="65"/>
        <v>0</v>
      </c>
    </row>
    <row r="120" spans="1:13" ht="15.75" x14ac:dyDescent="0.25">
      <c r="A120" s="55"/>
      <c r="B120" s="56"/>
      <c r="C120" s="57"/>
      <c r="D120" s="24" t="s">
        <v>20</v>
      </c>
      <c r="E120" s="22">
        <f>G120+H120+I120+J120+K120+L120+2881.3</f>
        <v>6470.3580000000002</v>
      </c>
      <c r="F120" s="13">
        <f t="shared" ref="F120:L120" si="66">F64</f>
        <v>2881.3</v>
      </c>
      <c r="G120" s="13">
        <f t="shared" si="66"/>
        <v>3589.058</v>
      </c>
      <c r="H120" s="13">
        <f t="shared" si="66"/>
        <v>0</v>
      </c>
      <c r="I120" s="13">
        <f t="shared" si="66"/>
        <v>0</v>
      </c>
      <c r="J120" s="13">
        <f t="shared" si="66"/>
        <v>0</v>
      </c>
      <c r="K120" s="13">
        <f t="shared" si="66"/>
        <v>0</v>
      </c>
      <c r="L120" s="13">
        <f t="shared" si="66"/>
        <v>0</v>
      </c>
    </row>
    <row r="121" spans="1:13" ht="63" x14ac:dyDescent="0.25">
      <c r="A121" s="55"/>
      <c r="B121" s="56"/>
      <c r="C121" s="57"/>
      <c r="D121" s="24" t="s">
        <v>32</v>
      </c>
      <c r="E121" s="22">
        <f>SUM(F121:L121)</f>
        <v>0</v>
      </c>
      <c r="F121" s="13">
        <f t="shared" ref="F121:L121" si="67">F65</f>
        <v>0</v>
      </c>
      <c r="G121" s="13">
        <f t="shared" si="67"/>
        <v>0</v>
      </c>
      <c r="H121" s="13">
        <f t="shared" si="67"/>
        <v>0</v>
      </c>
      <c r="I121" s="13">
        <f t="shared" si="67"/>
        <v>0</v>
      </c>
      <c r="J121" s="13">
        <f t="shared" si="67"/>
        <v>0</v>
      </c>
      <c r="K121" s="13">
        <f t="shared" si="67"/>
        <v>0</v>
      </c>
      <c r="L121" s="13">
        <f t="shared" si="67"/>
        <v>0</v>
      </c>
    </row>
    <row r="122" spans="1:13" ht="47.25" x14ac:dyDescent="0.25">
      <c r="A122" s="58"/>
      <c r="B122" s="59"/>
      <c r="C122" s="60"/>
      <c r="D122" s="24" t="s">
        <v>21</v>
      </c>
      <c r="E122" s="22">
        <f t="shared" ref="E122" si="68">SUM(F122:L122)</f>
        <v>0</v>
      </c>
      <c r="F122" s="13">
        <f t="shared" ref="F122:L122" si="69">F66</f>
        <v>0</v>
      </c>
      <c r="G122" s="13">
        <f t="shared" si="69"/>
        <v>0</v>
      </c>
      <c r="H122" s="13">
        <f t="shared" si="69"/>
        <v>0</v>
      </c>
      <c r="I122" s="13">
        <f t="shared" si="69"/>
        <v>0</v>
      </c>
      <c r="J122" s="13">
        <f t="shared" si="69"/>
        <v>0</v>
      </c>
      <c r="K122" s="13">
        <f t="shared" si="69"/>
        <v>0</v>
      </c>
      <c r="L122" s="13">
        <f t="shared" si="69"/>
        <v>0</v>
      </c>
    </row>
    <row r="123" spans="1:13" ht="15.75" x14ac:dyDescent="0.25">
      <c r="A123" s="52" t="s">
        <v>57</v>
      </c>
      <c r="B123" s="53"/>
      <c r="C123" s="54"/>
      <c r="D123" s="21" t="s">
        <v>28</v>
      </c>
      <c r="E123" s="22">
        <f>SUM(F123:L123)</f>
        <v>160635.72688</v>
      </c>
      <c r="F123" s="22">
        <f>SUM(F124:F128)</f>
        <v>0</v>
      </c>
      <c r="G123" s="22">
        <f>SUM(G124:G128)</f>
        <v>152635.72688</v>
      </c>
      <c r="H123" s="22">
        <f t="shared" ref="H123:L123" si="70">SUM(H124:H128)</f>
        <v>1600</v>
      </c>
      <c r="I123" s="22">
        <f t="shared" si="70"/>
        <v>1600</v>
      </c>
      <c r="J123" s="22">
        <f t="shared" si="70"/>
        <v>1600</v>
      </c>
      <c r="K123" s="22">
        <f t="shared" si="70"/>
        <v>1600</v>
      </c>
      <c r="L123" s="22">
        <f t="shared" si="70"/>
        <v>1600</v>
      </c>
    </row>
    <row r="124" spans="1:13" ht="31.5" x14ac:dyDescent="0.25">
      <c r="A124" s="55"/>
      <c r="B124" s="56"/>
      <c r="C124" s="57"/>
      <c r="D124" s="24" t="s">
        <v>31</v>
      </c>
      <c r="E124" s="22">
        <f>SUM(F124:L124)</f>
        <v>0</v>
      </c>
      <c r="F124" s="13">
        <f>F44+F50+F56</f>
        <v>0</v>
      </c>
      <c r="G124" s="13">
        <f t="shared" ref="G124:L124" si="71">G44+G50+G56</f>
        <v>0</v>
      </c>
      <c r="H124" s="13">
        <f t="shared" si="71"/>
        <v>0</v>
      </c>
      <c r="I124" s="13">
        <f t="shared" si="71"/>
        <v>0</v>
      </c>
      <c r="J124" s="13">
        <f t="shared" si="71"/>
        <v>0</v>
      </c>
      <c r="K124" s="13">
        <f t="shared" si="71"/>
        <v>0</v>
      </c>
      <c r="L124" s="13">
        <f t="shared" si="71"/>
        <v>0</v>
      </c>
    </row>
    <row r="125" spans="1:13" ht="47.25" x14ac:dyDescent="0.25">
      <c r="A125" s="55"/>
      <c r="B125" s="56"/>
      <c r="C125" s="57"/>
      <c r="D125" s="24" t="s">
        <v>18</v>
      </c>
      <c r="E125" s="22">
        <f t="shared" ref="E125:E126" si="72">SUM(F125:L125)</f>
        <v>0</v>
      </c>
      <c r="F125" s="13">
        <f t="shared" ref="F125:L125" si="73">F45+F51+F57</f>
        <v>0</v>
      </c>
      <c r="G125" s="13">
        <f t="shared" si="73"/>
        <v>0</v>
      </c>
      <c r="H125" s="13">
        <f t="shared" si="73"/>
        <v>0</v>
      </c>
      <c r="I125" s="13">
        <f t="shared" si="73"/>
        <v>0</v>
      </c>
      <c r="J125" s="13">
        <f t="shared" si="73"/>
        <v>0</v>
      </c>
      <c r="K125" s="13">
        <f t="shared" si="73"/>
        <v>0</v>
      </c>
      <c r="L125" s="13">
        <f t="shared" si="73"/>
        <v>0</v>
      </c>
      <c r="M125" s="37"/>
    </row>
    <row r="126" spans="1:13" ht="15.75" x14ac:dyDescent="0.25">
      <c r="A126" s="55"/>
      <c r="B126" s="56"/>
      <c r="C126" s="57"/>
      <c r="D126" s="24" t="s">
        <v>20</v>
      </c>
      <c r="E126" s="22">
        <f t="shared" si="72"/>
        <v>30089.326880000001</v>
      </c>
      <c r="F126" s="13">
        <f t="shared" ref="F126:L126" si="74">F46+F52+F58</f>
        <v>0</v>
      </c>
      <c r="G126" s="13">
        <f t="shared" si="74"/>
        <v>27089.326880000001</v>
      </c>
      <c r="H126" s="13">
        <f t="shared" si="74"/>
        <v>600</v>
      </c>
      <c r="I126" s="13">
        <f t="shared" si="74"/>
        <v>600</v>
      </c>
      <c r="J126" s="13">
        <f t="shared" si="74"/>
        <v>600</v>
      </c>
      <c r="K126" s="13">
        <f t="shared" si="74"/>
        <v>600</v>
      </c>
      <c r="L126" s="13">
        <f t="shared" si="74"/>
        <v>600</v>
      </c>
    </row>
    <row r="127" spans="1:13" ht="63" x14ac:dyDescent="0.25">
      <c r="A127" s="55"/>
      <c r="B127" s="56"/>
      <c r="C127" s="57"/>
      <c r="D127" s="24" t="s">
        <v>32</v>
      </c>
      <c r="E127" s="22">
        <f>SUM(F127:L127)</f>
        <v>0</v>
      </c>
      <c r="F127" s="13">
        <f t="shared" ref="F127:L127" si="75">F47+F53+F59</f>
        <v>0</v>
      </c>
      <c r="G127" s="13">
        <f t="shared" si="75"/>
        <v>0</v>
      </c>
      <c r="H127" s="13">
        <f t="shared" si="75"/>
        <v>0</v>
      </c>
      <c r="I127" s="13">
        <f t="shared" si="75"/>
        <v>0</v>
      </c>
      <c r="J127" s="13">
        <f t="shared" si="75"/>
        <v>0</v>
      </c>
      <c r="K127" s="13">
        <f t="shared" si="75"/>
        <v>0</v>
      </c>
      <c r="L127" s="13">
        <f t="shared" si="75"/>
        <v>0</v>
      </c>
      <c r="M127" s="37"/>
    </row>
    <row r="128" spans="1:13" ht="47.25" x14ac:dyDescent="0.25">
      <c r="A128" s="58"/>
      <c r="B128" s="59"/>
      <c r="C128" s="60"/>
      <c r="D128" s="24" t="s">
        <v>21</v>
      </c>
      <c r="E128" s="22">
        <f t="shared" ref="E128" si="76">SUM(F128:L128)</f>
        <v>130546.4</v>
      </c>
      <c r="F128" s="13">
        <f t="shared" ref="F128:L128" si="77">F48+F54+F60</f>
        <v>0</v>
      </c>
      <c r="G128" s="13">
        <f t="shared" si="77"/>
        <v>125546.4</v>
      </c>
      <c r="H128" s="13">
        <f>H48+H54+H60</f>
        <v>1000</v>
      </c>
      <c r="I128" s="13">
        <f t="shared" si="77"/>
        <v>1000</v>
      </c>
      <c r="J128" s="13">
        <f t="shared" si="77"/>
        <v>1000</v>
      </c>
      <c r="K128" s="13">
        <f t="shared" si="77"/>
        <v>1000</v>
      </c>
      <c r="L128" s="13">
        <f t="shared" si="77"/>
        <v>1000</v>
      </c>
    </row>
    <row r="129" spans="2:12" x14ac:dyDescent="0.25"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38"/>
    </row>
    <row r="130" spans="2:12" ht="18" customHeight="1" x14ac:dyDescent="0.25">
      <c r="B130" s="70" t="s">
        <v>58</v>
      </c>
      <c r="C130" s="70"/>
      <c r="D130" s="70"/>
      <c r="E130" s="70"/>
      <c r="F130" s="70"/>
      <c r="G130" s="70"/>
      <c r="H130" s="70"/>
      <c r="I130" s="70"/>
      <c r="J130" s="70"/>
      <c r="K130" s="70"/>
      <c r="L130" s="70"/>
    </row>
    <row r="131" spans="2:12" ht="18.75" customHeight="1" x14ac:dyDescent="0.6">
      <c r="B131" s="40" t="s">
        <v>59</v>
      </c>
    </row>
  </sheetData>
  <mergeCells count="46">
    <mergeCell ref="B130:L130"/>
    <mergeCell ref="A73:B78"/>
    <mergeCell ref="C73:C78"/>
    <mergeCell ref="J7:L7"/>
    <mergeCell ref="C9:I9"/>
    <mergeCell ref="A36:C41"/>
    <mergeCell ref="A16:L16"/>
    <mergeCell ref="A17:L17"/>
    <mergeCell ref="A42:L42"/>
    <mergeCell ref="B43:B48"/>
    <mergeCell ref="C30:C35"/>
    <mergeCell ref="B30:B35"/>
    <mergeCell ref="A30:A35"/>
    <mergeCell ref="C18:C23"/>
    <mergeCell ref="B18:B23"/>
    <mergeCell ref="A18:A23"/>
    <mergeCell ref="A24:A29"/>
    <mergeCell ref="A5:L5"/>
    <mergeCell ref="A12:A14"/>
    <mergeCell ref="B12:B14"/>
    <mergeCell ref="C12:C14"/>
    <mergeCell ref="D12:D14"/>
    <mergeCell ref="E12:L12"/>
    <mergeCell ref="E13:E14"/>
    <mergeCell ref="F13:L13"/>
    <mergeCell ref="B24:B29"/>
    <mergeCell ref="C24:C29"/>
    <mergeCell ref="A67:C72"/>
    <mergeCell ref="C61:C66"/>
    <mergeCell ref="C43:C48"/>
    <mergeCell ref="B61:B66"/>
    <mergeCell ref="A43:A48"/>
    <mergeCell ref="A61:A66"/>
    <mergeCell ref="A49:A54"/>
    <mergeCell ref="B49:B54"/>
    <mergeCell ref="C49:C54"/>
    <mergeCell ref="A55:A60"/>
    <mergeCell ref="B55:B60"/>
    <mergeCell ref="C55:C60"/>
    <mergeCell ref="A123:C128"/>
    <mergeCell ref="A79:B79"/>
    <mergeCell ref="A80:C98"/>
    <mergeCell ref="A99:C104"/>
    <mergeCell ref="A105:C110"/>
    <mergeCell ref="A111:C116"/>
    <mergeCell ref="A117:C122"/>
  </mergeCells>
  <pageMargins left="0" right="0" top="0.39370078740157483" bottom="0" header="0" footer="0"/>
  <pageSetup paperSize="9" scale="76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E20" sqref="E20"/>
    </sheetView>
  </sheetViews>
  <sheetFormatPr defaultRowHeight="15" x14ac:dyDescent="0.25"/>
  <cols>
    <col min="1" max="1" width="3.7109375" customWidth="1"/>
    <col min="2" max="2" width="25.140625" customWidth="1"/>
    <col min="3" max="3" width="10.28515625" customWidth="1"/>
    <col min="4" max="4" width="12" customWidth="1"/>
    <col min="5" max="5" width="15.85546875" customWidth="1"/>
    <col min="6" max="6" width="10.85546875" customWidth="1"/>
    <col min="7" max="7" width="10.140625" customWidth="1"/>
    <col min="8" max="8" width="9.5703125" customWidth="1"/>
    <col min="9" max="9" width="8.85546875" customWidth="1"/>
    <col min="10" max="10" width="7" customWidth="1"/>
    <col min="11" max="11" width="5.85546875" customWidth="1"/>
    <col min="12" max="12" width="6.140625" customWidth="1"/>
    <col min="13" max="13" width="6.5703125" customWidth="1"/>
    <col min="14" max="14" width="6.28515625" customWidth="1"/>
  </cols>
  <sheetData>
    <row r="1" spans="1:14" ht="16.5" x14ac:dyDescent="0.25">
      <c r="K1" s="51" t="s">
        <v>76</v>
      </c>
      <c r="L1" s="51"/>
    </row>
    <row r="3" spans="1:14" ht="16.5" x14ac:dyDescent="0.25">
      <c r="D3" s="79" t="s">
        <v>77</v>
      </c>
      <c r="E3" s="79"/>
      <c r="F3" s="79"/>
      <c r="G3" s="79"/>
      <c r="H3" s="79"/>
      <c r="I3" s="79"/>
    </row>
    <row r="4" spans="1:14" ht="16.5" x14ac:dyDescent="0.25">
      <c r="D4" s="79" t="s">
        <v>78</v>
      </c>
      <c r="E4" s="79"/>
      <c r="F4" s="79"/>
      <c r="G4" s="79"/>
      <c r="H4" s="79"/>
      <c r="I4" s="79"/>
    </row>
    <row r="6" spans="1:14" ht="15" customHeight="1" x14ac:dyDescent="0.25">
      <c r="A6" s="80" t="s">
        <v>29</v>
      </c>
      <c r="B6" s="80" t="s">
        <v>61</v>
      </c>
      <c r="C6" s="80" t="s">
        <v>62</v>
      </c>
      <c r="D6" s="80" t="s">
        <v>63</v>
      </c>
      <c r="E6" s="80" t="s">
        <v>64</v>
      </c>
      <c r="F6" s="80" t="s">
        <v>65</v>
      </c>
      <c r="G6" s="80" t="s">
        <v>66</v>
      </c>
      <c r="H6" s="83" t="s">
        <v>67</v>
      </c>
      <c r="I6" s="84"/>
      <c r="J6" s="84"/>
      <c r="K6" s="84"/>
      <c r="L6" s="84"/>
      <c r="M6" s="84"/>
      <c r="N6" s="85"/>
    </row>
    <row r="7" spans="1:14" x14ac:dyDescent="0.25">
      <c r="A7" s="81"/>
      <c r="B7" s="81"/>
      <c r="C7" s="81"/>
      <c r="D7" s="81"/>
      <c r="E7" s="81"/>
      <c r="F7" s="81"/>
      <c r="G7" s="81"/>
      <c r="H7" s="76" t="s">
        <v>68</v>
      </c>
      <c r="I7" s="83" t="s">
        <v>69</v>
      </c>
      <c r="J7" s="84"/>
      <c r="K7" s="84"/>
      <c r="L7" s="84"/>
      <c r="M7" s="84"/>
      <c r="N7" s="85"/>
    </row>
    <row r="8" spans="1:14" ht="144.75" customHeight="1" x14ac:dyDescent="0.25">
      <c r="A8" s="82"/>
      <c r="B8" s="82"/>
      <c r="C8" s="82"/>
      <c r="D8" s="82"/>
      <c r="E8" s="82"/>
      <c r="F8" s="82"/>
      <c r="G8" s="82"/>
      <c r="H8" s="78"/>
      <c r="I8" s="45">
        <v>2015</v>
      </c>
      <c r="J8" s="45">
        <v>2016</v>
      </c>
      <c r="K8" s="45">
        <v>2017</v>
      </c>
      <c r="L8" s="45">
        <v>2018</v>
      </c>
      <c r="M8" s="45">
        <v>2019</v>
      </c>
      <c r="N8" s="45">
        <v>2020</v>
      </c>
    </row>
    <row r="9" spans="1:14" ht="22.5" customHeight="1" x14ac:dyDescent="0.25">
      <c r="A9" s="47">
        <v>1</v>
      </c>
      <c r="B9" s="47">
        <v>2</v>
      </c>
      <c r="C9" s="47">
        <v>3</v>
      </c>
      <c r="D9" s="47">
        <v>4</v>
      </c>
      <c r="E9" s="47">
        <v>5</v>
      </c>
      <c r="F9" s="47">
        <v>6</v>
      </c>
      <c r="G9" s="48">
        <v>7</v>
      </c>
      <c r="H9" s="50">
        <v>8</v>
      </c>
      <c r="I9" s="45">
        <v>9</v>
      </c>
      <c r="J9" s="45">
        <v>10</v>
      </c>
      <c r="K9" s="45">
        <v>11</v>
      </c>
      <c r="L9" s="45">
        <v>12</v>
      </c>
      <c r="M9" s="45">
        <v>13</v>
      </c>
      <c r="N9" s="45">
        <v>14</v>
      </c>
    </row>
    <row r="10" spans="1:14" ht="35.25" customHeight="1" x14ac:dyDescent="0.25">
      <c r="A10" s="76">
        <v>1</v>
      </c>
      <c r="B10" s="80" t="s">
        <v>70</v>
      </c>
      <c r="C10" s="80" t="s">
        <v>75</v>
      </c>
      <c r="D10" s="80" t="s">
        <v>71</v>
      </c>
      <c r="E10" s="80" t="s">
        <v>72</v>
      </c>
      <c r="F10" s="80" t="s">
        <v>73</v>
      </c>
      <c r="G10" s="46" t="s">
        <v>20</v>
      </c>
      <c r="H10" s="44">
        <f>I10+J10+K10+L10+M10+N10</f>
        <v>230.29</v>
      </c>
      <c r="I10" s="44">
        <v>230.29</v>
      </c>
      <c r="J10" s="44">
        <v>0</v>
      </c>
      <c r="K10" s="44">
        <v>0</v>
      </c>
      <c r="L10" s="44">
        <v>0</v>
      </c>
      <c r="M10" s="44">
        <v>0</v>
      </c>
      <c r="N10" s="44">
        <v>0</v>
      </c>
    </row>
    <row r="11" spans="1:14" ht="60" x14ac:dyDescent="0.25">
      <c r="A11" s="77"/>
      <c r="B11" s="81"/>
      <c r="C11" s="81"/>
      <c r="D11" s="81"/>
      <c r="E11" s="81"/>
      <c r="F11" s="81"/>
      <c r="G11" s="46" t="s">
        <v>21</v>
      </c>
      <c r="H11" s="49">
        <f>I11+J11+K11+L11+M11+N11</f>
        <v>11000</v>
      </c>
      <c r="I11" s="49">
        <v>11000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</row>
    <row r="12" spans="1:14" ht="21.75" customHeight="1" x14ac:dyDescent="0.25">
      <c r="A12" s="78"/>
      <c r="B12" s="82"/>
      <c r="C12" s="82"/>
      <c r="D12" s="82"/>
      <c r="E12" s="82"/>
      <c r="F12" s="82"/>
      <c r="G12" s="44" t="s">
        <v>74</v>
      </c>
      <c r="H12" s="49">
        <f>H10+H11</f>
        <v>11230.29</v>
      </c>
      <c r="I12" s="49">
        <f>I10+I11</f>
        <v>11230.29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</row>
  </sheetData>
  <mergeCells count="18">
    <mergeCell ref="C10:C12"/>
    <mergeCell ref="B10:B12"/>
    <mergeCell ref="A10:A12"/>
    <mergeCell ref="D3:I3"/>
    <mergeCell ref="D4:I4"/>
    <mergeCell ref="G6:G8"/>
    <mergeCell ref="H6:N6"/>
    <mergeCell ref="H7:H8"/>
    <mergeCell ref="I7:N7"/>
    <mergeCell ref="F10:F12"/>
    <mergeCell ref="E10:E12"/>
    <mergeCell ref="A6:A8"/>
    <mergeCell ref="B6:B8"/>
    <mergeCell ref="C6:C8"/>
    <mergeCell ref="D6:D8"/>
    <mergeCell ref="E6:E8"/>
    <mergeCell ref="F6:F8"/>
    <mergeCell ref="D10:D12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проект</vt:lpstr>
      <vt:lpstr>Лист2</vt:lpstr>
      <vt:lpstr>Лист3</vt:lpstr>
      <vt:lpstr>проект!Область_печати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2015-09-21T09:37:54Z</dcterms:modified>
</cp:coreProperties>
</file>