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425" windowHeight="8040"/>
  </bookViews>
  <sheets>
    <sheet name="Лист1" sheetId="4" r:id="rId1"/>
  </sheets>
  <definedNames>
    <definedName name="_xlnm.Print_Area" localSheetId="0">Лист1!$A$2:$L$716</definedName>
  </definedNames>
  <calcPr calcId="145621"/>
</workbook>
</file>

<file path=xl/calcChain.xml><?xml version="1.0" encoding="utf-8"?>
<calcChain xmlns="http://schemas.openxmlformats.org/spreadsheetml/2006/main">
  <c r="G151" i="4"/>
  <c r="G150"/>
  <c r="G365"/>
  <c r="F33"/>
  <c r="G33"/>
  <c r="H33"/>
  <c r="I33"/>
  <c r="I28"/>
  <c r="J33"/>
  <c r="K33"/>
  <c r="L33"/>
  <c r="F32"/>
  <c r="G32"/>
  <c r="H32"/>
  <c r="I32"/>
  <c r="J32"/>
  <c r="K32"/>
  <c r="L32"/>
  <c r="F31"/>
  <c r="G31"/>
  <c r="H31"/>
  <c r="I31"/>
  <c r="J31"/>
  <c r="K31"/>
  <c r="L31"/>
  <c r="F30"/>
  <c r="G30"/>
  <c r="H30"/>
  <c r="I30"/>
  <c r="J30"/>
  <c r="K30"/>
  <c r="L30"/>
  <c r="F29"/>
  <c r="G29"/>
  <c r="H29"/>
  <c r="I29"/>
  <c r="J29"/>
  <c r="K29"/>
  <c r="L29"/>
  <c r="G28"/>
  <c r="L28"/>
  <c r="L712"/>
  <c r="L713"/>
  <c r="L714"/>
  <c r="L715"/>
  <c r="L716"/>
  <c r="K712"/>
  <c r="K713"/>
  <c r="K714"/>
  <c r="K715"/>
  <c r="K716"/>
  <c r="J712"/>
  <c r="J713"/>
  <c r="J714"/>
  <c r="J715"/>
  <c r="J716"/>
  <c r="I712"/>
  <c r="I713"/>
  <c r="I714"/>
  <c r="I715"/>
  <c r="I716"/>
  <c r="H712"/>
  <c r="H713"/>
  <c r="H714"/>
  <c r="H715"/>
  <c r="H716"/>
  <c r="G712"/>
  <c r="G713"/>
  <c r="G714"/>
  <c r="G715"/>
  <c r="G716"/>
  <c r="F712"/>
  <c r="F713"/>
  <c r="F714"/>
  <c r="F715"/>
  <c r="F716"/>
  <c r="F711"/>
  <c r="G711"/>
  <c r="H711"/>
  <c r="I711"/>
  <c r="J711"/>
  <c r="K711"/>
  <c r="L711"/>
  <c r="E712"/>
  <c r="E713"/>
  <c r="E714"/>
  <c r="E715"/>
  <c r="E716"/>
  <c r="E711"/>
  <c r="L706"/>
  <c r="L707"/>
  <c r="L708"/>
  <c r="L709"/>
  <c r="L710"/>
  <c r="K706"/>
  <c r="K707"/>
  <c r="K708"/>
  <c r="K709"/>
  <c r="K710"/>
  <c r="J706"/>
  <c r="J707"/>
  <c r="J708"/>
  <c r="J709"/>
  <c r="J710"/>
  <c r="I706"/>
  <c r="I707"/>
  <c r="I708"/>
  <c r="I709"/>
  <c r="I710"/>
  <c r="E706"/>
  <c r="E707"/>
  <c r="E708"/>
  <c r="E709"/>
  <c r="E710"/>
  <c r="F706"/>
  <c r="F707"/>
  <c r="F708"/>
  <c r="F709"/>
  <c r="F710"/>
  <c r="G706"/>
  <c r="G707"/>
  <c r="G708"/>
  <c r="G709"/>
  <c r="G710"/>
  <c r="H706"/>
  <c r="H707"/>
  <c r="H708"/>
  <c r="H709"/>
  <c r="H710"/>
  <c r="F705"/>
  <c r="H705"/>
  <c r="I705"/>
  <c r="J705"/>
  <c r="K705"/>
  <c r="L705"/>
  <c r="F704"/>
  <c r="G704"/>
  <c r="H704"/>
  <c r="I704"/>
  <c r="J704"/>
  <c r="K704"/>
  <c r="L704"/>
  <c r="F703"/>
  <c r="G703"/>
  <c r="H703"/>
  <c r="I703"/>
  <c r="J703"/>
  <c r="K703"/>
  <c r="L703"/>
  <c r="F702"/>
  <c r="G702"/>
  <c r="H702"/>
  <c r="I702"/>
  <c r="J702"/>
  <c r="K702"/>
  <c r="L702"/>
  <c r="F701"/>
  <c r="G701"/>
  <c r="H701"/>
  <c r="I701"/>
  <c r="J701"/>
  <c r="K701"/>
  <c r="L701"/>
  <c r="F700"/>
  <c r="G700"/>
  <c r="H700"/>
  <c r="I700"/>
  <c r="J700"/>
  <c r="K700"/>
  <c r="L700"/>
  <c r="F699"/>
  <c r="G699"/>
  <c r="H699"/>
  <c r="I699"/>
  <c r="J699"/>
  <c r="K699"/>
  <c r="L699"/>
  <c r="E700"/>
  <c r="E701"/>
  <c r="E702"/>
  <c r="E703"/>
  <c r="E704"/>
  <c r="E699"/>
  <c r="F698"/>
  <c r="G698"/>
  <c r="H698"/>
  <c r="I698"/>
  <c r="J698"/>
  <c r="K698"/>
  <c r="L698"/>
  <c r="F697"/>
  <c r="G697"/>
  <c r="H697"/>
  <c r="I697"/>
  <c r="J697"/>
  <c r="K697"/>
  <c r="L697"/>
  <c r="F696"/>
  <c r="G696"/>
  <c r="H696"/>
  <c r="I696"/>
  <c r="J696"/>
  <c r="K696"/>
  <c r="L696"/>
  <c r="F695"/>
  <c r="G695"/>
  <c r="H695"/>
  <c r="I695"/>
  <c r="J695"/>
  <c r="K695"/>
  <c r="L695"/>
  <c r="F694"/>
  <c r="G694"/>
  <c r="H694"/>
  <c r="I694"/>
  <c r="J694"/>
  <c r="K694"/>
  <c r="L694"/>
  <c r="F693"/>
  <c r="G693"/>
  <c r="H693"/>
  <c r="I693"/>
  <c r="J693"/>
  <c r="K693"/>
  <c r="L693"/>
  <c r="E694"/>
  <c r="E695"/>
  <c r="E696"/>
  <c r="E697"/>
  <c r="E698"/>
  <c r="E693"/>
  <c r="L688"/>
  <c r="L689"/>
  <c r="L690"/>
  <c r="L691"/>
  <c r="L692"/>
  <c r="K688"/>
  <c r="K689"/>
  <c r="K690"/>
  <c r="K691"/>
  <c r="K692"/>
  <c r="J688"/>
  <c r="J689"/>
  <c r="J690"/>
  <c r="J691"/>
  <c r="J692"/>
  <c r="I688"/>
  <c r="I689"/>
  <c r="I690"/>
  <c r="I691"/>
  <c r="I692"/>
  <c r="H688"/>
  <c r="H689"/>
  <c r="H690"/>
  <c r="H691"/>
  <c r="H692"/>
  <c r="G688"/>
  <c r="G689"/>
  <c r="G690"/>
  <c r="G692"/>
  <c r="F688"/>
  <c r="F689"/>
  <c r="F690"/>
  <c r="F691"/>
  <c r="F692"/>
  <c r="F687"/>
  <c r="H687"/>
  <c r="I687"/>
  <c r="J687"/>
  <c r="K687"/>
  <c r="L687"/>
  <c r="E688"/>
  <c r="E689"/>
  <c r="E692"/>
  <c r="F686"/>
  <c r="G686"/>
  <c r="H686"/>
  <c r="I686"/>
  <c r="J686"/>
  <c r="K686"/>
  <c r="L686"/>
  <c r="F685"/>
  <c r="G685"/>
  <c r="H685"/>
  <c r="I685"/>
  <c r="J685"/>
  <c r="K685"/>
  <c r="L685"/>
  <c r="F684"/>
  <c r="G684"/>
  <c r="H684"/>
  <c r="I684"/>
  <c r="J684"/>
  <c r="K684"/>
  <c r="L684"/>
  <c r="F683"/>
  <c r="G683"/>
  <c r="H683"/>
  <c r="I683"/>
  <c r="J683"/>
  <c r="K683"/>
  <c r="L683"/>
  <c r="F682"/>
  <c r="G682"/>
  <c r="H682"/>
  <c r="I682"/>
  <c r="J682"/>
  <c r="K682"/>
  <c r="L682"/>
  <c r="F681"/>
  <c r="G681"/>
  <c r="H681"/>
  <c r="I681"/>
  <c r="J681"/>
  <c r="K681"/>
  <c r="L681"/>
  <c r="E682"/>
  <c r="E683"/>
  <c r="E684"/>
  <c r="E685"/>
  <c r="E686"/>
  <c r="E681"/>
  <c r="L670"/>
  <c r="L671"/>
  <c r="L672"/>
  <c r="L673"/>
  <c r="L674"/>
  <c r="K670"/>
  <c r="K671"/>
  <c r="K672"/>
  <c r="K673"/>
  <c r="K674"/>
  <c r="J670"/>
  <c r="J671"/>
  <c r="J672"/>
  <c r="J673"/>
  <c r="J674"/>
  <c r="I670"/>
  <c r="I671"/>
  <c r="I672"/>
  <c r="I673"/>
  <c r="I674"/>
  <c r="H670"/>
  <c r="H671"/>
  <c r="H672"/>
  <c r="H673"/>
  <c r="H674"/>
  <c r="G670"/>
  <c r="G671"/>
  <c r="G672"/>
  <c r="G673"/>
  <c r="G674"/>
  <c r="F670"/>
  <c r="F671"/>
  <c r="F672"/>
  <c r="F673"/>
  <c r="F674"/>
  <c r="F669"/>
  <c r="G669"/>
  <c r="H669"/>
  <c r="I669"/>
  <c r="J669"/>
  <c r="K669"/>
  <c r="L669"/>
  <c r="E670"/>
  <c r="E671"/>
  <c r="E672"/>
  <c r="E673"/>
  <c r="E674"/>
  <c r="E669"/>
  <c r="F680"/>
  <c r="G680"/>
  <c r="H680"/>
  <c r="I680"/>
  <c r="J680"/>
  <c r="K680"/>
  <c r="L680"/>
  <c r="F678"/>
  <c r="G678"/>
  <c r="H678"/>
  <c r="I678"/>
  <c r="J678"/>
  <c r="K678"/>
  <c r="L678"/>
  <c r="F677"/>
  <c r="G677"/>
  <c r="H677"/>
  <c r="I677"/>
  <c r="J677"/>
  <c r="K677"/>
  <c r="L677"/>
  <c r="F676"/>
  <c r="G676"/>
  <c r="H676"/>
  <c r="I676"/>
  <c r="J676"/>
  <c r="K676"/>
  <c r="L676"/>
  <c r="J441"/>
  <c r="J633"/>
  <c r="J442"/>
  <c r="J634"/>
  <c r="J443"/>
  <c r="J635"/>
  <c r="J444"/>
  <c r="J636"/>
  <c r="J445"/>
  <c r="J637"/>
  <c r="I441"/>
  <c r="I633"/>
  <c r="I442"/>
  <c r="I634"/>
  <c r="I443"/>
  <c r="I635"/>
  <c r="I444"/>
  <c r="I636"/>
  <c r="I445"/>
  <c r="I637"/>
  <c r="H441"/>
  <c r="H633"/>
  <c r="H442"/>
  <c r="H634"/>
  <c r="H443"/>
  <c r="H635"/>
  <c r="H444"/>
  <c r="H636"/>
  <c r="H445"/>
  <c r="H637"/>
  <c r="E631"/>
  <c r="L626"/>
  <c r="K626"/>
  <c r="J626"/>
  <c r="I626"/>
  <c r="H626"/>
  <c r="G626"/>
  <c r="F626"/>
  <c r="E626"/>
  <c r="E625"/>
  <c r="L620"/>
  <c r="K620"/>
  <c r="J620"/>
  <c r="I620"/>
  <c r="H620"/>
  <c r="G620"/>
  <c r="F620"/>
  <c r="E620"/>
  <c r="E619"/>
  <c r="L614"/>
  <c r="K614"/>
  <c r="J614"/>
  <c r="I614"/>
  <c r="H614"/>
  <c r="G614"/>
  <c r="F614"/>
  <c r="E614"/>
  <c r="E613"/>
  <c r="L608"/>
  <c r="K608"/>
  <c r="J608"/>
  <c r="I608"/>
  <c r="H608"/>
  <c r="G608"/>
  <c r="F608"/>
  <c r="E608"/>
  <c r="E607"/>
  <c r="L602"/>
  <c r="K602"/>
  <c r="J602"/>
  <c r="I602"/>
  <c r="H602"/>
  <c r="G602"/>
  <c r="F602"/>
  <c r="E602"/>
  <c r="E601"/>
  <c r="L596"/>
  <c r="K596"/>
  <c r="J596"/>
  <c r="I596"/>
  <c r="H596"/>
  <c r="G596"/>
  <c r="F596"/>
  <c r="E596"/>
  <c r="E595"/>
  <c r="L590"/>
  <c r="K590"/>
  <c r="J590"/>
  <c r="I590"/>
  <c r="H590"/>
  <c r="G590"/>
  <c r="F590"/>
  <c r="E590"/>
  <c r="E589"/>
  <c r="L584"/>
  <c r="K584"/>
  <c r="J584"/>
  <c r="I584"/>
  <c r="H584"/>
  <c r="G584"/>
  <c r="G583"/>
  <c r="G445"/>
  <c r="G637"/>
  <c r="F584"/>
  <c r="E584"/>
  <c r="L583"/>
  <c r="L582"/>
  <c r="L581"/>
  <c r="L580"/>
  <c r="L579"/>
  <c r="L578"/>
  <c r="K583"/>
  <c r="K582"/>
  <c r="K581"/>
  <c r="K580"/>
  <c r="K579"/>
  <c r="K578"/>
  <c r="F583"/>
  <c r="F582"/>
  <c r="F581"/>
  <c r="F580"/>
  <c r="F579"/>
  <c r="F578"/>
  <c r="J578"/>
  <c r="I578"/>
  <c r="H578"/>
  <c r="E577"/>
  <c r="L572"/>
  <c r="K572"/>
  <c r="J572"/>
  <c r="I572"/>
  <c r="H572"/>
  <c r="G572"/>
  <c r="F572"/>
  <c r="E572"/>
  <c r="E571"/>
  <c r="E570"/>
  <c r="E444"/>
  <c r="E636"/>
  <c r="E569"/>
  <c r="E568"/>
  <c r="E442"/>
  <c r="E634"/>
  <c r="E567"/>
  <c r="E441"/>
  <c r="E633"/>
  <c r="L566"/>
  <c r="K566"/>
  <c r="J566"/>
  <c r="I566"/>
  <c r="H566"/>
  <c r="G566"/>
  <c r="F566"/>
  <c r="E565"/>
  <c r="L560"/>
  <c r="K560"/>
  <c r="J560"/>
  <c r="I560"/>
  <c r="H560"/>
  <c r="G560"/>
  <c r="F560"/>
  <c r="E560"/>
  <c r="E559"/>
  <c r="L554"/>
  <c r="K554"/>
  <c r="J554"/>
  <c r="I554"/>
  <c r="H554"/>
  <c r="G554"/>
  <c r="F554"/>
  <c r="E554"/>
  <c r="E553"/>
  <c r="L548"/>
  <c r="K548"/>
  <c r="J548"/>
  <c r="I548"/>
  <c r="H548"/>
  <c r="G548"/>
  <c r="F548"/>
  <c r="E548"/>
  <c r="E547"/>
  <c r="L542"/>
  <c r="K542"/>
  <c r="J542"/>
  <c r="I542"/>
  <c r="H542"/>
  <c r="G542"/>
  <c r="F542"/>
  <c r="E542"/>
  <c r="E541"/>
  <c r="L536"/>
  <c r="K536"/>
  <c r="J536"/>
  <c r="I536"/>
  <c r="H536"/>
  <c r="G536"/>
  <c r="F536"/>
  <c r="E536"/>
  <c r="E535"/>
  <c r="E530"/>
  <c r="E533"/>
  <c r="L530"/>
  <c r="K530"/>
  <c r="J530"/>
  <c r="I530"/>
  <c r="H530"/>
  <c r="G530"/>
  <c r="F530"/>
  <c r="E529"/>
  <c r="L524"/>
  <c r="K524"/>
  <c r="J524"/>
  <c r="I524"/>
  <c r="H524"/>
  <c r="G524"/>
  <c r="F524"/>
  <c r="E524"/>
  <c r="E523"/>
  <c r="E521"/>
  <c r="E443"/>
  <c r="E635"/>
  <c r="L518"/>
  <c r="K518"/>
  <c r="J518"/>
  <c r="I518"/>
  <c r="H518"/>
  <c r="G518"/>
  <c r="F518"/>
  <c r="E518"/>
  <c r="E517"/>
  <c r="L512"/>
  <c r="K512"/>
  <c r="J512"/>
  <c r="I512"/>
  <c r="H512"/>
  <c r="G512"/>
  <c r="F512"/>
  <c r="E512"/>
  <c r="E511"/>
  <c r="L506"/>
  <c r="K506"/>
  <c r="J506"/>
  <c r="I506"/>
  <c r="H506"/>
  <c r="G506"/>
  <c r="F506"/>
  <c r="E506"/>
  <c r="E505"/>
  <c r="L500"/>
  <c r="K500"/>
  <c r="J500"/>
  <c r="I500"/>
  <c r="H500"/>
  <c r="G500"/>
  <c r="F500"/>
  <c r="E500"/>
  <c r="E499"/>
  <c r="L494"/>
  <c r="K494"/>
  <c r="J494"/>
  <c r="I494"/>
  <c r="H494"/>
  <c r="G494"/>
  <c r="F494"/>
  <c r="E494"/>
  <c r="E493"/>
  <c r="L488"/>
  <c r="K488"/>
  <c r="J488"/>
  <c r="I488"/>
  <c r="H488"/>
  <c r="G488"/>
  <c r="F488"/>
  <c r="E488"/>
  <c r="E487"/>
  <c r="L482"/>
  <c r="K482"/>
  <c r="J482"/>
  <c r="I482"/>
  <c r="H482"/>
  <c r="G482"/>
  <c r="F482"/>
  <c r="E482"/>
  <c r="E481"/>
  <c r="L476"/>
  <c r="K476"/>
  <c r="J476"/>
  <c r="I476"/>
  <c r="H476"/>
  <c r="G476"/>
  <c r="F476"/>
  <c r="E476"/>
  <c r="E475"/>
  <c r="L470"/>
  <c r="K470"/>
  <c r="J470"/>
  <c r="I470"/>
  <c r="H470"/>
  <c r="G470"/>
  <c r="F470"/>
  <c r="E470"/>
  <c r="E469"/>
  <c r="L464"/>
  <c r="K464"/>
  <c r="J464"/>
  <c r="I464"/>
  <c r="H464"/>
  <c r="G464"/>
  <c r="F464"/>
  <c r="E464"/>
  <c r="E463"/>
  <c r="L458"/>
  <c r="K458"/>
  <c r="J458"/>
  <c r="I458"/>
  <c r="H458"/>
  <c r="G458"/>
  <c r="F458"/>
  <c r="E458"/>
  <c r="E457"/>
  <c r="L452"/>
  <c r="K452"/>
  <c r="J452"/>
  <c r="I452"/>
  <c r="H452"/>
  <c r="G452"/>
  <c r="F452"/>
  <c r="E452"/>
  <c r="E451"/>
  <c r="L446"/>
  <c r="K446"/>
  <c r="J446"/>
  <c r="I446"/>
  <c r="I440"/>
  <c r="I632"/>
  <c r="H446"/>
  <c r="G446"/>
  <c r="F446"/>
  <c r="E446"/>
  <c r="L437"/>
  <c r="K437"/>
  <c r="J437"/>
  <c r="I437"/>
  <c r="H437"/>
  <c r="G437"/>
  <c r="F437"/>
  <c r="E437"/>
  <c r="E432"/>
  <c r="E430"/>
  <c r="E429"/>
  <c r="E428"/>
  <c r="L427"/>
  <c r="K427"/>
  <c r="J427"/>
  <c r="I427"/>
  <c r="H427"/>
  <c r="G427"/>
  <c r="F427"/>
  <c r="E426"/>
  <c r="E424"/>
  <c r="E423"/>
  <c r="E422"/>
  <c r="L421"/>
  <c r="K421"/>
  <c r="J421"/>
  <c r="I421"/>
  <c r="H421"/>
  <c r="G421"/>
  <c r="F421"/>
  <c r="E420"/>
  <c r="E418"/>
  <c r="E382"/>
  <c r="E436"/>
  <c r="E417"/>
  <c r="E416"/>
  <c r="L415"/>
  <c r="K415"/>
  <c r="J415"/>
  <c r="I415"/>
  <c r="H415"/>
  <c r="G415"/>
  <c r="F415"/>
  <c r="E414"/>
  <c r="E412"/>
  <c r="E411"/>
  <c r="E410"/>
  <c r="L409"/>
  <c r="K409"/>
  <c r="J409"/>
  <c r="I409"/>
  <c r="H409"/>
  <c r="G409"/>
  <c r="F409"/>
  <c r="E408"/>
  <c r="E406"/>
  <c r="E405"/>
  <c r="E404"/>
  <c r="J403"/>
  <c r="I403"/>
  <c r="H403"/>
  <c r="G403"/>
  <c r="F403"/>
  <c r="E402"/>
  <c r="E400"/>
  <c r="E399"/>
  <c r="E398"/>
  <c r="H397"/>
  <c r="G397"/>
  <c r="F397"/>
  <c r="E396"/>
  <c r="E394"/>
  <c r="E393"/>
  <c r="F391"/>
  <c r="E391"/>
  <c r="E390"/>
  <c r="E388"/>
  <c r="E387"/>
  <c r="E386"/>
  <c r="L385"/>
  <c r="K385"/>
  <c r="J385"/>
  <c r="I385"/>
  <c r="H385"/>
  <c r="G385"/>
  <c r="F385"/>
  <c r="L384"/>
  <c r="L438"/>
  <c r="K384"/>
  <c r="K438"/>
  <c r="J384"/>
  <c r="J438"/>
  <c r="I384"/>
  <c r="I438"/>
  <c r="H384"/>
  <c r="H438"/>
  <c r="G384"/>
  <c r="G438"/>
  <c r="F384"/>
  <c r="F438"/>
  <c r="L382"/>
  <c r="L436"/>
  <c r="K382"/>
  <c r="K436"/>
  <c r="J382"/>
  <c r="J436"/>
  <c r="I382"/>
  <c r="I436"/>
  <c r="H382"/>
  <c r="H436"/>
  <c r="G382"/>
  <c r="G436"/>
  <c r="F382"/>
  <c r="F436"/>
  <c r="L381"/>
  <c r="L435"/>
  <c r="K381"/>
  <c r="K435"/>
  <c r="J381"/>
  <c r="J435"/>
  <c r="I381"/>
  <c r="I435"/>
  <c r="H381"/>
  <c r="H435"/>
  <c r="G381"/>
  <c r="G435"/>
  <c r="F381"/>
  <c r="F435"/>
  <c r="L380"/>
  <c r="L434"/>
  <c r="K380"/>
  <c r="K434"/>
  <c r="J380"/>
  <c r="J434"/>
  <c r="I380"/>
  <c r="I434"/>
  <c r="H380"/>
  <c r="H434"/>
  <c r="G380"/>
  <c r="G434"/>
  <c r="F380"/>
  <c r="F434"/>
  <c r="E380"/>
  <c r="E434"/>
  <c r="H304"/>
  <c r="E296"/>
  <c r="H28"/>
  <c r="J28"/>
  <c r="F28"/>
  <c r="K28"/>
  <c r="H440"/>
  <c r="H632"/>
  <c r="L440"/>
  <c r="L632"/>
  <c r="J643"/>
  <c r="J639"/>
  <c r="K440"/>
  <c r="K632"/>
  <c r="H642"/>
  <c r="H655"/>
  <c r="I643"/>
  <c r="I639"/>
  <c r="J640"/>
  <c r="J653"/>
  <c r="G643"/>
  <c r="H641"/>
  <c r="I642"/>
  <c r="E642"/>
  <c r="E655"/>
  <c r="H640"/>
  <c r="H653"/>
  <c r="I641"/>
  <c r="I654"/>
  <c r="J642"/>
  <c r="F440"/>
  <c r="F632"/>
  <c r="J440"/>
  <c r="J632"/>
  <c r="E639"/>
  <c r="E652"/>
  <c r="H643"/>
  <c r="H639"/>
  <c r="H652"/>
  <c r="I640"/>
  <c r="I653"/>
  <c r="J641"/>
  <c r="J654"/>
  <c r="E641"/>
  <c r="F638"/>
  <c r="F442"/>
  <c r="F634"/>
  <c r="F640"/>
  <c r="K445"/>
  <c r="K637"/>
  <c r="K643"/>
  <c r="K441"/>
  <c r="K633"/>
  <c r="K639"/>
  <c r="L442"/>
  <c r="L634"/>
  <c r="L640"/>
  <c r="L653"/>
  <c r="F445"/>
  <c r="F637"/>
  <c r="F643"/>
  <c r="F441"/>
  <c r="F633"/>
  <c r="F639"/>
  <c r="F652"/>
  <c r="K444"/>
  <c r="K636"/>
  <c r="K642"/>
  <c r="L445"/>
  <c r="L637"/>
  <c r="L643"/>
  <c r="L656"/>
  <c r="L441"/>
  <c r="L633"/>
  <c r="L639"/>
  <c r="L652"/>
  <c r="E384"/>
  <c r="E438"/>
  <c r="F444"/>
  <c r="F636"/>
  <c r="F642"/>
  <c r="F655"/>
  <c r="K443"/>
  <c r="K635"/>
  <c r="K641"/>
  <c r="K654"/>
  <c r="L444"/>
  <c r="L636"/>
  <c r="L642"/>
  <c r="L655"/>
  <c r="E385"/>
  <c r="E381"/>
  <c r="E435"/>
  <c r="E640"/>
  <c r="F443"/>
  <c r="F635"/>
  <c r="F641"/>
  <c r="F654"/>
  <c r="K442"/>
  <c r="K634"/>
  <c r="K640"/>
  <c r="K653"/>
  <c r="L443"/>
  <c r="L635"/>
  <c r="L641"/>
  <c r="L654"/>
  <c r="I379"/>
  <c r="F379"/>
  <c r="F433"/>
  <c r="J379"/>
  <c r="J433"/>
  <c r="E415"/>
  <c r="H379"/>
  <c r="H433"/>
  <c r="E397"/>
  <c r="L379"/>
  <c r="L433"/>
  <c r="E421"/>
  <c r="E566"/>
  <c r="E409"/>
  <c r="I433"/>
  <c r="I638"/>
  <c r="H656"/>
  <c r="E403"/>
  <c r="G379"/>
  <c r="G433"/>
  <c r="K379"/>
  <c r="K433"/>
  <c r="E427"/>
  <c r="I655"/>
  <c r="E654"/>
  <c r="I652"/>
  <c r="J655"/>
  <c r="G582"/>
  <c r="E583"/>
  <c r="J652"/>
  <c r="K655"/>
  <c r="K652"/>
  <c r="K638"/>
  <c r="K651"/>
  <c r="J638"/>
  <c r="J651"/>
  <c r="E653"/>
  <c r="H638"/>
  <c r="H651"/>
  <c r="F653"/>
  <c r="G581"/>
  <c r="G444"/>
  <c r="G636"/>
  <c r="G642"/>
  <c r="E379"/>
  <c r="L638"/>
  <c r="L651"/>
  <c r="E433"/>
  <c r="I656"/>
  <c r="I651"/>
  <c r="G656"/>
  <c r="F651"/>
  <c r="H654"/>
  <c r="K656"/>
  <c r="E578"/>
  <c r="E440"/>
  <c r="E632"/>
  <c r="E638"/>
  <c r="E445"/>
  <c r="E637"/>
  <c r="E643"/>
  <c r="F656"/>
  <c r="J656"/>
  <c r="E651"/>
  <c r="G580"/>
  <c r="G443"/>
  <c r="G635"/>
  <c r="G641"/>
  <c r="G655"/>
  <c r="E656"/>
  <c r="G654"/>
  <c r="G579"/>
  <c r="G442"/>
  <c r="G634"/>
  <c r="G640"/>
  <c r="G653"/>
  <c r="G578"/>
  <c r="G440"/>
  <c r="G632"/>
  <c r="G638"/>
  <c r="G441"/>
  <c r="G633"/>
  <c r="G639"/>
  <c r="G652"/>
  <c r="G651"/>
  <c r="G303"/>
  <c r="G279"/>
  <c r="G256"/>
  <c r="G139"/>
  <c r="G154"/>
  <c r="G124"/>
  <c r="L369"/>
  <c r="K369"/>
  <c r="K375"/>
  <c r="J369"/>
  <c r="I369"/>
  <c r="H369"/>
  <c r="G369"/>
  <c r="F369"/>
  <c r="F375"/>
  <c r="L368"/>
  <c r="K368"/>
  <c r="J368"/>
  <c r="I368"/>
  <c r="H368"/>
  <c r="G368"/>
  <c r="F368"/>
  <c r="E368"/>
  <c r="L367"/>
  <c r="K367"/>
  <c r="J367"/>
  <c r="J373"/>
  <c r="I367"/>
  <c r="I373"/>
  <c r="H367"/>
  <c r="G367"/>
  <c r="F367"/>
  <c r="F373"/>
  <c r="L366"/>
  <c r="K366"/>
  <c r="J366"/>
  <c r="I366"/>
  <c r="I372"/>
  <c r="H366"/>
  <c r="H372"/>
  <c r="G366"/>
  <c r="F366"/>
  <c r="L365"/>
  <c r="L371"/>
  <c r="K365"/>
  <c r="K371"/>
  <c r="J365"/>
  <c r="I365"/>
  <c r="H365"/>
  <c r="F365"/>
  <c r="L353"/>
  <c r="K353"/>
  <c r="J353"/>
  <c r="I353"/>
  <c r="H353"/>
  <c r="G353"/>
  <c r="F353"/>
  <c r="E353"/>
  <c r="L320"/>
  <c r="K320"/>
  <c r="J320"/>
  <c r="I320"/>
  <c r="H320"/>
  <c r="G320"/>
  <c r="F320"/>
  <c r="E320"/>
  <c r="L98"/>
  <c r="L117"/>
  <c r="K98"/>
  <c r="K117"/>
  <c r="J98"/>
  <c r="J117"/>
  <c r="I98"/>
  <c r="I117"/>
  <c r="H98"/>
  <c r="H117"/>
  <c r="G98"/>
  <c r="G117"/>
  <c r="F98"/>
  <c r="F117"/>
  <c r="G88"/>
  <c r="E32"/>
  <c r="E98"/>
  <c r="E117"/>
  <c r="E667"/>
  <c r="F228"/>
  <c r="F224"/>
  <c r="G228"/>
  <c r="H228"/>
  <c r="H224"/>
  <c r="I228"/>
  <c r="I224"/>
  <c r="J228"/>
  <c r="J224"/>
  <c r="K228"/>
  <c r="K224"/>
  <c r="L228"/>
  <c r="L224"/>
  <c r="F222"/>
  <c r="F218"/>
  <c r="G222"/>
  <c r="G218"/>
  <c r="H222"/>
  <c r="H218"/>
  <c r="I222"/>
  <c r="I218"/>
  <c r="J222"/>
  <c r="J218"/>
  <c r="K222"/>
  <c r="K218"/>
  <c r="L222"/>
  <c r="L218"/>
  <c r="F216"/>
  <c r="F212"/>
  <c r="G216"/>
  <c r="G212"/>
  <c r="H216"/>
  <c r="H212"/>
  <c r="I216"/>
  <c r="I212"/>
  <c r="J216"/>
  <c r="J212"/>
  <c r="K216"/>
  <c r="K212"/>
  <c r="L216"/>
  <c r="L212"/>
  <c r="F210"/>
  <c r="F206"/>
  <c r="G210"/>
  <c r="G206"/>
  <c r="H210"/>
  <c r="H206"/>
  <c r="I210"/>
  <c r="I206"/>
  <c r="J210"/>
  <c r="J206"/>
  <c r="K210"/>
  <c r="K206"/>
  <c r="L210"/>
  <c r="L206"/>
  <c r="F204"/>
  <c r="F200"/>
  <c r="G204"/>
  <c r="G200"/>
  <c r="H204"/>
  <c r="H200"/>
  <c r="I204"/>
  <c r="I200"/>
  <c r="J204"/>
  <c r="J200"/>
  <c r="K204"/>
  <c r="K200"/>
  <c r="L204"/>
  <c r="L200"/>
  <c r="F198"/>
  <c r="H198"/>
  <c r="I198"/>
  <c r="J198"/>
  <c r="K198"/>
  <c r="L198"/>
  <c r="F192"/>
  <c r="F188"/>
  <c r="G192"/>
  <c r="G188"/>
  <c r="H192"/>
  <c r="H188"/>
  <c r="I192"/>
  <c r="I188"/>
  <c r="J192"/>
  <c r="J188"/>
  <c r="K192"/>
  <c r="K188"/>
  <c r="L192"/>
  <c r="L188"/>
  <c r="F186"/>
  <c r="F182"/>
  <c r="H186"/>
  <c r="H182"/>
  <c r="I186"/>
  <c r="I182"/>
  <c r="J186"/>
  <c r="J182"/>
  <c r="K186"/>
  <c r="K182"/>
  <c r="L186"/>
  <c r="L182"/>
  <c r="F174"/>
  <c r="F170"/>
  <c r="G170"/>
  <c r="H174"/>
  <c r="H170"/>
  <c r="I174"/>
  <c r="I170"/>
  <c r="J174"/>
  <c r="J170"/>
  <c r="K174"/>
  <c r="K170"/>
  <c r="L174"/>
  <c r="L170"/>
  <c r="F168"/>
  <c r="F164"/>
  <c r="G168"/>
  <c r="G164"/>
  <c r="H168"/>
  <c r="H164"/>
  <c r="I168"/>
  <c r="I164"/>
  <c r="J168"/>
  <c r="J164"/>
  <c r="K168"/>
  <c r="K164"/>
  <c r="L168"/>
  <c r="L164"/>
  <c r="F162"/>
  <c r="F158"/>
  <c r="H162"/>
  <c r="H158"/>
  <c r="I162"/>
  <c r="I158"/>
  <c r="J162"/>
  <c r="J158"/>
  <c r="K162"/>
  <c r="K158"/>
  <c r="L162"/>
  <c r="L158"/>
  <c r="F156"/>
  <c r="F152"/>
  <c r="H156"/>
  <c r="H152"/>
  <c r="I156"/>
  <c r="I152"/>
  <c r="J156"/>
  <c r="J152"/>
  <c r="K156"/>
  <c r="K152"/>
  <c r="L156"/>
  <c r="L152"/>
  <c r="F150"/>
  <c r="F146"/>
  <c r="H150"/>
  <c r="H146"/>
  <c r="I150"/>
  <c r="I146"/>
  <c r="J150"/>
  <c r="J146"/>
  <c r="K150"/>
  <c r="K146"/>
  <c r="L150"/>
  <c r="L146"/>
  <c r="F144"/>
  <c r="F140"/>
  <c r="G144"/>
  <c r="G140"/>
  <c r="H144"/>
  <c r="H140"/>
  <c r="I144"/>
  <c r="I140"/>
  <c r="J144"/>
  <c r="J140"/>
  <c r="K144"/>
  <c r="K140"/>
  <c r="L144"/>
  <c r="L140"/>
  <c r="F138"/>
  <c r="F134"/>
  <c r="H138"/>
  <c r="I138"/>
  <c r="J138"/>
  <c r="J134"/>
  <c r="K138"/>
  <c r="K134"/>
  <c r="L138"/>
  <c r="L134"/>
  <c r="F132"/>
  <c r="F128"/>
  <c r="G132"/>
  <c r="G128"/>
  <c r="H132"/>
  <c r="H128"/>
  <c r="I132"/>
  <c r="I128"/>
  <c r="J132"/>
  <c r="J128"/>
  <c r="K132"/>
  <c r="K128"/>
  <c r="L132"/>
  <c r="L128"/>
  <c r="E205"/>
  <c r="F112"/>
  <c r="F99"/>
  <c r="G99"/>
  <c r="F97"/>
  <c r="G97"/>
  <c r="H97"/>
  <c r="I97"/>
  <c r="J97"/>
  <c r="K97"/>
  <c r="L97"/>
  <c r="G137"/>
  <c r="E23"/>
  <c r="E24"/>
  <c r="E25"/>
  <c r="E27"/>
  <c r="G22"/>
  <c r="H22"/>
  <c r="I22"/>
  <c r="J22"/>
  <c r="K22"/>
  <c r="L22"/>
  <c r="F22"/>
  <c r="G161"/>
  <c r="G163"/>
  <c r="E163"/>
  <c r="E359"/>
  <c r="E365"/>
  <c r="E371"/>
  <c r="E360"/>
  <c r="E366"/>
  <c r="E372"/>
  <c r="E361"/>
  <c r="E367"/>
  <c r="E373"/>
  <c r="E363"/>
  <c r="E369"/>
  <c r="E375"/>
  <c r="F101"/>
  <c r="F107"/>
  <c r="G101"/>
  <c r="G107"/>
  <c r="H101"/>
  <c r="H107"/>
  <c r="I101"/>
  <c r="I107"/>
  <c r="G112"/>
  <c r="G118"/>
  <c r="H112"/>
  <c r="I112"/>
  <c r="J112"/>
  <c r="K112"/>
  <c r="L112"/>
  <c r="F110"/>
  <c r="G110"/>
  <c r="H110"/>
  <c r="I110"/>
  <c r="F109"/>
  <c r="G109"/>
  <c r="H109"/>
  <c r="I109"/>
  <c r="F108"/>
  <c r="G108"/>
  <c r="H108"/>
  <c r="I108"/>
  <c r="J108"/>
  <c r="K108"/>
  <c r="L108"/>
  <c r="F372"/>
  <c r="F273"/>
  <c r="G273"/>
  <c r="H273"/>
  <c r="I273"/>
  <c r="J273"/>
  <c r="K273"/>
  <c r="L273"/>
  <c r="E303"/>
  <c r="F250"/>
  <c r="G250"/>
  <c r="H250"/>
  <c r="I250"/>
  <c r="J250"/>
  <c r="K250"/>
  <c r="L250"/>
  <c r="F297"/>
  <c r="E106"/>
  <c r="E112"/>
  <c r="L104"/>
  <c r="L110"/>
  <c r="K104"/>
  <c r="K110"/>
  <c r="K116"/>
  <c r="J104"/>
  <c r="L103"/>
  <c r="L109"/>
  <c r="K103"/>
  <c r="J103"/>
  <c r="J101"/>
  <c r="J107"/>
  <c r="E102"/>
  <c r="E108"/>
  <c r="E81"/>
  <c r="E79"/>
  <c r="E78"/>
  <c r="E77"/>
  <c r="L76"/>
  <c r="K76"/>
  <c r="J76"/>
  <c r="I76"/>
  <c r="H76"/>
  <c r="G76"/>
  <c r="F76"/>
  <c r="F271"/>
  <c r="G271"/>
  <c r="H271"/>
  <c r="I271"/>
  <c r="J271"/>
  <c r="K271"/>
  <c r="L271"/>
  <c r="F270"/>
  <c r="G270"/>
  <c r="H270"/>
  <c r="I270"/>
  <c r="J270"/>
  <c r="K270"/>
  <c r="L270"/>
  <c r="F269"/>
  <c r="G269"/>
  <c r="H269"/>
  <c r="I269"/>
  <c r="J269"/>
  <c r="K269"/>
  <c r="L269"/>
  <c r="G297"/>
  <c r="H297"/>
  <c r="I297"/>
  <c r="J297"/>
  <c r="J321"/>
  <c r="J327"/>
  <c r="K297"/>
  <c r="L297"/>
  <c r="F295"/>
  <c r="G295"/>
  <c r="H295"/>
  <c r="I295"/>
  <c r="J295"/>
  <c r="K295"/>
  <c r="L295"/>
  <c r="F294"/>
  <c r="G294"/>
  <c r="H294"/>
  <c r="I294"/>
  <c r="J294"/>
  <c r="K294"/>
  <c r="L294"/>
  <c r="F293"/>
  <c r="G293"/>
  <c r="H293"/>
  <c r="I293"/>
  <c r="J293"/>
  <c r="K293"/>
  <c r="L293"/>
  <c r="G181"/>
  <c r="H181"/>
  <c r="I181"/>
  <c r="J181"/>
  <c r="K181"/>
  <c r="L181"/>
  <c r="F179"/>
  <c r="G179"/>
  <c r="H179"/>
  <c r="I179"/>
  <c r="J179"/>
  <c r="K179"/>
  <c r="L179"/>
  <c r="F178"/>
  <c r="G178"/>
  <c r="H178"/>
  <c r="I178"/>
  <c r="J178"/>
  <c r="K178"/>
  <c r="L178"/>
  <c r="F177"/>
  <c r="G177"/>
  <c r="H177"/>
  <c r="I177"/>
  <c r="J177"/>
  <c r="K177"/>
  <c r="L177"/>
  <c r="F181"/>
  <c r="I139"/>
  <c r="I127"/>
  <c r="H139"/>
  <c r="F127"/>
  <c r="J127"/>
  <c r="J235"/>
  <c r="J241"/>
  <c r="K127"/>
  <c r="L127"/>
  <c r="F125"/>
  <c r="H125"/>
  <c r="I125"/>
  <c r="J125"/>
  <c r="K125"/>
  <c r="L125"/>
  <c r="L233"/>
  <c r="F124"/>
  <c r="H124"/>
  <c r="I124"/>
  <c r="I232"/>
  <c r="I238"/>
  <c r="J124"/>
  <c r="K124"/>
  <c r="L124"/>
  <c r="F123"/>
  <c r="F231"/>
  <c r="G123"/>
  <c r="G231"/>
  <c r="H123"/>
  <c r="I123"/>
  <c r="J123"/>
  <c r="J231"/>
  <c r="J237"/>
  <c r="K123"/>
  <c r="K231"/>
  <c r="K237"/>
  <c r="L123"/>
  <c r="E84"/>
  <c r="E85"/>
  <c r="E87"/>
  <c r="E83"/>
  <c r="L21"/>
  <c r="K21"/>
  <c r="L18"/>
  <c r="L96"/>
  <c r="L17"/>
  <c r="K17"/>
  <c r="L375"/>
  <c r="J375"/>
  <c r="I375"/>
  <c r="H375"/>
  <c r="L373"/>
  <c r="K373"/>
  <c r="K372"/>
  <c r="J372"/>
  <c r="L348"/>
  <c r="L354"/>
  <c r="K348"/>
  <c r="K354"/>
  <c r="J348"/>
  <c r="J354"/>
  <c r="I348"/>
  <c r="I354"/>
  <c r="H348"/>
  <c r="H354"/>
  <c r="G348"/>
  <c r="G354"/>
  <c r="F348"/>
  <c r="F354"/>
  <c r="L346"/>
  <c r="K346"/>
  <c r="K352"/>
  <c r="J346"/>
  <c r="I346"/>
  <c r="I352"/>
  <c r="H346"/>
  <c r="H352"/>
  <c r="G346"/>
  <c r="G352"/>
  <c r="F346"/>
  <c r="F352"/>
  <c r="L345"/>
  <c r="L351"/>
  <c r="K345"/>
  <c r="K351"/>
  <c r="J345"/>
  <c r="J351"/>
  <c r="I345"/>
  <c r="I351"/>
  <c r="H345"/>
  <c r="H351"/>
  <c r="G345"/>
  <c r="F345"/>
  <c r="L344"/>
  <c r="L350"/>
  <c r="K344"/>
  <c r="K350"/>
  <c r="J344"/>
  <c r="J350"/>
  <c r="I344"/>
  <c r="H344"/>
  <c r="H350"/>
  <c r="G344"/>
  <c r="G350"/>
  <c r="F344"/>
  <c r="E342"/>
  <c r="E340"/>
  <c r="E339"/>
  <c r="E338"/>
  <c r="L337"/>
  <c r="K337"/>
  <c r="J337"/>
  <c r="I337"/>
  <c r="H337"/>
  <c r="G337"/>
  <c r="F337"/>
  <c r="E336"/>
  <c r="E334"/>
  <c r="E333"/>
  <c r="E332"/>
  <c r="L331"/>
  <c r="K331"/>
  <c r="J331"/>
  <c r="I331"/>
  <c r="H331"/>
  <c r="G331"/>
  <c r="F331"/>
  <c r="E315"/>
  <c r="E313"/>
  <c r="E312"/>
  <c r="E311"/>
  <c r="L310"/>
  <c r="K310"/>
  <c r="J310"/>
  <c r="I310"/>
  <c r="H310"/>
  <c r="G310"/>
  <c r="F310"/>
  <c r="E309"/>
  <c r="E307"/>
  <c r="E306"/>
  <c r="E305"/>
  <c r="L304"/>
  <c r="K304"/>
  <c r="K292"/>
  <c r="J304"/>
  <c r="J292"/>
  <c r="I304"/>
  <c r="I292"/>
  <c r="G304"/>
  <c r="F304"/>
  <c r="E301"/>
  <c r="E300"/>
  <c r="E299"/>
  <c r="L298"/>
  <c r="K298"/>
  <c r="J298"/>
  <c r="I298"/>
  <c r="H298"/>
  <c r="G298"/>
  <c r="F298"/>
  <c r="E291"/>
  <c r="E289"/>
  <c r="E288"/>
  <c r="E287"/>
  <c r="L286"/>
  <c r="K286"/>
  <c r="K268"/>
  <c r="J286"/>
  <c r="I286"/>
  <c r="H286"/>
  <c r="G286"/>
  <c r="F286"/>
  <c r="E285"/>
  <c r="E283"/>
  <c r="E282"/>
  <c r="E281"/>
  <c r="L280"/>
  <c r="K280"/>
  <c r="J280"/>
  <c r="I280"/>
  <c r="H280"/>
  <c r="G280"/>
  <c r="F280"/>
  <c r="E279"/>
  <c r="E277"/>
  <c r="E276"/>
  <c r="E275"/>
  <c r="L274"/>
  <c r="K274"/>
  <c r="J274"/>
  <c r="I274"/>
  <c r="H274"/>
  <c r="G274"/>
  <c r="F274"/>
  <c r="E267"/>
  <c r="L265"/>
  <c r="L264"/>
  <c r="L263"/>
  <c r="K263"/>
  <c r="J263"/>
  <c r="E261"/>
  <c r="L260"/>
  <c r="L259"/>
  <c r="K259"/>
  <c r="J259"/>
  <c r="I259"/>
  <c r="H259"/>
  <c r="G259"/>
  <c r="F259"/>
  <c r="E259"/>
  <c r="L258"/>
  <c r="K258"/>
  <c r="E256"/>
  <c r="L254"/>
  <c r="K254"/>
  <c r="J254"/>
  <c r="I254"/>
  <c r="H254"/>
  <c r="L253"/>
  <c r="L252"/>
  <c r="E229"/>
  <c r="E227"/>
  <c r="E226"/>
  <c r="E225"/>
  <c r="E223"/>
  <c r="E221"/>
  <c r="E220"/>
  <c r="E219"/>
  <c r="E217"/>
  <c r="E215"/>
  <c r="E214"/>
  <c r="E213"/>
  <c r="E211"/>
  <c r="E209"/>
  <c r="E208"/>
  <c r="E207"/>
  <c r="E203"/>
  <c r="E202"/>
  <c r="E201"/>
  <c r="E199"/>
  <c r="E680"/>
  <c r="E197"/>
  <c r="E678"/>
  <c r="E196"/>
  <c r="E677"/>
  <c r="E195"/>
  <c r="E676"/>
  <c r="E193"/>
  <c r="E191"/>
  <c r="E190"/>
  <c r="E189"/>
  <c r="E187"/>
  <c r="E185"/>
  <c r="E690"/>
  <c r="E184"/>
  <c r="E183"/>
  <c r="E177"/>
  <c r="E175"/>
  <c r="E173"/>
  <c r="E172"/>
  <c r="E171"/>
  <c r="E169"/>
  <c r="E167"/>
  <c r="E166"/>
  <c r="E165"/>
  <c r="E160"/>
  <c r="E159"/>
  <c r="E157"/>
  <c r="E155"/>
  <c r="E154"/>
  <c r="E153"/>
  <c r="E149"/>
  <c r="E148"/>
  <c r="E147"/>
  <c r="E145"/>
  <c r="E143"/>
  <c r="E142"/>
  <c r="E141"/>
  <c r="E136"/>
  <c r="E135"/>
  <c r="E133"/>
  <c r="E131"/>
  <c r="E130"/>
  <c r="E129"/>
  <c r="E93"/>
  <c r="E91"/>
  <c r="E90"/>
  <c r="E89"/>
  <c r="L88"/>
  <c r="K88"/>
  <c r="J88"/>
  <c r="I88"/>
  <c r="H88"/>
  <c r="F88"/>
  <c r="H82"/>
  <c r="E75"/>
  <c r="E73"/>
  <c r="E72"/>
  <c r="E71"/>
  <c r="L70"/>
  <c r="K70"/>
  <c r="J70"/>
  <c r="I70"/>
  <c r="H70"/>
  <c r="G70"/>
  <c r="F70"/>
  <c r="E69"/>
  <c r="E67"/>
  <c r="E66"/>
  <c r="E65"/>
  <c r="L64"/>
  <c r="K64"/>
  <c r="J64"/>
  <c r="I64"/>
  <c r="H64"/>
  <c r="G64"/>
  <c r="F64"/>
  <c r="E63"/>
  <c r="E61"/>
  <c r="E60"/>
  <c r="E59"/>
  <c r="L58"/>
  <c r="K58"/>
  <c r="J58"/>
  <c r="I58"/>
  <c r="H58"/>
  <c r="G58"/>
  <c r="F58"/>
  <c r="E57"/>
  <c r="E55"/>
  <c r="E54"/>
  <c r="E53"/>
  <c r="L52"/>
  <c r="K52"/>
  <c r="J52"/>
  <c r="I52"/>
  <c r="H52"/>
  <c r="G52"/>
  <c r="F52"/>
  <c r="E51"/>
  <c r="E49"/>
  <c r="E48"/>
  <c r="E47"/>
  <c r="L46"/>
  <c r="K46"/>
  <c r="J46"/>
  <c r="I46"/>
  <c r="H46"/>
  <c r="G46"/>
  <c r="F46"/>
  <c r="E45"/>
  <c r="E43"/>
  <c r="E42"/>
  <c r="E41"/>
  <c r="L40"/>
  <c r="K40"/>
  <c r="J40"/>
  <c r="I40"/>
  <c r="H40"/>
  <c r="G40"/>
  <c r="F40"/>
  <c r="E39"/>
  <c r="E37"/>
  <c r="E36"/>
  <c r="E35"/>
  <c r="L34"/>
  <c r="K34"/>
  <c r="J34"/>
  <c r="I34"/>
  <c r="H34"/>
  <c r="G34"/>
  <c r="F34"/>
  <c r="E19"/>
  <c r="J82"/>
  <c r="I82"/>
  <c r="F82"/>
  <c r="G82"/>
  <c r="L82"/>
  <c r="K358"/>
  <c r="L358"/>
  <c r="J371"/>
  <c r="J358"/>
  <c r="I358"/>
  <c r="I371"/>
  <c r="H358"/>
  <c r="G358"/>
  <c r="G371"/>
  <c r="F371"/>
  <c r="F358"/>
  <c r="L372"/>
  <c r="G373"/>
  <c r="J110"/>
  <c r="L101"/>
  <c r="L107"/>
  <c r="K109"/>
  <c r="H127"/>
  <c r="H235"/>
  <c r="E346"/>
  <c r="E352"/>
  <c r="L246"/>
  <c r="L317"/>
  <c r="G125"/>
  <c r="G233"/>
  <c r="G239"/>
  <c r="K265"/>
  <c r="J265"/>
  <c r="I265"/>
  <c r="H265"/>
  <c r="G265"/>
  <c r="F265"/>
  <c r="E265"/>
  <c r="H373"/>
  <c r="G372"/>
  <c r="H134"/>
  <c r="E137"/>
  <c r="K260"/>
  <c r="J260"/>
  <c r="I260"/>
  <c r="F350"/>
  <c r="G351"/>
  <c r="K343"/>
  <c r="L352"/>
  <c r="J258"/>
  <c r="J257"/>
  <c r="H268"/>
  <c r="J109"/>
  <c r="E216"/>
  <c r="L99"/>
  <c r="L118"/>
  <c r="E139"/>
  <c r="H180"/>
  <c r="H176"/>
  <c r="K18"/>
  <c r="J18"/>
  <c r="I180"/>
  <c r="I176"/>
  <c r="I321"/>
  <c r="I327"/>
  <c r="E344"/>
  <c r="E350"/>
  <c r="L95"/>
  <c r="H321"/>
  <c r="H327"/>
  <c r="I134"/>
  <c r="F321"/>
  <c r="F327"/>
  <c r="G237"/>
  <c r="L248"/>
  <c r="F237"/>
  <c r="G127"/>
  <c r="G235"/>
  <c r="G241"/>
  <c r="I126"/>
  <c r="H232"/>
  <c r="G138"/>
  <c r="G134"/>
  <c r="G162"/>
  <c r="G158"/>
  <c r="K264"/>
  <c r="J264"/>
  <c r="L262"/>
  <c r="F351"/>
  <c r="E204"/>
  <c r="E178"/>
  <c r="E192"/>
  <c r="K126"/>
  <c r="I233"/>
  <c r="E34"/>
  <c r="E228"/>
  <c r="K252"/>
  <c r="K246"/>
  <c r="E345"/>
  <c r="E351"/>
  <c r="K96"/>
  <c r="K115"/>
  <c r="H233"/>
  <c r="H239"/>
  <c r="F126"/>
  <c r="E348"/>
  <c r="E354"/>
  <c r="L180"/>
  <c r="L176"/>
  <c r="E161"/>
  <c r="E162"/>
  <c r="E104"/>
  <c r="E110"/>
  <c r="F116"/>
  <c r="I263"/>
  <c r="H263"/>
  <c r="I116"/>
  <c r="G116"/>
  <c r="E198"/>
  <c r="E679"/>
  <c r="L257"/>
  <c r="L115"/>
  <c r="G156"/>
  <c r="G152"/>
  <c r="E29"/>
  <c r="E144"/>
  <c r="E156"/>
  <c r="E103"/>
  <c r="E109"/>
  <c r="H238"/>
  <c r="J232"/>
  <c r="J238"/>
  <c r="G146"/>
  <c r="E151"/>
  <c r="L247"/>
  <c r="L318"/>
  <c r="K253"/>
  <c r="G292"/>
  <c r="I350"/>
  <c r="J343"/>
  <c r="J352"/>
  <c r="F254"/>
  <c r="E254"/>
  <c r="J252"/>
  <c r="I252"/>
  <c r="G182"/>
  <c r="G687"/>
  <c r="G691"/>
  <c r="E33"/>
  <c r="G224"/>
  <c r="G705"/>
  <c r="I258"/>
  <c r="H258"/>
  <c r="G258"/>
  <c r="J116"/>
  <c r="I194"/>
  <c r="I675"/>
  <c r="I679"/>
  <c r="F349"/>
  <c r="E76"/>
  <c r="L321"/>
  <c r="L327"/>
  <c r="L194"/>
  <c r="L675"/>
  <c r="L679"/>
  <c r="H194"/>
  <c r="H675"/>
  <c r="H679"/>
  <c r="K194"/>
  <c r="K675"/>
  <c r="K679"/>
  <c r="G194"/>
  <c r="G675"/>
  <c r="G679"/>
  <c r="J233"/>
  <c r="J194"/>
  <c r="J675"/>
  <c r="J679"/>
  <c r="F194"/>
  <c r="F675"/>
  <c r="F679"/>
  <c r="J246"/>
  <c r="E82"/>
  <c r="I231"/>
  <c r="I237"/>
  <c r="L232"/>
  <c r="L238"/>
  <c r="H126"/>
  <c r="H234"/>
  <c r="H240"/>
  <c r="H661"/>
  <c r="H364"/>
  <c r="H370"/>
  <c r="G364"/>
  <c r="G370"/>
  <c r="E210"/>
  <c r="E222"/>
  <c r="E22"/>
  <c r="E88"/>
  <c r="E358"/>
  <c r="E31"/>
  <c r="E46"/>
  <c r="E52"/>
  <c r="E30"/>
  <c r="E58"/>
  <c r="E64"/>
  <c r="E70"/>
  <c r="E124"/>
  <c r="E138"/>
  <c r="E123"/>
  <c r="E168"/>
  <c r="E174"/>
  <c r="E186"/>
  <c r="E691"/>
  <c r="E181"/>
  <c r="E274"/>
  <c r="E269"/>
  <c r="E280"/>
  <c r="E286"/>
  <c r="E304"/>
  <c r="E331"/>
  <c r="E337"/>
  <c r="L349"/>
  <c r="K233"/>
  <c r="K239"/>
  <c r="F235"/>
  <c r="F241"/>
  <c r="L231"/>
  <c r="L237"/>
  <c r="K180"/>
  <c r="K234"/>
  <c r="G176"/>
  <c r="F233"/>
  <c r="F239"/>
  <c r="L116"/>
  <c r="L666"/>
  <c r="K99"/>
  <c r="K118"/>
  <c r="K668"/>
  <c r="J21"/>
  <c r="J239"/>
  <c r="L323"/>
  <c r="F364"/>
  <c r="I343"/>
  <c r="F268"/>
  <c r="E127"/>
  <c r="I268"/>
  <c r="J364"/>
  <c r="J370"/>
  <c r="E310"/>
  <c r="E179"/>
  <c r="E180"/>
  <c r="F343"/>
  <c r="J248"/>
  <c r="J319"/>
  <c r="J325"/>
  <c r="I234"/>
  <c r="I240"/>
  <c r="I661"/>
  <c r="K176"/>
  <c r="E132"/>
  <c r="G343"/>
  <c r="G268"/>
  <c r="K364"/>
  <c r="K370"/>
  <c r="J268"/>
  <c r="E270"/>
  <c r="H349"/>
  <c r="G375"/>
  <c r="H231"/>
  <c r="H237"/>
  <c r="K232"/>
  <c r="K238"/>
  <c r="K235"/>
  <c r="K241"/>
  <c r="J180"/>
  <c r="J176"/>
  <c r="F180"/>
  <c r="F176"/>
  <c r="H648"/>
  <c r="H371"/>
  <c r="E125"/>
  <c r="K317"/>
  <c r="E158"/>
  <c r="L16"/>
  <c r="L94"/>
  <c r="L113"/>
  <c r="J126"/>
  <c r="L343"/>
  <c r="G349"/>
  <c r="K101"/>
  <c r="K107"/>
  <c r="F292"/>
  <c r="L364"/>
  <c r="L370"/>
  <c r="K349"/>
  <c r="I235"/>
  <c r="I241"/>
  <c r="I662"/>
  <c r="L122"/>
  <c r="E212"/>
  <c r="G232"/>
  <c r="G238"/>
  <c r="E101"/>
  <c r="E107"/>
  <c r="I349"/>
  <c r="J317"/>
  <c r="J323"/>
  <c r="J658"/>
  <c r="J349"/>
  <c r="K247"/>
  <c r="K318"/>
  <c r="K324"/>
  <c r="H343"/>
  <c r="E40"/>
  <c r="L126"/>
  <c r="L234"/>
  <c r="L240"/>
  <c r="L648"/>
  <c r="K257"/>
  <c r="L319"/>
  <c r="L325"/>
  <c r="K248"/>
  <c r="K319"/>
  <c r="L114"/>
  <c r="L664"/>
  <c r="I364"/>
  <c r="I370"/>
  <c r="L292"/>
  <c r="E164"/>
  <c r="J17"/>
  <c r="K95"/>
  <c r="K114"/>
  <c r="K664"/>
  <c r="K16"/>
  <c r="L239"/>
  <c r="E200"/>
  <c r="L324"/>
  <c r="L646"/>
  <c r="F122"/>
  <c r="E134"/>
  <c r="E188"/>
  <c r="E128"/>
  <c r="I122"/>
  <c r="K251"/>
  <c r="J253"/>
  <c r="J251"/>
  <c r="E152"/>
  <c r="F662"/>
  <c r="F234"/>
  <c r="L268"/>
  <c r="F232"/>
  <c r="F238"/>
  <c r="L235"/>
  <c r="L241"/>
  <c r="H292"/>
  <c r="E140"/>
  <c r="E150"/>
  <c r="L251"/>
  <c r="L245"/>
  <c r="H116"/>
  <c r="H666"/>
  <c r="F118"/>
  <c r="F668"/>
  <c r="G122"/>
  <c r="K321"/>
  <c r="K327"/>
  <c r="H122"/>
  <c r="E146"/>
  <c r="E271"/>
  <c r="J122"/>
  <c r="K323"/>
  <c r="K658"/>
  <c r="F240"/>
  <c r="F661"/>
  <c r="K665"/>
  <c r="I18"/>
  <c r="J96"/>
  <c r="J115"/>
  <c r="G263"/>
  <c r="F258"/>
  <c r="I264"/>
  <c r="H264"/>
  <c r="G264"/>
  <c r="F264"/>
  <c r="E264"/>
  <c r="J262"/>
  <c r="H241"/>
  <c r="H662"/>
  <c r="H230"/>
  <c r="H252"/>
  <c r="I246"/>
  <c r="I317"/>
  <c r="I257"/>
  <c r="I248"/>
  <c r="I319"/>
  <c r="H260"/>
  <c r="F666"/>
  <c r="E206"/>
  <c r="E218"/>
  <c r="J667"/>
  <c r="E231"/>
  <c r="G126"/>
  <c r="G234"/>
  <c r="L665"/>
  <c r="K666"/>
  <c r="J666"/>
  <c r="I239"/>
  <c r="L668"/>
  <c r="K122"/>
  <c r="H667"/>
  <c r="G668"/>
  <c r="G666"/>
  <c r="K262"/>
  <c r="L659"/>
  <c r="J662"/>
  <c r="F667"/>
  <c r="I262"/>
  <c r="I666"/>
  <c r="E170"/>
  <c r="L667"/>
  <c r="E295"/>
  <c r="G667"/>
  <c r="I667"/>
  <c r="K667"/>
  <c r="E294"/>
  <c r="E250"/>
  <c r="E273"/>
  <c r="E293"/>
  <c r="E297"/>
  <c r="E298"/>
  <c r="G321"/>
  <c r="G327"/>
  <c r="E182"/>
  <c r="E687"/>
  <c r="E97"/>
  <c r="E116"/>
  <c r="E666"/>
  <c r="E28"/>
  <c r="K645"/>
  <c r="E224"/>
  <c r="E705"/>
  <c r="K662"/>
  <c r="L662"/>
  <c r="E292"/>
  <c r="E194"/>
  <c r="E675"/>
  <c r="F230"/>
  <c r="K649"/>
  <c r="L658"/>
  <c r="E268"/>
  <c r="K230"/>
  <c r="K240"/>
  <c r="K648"/>
  <c r="J16"/>
  <c r="J94"/>
  <c r="J113"/>
  <c r="J663"/>
  <c r="L661"/>
  <c r="I230"/>
  <c r="L316"/>
  <c r="K325"/>
  <c r="K647"/>
  <c r="E233"/>
  <c r="E239"/>
  <c r="E126"/>
  <c r="L649"/>
  <c r="K646"/>
  <c r="K659"/>
  <c r="L660"/>
  <c r="L647"/>
  <c r="J660"/>
  <c r="J647"/>
  <c r="L645"/>
  <c r="J99"/>
  <c r="J118"/>
  <c r="I21"/>
  <c r="E122"/>
  <c r="J245"/>
  <c r="J316"/>
  <c r="J322"/>
  <c r="L230"/>
  <c r="F648"/>
  <c r="G649"/>
  <c r="E321"/>
  <c r="K245"/>
  <c r="K316"/>
  <c r="I253"/>
  <c r="H253"/>
  <c r="H251"/>
  <c r="F236"/>
  <c r="E349"/>
  <c r="I648"/>
  <c r="J234"/>
  <c r="E343"/>
  <c r="E364"/>
  <c r="E370"/>
  <c r="F370"/>
  <c r="F649"/>
  <c r="J247"/>
  <c r="J318"/>
  <c r="J324"/>
  <c r="L236"/>
  <c r="J95"/>
  <c r="J114"/>
  <c r="J664"/>
  <c r="I17"/>
  <c r="I16"/>
  <c r="I94"/>
  <c r="I113"/>
  <c r="H236"/>
  <c r="E232"/>
  <c r="E238"/>
  <c r="K94"/>
  <c r="K113"/>
  <c r="K663"/>
  <c r="E235"/>
  <c r="E241"/>
  <c r="G252"/>
  <c r="H246"/>
  <c r="H317"/>
  <c r="H262"/>
  <c r="I247"/>
  <c r="I318"/>
  <c r="E237"/>
  <c r="H257"/>
  <c r="G260"/>
  <c r="H248"/>
  <c r="H319"/>
  <c r="F263"/>
  <c r="G262"/>
  <c r="J665"/>
  <c r="E327"/>
  <c r="G662"/>
  <c r="G240"/>
  <c r="G648"/>
  <c r="G230"/>
  <c r="I325"/>
  <c r="I647"/>
  <c r="E258"/>
  <c r="H18"/>
  <c r="I96"/>
  <c r="I115"/>
  <c r="I236"/>
  <c r="L663"/>
  <c r="I323"/>
  <c r="K660"/>
  <c r="E176"/>
  <c r="K322"/>
  <c r="K644"/>
  <c r="L322"/>
  <c r="K236"/>
  <c r="K661"/>
  <c r="I251"/>
  <c r="I245"/>
  <c r="I316"/>
  <c r="E662"/>
  <c r="J659"/>
  <c r="J646"/>
  <c r="J645"/>
  <c r="J649"/>
  <c r="J668"/>
  <c r="J240"/>
  <c r="J230"/>
  <c r="E234"/>
  <c r="E240"/>
  <c r="I99"/>
  <c r="I118"/>
  <c r="H21"/>
  <c r="H245"/>
  <c r="H316"/>
  <c r="I95"/>
  <c r="I114"/>
  <c r="I664"/>
  <c r="H17"/>
  <c r="H16"/>
  <c r="H94"/>
  <c r="H113"/>
  <c r="H325"/>
  <c r="H647"/>
  <c r="I663"/>
  <c r="G661"/>
  <c r="G236"/>
  <c r="G248"/>
  <c r="G319"/>
  <c r="F260"/>
  <c r="G257"/>
  <c r="H323"/>
  <c r="F262"/>
  <c r="E262"/>
  <c r="E263"/>
  <c r="I324"/>
  <c r="I665"/>
  <c r="I658"/>
  <c r="I660"/>
  <c r="G18"/>
  <c r="H96"/>
  <c r="H115"/>
  <c r="G253"/>
  <c r="H247"/>
  <c r="H318"/>
  <c r="F252"/>
  <c r="G246"/>
  <c r="G317"/>
  <c r="K657"/>
  <c r="I322"/>
  <c r="I644"/>
  <c r="H322"/>
  <c r="H644"/>
  <c r="E230"/>
  <c r="E236"/>
  <c r="L644"/>
  <c r="L657"/>
  <c r="I668"/>
  <c r="I649"/>
  <c r="I659"/>
  <c r="I646"/>
  <c r="E21"/>
  <c r="E99"/>
  <c r="E118"/>
  <c r="H99"/>
  <c r="H118"/>
  <c r="J661"/>
  <c r="J648"/>
  <c r="J236"/>
  <c r="H657"/>
  <c r="I645"/>
  <c r="E661"/>
  <c r="E648"/>
  <c r="H95"/>
  <c r="H114"/>
  <c r="H664"/>
  <c r="G17"/>
  <c r="G16"/>
  <c r="G94"/>
  <c r="G113"/>
  <c r="H324"/>
  <c r="F18"/>
  <c r="G96"/>
  <c r="G115"/>
  <c r="I657"/>
  <c r="F248"/>
  <c r="F319"/>
  <c r="E260"/>
  <c r="E248"/>
  <c r="E319"/>
  <c r="F257"/>
  <c r="E257"/>
  <c r="H660"/>
  <c r="G323"/>
  <c r="F253"/>
  <c r="F251"/>
  <c r="G247"/>
  <c r="G318"/>
  <c r="H658"/>
  <c r="G325"/>
  <c r="G647"/>
  <c r="H663"/>
  <c r="E252"/>
  <c r="E246"/>
  <c r="E317"/>
  <c r="F246"/>
  <c r="F317"/>
  <c r="G251"/>
  <c r="G245"/>
  <c r="G316"/>
  <c r="H665"/>
  <c r="H645"/>
  <c r="H659"/>
  <c r="H646"/>
  <c r="H668"/>
  <c r="H649"/>
  <c r="J657"/>
  <c r="J644"/>
  <c r="E668"/>
  <c r="E649"/>
  <c r="F17"/>
  <c r="F16"/>
  <c r="F94"/>
  <c r="F113"/>
  <c r="G95"/>
  <c r="G114"/>
  <c r="G664"/>
  <c r="F245"/>
  <c r="F316"/>
  <c r="E251"/>
  <c r="E245"/>
  <c r="E316"/>
  <c r="G665"/>
  <c r="G660"/>
  <c r="G324"/>
  <c r="F325"/>
  <c r="F647"/>
  <c r="F96"/>
  <c r="F115"/>
  <c r="E18"/>
  <c r="G322"/>
  <c r="E253"/>
  <c r="E247"/>
  <c r="E318"/>
  <c r="F247"/>
  <c r="F318"/>
  <c r="F323"/>
  <c r="G658"/>
  <c r="G663"/>
  <c r="G657"/>
  <c r="G644"/>
  <c r="G659"/>
  <c r="G646"/>
  <c r="G645"/>
  <c r="F95"/>
  <c r="F114"/>
  <c r="F664"/>
  <c r="E17"/>
  <c r="E95"/>
  <c r="E114"/>
  <c r="E664"/>
  <c r="E96"/>
  <c r="E115"/>
  <c r="E665"/>
  <c r="F665"/>
  <c r="E323"/>
  <c r="F658"/>
  <c r="F660"/>
  <c r="E325"/>
  <c r="F324"/>
  <c r="F646"/>
  <c r="F663"/>
  <c r="F322"/>
  <c r="F644"/>
  <c r="E16"/>
  <c r="E94"/>
  <c r="E113"/>
  <c r="E663"/>
  <c r="E660"/>
  <c r="E647"/>
  <c r="F645"/>
  <c r="E658"/>
  <c r="E645"/>
  <c r="F657"/>
  <c r="E322"/>
  <c r="E324"/>
  <c r="F659"/>
  <c r="E657"/>
  <c r="E644"/>
  <c r="E659"/>
  <c r="E646"/>
</calcChain>
</file>

<file path=xl/sharedStrings.xml><?xml version="1.0" encoding="utf-8"?>
<sst xmlns="http://schemas.openxmlformats.org/spreadsheetml/2006/main" count="1036" uniqueCount="232">
  <si>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</si>
  <si>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</si>
  <si>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</si>
  <si>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</si>
  <si>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</si>
  <si>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</si>
  <si>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</si>
  <si>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</si>
  <si>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</si>
  <si>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</si>
  <si>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</si>
  <si>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</si>
  <si>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Выполнение обосновывающих материалов, разработка проекта по внесению изменений в схему территориального планирования Нефтеюганского района и внесение изменений в правила землепользования и застройки межселенной территории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</si>
  <si>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</si>
  <si>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</si>
  <si>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</si>
  <si>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</si>
  <si>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1.2.</t>
  </si>
  <si>
    <t>1.3.</t>
  </si>
  <si>
    <t>Итого по задаче 1</t>
  </si>
  <si>
    <t>2.1.</t>
  </si>
  <si>
    <t>1.4.</t>
  </si>
  <si>
    <t xml:space="preserve"> № п/п</t>
  </si>
  <si>
    <t>Администрация Нефтеюгансокго района (Департемент градостроительства и землепользования)</t>
  </si>
  <si>
    <t>гп.Пойковский</t>
  </si>
  <si>
    <t>сп.Сентябрьский</t>
  </si>
  <si>
    <t>сп.Салым</t>
  </si>
  <si>
    <t>сп.Лемпино</t>
  </si>
  <si>
    <t>сп.Каркатеевы</t>
  </si>
  <si>
    <t>1.3.1.</t>
  </si>
  <si>
    <t>сп.Куть-Ях</t>
  </si>
  <si>
    <t>1.3.2.</t>
  </si>
  <si>
    <t>1.3.3.</t>
  </si>
  <si>
    <t>1.3.4.</t>
  </si>
  <si>
    <t>сп.Сингапай</t>
  </si>
  <si>
    <t>1.3.5.</t>
  </si>
  <si>
    <t>1.3.6.</t>
  </si>
  <si>
    <t>1.3.7.</t>
  </si>
  <si>
    <t>1.3.8.</t>
  </si>
  <si>
    <t>Подпрограмма II «Содействие развитию жилищного строительства»</t>
  </si>
  <si>
    <t>Цель:   Улучшение жилищных условий жителей Нефтеюганского района</t>
  </si>
  <si>
    <t>Приобретение жилых помещений путем заключения муниципальных контрактов долевого участия в строительстве и купли-продажи</t>
  </si>
  <si>
    <t>Департамент имущественных отношений Нефтеюганского района</t>
  </si>
  <si>
    <t>сп.Усть-Юган            (Юганская Обь)</t>
  </si>
  <si>
    <t xml:space="preserve">Итого по задаче </t>
  </si>
  <si>
    <t xml:space="preserve">Итого по подпрограмме II </t>
  </si>
  <si>
    <t>Цель:   Создание условий для увеличения доступности жилья в Нефтеюганском районе</t>
  </si>
  <si>
    <t>Подпрограмма III «Ликвидация и расселение приспособленных для проживания строений (балков)</t>
  </si>
  <si>
    <t>Администрация гп.Пойковский</t>
  </si>
  <si>
    <t>Итого по задаче</t>
  </si>
  <si>
    <t>Итого по подпрограмме III</t>
  </si>
  <si>
    <t>Цель:    Создание условий для увеличения доступности жилья в Нефтеюганском районе</t>
  </si>
  <si>
    <t>Подпрограмма IV: «Переселение граждан из жилых домов, находящихся в зоне подтопления береговой линии, подверженной абразии»</t>
  </si>
  <si>
    <t>Задача:  Ликвидация опасности проживания в домах, находящихся в зоне подтопления береговой линии, подверженной абразии</t>
  </si>
  <si>
    <t>Итого по подпрограмме IV</t>
  </si>
  <si>
    <t>Приобретение жилых помещений для последующей передачи в собственность поселения в целях предоставления гражданам, проживающим в жилых помещениях, находящихся в зоне подтопления береговой линии, подверженной абразии</t>
  </si>
  <si>
    <t>Снос  строений,  находящихся  в зоне подтопления береговой линии, подверженной абразии</t>
  </si>
  <si>
    <t>Администрация сп.Салым</t>
  </si>
  <si>
    <t>Итого по подпрограмме V</t>
  </si>
  <si>
    <t>Администрация Нефтеюганского района (Департамент градостроительства и землепользования)</t>
  </si>
  <si>
    <t>Итого по Программе</t>
  </si>
  <si>
    <t>Таблица № 2</t>
  </si>
  <si>
    <t>ПЕРЕЧЕНЬ ПРОГРАММНЫХ МЕРОПРИЯТИЙ</t>
  </si>
  <si>
    <t>Цель: Создание условий для устойчивого развития  муниципальных  образований  в  границах Нефтеюганского района,  рационального  использования земельных   участков   на    основе    документов территориального планирования, градостроительного зонирования, документации    по     планировке территории, способствующих  дальнейшему  развитию жилищной, социальной, инженерной  и  транспортной инфраструктуры.</t>
  </si>
  <si>
    <t>Задача 1.  Обеспечение территории поселений Нефтеюганского  района обновленными топографическими съемками и  формирование на территории Нефтеюганского района   актуализированной градостроительной документации</t>
  </si>
  <si>
    <t>Обновление программного комплекса, обновление баз данных и программное сопровождение АИСОГД</t>
  </si>
  <si>
    <t>Уплата выкупной цены собственникам непригодных для проживания расселяемых жилых помещений</t>
  </si>
  <si>
    <t>1.1.</t>
  </si>
  <si>
    <t>Расходы на оплату труда работников органов местного самоуправления в рамках подпрограммы при осуществлении части полномочий в области градостроительства, переданными органами местного самоуправления городского и сельских поселений Нефтеюганского района</t>
  </si>
  <si>
    <t>Ответственный исполнитель / соисполнитель</t>
  </si>
  <si>
    <t>в том числе:</t>
  </si>
  <si>
    <t xml:space="preserve">Департамент имущественных отношениф Нефтеюганского района </t>
  </si>
  <si>
    <t xml:space="preserve">Департамент имущественных отношений Нефтеюганского района </t>
  </si>
  <si>
    <t>Департамент имущественных отношениф Нефтеюганского района / Администрация сп.Салым</t>
  </si>
  <si>
    <t>Подпрограмма V: «Улучшение жилищных условий отдельных категорий граждан»</t>
  </si>
  <si>
    <t>Предоставление субсидий отдельным категориям граждан</t>
  </si>
  <si>
    <t>Подпрограмма I «Градостроительная деятельность на 2014 - 2020 годы»</t>
  </si>
  <si>
    <t>сп.Синагапй</t>
  </si>
  <si>
    <t xml:space="preserve">Снос строений "балков"  </t>
  </si>
  <si>
    <t>Администрации поселений</t>
  </si>
  <si>
    <t>Администрация сп.Сингапай</t>
  </si>
  <si>
    <t>Департамент имущественных отношениф Нефтеюганского района / Администрации поселений</t>
  </si>
  <si>
    <t>Итого по задаче 2</t>
  </si>
  <si>
    <t>Задача: Ликвидация опасности проживания в строениях, приспособленных для проживания (балков).</t>
  </si>
  <si>
    <t>Задача: Повышение уровня доступности жилья для отдельных категорий граждан</t>
  </si>
  <si>
    <t>Цель: Создание условий для увеличения объемов жилищного строительства</t>
  </si>
  <si>
    <t>Подпрограмма VI: Проектирование и строительство систем инженерной инфраструктуры</t>
  </si>
  <si>
    <t>Задача: Обеспечение инженерной инфраструктурой территорий, предназначенных для жилищного строительства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</si>
  <si>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</si>
  <si>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ДС и ЖКК НР/МКУ "УКСиЖКК НР"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</si>
  <si>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</si>
  <si>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Итого по подпрограмме VI</t>
  </si>
  <si>
    <t>Инженерная подготовка квартала В-1 п.Сингапай. Сети теплоснабжения, водоотведения, электроснабжения. I, II, III очереди строительства. (I очередь строительства: 1 этап и 4 этапы; II очередь строительства: 1-3 этапы; III очередь строительства: 1 этап)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</si>
  <si>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III очередь строительства: 2 этап и 4 этап)</t>
  </si>
  <si>
    <t>Электроснабжение квартала многоквартирных жилых домов Юго-Западная часть 7 мкр. гп.Пойковский Нефтеюганского района</t>
  </si>
  <si>
    <t xml:space="preserve">Инвестиции в объекты муниципальной собственности </t>
  </si>
  <si>
    <t>Внесение изменений в генеральные планы, в правила землепользования и застройки, подготовка проекта планировки и проекта межевания улично-дорожной сети поселений Нефтеюганского района</t>
  </si>
  <si>
    <t>сп.Усть-Юган (в том числе - пос.Юганская Обь)</t>
  </si>
  <si>
    <t>Внесение изменений в местные нормативы градостроительного проектирования Нефтеюганского района и поселений Нефтеюганского района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</si>
  <si>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 очередь строительства: 3 этап; III очередь 3 этап, I очередь 2 этап)</t>
  </si>
  <si>
    <t>1.5.</t>
  </si>
  <si>
    <t>Задача 2 : Формирование и ведение информационной системы обеспечения градостроительной деятельности Нефтеюганского района (далее - АИСОГД)</t>
  </si>
  <si>
    <t>Итого по подпрограмме 1</t>
  </si>
  <si>
    <t>Задача:    Создание условий и механизмов, способствующих развитию жилищного строительства на территории Нефтеюганского района *</t>
  </si>
  <si>
    <t>Таблица 2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</si>
  <si>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 кВ для строительства МКД)</t>
  </si>
  <si>
    <t>Трансформаторная подстанция по ул.Центральная в сп.Каркатеевы Нефтеюганского района</t>
  </si>
  <si>
    <t>средства по Соглашениям по передаче полномочий</t>
  </si>
  <si>
    <t>3.1.*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</si>
  <si>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</si>
  <si>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</si>
  <si>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</si>
  <si>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</si>
  <si>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</si>
  <si>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</si>
  <si>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</si>
  <si>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</si>
  <si>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</si>
  <si>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</si>
  <si>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</si>
  <si>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</si>
  <si>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</si>
  <si>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</si>
  <si>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</si>
  <si>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</si>
  <si>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</si>
  <si>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5.</t>
  </si>
  <si>
    <t>5.1.</t>
  </si>
  <si>
    <t>5.2.</t>
  </si>
  <si>
    <t>5.3.</t>
  </si>
  <si>
    <t>6.</t>
  </si>
  <si>
    <t>6.2.</t>
  </si>
  <si>
    <t>6.1.</t>
  </si>
  <si>
    <t>6.3.</t>
  </si>
  <si>
    <t>7.</t>
  </si>
  <si>
    <t>7.1.</t>
  </si>
  <si>
    <t>7.2.</t>
  </si>
  <si>
    <t>7.3.</t>
  </si>
  <si>
    <t>8.1.</t>
  </si>
  <si>
    <t>8.2.</t>
  </si>
  <si>
    <t>9.1.</t>
  </si>
  <si>
    <t>10.1.</t>
  </si>
  <si>
    <t>10.1.1.</t>
  </si>
  <si>
    <t>10.1.2.</t>
  </si>
  <si>
    <t>10.1.3.</t>
  </si>
  <si>
    <t>10.1.4.</t>
  </si>
  <si>
    <t>10.1.5.</t>
  </si>
  <si>
    <t>10.1.6.</t>
  </si>
  <si>
    <t>10.1.7.</t>
  </si>
  <si>
    <t>10.1.8.</t>
  </si>
  <si>
    <t>Обновление топографических съёмок территорий поселений Нефтеюганского района в М1:2000</t>
  </si>
  <si>
    <t>Задача:  Обеспечение инженерной и транспортной инфраструктурой земельных участков для обеспечения льготной категории граждан.</t>
  </si>
  <si>
    <t>11.1</t>
  </si>
  <si>
    <t>Проектирование и строительство систем инженерной и транспортной инфраструктуры в целях обеспечения инженерной подготовки земельных участков для льготной категории граждан</t>
  </si>
  <si>
    <t>11.1.3.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</si>
  <si>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</si>
  <si>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11.1.8.</t>
  </si>
  <si>
    <t>11.1.9.</t>
  </si>
  <si>
    <t>11.1.10.</t>
  </si>
  <si>
    <t>11.1.11.</t>
  </si>
  <si>
    <t>11.1.13.</t>
  </si>
  <si>
    <t>11.1.14.</t>
  </si>
  <si>
    <t>11.1.15.</t>
  </si>
  <si>
    <t>11.1.16.</t>
  </si>
  <si>
    <t>11.1.17.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</si>
  <si>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</si>
  <si>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11.1.18.</t>
  </si>
  <si>
    <t>11.1.19.</t>
  </si>
  <si>
    <t>11.1.20.</t>
  </si>
  <si>
    <t>Строительство проезда Радужный в сп. Салым Нефтеюганского района для льготной категории граждан</t>
  </si>
  <si>
    <t>11.1.21.</t>
  </si>
  <si>
    <t>Строительство проезда Дружбы в сп. Салым Нефтеюганского района для льготной категории граждан</t>
  </si>
  <si>
    <t>11.1.22.</t>
  </si>
  <si>
    <t>11.1.23.</t>
  </si>
  <si>
    <t>11.1.24.</t>
  </si>
  <si>
    <t>11.1.25.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</si>
  <si>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</si>
  <si>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11.1.26.</t>
  </si>
  <si>
    <t>11.1.27.</t>
  </si>
  <si>
    <t>Строительство проезда к земельному участку16/2 индивидуального жилищного строительства для льготных категорий граждан по ул. Бамовской гп. Пойковский Нефтеюганского района</t>
  </si>
  <si>
    <t>11.1.28.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</si>
  <si>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</si>
  <si>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11.1.29.</t>
  </si>
  <si>
    <t>11.1.30.</t>
  </si>
  <si>
    <t>11.1.31.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</si>
  <si>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</si>
  <si>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</si>
  <si>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Магистральный водопровод совмещенный с противопожарным по ул.Мира, проспекту Мечтателей, ул.Садовая, ул.Березовая в сп.Сингапай Нефтеюганского района</t>
  </si>
  <si>
    <t>11.1.1.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</si>
  <si>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</si>
  <si>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11.1.2.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</si>
  <si>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</si>
  <si>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</si>
  <si>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ДС и ЖКК НР/администрация сп.Сентябрьский</t>
  </si>
  <si>
    <t>11.1.4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</si>
  <si>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</si>
  <si>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11.1.5</t>
  </si>
  <si>
    <t>11.1.6.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</si>
  <si>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</si>
  <si>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11.1.7.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</si>
  <si>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</si>
  <si>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04, участки 67,68 по  ул. Лесная, в сп. Каркатеевы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</si>
  <si>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</si>
  <si>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по ул. Лесная в сп. Каркатеевы Нефтеюганского района</t>
  </si>
  <si>
    <t>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</si>
  <si>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11.1.12.</t>
  </si>
  <si>
    <t>Проезд от федеральной автодороги до пр. Мечтателей в сп. Сингапай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</si>
  <si>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</si>
  <si>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</si>
  <si>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</si>
  <si>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ДС и ЖКК НР/администрация сп.Салым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</si>
  <si>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</si>
  <si>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</si>
  <si>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 xml:space="preserve">Строительство сетей электроснабжения 0,4 кВ по ул.Набережная до земельных участков № 33 и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</si>
  <si>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</si>
  <si>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16/1 и 16/2)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</si>
  <si>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</si>
  <si>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</si>
  <si>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</si>
  <si>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ДС и ЖКК НР/МКУ "УКСиЖКК НР", сп.Салым, сп.Сентябрьский</t>
  </si>
  <si>
    <t>Департамент имущественных отношений Нефтеюганского района / Администрации поселений / ДС и ЖКК НР/МКУ "УКСиЖКК НР"</t>
  </si>
  <si>
    <t>ДС и ЖКК НР</t>
  </si>
  <si>
    <t xml:space="preserve">Ответственный исполнитель </t>
  </si>
  <si>
    <t>Соисполнитель</t>
  </si>
  <si>
    <t>Администрация сельского поселения Салым</t>
  </si>
  <si>
    <t>Администрация сельского поселения Сентябрьский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</si>
  <si>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до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</si>
  <si>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после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</si>
  <si>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Администрация сп.Каркатеевы</t>
  </si>
  <si>
    <t>Администрация сп.Куть-Ях</t>
  </si>
  <si>
    <t>Администрация сп.Лемпино</t>
  </si>
  <si>
    <t>Администрация сп.Усть-Юган</t>
  </si>
</sst>
</file>

<file path=xl/styles.xml><?xml version="1.0" encoding="utf-8"?>
<styleSheet xmlns="http://schemas.openxmlformats.org/spreadsheetml/2006/main">
  <numFmts count="3">
    <numFmt numFmtId="171" formatCode="_-* #,##0.00\ _р_._-;\-* #,##0.00\ _р_._-;_-* &quot;-&quot;??\ _р_._-;_-@_-"/>
    <numFmt numFmtId="179" formatCode="#,##0.00000"/>
    <numFmt numFmtId="181" formatCode="#,##0.00000_ ;\-#,##0.00000\ "/>
  </numFmts>
  <fonts count="1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71" fontId="3" fillId="0" borderId="0" applyFont="0" applyFill="0" applyBorder="0" applyAlignment="0" applyProtection="0"/>
  </cellStyleXfs>
  <cellXfs count="156">
    <xf numFmtId="0" fontId="0" fillId="0" borderId="0" xfId="0"/>
    <xf numFmtId="0" fontId="4" fillId="0" borderId="0" xfId="0" applyFont="1"/>
    <xf numFmtId="4" fontId="4" fillId="0" borderId="0" xfId="0" applyNumberFormat="1" applyFont="1"/>
    <xf numFmtId="0" fontId="4" fillId="0" borderId="0" xfId="0" applyFont="1" applyFill="1"/>
    <xf numFmtId="0" fontId="5" fillId="0" borderId="0" xfId="0" applyFont="1" applyFill="1"/>
    <xf numFmtId="179" fontId="4" fillId="0" borderId="0" xfId="0" applyNumberFormat="1" applyFont="1"/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4" fillId="2" borderId="0" xfId="0" applyFont="1" applyFill="1"/>
    <xf numFmtId="4" fontId="4" fillId="2" borderId="0" xfId="0" applyNumberFormat="1" applyFont="1" applyFill="1"/>
    <xf numFmtId="179" fontId="6" fillId="0" borderId="0" xfId="0" applyNumberFormat="1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Fill="1" applyAlignment="1">
      <alignment horizontal="right"/>
    </xf>
    <xf numFmtId="14" fontId="4" fillId="0" borderId="0" xfId="0" applyNumberFormat="1" applyFont="1" applyFill="1"/>
    <xf numFmtId="0" fontId="6" fillId="2" borderId="2" xfId="0" applyFont="1" applyFill="1" applyBorder="1" applyAlignment="1">
      <alignment horizontal="justify" vertical="center" wrapText="1"/>
    </xf>
    <xf numFmtId="181" fontId="6" fillId="2" borderId="2" xfId="1" applyNumberFormat="1" applyFont="1" applyFill="1" applyBorder="1" applyAlignment="1">
      <alignment horizontal="center" vertical="center" wrapText="1"/>
    </xf>
    <xf numFmtId="181" fontId="6" fillId="2" borderId="1" xfId="1" applyNumberFormat="1" applyFont="1" applyFill="1" applyBorder="1" applyAlignment="1">
      <alignment horizontal="center" vertical="center" wrapText="1"/>
    </xf>
    <xf numFmtId="181" fontId="7" fillId="2" borderId="1" xfId="1" applyNumberFormat="1" applyFont="1" applyFill="1" applyBorder="1" applyAlignment="1">
      <alignment horizontal="center" vertical="center" wrapText="1"/>
    </xf>
    <xf numFmtId="181" fontId="7" fillId="2" borderId="4" xfId="1" applyNumberFormat="1" applyFont="1" applyFill="1" applyBorder="1" applyAlignment="1">
      <alignment horizontal="center" vertical="center" wrapText="1"/>
    </xf>
    <xf numFmtId="181" fontId="6" fillId="2" borderId="5" xfId="1" applyNumberFormat="1" applyFont="1" applyFill="1" applyBorder="1" applyAlignment="1">
      <alignment horizontal="center" vertical="center" wrapText="1"/>
    </xf>
    <xf numFmtId="181" fontId="1" fillId="2" borderId="1" xfId="1" applyNumberFormat="1" applyFont="1" applyFill="1" applyBorder="1" applyAlignment="1">
      <alignment horizontal="center" vertical="center" wrapText="1"/>
    </xf>
    <xf numFmtId="181" fontId="2" fillId="2" borderId="1" xfId="1" applyNumberFormat="1" applyFont="1" applyFill="1" applyBorder="1" applyAlignment="1">
      <alignment horizontal="center" vertical="center" wrapText="1"/>
    </xf>
    <xf numFmtId="181" fontId="2" fillId="2" borderId="2" xfId="1" applyNumberFormat="1" applyFont="1" applyFill="1" applyBorder="1" applyAlignment="1">
      <alignment horizontal="center" vertical="center" wrapText="1"/>
    </xf>
    <xf numFmtId="181" fontId="6" fillId="2" borderId="2" xfId="1" applyNumberFormat="1" applyFont="1" applyFill="1" applyBorder="1" applyAlignment="1">
      <alignment horizontal="center"/>
    </xf>
    <xf numFmtId="181" fontId="6" fillId="2" borderId="4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181" fontId="6" fillId="2" borderId="5" xfId="1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justify" vertical="center" wrapText="1"/>
    </xf>
    <xf numFmtId="181" fontId="6" fillId="2" borderId="7" xfId="1" applyNumberFormat="1" applyFont="1" applyFill="1" applyBorder="1" applyAlignment="1">
      <alignment horizontal="center" vertical="center" wrapText="1"/>
    </xf>
    <xf numFmtId="181" fontId="6" fillId="2" borderId="8" xfId="1" applyNumberFormat="1" applyFont="1" applyFill="1" applyBorder="1" applyAlignment="1">
      <alignment horizontal="center" vertical="center" wrapText="1"/>
    </xf>
    <xf numFmtId="181" fontId="6" fillId="2" borderId="6" xfId="1" applyNumberFormat="1" applyFont="1" applyFill="1" applyBorder="1" applyAlignment="1">
      <alignment horizontal="center" vertical="center" wrapText="1"/>
    </xf>
    <xf numFmtId="181" fontId="6" fillId="2" borderId="9" xfId="1" applyNumberFormat="1" applyFont="1" applyFill="1" applyBorder="1" applyAlignment="1">
      <alignment horizontal="center" vertical="center" wrapText="1"/>
    </xf>
    <xf numFmtId="181" fontId="6" fillId="2" borderId="2" xfId="1" applyNumberFormat="1" applyFont="1" applyFill="1" applyBorder="1" applyAlignment="1">
      <alignment horizontal="center" vertical="center"/>
    </xf>
    <xf numFmtId="0" fontId="4" fillId="0" borderId="0" xfId="0" applyFont="1"/>
    <xf numFmtId="179" fontId="7" fillId="2" borderId="1" xfId="1" applyNumberFormat="1" applyFont="1" applyFill="1" applyBorder="1" applyAlignment="1">
      <alignment horizontal="center" vertical="center" wrapText="1"/>
    </xf>
    <xf numFmtId="179" fontId="6" fillId="2" borderId="1" xfId="1" applyNumberFormat="1" applyFont="1" applyFill="1" applyBorder="1" applyAlignment="1">
      <alignment horizontal="center" vertical="center" wrapText="1"/>
    </xf>
    <xf numFmtId="179" fontId="7" fillId="2" borderId="1" xfId="1" applyNumberFormat="1" applyFont="1" applyFill="1" applyBorder="1" applyAlignment="1">
      <alignment horizontal="center"/>
    </xf>
    <xf numFmtId="179" fontId="6" fillId="2" borderId="1" xfId="1" applyNumberFormat="1" applyFont="1" applyFill="1" applyBorder="1" applyAlignment="1">
      <alignment horizontal="center"/>
    </xf>
    <xf numFmtId="179" fontId="6" fillId="2" borderId="1" xfId="1" applyNumberFormat="1" applyFont="1" applyFill="1" applyBorder="1" applyAlignment="1">
      <alignment horizontal="center" vertical="center"/>
    </xf>
    <xf numFmtId="179" fontId="6" fillId="2" borderId="2" xfId="1" applyNumberFormat="1" applyFont="1" applyFill="1" applyBorder="1" applyAlignment="1">
      <alignment horizontal="center" vertical="center"/>
    </xf>
    <xf numFmtId="179" fontId="7" fillId="2" borderId="2" xfId="1" applyNumberFormat="1" applyFont="1" applyFill="1" applyBorder="1" applyAlignment="1">
      <alignment horizontal="center" vertical="center"/>
    </xf>
    <xf numFmtId="179" fontId="7" fillId="2" borderId="2" xfId="1" applyNumberFormat="1" applyFont="1" applyFill="1" applyBorder="1" applyAlignment="1">
      <alignment horizontal="center"/>
    </xf>
    <xf numFmtId="179" fontId="6" fillId="2" borderId="2" xfId="1" applyNumberFormat="1" applyFont="1" applyFill="1" applyBorder="1" applyAlignment="1">
      <alignment horizontal="center"/>
    </xf>
    <xf numFmtId="179" fontId="2" fillId="2" borderId="2" xfId="0" applyNumberFormat="1" applyFont="1" applyFill="1" applyBorder="1" applyAlignment="1">
      <alignment horizontal="justify" vertical="center" wrapText="1"/>
    </xf>
    <xf numFmtId="179" fontId="6" fillId="2" borderId="1" xfId="0" applyNumberFormat="1" applyFont="1" applyFill="1" applyBorder="1" applyAlignment="1">
      <alignment horizontal="center" vertical="center" wrapText="1"/>
    </xf>
    <xf numFmtId="179" fontId="6" fillId="2" borderId="2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81" fontId="2" fillId="2" borderId="2" xfId="1" applyNumberFormat="1" applyFont="1" applyFill="1" applyBorder="1" applyAlignment="1">
      <alignment horizontal="center"/>
    </xf>
    <xf numFmtId="179" fontId="6" fillId="2" borderId="1" xfId="0" applyNumberFormat="1" applyFont="1" applyFill="1" applyBorder="1" applyAlignment="1">
      <alignment horizontal="justify" vertical="center" wrapText="1"/>
    </xf>
    <xf numFmtId="179" fontId="7" fillId="2" borderId="1" xfId="1" applyNumberFormat="1" applyFont="1" applyFill="1" applyBorder="1" applyAlignment="1">
      <alignment horizontal="center" wrapText="1"/>
    </xf>
    <xf numFmtId="179" fontId="6" fillId="2" borderId="1" xfId="1" applyNumberFormat="1" applyFont="1" applyFill="1" applyBorder="1" applyAlignment="1">
      <alignment horizontal="center" wrapText="1"/>
    </xf>
    <xf numFmtId="179" fontId="6" fillId="2" borderId="2" xfId="0" applyNumberFormat="1" applyFont="1" applyFill="1" applyBorder="1" applyAlignment="1">
      <alignment horizontal="justify" vertical="center" wrapText="1"/>
    </xf>
    <xf numFmtId="179" fontId="7" fillId="2" borderId="2" xfId="1" applyNumberFormat="1" applyFont="1" applyFill="1" applyBorder="1" applyAlignment="1">
      <alignment horizontal="center" vertical="center" wrapText="1"/>
    </xf>
    <xf numFmtId="179" fontId="6" fillId="2" borderId="2" xfId="1" applyNumberFormat="1" applyFont="1" applyFill="1" applyBorder="1" applyAlignment="1">
      <alignment horizontal="center" vertical="center" wrapText="1"/>
    </xf>
    <xf numFmtId="179" fontId="7" fillId="2" borderId="2" xfId="0" applyNumberFormat="1" applyFont="1" applyFill="1" applyBorder="1" applyAlignment="1">
      <alignment horizontal="center" vertical="center" wrapText="1"/>
    </xf>
    <xf numFmtId="179" fontId="4" fillId="2" borderId="2" xfId="0" applyNumberFormat="1" applyFont="1" applyFill="1" applyBorder="1"/>
    <xf numFmtId="179" fontId="4" fillId="2" borderId="2" xfId="0" applyNumberFormat="1" applyFont="1" applyFill="1" applyBorder="1" applyAlignment="1">
      <alignment wrapText="1"/>
    </xf>
    <xf numFmtId="179" fontId="7" fillId="2" borderId="1" xfId="0" applyNumberFormat="1" applyFont="1" applyFill="1" applyBorder="1" applyAlignment="1">
      <alignment horizontal="justify" vertical="center" wrapText="1"/>
    </xf>
    <xf numFmtId="179" fontId="7" fillId="2" borderId="2" xfId="0" applyNumberFormat="1" applyFont="1" applyFill="1" applyBorder="1" applyAlignment="1">
      <alignment horizontal="justify" vertical="center" wrapText="1"/>
    </xf>
    <xf numFmtId="179" fontId="7" fillId="2" borderId="6" xfId="0" applyNumberFormat="1" applyFont="1" applyFill="1" applyBorder="1" applyAlignment="1">
      <alignment horizontal="justify" vertical="center" wrapText="1"/>
    </xf>
    <xf numFmtId="179" fontId="7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9" fontId="8" fillId="2" borderId="2" xfId="0" applyNumberFormat="1" applyFont="1" applyFill="1" applyBorder="1" applyAlignment="1">
      <alignment horizontal="center"/>
    </xf>
    <xf numFmtId="181" fontId="4" fillId="0" borderId="0" xfId="0" applyNumberFormat="1" applyFont="1"/>
    <xf numFmtId="179" fontId="4" fillId="2" borderId="2" xfId="0" applyNumberFormat="1" applyFont="1" applyFill="1" applyBorder="1" applyAlignment="1">
      <alignment horizontal="center"/>
    </xf>
    <xf numFmtId="179" fontId="6" fillId="2" borderId="5" xfId="1" applyNumberFormat="1" applyFont="1" applyFill="1" applyBorder="1" applyAlignment="1">
      <alignment horizontal="center" vertical="center" wrapText="1"/>
    </xf>
    <xf numFmtId="179" fontId="7" fillId="2" borderId="4" xfId="1" applyNumberFormat="1" applyFont="1" applyFill="1" applyBorder="1" applyAlignment="1">
      <alignment horizontal="center" vertical="center" wrapText="1"/>
    </xf>
    <xf numFmtId="179" fontId="6" fillId="2" borderId="4" xfId="1" applyNumberFormat="1" applyFont="1" applyFill="1" applyBorder="1" applyAlignment="1">
      <alignment horizontal="center" vertical="center" wrapText="1"/>
    </xf>
    <xf numFmtId="179" fontId="1" fillId="2" borderId="1" xfId="1" applyNumberFormat="1" applyFont="1" applyFill="1" applyBorder="1" applyAlignment="1">
      <alignment horizontal="center" vertical="center" wrapText="1"/>
    </xf>
    <xf numFmtId="179" fontId="2" fillId="2" borderId="1" xfId="1" applyNumberFormat="1" applyFont="1" applyFill="1" applyBorder="1" applyAlignment="1">
      <alignment horizontal="center" vertical="center" wrapText="1"/>
    </xf>
    <xf numFmtId="181" fontId="4" fillId="2" borderId="0" xfId="0" applyNumberFormat="1" applyFont="1" applyFill="1"/>
    <xf numFmtId="0" fontId="8" fillId="2" borderId="6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6" fillId="2" borderId="16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79" fontId="6" fillId="2" borderId="6" xfId="0" applyNumberFormat="1" applyFont="1" applyFill="1" applyBorder="1" applyAlignment="1">
      <alignment horizontal="center" vertical="center" wrapText="1"/>
    </xf>
    <xf numFmtId="179" fontId="6" fillId="2" borderId="11" xfId="0" applyNumberFormat="1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179" fontId="7" fillId="2" borderId="6" xfId="0" applyNumberFormat="1" applyFont="1" applyFill="1" applyBorder="1" applyAlignment="1">
      <alignment horizontal="center" vertical="center" wrapText="1"/>
    </xf>
    <xf numFmtId="179" fontId="7" fillId="2" borderId="11" xfId="0" applyNumberFormat="1" applyFont="1" applyFill="1" applyBorder="1" applyAlignment="1">
      <alignment horizontal="center" vertical="center" wrapText="1"/>
    </xf>
    <xf numFmtId="179" fontId="7" fillId="2" borderId="1" xfId="0" applyNumberFormat="1" applyFont="1" applyFill="1" applyBorder="1" applyAlignment="1">
      <alignment horizontal="center" vertical="center" wrapText="1"/>
    </xf>
    <xf numFmtId="179" fontId="4" fillId="2" borderId="8" xfId="0" applyNumberFormat="1" applyFont="1" applyFill="1" applyBorder="1" applyAlignment="1">
      <alignment horizontal="left" vertical="center" wrapText="1"/>
    </xf>
    <xf numFmtId="179" fontId="4" fillId="2" borderId="15" xfId="0" applyNumberFormat="1" applyFont="1" applyFill="1" applyBorder="1" applyAlignment="1">
      <alignment horizontal="left" vertical="center" wrapText="1"/>
    </xf>
    <xf numFmtId="179" fontId="4" fillId="2" borderId="9" xfId="0" applyNumberFormat="1" applyFont="1" applyFill="1" applyBorder="1" applyAlignment="1">
      <alignment horizontal="left" vertical="center" wrapText="1"/>
    </xf>
    <xf numFmtId="14" fontId="6" fillId="2" borderId="18" xfId="0" applyNumberFormat="1" applyFont="1" applyFill="1" applyBorder="1" applyAlignment="1">
      <alignment horizontal="center" vertical="center" wrapText="1"/>
    </xf>
    <xf numFmtId="14" fontId="6" fillId="2" borderId="19" xfId="0" applyNumberFormat="1" applyFont="1" applyFill="1" applyBorder="1" applyAlignment="1">
      <alignment horizontal="center" vertical="center" wrapText="1"/>
    </xf>
    <xf numFmtId="179" fontId="7" fillId="2" borderId="6" xfId="0" applyNumberFormat="1" applyFont="1" applyFill="1" applyBorder="1" applyAlignment="1">
      <alignment horizontal="center" vertical="center"/>
    </xf>
    <xf numFmtId="179" fontId="7" fillId="2" borderId="11" xfId="0" applyNumberFormat="1" applyFont="1" applyFill="1" applyBorder="1" applyAlignment="1">
      <alignment horizontal="center" vertical="center"/>
    </xf>
    <xf numFmtId="179" fontId="7" fillId="2" borderId="1" xfId="0" applyNumberFormat="1" applyFont="1" applyFill="1" applyBorder="1" applyAlignment="1">
      <alignment horizontal="center" vertical="center"/>
    </xf>
    <xf numFmtId="179" fontId="6" fillId="2" borderId="6" xfId="0" applyNumberFormat="1" applyFont="1" applyFill="1" applyBorder="1" applyAlignment="1">
      <alignment horizontal="center" vertical="center"/>
    </xf>
    <xf numFmtId="179" fontId="6" fillId="2" borderId="11" xfId="0" applyNumberFormat="1" applyFont="1" applyFill="1" applyBorder="1" applyAlignment="1">
      <alignment horizontal="center" vertical="center"/>
    </xf>
    <xf numFmtId="179" fontId="6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79" fontId="6" fillId="2" borderId="2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horizontal="center" vertical="center" wrapText="1"/>
    </xf>
    <xf numFmtId="0" fontId="6" fillId="2" borderId="17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16"/>
  <sheetViews>
    <sheetView tabSelected="1" topLeftCell="A4" zoomScale="70" zoomScaleNormal="70" zoomScaleSheetLayoutView="70" workbookViewId="0">
      <pane xSplit="1" ySplit="8" topLeftCell="C638" activePane="bottomRight" state="frozen"/>
      <selection activeCell="A4" sqref="A4"/>
      <selection pane="topRight" activeCell="B4" sqref="B4"/>
      <selection pane="bottomLeft" activeCell="A11" sqref="A11"/>
      <selection pane="bottomRight" activeCell="M646" sqref="M646"/>
    </sheetView>
  </sheetViews>
  <sheetFormatPr defaultRowHeight="15"/>
  <cols>
    <col min="1" max="1" width="9.7109375" style="3" customWidth="1"/>
    <col min="2" max="2" width="24" style="3" customWidth="1"/>
    <col min="3" max="3" width="23.85546875" style="3" customWidth="1"/>
    <col min="4" max="4" width="29.140625" style="3" customWidth="1"/>
    <col min="5" max="5" width="15.5703125" style="3" customWidth="1"/>
    <col min="6" max="6" width="16" style="3" customWidth="1"/>
    <col min="7" max="7" width="19" style="3" customWidth="1"/>
    <col min="8" max="8" width="17.85546875" style="3" customWidth="1"/>
    <col min="9" max="9" width="18.42578125" style="3" customWidth="1"/>
    <col min="10" max="10" width="15.7109375" style="3" customWidth="1"/>
    <col min="11" max="11" width="17.5703125" style="3" customWidth="1"/>
    <col min="12" max="12" width="15.28515625" style="3" customWidth="1"/>
    <col min="13" max="13" width="20.28515625" style="1" customWidth="1"/>
    <col min="14" max="14" width="15.5703125" style="1" customWidth="1"/>
    <col min="15" max="15" width="11.42578125" style="1" bestFit="1" customWidth="1"/>
    <col min="16" max="16384" width="9.140625" style="1"/>
  </cols>
  <sheetData>
    <row r="1" spans="1:12" ht="16.5">
      <c r="J1" s="4" t="s">
        <v>61</v>
      </c>
    </row>
    <row r="4" spans="1:12" hidden="1"/>
    <row r="5" spans="1:12" hidden="1"/>
    <row r="6" spans="1:12">
      <c r="K6" s="14" t="s">
        <v>104</v>
      </c>
      <c r="L6" s="15"/>
    </row>
    <row r="7" spans="1:12" ht="18.75">
      <c r="A7" s="112" t="s">
        <v>62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</row>
    <row r="8" spans="1:12" ht="15.75" thickBot="1"/>
    <row r="9" spans="1:12" ht="15.75" thickBot="1">
      <c r="A9" s="114" t="s">
        <v>22</v>
      </c>
      <c r="B9" s="114" t="s">
        <v>0</v>
      </c>
      <c r="C9" s="114" t="s">
        <v>69</v>
      </c>
      <c r="D9" s="114" t="s">
        <v>1</v>
      </c>
      <c r="E9" s="117" t="s">
        <v>2</v>
      </c>
      <c r="F9" s="118"/>
      <c r="G9" s="118"/>
      <c r="H9" s="118"/>
      <c r="I9" s="118"/>
      <c r="J9" s="118"/>
      <c r="K9" s="118"/>
      <c r="L9" s="119"/>
    </row>
    <row r="10" spans="1:12" ht="15.75" thickBot="1">
      <c r="A10" s="115"/>
      <c r="B10" s="115"/>
      <c r="C10" s="115"/>
      <c r="D10" s="115"/>
      <c r="E10" s="114" t="s">
        <v>3</v>
      </c>
      <c r="F10" s="120" t="s">
        <v>4</v>
      </c>
      <c r="G10" s="121"/>
      <c r="H10" s="121"/>
      <c r="I10" s="121"/>
      <c r="J10" s="121"/>
      <c r="K10" s="121"/>
      <c r="L10" s="122"/>
    </row>
    <row r="11" spans="1:12" ht="15.75" thickBot="1">
      <c r="A11" s="116"/>
      <c r="B11" s="116"/>
      <c r="C11" s="116"/>
      <c r="D11" s="116"/>
      <c r="E11" s="116"/>
      <c r="F11" s="48" t="s">
        <v>5</v>
      </c>
      <c r="G11" s="48" t="s">
        <v>6</v>
      </c>
      <c r="H11" s="48" t="s">
        <v>7</v>
      </c>
      <c r="I11" s="48" t="s">
        <v>8</v>
      </c>
      <c r="J11" s="48" t="s">
        <v>9</v>
      </c>
      <c r="K11" s="48" t="s">
        <v>10</v>
      </c>
      <c r="L11" s="48" t="s">
        <v>11</v>
      </c>
    </row>
    <row r="12" spans="1:12" ht="15.75" thickBot="1">
      <c r="A12" s="49">
        <v>1</v>
      </c>
      <c r="B12" s="49">
        <v>2</v>
      </c>
      <c r="C12" s="49">
        <v>3</v>
      </c>
      <c r="D12" s="49">
        <v>4</v>
      </c>
      <c r="E12" s="49">
        <v>5</v>
      </c>
      <c r="F12" s="49">
        <v>6</v>
      </c>
      <c r="G12" s="49">
        <v>7</v>
      </c>
      <c r="H12" s="49">
        <v>8</v>
      </c>
      <c r="I12" s="49">
        <v>9</v>
      </c>
      <c r="J12" s="49">
        <v>10</v>
      </c>
      <c r="K12" s="49">
        <v>11</v>
      </c>
      <c r="L12" s="49">
        <v>12</v>
      </c>
    </row>
    <row r="13" spans="1:12" ht="41.45" customHeight="1">
      <c r="A13" s="123" t="s">
        <v>63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5"/>
    </row>
    <row r="14" spans="1:12" ht="14.45" customHeight="1">
      <c r="A14" s="123" t="s">
        <v>76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5"/>
    </row>
    <row r="15" spans="1:12" ht="27" customHeight="1">
      <c r="A15" s="123" t="s">
        <v>64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5"/>
    </row>
    <row r="16" spans="1:12">
      <c r="A16" s="95" t="s">
        <v>67</v>
      </c>
      <c r="B16" s="85" t="s">
        <v>12</v>
      </c>
      <c r="C16" s="85" t="s">
        <v>59</v>
      </c>
      <c r="D16" s="6" t="s">
        <v>3</v>
      </c>
      <c r="E16" s="36">
        <f>E17+E18+E19+E20+E21</f>
        <v>5627.1047900000003</v>
      </c>
      <c r="F16" s="36">
        <f t="shared" ref="F16:L16" si="0">F17+F18+F19+F20+F21</f>
        <v>2813.90479</v>
      </c>
      <c r="G16" s="36">
        <f t="shared" si="0"/>
        <v>1123.2</v>
      </c>
      <c r="H16" s="36">
        <f t="shared" si="0"/>
        <v>1690</v>
      </c>
      <c r="I16" s="36">
        <f t="shared" si="0"/>
        <v>0</v>
      </c>
      <c r="J16" s="36">
        <f t="shared" si="0"/>
        <v>0</v>
      </c>
      <c r="K16" s="36">
        <f t="shared" si="0"/>
        <v>0</v>
      </c>
      <c r="L16" s="36">
        <f t="shared" si="0"/>
        <v>0</v>
      </c>
    </row>
    <row r="17" spans="1:12">
      <c r="A17" s="84"/>
      <c r="B17" s="86"/>
      <c r="C17" s="86"/>
      <c r="D17" s="7" t="s">
        <v>13</v>
      </c>
      <c r="E17" s="56">
        <f t="shared" ref="E17:E27" si="1">F17+G17+H17+I17+J17+K17+L17</f>
        <v>0</v>
      </c>
      <c r="F17" s="56">
        <f t="shared" ref="F17:L18" si="2">G17+H17+I17+J17+K17+L17+M17</f>
        <v>0</v>
      </c>
      <c r="G17" s="56">
        <f t="shared" si="2"/>
        <v>0</v>
      </c>
      <c r="H17" s="56">
        <f t="shared" si="2"/>
        <v>0</v>
      </c>
      <c r="I17" s="56">
        <f t="shared" si="2"/>
        <v>0</v>
      </c>
      <c r="J17" s="56">
        <f t="shared" si="2"/>
        <v>0</v>
      </c>
      <c r="K17" s="56">
        <f t="shared" si="2"/>
        <v>0</v>
      </c>
      <c r="L17" s="68">
        <f t="shared" si="2"/>
        <v>0</v>
      </c>
    </row>
    <row r="18" spans="1:12">
      <c r="A18" s="84"/>
      <c r="B18" s="86"/>
      <c r="C18" s="86"/>
      <c r="D18" s="7" t="s">
        <v>14</v>
      </c>
      <c r="E18" s="56">
        <f t="shared" si="1"/>
        <v>0</v>
      </c>
      <c r="F18" s="56">
        <f t="shared" si="2"/>
        <v>0</v>
      </c>
      <c r="G18" s="56">
        <f t="shared" si="2"/>
        <v>0</v>
      </c>
      <c r="H18" s="56">
        <f t="shared" si="2"/>
        <v>0</v>
      </c>
      <c r="I18" s="56">
        <f t="shared" si="2"/>
        <v>0</v>
      </c>
      <c r="J18" s="56">
        <f t="shared" si="2"/>
        <v>0</v>
      </c>
      <c r="K18" s="56">
        <f t="shared" si="2"/>
        <v>0</v>
      </c>
      <c r="L18" s="68">
        <f t="shared" si="2"/>
        <v>0</v>
      </c>
    </row>
    <row r="19" spans="1:12">
      <c r="A19" s="84"/>
      <c r="B19" s="86"/>
      <c r="C19" s="86"/>
      <c r="D19" s="7" t="s">
        <v>15</v>
      </c>
      <c r="E19" s="56">
        <f t="shared" si="1"/>
        <v>5627.1047900000003</v>
      </c>
      <c r="F19" s="56">
        <v>2813.90479</v>
      </c>
      <c r="G19" s="56">
        <v>1123.2</v>
      </c>
      <c r="H19" s="56">
        <v>1690</v>
      </c>
      <c r="I19" s="56">
        <v>0</v>
      </c>
      <c r="J19" s="56">
        <v>0</v>
      </c>
      <c r="K19" s="56">
        <v>0</v>
      </c>
      <c r="L19" s="68">
        <v>0</v>
      </c>
    </row>
    <row r="20" spans="1:12" ht="34.5" customHeight="1">
      <c r="A20" s="84"/>
      <c r="B20" s="86"/>
      <c r="C20" s="86"/>
      <c r="D20" s="7" t="s">
        <v>107</v>
      </c>
      <c r="E20" s="56">
        <v>0</v>
      </c>
      <c r="F20" s="56">
        <v>0</v>
      </c>
      <c r="G20" s="56">
        <v>0</v>
      </c>
      <c r="H20" s="56">
        <v>0</v>
      </c>
      <c r="I20" s="56">
        <v>0</v>
      </c>
      <c r="J20" s="56">
        <v>0</v>
      </c>
      <c r="K20" s="56">
        <v>0</v>
      </c>
      <c r="L20" s="68">
        <v>0</v>
      </c>
    </row>
    <row r="21" spans="1:12" ht="80.45" customHeight="1">
      <c r="A21" s="84"/>
      <c r="B21" s="86"/>
      <c r="C21" s="86"/>
      <c r="D21" s="7" t="s">
        <v>16</v>
      </c>
      <c r="E21" s="56">
        <f t="shared" si="1"/>
        <v>0</v>
      </c>
      <c r="F21" s="56">
        <v>0</v>
      </c>
      <c r="G21" s="56">
        <v>0</v>
      </c>
      <c r="H21" s="56">
        <f>I21+J21+K21+L21+M21+N21+O21</f>
        <v>0</v>
      </c>
      <c r="I21" s="56">
        <f>J21+K21+L21+M21+N21+O21+P21</f>
        <v>0</v>
      </c>
      <c r="J21" s="56">
        <f>K21+L21+M21+N21+O21+P21+Q21</f>
        <v>0</v>
      </c>
      <c r="K21" s="56">
        <f>L21+M21+N21+O21+P21+Q21+R21</f>
        <v>0</v>
      </c>
      <c r="L21" s="68">
        <f>M21+N21+O21+P21+Q21+R21+S21</f>
        <v>0</v>
      </c>
    </row>
    <row r="22" spans="1:12" ht="16.5" customHeight="1">
      <c r="A22" s="95" t="s">
        <v>17</v>
      </c>
      <c r="B22" s="85" t="s">
        <v>150</v>
      </c>
      <c r="C22" s="85" t="s">
        <v>59</v>
      </c>
      <c r="D22" s="6" t="s">
        <v>3</v>
      </c>
      <c r="E22" s="36">
        <f t="shared" si="1"/>
        <v>18515.90482</v>
      </c>
      <c r="F22" s="36">
        <f>F23+F24+F25+F27</f>
        <v>10212</v>
      </c>
      <c r="G22" s="36">
        <f t="shared" ref="G22:L22" si="3">G23+G24+G25+G27</f>
        <v>628.90481999999997</v>
      </c>
      <c r="H22" s="36">
        <f t="shared" si="3"/>
        <v>7675</v>
      </c>
      <c r="I22" s="36">
        <f t="shared" si="3"/>
        <v>0</v>
      </c>
      <c r="J22" s="36">
        <f t="shared" si="3"/>
        <v>0</v>
      </c>
      <c r="K22" s="36">
        <f t="shared" si="3"/>
        <v>0</v>
      </c>
      <c r="L22" s="36">
        <f t="shared" si="3"/>
        <v>0</v>
      </c>
    </row>
    <row r="23" spans="1:12" ht="16.5" customHeight="1">
      <c r="A23" s="84"/>
      <c r="B23" s="86"/>
      <c r="C23" s="86"/>
      <c r="D23" s="7" t="s">
        <v>13</v>
      </c>
      <c r="E23" s="36">
        <f t="shared" si="1"/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</row>
    <row r="24" spans="1:12" ht="18" customHeight="1">
      <c r="A24" s="84"/>
      <c r="B24" s="86"/>
      <c r="C24" s="86"/>
      <c r="D24" s="7" t="s">
        <v>14</v>
      </c>
      <c r="E24" s="36">
        <f t="shared" si="1"/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</row>
    <row r="25" spans="1:12" ht="30" customHeight="1">
      <c r="A25" s="84"/>
      <c r="B25" s="86"/>
      <c r="C25" s="86"/>
      <c r="D25" s="7" t="s">
        <v>15</v>
      </c>
      <c r="E25" s="36">
        <f t="shared" si="1"/>
        <v>628.90481999999997</v>
      </c>
      <c r="F25" s="37">
        <v>0</v>
      </c>
      <c r="G25" s="37">
        <v>628.90481999999997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</row>
    <row r="26" spans="1:12" ht="30" customHeight="1">
      <c r="A26" s="84"/>
      <c r="B26" s="86"/>
      <c r="C26" s="86"/>
      <c r="D26" s="7" t="s">
        <v>107</v>
      </c>
      <c r="E26" s="36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</row>
    <row r="27" spans="1:12" ht="21" customHeight="1">
      <c r="A27" s="84"/>
      <c r="B27" s="86"/>
      <c r="C27" s="86"/>
      <c r="D27" s="7" t="s">
        <v>16</v>
      </c>
      <c r="E27" s="36">
        <f t="shared" si="1"/>
        <v>17887</v>
      </c>
      <c r="F27" s="37">
        <v>10212</v>
      </c>
      <c r="G27" s="37">
        <v>0</v>
      </c>
      <c r="H27" s="37">
        <v>7675</v>
      </c>
      <c r="I27" s="37">
        <v>0</v>
      </c>
      <c r="J27" s="37">
        <v>0</v>
      </c>
      <c r="K27" s="37">
        <v>0</v>
      </c>
      <c r="L27" s="37">
        <v>0</v>
      </c>
    </row>
    <row r="28" spans="1:12" s="10" customFormat="1" ht="13.9" customHeight="1">
      <c r="A28" s="83" t="s">
        <v>18</v>
      </c>
      <c r="B28" s="85" t="s">
        <v>96</v>
      </c>
      <c r="C28" s="85" t="s">
        <v>59</v>
      </c>
      <c r="D28" s="6" t="s">
        <v>3</v>
      </c>
      <c r="E28" s="36">
        <f>E29+E30+E31+E32+E33</f>
        <v>42125.47</v>
      </c>
      <c r="F28" s="36">
        <f t="shared" ref="F28:L28" si="4">F29+F30+F31+F32+F33</f>
        <v>11109.6</v>
      </c>
      <c r="G28" s="36">
        <f t="shared" si="4"/>
        <v>0</v>
      </c>
      <c r="H28" s="36">
        <f t="shared" si="4"/>
        <v>15821.3</v>
      </c>
      <c r="I28" s="36">
        <f t="shared" si="4"/>
        <v>15194.57</v>
      </c>
      <c r="J28" s="36">
        <f t="shared" si="4"/>
        <v>0</v>
      </c>
      <c r="K28" s="36">
        <f t="shared" si="4"/>
        <v>0</v>
      </c>
      <c r="L28" s="36">
        <f t="shared" si="4"/>
        <v>0</v>
      </c>
    </row>
    <row r="29" spans="1:12" s="10" customFormat="1" ht="28.15" customHeight="1">
      <c r="A29" s="84"/>
      <c r="B29" s="86"/>
      <c r="C29" s="86"/>
      <c r="D29" s="7" t="s">
        <v>13</v>
      </c>
      <c r="E29" s="36">
        <f t="shared" ref="E29:L33" si="5">E35+E41+E47+E53+E59+E65+E71+E77</f>
        <v>0</v>
      </c>
      <c r="F29" s="37">
        <f t="shared" si="5"/>
        <v>0</v>
      </c>
      <c r="G29" s="37">
        <f t="shared" si="5"/>
        <v>0</v>
      </c>
      <c r="H29" s="37">
        <f t="shared" si="5"/>
        <v>0</v>
      </c>
      <c r="I29" s="37">
        <f t="shared" si="5"/>
        <v>0</v>
      </c>
      <c r="J29" s="37">
        <f t="shared" si="5"/>
        <v>0</v>
      </c>
      <c r="K29" s="37">
        <f t="shared" si="5"/>
        <v>0</v>
      </c>
      <c r="L29" s="37">
        <f t="shared" si="5"/>
        <v>0</v>
      </c>
    </row>
    <row r="30" spans="1:12" s="10" customFormat="1">
      <c r="A30" s="84"/>
      <c r="B30" s="86"/>
      <c r="C30" s="86"/>
      <c r="D30" s="7" t="s">
        <v>14</v>
      </c>
      <c r="E30" s="36">
        <f t="shared" si="5"/>
        <v>0</v>
      </c>
      <c r="F30" s="37">
        <f t="shared" si="5"/>
        <v>0</v>
      </c>
      <c r="G30" s="37">
        <f t="shared" si="5"/>
        <v>0</v>
      </c>
      <c r="H30" s="37">
        <f t="shared" si="5"/>
        <v>0</v>
      </c>
      <c r="I30" s="37">
        <f t="shared" si="5"/>
        <v>0</v>
      </c>
      <c r="J30" s="37">
        <f t="shared" si="5"/>
        <v>0</v>
      </c>
      <c r="K30" s="37">
        <f t="shared" si="5"/>
        <v>0</v>
      </c>
      <c r="L30" s="37">
        <f t="shared" si="5"/>
        <v>0</v>
      </c>
    </row>
    <row r="31" spans="1:12" s="10" customFormat="1">
      <c r="A31" s="84"/>
      <c r="B31" s="86"/>
      <c r="C31" s="86"/>
      <c r="D31" s="7" t="s">
        <v>15</v>
      </c>
      <c r="E31" s="36">
        <f t="shared" si="5"/>
        <v>11301.5</v>
      </c>
      <c r="F31" s="37">
        <f t="shared" si="5"/>
        <v>0</v>
      </c>
      <c r="G31" s="37">
        <f t="shared" si="5"/>
        <v>0</v>
      </c>
      <c r="H31" s="37">
        <f t="shared" si="5"/>
        <v>4656.5</v>
      </c>
      <c r="I31" s="37">
        <f t="shared" si="5"/>
        <v>6645</v>
      </c>
      <c r="J31" s="37">
        <f t="shared" si="5"/>
        <v>0</v>
      </c>
      <c r="K31" s="37">
        <f t="shared" si="5"/>
        <v>0</v>
      </c>
      <c r="L31" s="37">
        <f t="shared" si="5"/>
        <v>0</v>
      </c>
    </row>
    <row r="32" spans="1:12" s="10" customFormat="1" ht="25.5">
      <c r="A32" s="84"/>
      <c r="B32" s="86"/>
      <c r="C32" s="86"/>
      <c r="D32" s="7" t="s">
        <v>107</v>
      </c>
      <c r="E32" s="36">
        <f t="shared" si="5"/>
        <v>0</v>
      </c>
      <c r="F32" s="37">
        <f t="shared" si="5"/>
        <v>0</v>
      </c>
      <c r="G32" s="37">
        <f t="shared" si="5"/>
        <v>0</v>
      </c>
      <c r="H32" s="37">
        <f t="shared" si="5"/>
        <v>0</v>
      </c>
      <c r="I32" s="37">
        <f t="shared" si="5"/>
        <v>0</v>
      </c>
      <c r="J32" s="37">
        <f t="shared" si="5"/>
        <v>0</v>
      </c>
      <c r="K32" s="37">
        <f t="shared" si="5"/>
        <v>0</v>
      </c>
      <c r="L32" s="37">
        <f t="shared" si="5"/>
        <v>0</v>
      </c>
    </row>
    <row r="33" spans="1:13" s="10" customFormat="1" ht="33.75" customHeight="1">
      <c r="A33" s="84"/>
      <c r="B33" s="86"/>
      <c r="C33" s="86"/>
      <c r="D33" s="7" t="s">
        <v>16</v>
      </c>
      <c r="E33" s="36">
        <f t="shared" si="5"/>
        <v>30823.969999999998</v>
      </c>
      <c r="F33" s="37">
        <f t="shared" si="5"/>
        <v>11109.6</v>
      </c>
      <c r="G33" s="37">
        <f t="shared" si="5"/>
        <v>0</v>
      </c>
      <c r="H33" s="37">
        <f t="shared" si="5"/>
        <v>11164.8</v>
      </c>
      <c r="I33" s="37">
        <f t="shared" si="5"/>
        <v>8549.57</v>
      </c>
      <c r="J33" s="37">
        <f t="shared" si="5"/>
        <v>0</v>
      </c>
      <c r="K33" s="37">
        <f t="shared" si="5"/>
        <v>0</v>
      </c>
      <c r="L33" s="37">
        <f t="shared" si="5"/>
        <v>0</v>
      </c>
    </row>
    <row r="34" spans="1:13">
      <c r="A34" s="83" t="s">
        <v>29</v>
      </c>
      <c r="B34" s="85" t="s">
        <v>34</v>
      </c>
      <c r="C34" s="85" t="s">
        <v>23</v>
      </c>
      <c r="D34" s="6" t="s">
        <v>3</v>
      </c>
      <c r="E34" s="36">
        <f>F34+G34+H34+I34+J34+K34+L34</f>
        <v>3136.55</v>
      </c>
      <c r="F34" s="36">
        <f t="shared" ref="F34:L34" si="6">F35+F36+F37+F39</f>
        <v>1120.5999999999999</v>
      </c>
      <c r="G34" s="36">
        <f t="shared" si="6"/>
        <v>0</v>
      </c>
      <c r="H34" s="36">
        <f t="shared" si="6"/>
        <v>0</v>
      </c>
      <c r="I34" s="36">
        <f t="shared" si="6"/>
        <v>2015.95</v>
      </c>
      <c r="J34" s="36">
        <f t="shared" si="6"/>
        <v>0</v>
      </c>
      <c r="K34" s="36">
        <f t="shared" si="6"/>
        <v>0</v>
      </c>
      <c r="L34" s="69">
        <f t="shared" si="6"/>
        <v>0</v>
      </c>
    </row>
    <row r="35" spans="1:13">
      <c r="A35" s="84"/>
      <c r="B35" s="86"/>
      <c r="C35" s="86"/>
      <c r="D35" s="7" t="s">
        <v>13</v>
      </c>
      <c r="E35" s="56">
        <f t="shared" ref="E35:E67" si="7">F35+G35+H35+I35+J35+K35+L35</f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68">
        <v>0</v>
      </c>
      <c r="M35" s="2"/>
    </row>
    <row r="36" spans="1:13">
      <c r="A36" s="84"/>
      <c r="B36" s="86"/>
      <c r="C36" s="86"/>
      <c r="D36" s="7" t="s">
        <v>14</v>
      </c>
      <c r="E36" s="56">
        <f t="shared" si="7"/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68">
        <v>0</v>
      </c>
    </row>
    <row r="37" spans="1:13">
      <c r="A37" s="84"/>
      <c r="B37" s="86"/>
      <c r="C37" s="86"/>
      <c r="D37" s="7" t="s">
        <v>15</v>
      </c>
      <c r="E37" s="56">
        <f t="shared" si="7"/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68">
        <v>0</v>
      </c>
    </row>
    <row r="38" spans="1:13" ht="25.5">
      <c r="A38" s="84"/>
      <c r="B38" s="86"/>
      <c r="C38" s="86"/>
      <c r="D38" s="7" t="s">
        <v>107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68">
        <v>0</v>
      </c>
    </row>
    <row r="39" spans="1:13">
      <c r="A39" s="84"/>
      <c r="B39" s="86"/>
      <c r="C39" s="86"/>
      <c r="D39" s="7" t="s">
        <v>16</v>
      </c>
      <c r="E39" s="56">
        <f>F39+G39+H39+I39+J39+K39+L39</f>
        <v>3136.55</v>
      </c>
      <c r="F39" s="56">
        <v>1120.5999999999999</v>
      </c>
      <c r="G39" s="56">
        <v>0</v>
      </c>
      <c r="H39" s="56">
        <v>0</v>
      </c>
      <c r="I39" s="56">
        <v>2015.95</v>
      </c>
      <c r="J39" s="56">
        <v>0</v>
      </c>
      <c r="K39" s="56">
        <v>0</v>
      </c>
      <c r="L39" s="68">
        <v>0</v>
      </c>
    </row>
    <row r="40" spans="1:13">
      <c r="A40" s="83" t="s">
        <v>31</v>
      </c>
      <c r="B40" s="85" t="s">
        <v>24</v>
      </c>
      <c r="C40" s="85" t="s">
        <v>23</v>
      </c>
      <c r="D40" s="6" t="s">
        <v>3</v>
      </c>
      <c r="E40" s="36">
        <f>F40+G40+H40+I40+J40+K40+L40</f>
        <v>9766.7999999999993</v>
      </c>
      <c r="F40" s="36">
        <f t="shared" ref="F40:L40" si="8">F41+F42+F43+F45</f>
        <v>1668</v>
      </c>
      <c r="G40" s="36">
        <f t="shared" si="8"/>
        <v>0</v>
      </c>
      <c r="H40" s="36">
        <f t="shared" si="8"/>
        <v>8098.8</v>
      </c>
      <c r="I40" s="36">
        <f t="shared" si="8"/>
        <v>0</v>
      </c>
      <c r="J40" s="36">
        <f t="shared" si="8"/>
        <v>0</v>
      </c>
      <c r="K40" s="36">
        <f t="shared" si="8"/>
        <v>0</v>
      </c>
      <c r="L40" s="69">
        <f t="shared" si="8"/>
        <v>0</v>
      </c>
    </row>
    <row r="41" spans="1:13">
      <c r="A41" s="84"/>
      <c r="B41" s="86"/>
      <c r="C41" s="86"/>
      <c r="D41" s="7" t="s">
        <v>13</v>
      </c>
      <c r="E41" s="56">
        <f t="shared" si="7"/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68">
        <v>0</v>
      </c>
    </row>
    <row r="42" spans="1:13">
      <c r="A42" s="84"/>
      <c r="B42" s="86"/>
      <c r="C42" s="86"/>
      <c r="D42" s="7" t="s">
        <v>14</v>
      </c>
      <c r="E42" s="56">
        <f t="shared" si="7"/>
        <v>0</v>
      </c>
      <c r="F42" s="56">
        <v>0</v>
      </c>
      <c r="G42" s="56">
        <v>0</v>
      </c>
      <c r="H42" s="56">
        <v>0</v>
      </c>
      <c r="I42" s="56">
        <v>0</v>
      </c>
      <c r="J42" s="56">
        <v>0</v>
      </c>
      <c r="K42" s="56">
        <v>0</v>
      </c>
      <c r="L42" s="68">
        <v>0</v>
      </c>
    </row>
    <row r="43" spans="1:13">
      <c r="A43" s="84"/>
      <c r="B43" s="86"/>
      <c r="C43" s="86"/>
      <c r="D43" s="7" t="s">
        <v>15</v>
      </c>
      <c r="E43" s="56">
        <f t="shared" si="7"/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68">
        <v>0</v>
      </c>
    </row>
    <row r="44" spans="1:13" ht="25.5">
      <c r="A44" s="84"/>
      <c r="B44" s="86"/>
      <c r="C44" s="86"/>
      <c r="D44" s="7" t="s">
        <v>107</v>
      </c>
      <c r="E44" s="56">
        <v>0</v>
      </c>
      <c r="F44" s="56">
        <v>0</v>
      </c>
      <c r="G44" s="56">
        <v>0</v>
      </c>
      <c r="H44" s="56">
        <v>0</v>
      </c>
      <c r="I44" s="56">
        <v>0</v>
      </c>
      <c r="J44" s="56">
        <v>0</v>
      </c>
      <c r="K44" s="56">
        <v>0</v>
      </c>
      <c r="L44" s="68">
        <v>0</v>
      </c>
    </row>
    <row r="45" spans="1:13">
      <c r="A45" s="84"/>
      <c r="B45" s="86"/>
      <c r="C45" s="86"/>
      <c r="D45" s="7" t="s">
        <v>16</v>
      </c>
      <c r="E45" s="56">
        <f t="shared" si="7"/>
        <v>9766.7999999999993</v>
      </c>
      <c r="F45" s="56">
        <v>1668</v>
      </c>
      <c r="G45" s="56">
        <v>0</v>
      </c>
      <c r="H45" s="56">
        <v>8098.8</v>
      </c>
      <c r="I45" s="56">
        <v>0</v>
      </c>
      <c r="J45" s="56">
        <v>0</v>
      </c>
      <c r="K45" s="56">
        <v>0</v>
      </c>
      <c r="L45" s="68">
        <v>0</v>
      </c>
    </row>
    <row r="46" spans="1:13" ht="13.9" customHeight="1">
      <c r="A46" s="83" t="s">
        <v>32</v>
      </c>
      <c r="B46" s="85" t="s">
        <v>30</v>
      </c>
      <c r="C46" s="85" t="s">
        <v>23</v>
      </c>
      <c r="D46" s="6" t="s">
        <v>3</v>
      </c>
      <c r="E46" s="36">
        <f>F46+G46+H46+I46+J46+K46+L46</f>
        <v>5230</v>
      </c>
      <c r="F46" s="36">
        <f t="shared" ref="F46:L46" si="9">F47+F48+F49+F51</f>
        <v>2164</v>
      </c>
      <c r="G46" s="36">
        <f t="shared" si="9"/>
        <v>0</v>
      </c>
      <c r="H46" s="36">
        <f t="shared" si="9"/>
        <v>3066</v>
      </c>
      <c r="I46" s="36">
        <f t="shared" si="9"/>
        <v>0</v>
      </c>
      <c r="J46" s="36">
        <f t="shared" si="9"/>
        <v>0</v>
      </c>
      <c r="K46" s="36">
        <f t="shared" si="9"/>
        <v>0</v>
      </c>
      <c r="L46" s="69">
        <f t="shared" si="9"/>
        <v>0</v>
      </c>
    </row>
    <row r="47" spans="1:13">
      <c r="A47" s="84"/>
      <c r="B47" s="86"/>
      <c r="C47" s="86"/>
      <c r="D47" s="7" t="s">
        <v>13</v>
      </c>
      <c r="E47" s="56">
        <f t="shared" si="7"/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68">
        <v>0</v>
      </c>
    </row>
    <row r="48" spans="1:13">
      <c r="A48" s="84"/>
      <c r="B48" s="86"/>
      <c r="C48" s="86"/>
      <c r="D48" s="7" t="s">
        <v>14</v>
      </c>
      <c r="E48" s="56">
        <f t="shared" si="7"/>
        <v>0</v>
      </c>
      <c r="F48" s="56">
        <v>0</v>
      </c>
      <c r="G48" s="56">
        <v>0</v>
      </c>
      <c r="H48" s="56">
        <v>0</v>
      </c>
      <c r="I48" s="56">
        <v>0</v>
      </c>
      <c r="J48" s="56">
        <v>0</v>
      </c>
      <c r="K48" s="56">
        <v>0</v>
      </c>
      <c r="L48" s="68">
        <v>0</v>
      </c>
    </row>
    <row r="49" spans="1:12" ht="14.45" customHeight="1">
      <c r="A49" s="84"/>
      <c r="B49" s="86"/>
      <c r="C49" s="86"/>
      <c r="D49" s="7" t="s">
        <v>15</v>
      </c>
      <c r="E49" s="56">
        <f t="shared" si="7"/>
        <v>0</v>
      </c>
      <c r="F49" s="56">
        <v>0</v>
      </c>
      <c r="G49" s="56">
        <v>0</v>
      </c>
      <c r="H49" s="56">
        <v>0</v>
      </c>
      <c r="I49" s="56">
        <v>0</v>
      </c>
      <c r="J49" s="56">
        <v>0</v>
      </c>
      <c r="K49" s="56">
        <v>0</v>
      </c>
      <c r="L49" s="68">
        <v>0</v>
      </c>
    </row>
    <row r="50" spans="1:12" ht="27.95" customHeight="1">
      <c r="A50" s="84"/>
      <c r="B50" s="86"/>
      <c r="C50" s="86"/>
      <c r="D50" s="7" t="s">
        <v>107</v>
      </c>
      <c r="E50" s="56">
        <v>0</v>
      </c>
      <c r="F50" s="56">
        <v>0</v>
      </c>
      <c r="G50" s="56">
        <v>0</v>
      </c>
      <c r="H50" s="56">
        <v>0</v>
      </c>
      <c r="I50" s="56">
        <v>0</v>
      </c>
      <c r="J50" s="56">
        <v>0</v>
      </c>
      <c r="K50" s="56">
        <v>0</v>
      </c>
      <c r="L50" s="68">
        <v>0</v>
      </c>
    </row>
    <row r="51" spans="1:12" ht="14.45" customHeight="1">
      <c r="A51" s="84"/>
      <c r="B51" s="86"/>
      <c r="C51" s="86"/>
      <c r="D51" s="7" t="s">
        <v>16</v>
      </c>
      <c r="E51" s="56">
        <f t="shared" si="7"/>
        <v>5230</v>
      </c>
      <c r="F51" s="56">
        <v>2164</v>
      </c>
      <c r="G51" s="56">
        <v>0</v>
      </c>
      <c r="H51" s="56">
        <v>3066</v>
      </c>
      <c r="I51" s="56">
        <v>0</v>
      </c>
      <c r="J51" s="56">
        <v>0</v>
      </c>
      <c r="K51" s="56">
        <v>0</v>
      </c>
      <c r="L51" s="68">
        <v>0</v>
      </c>
    </row>
    <row r="52" spans="1:12" ht="14.45" customHeight="1">
      <c r="A52" s="83" t="s">
        <v>33</v>
      </c>
      <c r="B52" s="85" t="s">
        <v>25</v>
      </c>
      <c r="C52" s="85" t="s">
        <v>23</v>
      </c>
      <c r="D52" s="6" t="s">
        <v>3</v>
      </c>
      <c r="E52" s="36">
        <f>F52+G52+H52+I52+J52+K52+L52</f>
        <v>2773.62</v>
      </c>
      <c r="F52" s="36">
        <f t="shared" ref="F52:L52" si="10">F53+F54+F55+F57</f>
        <v>475</v>
      </c>
      <c r="G52" s="36">
        <f t="shared" si="10"/>
        <v>0</v>
      </c>
      <c r="H52" s="36">
        <f t="shared" si="10"/>
        <v>0</v>
      </c>
      <c r="I52" s="36">
        <f t="shared" si="10"/>
        <v>2298.62</v>
      </c>
      <c r="J52" s="36">
        <f t="shared" si="10"/>
        <v>0</v>
      </c>
      <c r="K52" s="36">
        <f t="shared" si="10"/>
        <v>0</v>
      </c>
      <c r="L52" s="69">
        <f t="shared" si="10"/>
        <v>0</v>
      </c>
    </row>
    <row r="53" spans="1:12" ht="14.45" customHeight="1">
      <c r="A53" s="84"/>
      <c r="B53" s="86"/>
      <c r="C53" s="86"/>
      <c r="D53" s="7" t="s">
        <v>13</v>
      </c>
      <c r="E53" s="56">
        <f t="shared" si="7"/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68">
        <v>0</v>
      </c>
    </row>
    <row r="54" spans="1:12" ht="14.45" customHeight="1">
      <c r="A54" s="84"/>
      <c r="B54" s="86"/>
      <c r="C54" s="86"/>
      <c r="D54" s="7" t="s">
        <v>14</v>
      </c>
      <c r="E54" s="56">
        <f t="shared" si="7"/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68">
        <v>0</v>
      </c>
    </row>
    <row r="55" spans="1:12" ht="14.45" customHeight="1">
      <c r="A55" s="84"/>
      <c r="B55" s="86"/>
      <c r="C55" s="86"/>
      <c r="D55" s="7" t="s">
        <v>15</v>
      </c>
      <c r="E55" s="56">
        <f t="shared" si="7"/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68">
        <v>0</v>
      </c>
    </row>
    <row r="56" spans="1:12" ht="30.6" customHeight="1">
      <c r="A56" s="84"/>
      <c r="B56" s="86"/>
      <c r="C56" s="86"/>
      <c r="D56" s="7" t="s">
        <v>107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68">
        <v>0</v>
      </c>
    </row>
    <row r="57" spans="1:12" ht="14.45" customHeight="1">
      <c r="A57" s="84"/>
      <c r="B57" s="86"/>
      <c r="C57" s="86"/>
      <c r="D57" s="7" t="s">
        <v>16</v>
      </c>
      <c r="E57" s="56">
        <f>F57+G57+H57+I57+J57+K57+L57</f>
        <v>2773.62</v>
      </c>
      <c r="F57" s="56">
        <v>475</v>
      </c>
      <c r="G57" s="56">
        <v>0</v>
      </c>
      <c r="H57" s="56">
        <v>0</v>
      </c>
      <c r="I57" s="56">
        <v>2298.62</v>
      </c>
      <c r="J57" s="56">
        <v>0</v>
      </c>
      <c r="K57" s="56">
        <v>0</v>
      </c>
      <c r="L57" s="68">
        <v>0</v>
      </c>
    </row>
    <row r="58" spans="1:12" ht="14.45" customHeight="1">
      <c r="A58" s="83" t="s">
        <v>35</v>
      </c>
      <c r="B58" s="85" t="s">
        <v>28</v>
      </c>
      <c r="C58" s="85" t="s">
        <v>23</v>
      </c>
      <c r="D58" s="6" t="s">
        <v>3</v>
      </c>
      <c r="E58" s="36">
        <f>F58+G58+H58+I58+J58+K58+L58</f>
        <v>4029.05</v>
      </c>
      <c r="F58" s="36">
        <f t="shared" ref="F58:L58" si="11">F59+F60+F61+F63</f>
        <v>1810</v>
      </c>
      <c r="G58" s="36">
        <f t="shared" si="11"/>
        <v>0</v>
      </c>
      <c r="H58" s="36">
        <f t="shared" si="11"/>
        <v>0</v>
      </c>
      <c r="I58" s="36">
        <f t="shared" si="11"/>
        <v>2219.0500000000002</v>
      </c>
      <c r="J58" s="36">
        <f t="shared" si="11"/>
        <v>0</v>
      </c>
      <c r="K58" s="36">
        <f t="shared" si="11"/>
        <v>0</v>
      </c>
      <c r="L58" s="69">
        <f t="shared" si="11"/>
        <v>0</v>
      </c>
    </row>
    <row r="59" spans="1:12" ht="14.45" customHeight="1">
      <c r="A59" s="84"/>
      <c r="B59" s="86"/>
      <c r="C59" s="86"/>
      <c r="D59" s="7" t="s">
        <v>13</v>
      </c>
      <c r="E59" s="56">
        <f t="shared" si="7"/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68">
        <v>0</v>
      </c>
    </row>
    <row r="60" spans="1:12" ht="14.45" customHeight="1">
      <c r="A60" s="84"/>
      <c r="B60" s="86"/>
      <c r="C60" s="86"/>
      <c r="D60" s="7" t="s">
        <v>14</v>
      </c>
      <c r="E60" s="56">
        <f t="shared" si="7"/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6">
        <v>0</v>
      </c>
      <c r="L60" s="68">
        <v>0</v>
      </c>
    </row>
    <row r="61" spans="1:12" ht="14.45" customHeight="1">
      <c r="A61" s="84"/>
      <c r="B61" s="86"/>
      <c r="C61" s="86"/>
      <c r="D61" s="7" t="s">
        <v>15</v>
      </c>
      <c r="E61" s="56">
        <f t="shared" si="7"/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68">
        <v>0</v>
      </c>
    </row>
    <row r="62" spans="1:12" ht="30" customHeight="1">
      <c r="A62" s="84"/>
      <c r="B62" s="86"/>
      <c r="C62" s="86"/>
      <c r="D62" s="7" t="s">
        <v>107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68">
        <v>0</v>
      </c>
    </row>
    <row r="63" spans="1:12" ht="14.45" customHeight="1">
      <c r="A63" s="84"/>
      <c r="B63" s="86"/>
      <c r="C63" s="86"/>
      <c r="D63" s="7" t="s">
        <v>16</v>
      </c>
      <c r="E63" s="56">
        <f t="shared" si="7"/>
        <v>4029.05</v>
      </c>
      <c r="F63" s="56">
        <v>1810</v>
      </c>
      <c r="G63" s="56">
        <v>0</v>
      </c>
      <c r="H63" s="56">
        <v>0</v>
      </c>
      <c r="I63" s="56">
        <v>2219.0500000000002</v>
      </c>
      <c r="J63" s="56">
        <v>0</v>
      </c>
      <c r="K63" s="56">
        <v>0</v>
      </c>
      <c r="L63" s="68">
        <v>0</v>
      </c>
    </row>
    <row r="64" spans="1:12" ht="14.45" customHeight="1">
      <c r="A64" s="83" t="s">
        <v>36</v>
      </c>
      <c r="B64" s="85" t="s">
        <v>26</v>
      </c>
      <c r="C64" s="85" t="s">
        <v>23</v>
      </c>
      <c r="D64" s="6" t="s">
        <v>3</v>
      </c>
      <c r="E64" s="36">
        <f>F64+G64+H64+I64+J64+K64+L64</f>
        <v>5496.5</v>
      </c>
      <c r="F64" s="36">
        <f t="shared" ref="F64:L64" si="12">F65+F66+F67+F69</f>
        <v>840</v>
      </c>
      <c r="G64" s="36">
        <f t="shared" si="12"/>
        <v>0</v>
      </c>
      <c r="H64" s="36">
        <f t="shared" si="12"/>
        <v>4656.5</v>
      </c>
      <c r="I64" s="36">
        <f t="shared" si="12"/>
        <v>0</v>
      </c>
      <c r="J64" s="36">
        <f t="shared" si="12"/>
        <v>0</v>
      </c>
      <c r="K64" s="36">
        <f t="shared" si="12"/>
        <v>0</v>
      </c>
      <c r="L64" s="69">
        <f t="shared" si="12"/>
        <v>0</v>
      </c>
    </row>
    <row r="65" spans="1:12" ht="14.45" customHeight="1">
      <c r="A65" s="84"/>
      <c r="B65" s="86"/>
      <c r="C65" s="86"/>
      <c r="D65" s="7" t="s">
        <v>13</v>
      </c>
      <c r="E65" s="56">
        <f t="shared" si="7"/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68">
        <v>0</v>
      </c>
    </row>
    <row r="66" spans="1:12" ht="14.45" customHeight="1">
      <c r="A66" s="84"/>
      <c r="B66" s="86"/>
      <c r="C66" s="86"/>
      <c r="D66" s="7" t="s">
        <v>14</v>
      </c>
      <c r="E66" s="56">
        <f t="shared" si="7"/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68">
        <v>0</v>
      </c>
    </row>
    <row r="67" spans="1:12" ht="14.45" customHeight="1">
      <c r="A67" s="84"/>
      <c r="B67" s="86"/>
      <c r="C67" s="86"/>
      <c r="D67" s="7" t="s">
        <v>15</v>
      </c>
      <c r="E67" s="56">
        <f t="shared" si="7"/>
        <v>4656.5</v>
      </c>
      <c r="F67" s="56">
        <v>0</v>
      </c>
      <c r="G67" s="56">
        <v>0</v>
      </c>
      <c r="H67" s="56">
        <v>4656.5</v>
      </c>
      <c r="I67" s="56">
        <v>0</v>
      </c>
      <c r="J67" s="56">
        <v>0</v>
      </c>
      <c r="K67" s="56">
        <v>0</v>
      </c>
      <c r="L67" s="68">
        <v>0</v>
      </c>
    </row>
    <row r="68" spans="1:12" ht="28.5" customHeight="1">
      <c r="A68" s="84"/>
      <c r="B68" s="86"/>
      <c r="C68" s="86"/>
      <c r="D68" s="7" t="s">
        <v>107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6">
        <v>0</v>
      </c>
      <c r="K68" s="56">
        <v>0</v>
      </c>
      <c r="L68" s="68">
        <v>0</v>
      </c>
    </row>
    <row r="69" spans="1:12" ht="14.45" customHeight="1">
      <c r="A69" s="84"/>
      <c r="B69" s="86"/>
      <c r="C69" s="86"/>
      <c r="D69" s="7" t="s">
        <v>16</v>
      </c>
      <c r="E69" s="56">
        <f t="shared" ref="E69:E75" si="13">F69+G69+H69+I69+J69+K69+L69</f>
        <v>840</v>
      </c>
      <c r="F69" s="56">
        <v>840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68">
        <v>0</v>
      </c>
    </row>
    <row r="70" spans="1:12" ht="14.45" customHeight="1">
      <c r="A70" s="83" t="s">
        <v>37</v>
      </c>
      <c r="B70" s="85" t="s">
        <v>97</v>
      </c>
      <c r="C70" s="85" t="s">
        <v>23</v>
      </c>
      <c r="D70" s="6" t="s">
        <v>3</v>
      </c>
      <c r="E70" s="36">
        <f>F70+G70+H70+I70+J70+K70+L70</f>
        <v>9337</v>
      </c>
      <c r="F70" s="36">
        <f t="shared" ref="F70:L70" si="14">F71+F72+F73+F75</f>
        <v>2692</v>
      </c>
      <c r="G70" s="36">
        <f t="shared" si="14"/>
        <v>0</v>
      </c>
      <c r="H70" s="36">
        <f t="shared" si="14"/>
        <v>0</v>
      </c>
      <c r="I70" s="36">
        <f t="shared" si="14"/>
        <v>6645</v>
      </c>
      <c r="J70" s="36">
        <f t="shared" si="14"/>
        <v>0</v>
      </c>
      <c r="K70" s="36">
        <f t="shared" si="14"/>
        <v>0</v>
      </c>
      <c r="L70" s="69">
        <f t="shared" si="14"/>
        <v>0</v>
      </c>
    </row>
    <row r="71" spans="1:12" ht="14.45" customHeight="1">
      <c r="A71" s="84"/>
      <c r="B71" s="86"/>
      <c r="C71" s="86"/>
      <c r="D71" s="7" t="s">
        <v>13</v>
      </c>
      <c r="E71" s="56">
        <f t="shared" si="13"/>
        <v>0</v>
      </c>
      <c r="F71" s="56">
        <v>0</v>
      </c>
      <c r="G71" s="56">
        <v>0</v>
      </c>
      <c r="H71" s="56">
        <v>0</v>
      </c>
      <c r="I71" s="56">
        <v>0</v>
      </c>
      <c r="J71" s="56">
        <v>0</v>
      </c>
      <c r="K71" s="56">
        <v>0</v>
      </c>
      <c r="L71" s="68">
        <v>0</v>
      </c>
    </row>
    <row r="72" spans="1:12" ht="14.45" customHeight="1">
      <c r="A72" s="84"/>
      <c r="B72" s="86"/>
      <c r="C72" s="86"/>
      <c r="D72" s="7" t="s">
        <v>14</v>
      </c>
      <c r="E72" s="56">
        <f t="shared" si="13"/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6">
        <v>0</v>
      </c>
      <c r="L72" s="68">
        <v>0</v>
      </c>
    </row>
    <row r="73" spans="1:12" ht="14.45" customHeight="1">
      <c r="A73" s="84"/>
      <c r="B73" s="86"/>
      <c r="C73" s="86"/>
      <c r="D73" s="7" t="s">
        <v>15</v>
      </c>
      <c r="E73" s="56">
        <f t="shared" si="13"/>
        <v>6645</v>
      </c>
      <c r="F73" s="56">
        <v>0</v>
      </c>
      <c r="G73" s="56">
        <v>0</v>
      </c>
      <c r="H73" s="56">
        <v>0</v>
      </c>
      <c r="I73" s="56">
        <v>6645</v>
      </c>
      <c r="J73" s="56">
        <v>0</v>
      </c>
      <c r="K73" s="56">
        <v>0</v>
      </c>
      <c r="L73" s="68">
        <v>0</v>
      </c>
    </row>
    <row r="74" spans="1:12" ht="30" customHeight="1">
      <c r="A74" s="84"/>
      <c r="B74" s="86"/>
      <c r="C74" s="86"/>
      <c r="D74" s="7" t="s">
        <v>107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68">
        <v>0</v>
      </c>
    </row>
    <row r="75" spans="1:12" ht="14.45" customHeight="1">
      <c r="A75" s="84"/>
      <c r="B75" s="86"/>
      <c r="C75" s="86"/>
      <c r="D75" s="7" t="s">
        <v>16</v>
      </c>
      <c r="E75" s="56">
        <f t="shared" si="13"/>
        <v>2692</v>
      </c>
      <c r="F75" s="56">
        <v>2692</v>
      </c>
      <c r="G75" s="56">
        <v>0</v>
      </c>
      <c r="H75" s="56">
        <v>0</v>
      </c>
      <c r="I75" s="56">
        <v>0</v>
      </c>
      <c r="J75" s="56">
        <v>0</v>
      </c>
      <c r="K75" s="56">
        <v>0</v>
      </c>
      <c r="L75" s="68">
        <v>0</v>
      </c>
    </row>
    <row r="76" spans="1:12" ht="14.45" customHeight="1">
      <c r="A76" s="83" t="s">
        <v>38</v>
      </c>
      <c r="B76" s="85" t="s">
        <v>27</v>
      </c>
      <c r="C76" s="85" t="s">
        <v>23</v>
      </c>
      <c r="D76" s="6" t="s">
        <v>3</v>
      </c>
      <c r="E76" s="36">
        <f>F76+G76+H76+I76+J76+K76+L76</f>
        <v>2355.9499999999998</v>
      </c>
      <c r="F76" s="36">
        <f t="shared" ref="F76:L76" si="15">F77+F78+F79+F81</f>
        <v>340</v>
      </c>
      <c r="G76" s="36">
        <f t="shared" si="15"/>
        <v>0</v>
      </c>
      <c r="H76" s="36">
        <f t="shared" si="15"/>
        <v>0</v>
      </c>
      <c r="I76" s="36">
        <f t="shared" si="15"/>
        <v>2015.95</v>
      </c>
      <c r="J76" s="36">
        <f t="shared" si="15"/>
        <v>0</v>
      </c>
      <c r="K76" s="36">
        <f t="shared" si="15"/>
        <v>0</v>
      </c>
      <c r="L76" s="69">
        <f t="shared" si="15"/>
        <v>0</v>
      </c>
    </row>
    <row r="77" spans="1:12" ht="14.45" customHeight="1">
      <c r="A77" s="84"/>
      <c r="B77" s="86"/>
      <c r="C77" s="86"/>
      <c r="D77" s="7" t="s">
        <v>13</v>
      </c>
      <c r="E77" s="56">
        <f>F77+G77+H77+I77+J77+K77+L77</f>
        <v>0</v>
      </c>
      <c r="F77" s="56">
        <v>0</v>
      </c>
      <c r="G77" s="56">
        <v>0</v>
      </c>
      <c r="H77" s="56">
        <v>0</v>
      </c>
      <c r="I77" s="56">
        <v>0</v>
      </c>
      <c r="J77" s="56">
        <v>0</v>
      </c>
      <c r="K77" s="56">
        <v>0</v>
      </c>
      <c r="L77" s="68">
        <v>0</v>
      </c>
    </row>
    <row r="78" spans="1:12" ht="14.45" customHeight="1">
      <c r="A78" s="84"/>
      <c r="B78" s="86"/>
      <c r="C78" s="86"/>
      <c r="D78" s="7" t="s">
        <v>14</v>
      </c>
      <c r="E78" s="56">
        <f>F78+G78+H78+I78+J78+K78+L78</f>
        <v>0</v>
      </c>
      <c r="F78" s="56">
        <v>0</v>
      </c>
      <c r="G78" s="56">
        <v>0</v>
      </c>
      <c r="H78" s="56">
        <v>0</v>
      </c>
      <c r="I78" s="56">
        <v>0</v>
      </c>
      <c r="J78" s="56">
        <v>0</v>
      </c>
      <c r="K78" s="56">
        <v>0</v>
      </c>
      <c r="L78" s="68">
        <v>0</v>
      </c>
    </row>
    <row r="79" spans="1:12" ht="14.45" customHeight="1">
      <c r="A79" s="84"/>
      <c r="B79" s="86"/>
      <c r="C79" s="86"/>
      <c r="D79" s="7" t="s">
        <v>15</v>
      </c>
      <c r="E79" s="56">
        <f>F79+G79+H79+I79+J79+K79+L79</f>
        <v>0</v>
      </c>
      <c r="F79" s="56">
        <v>0</v>
      </c>
      <c r="G79" s="56">
        <v>0</v>
      </c>
      <c r="H79" s="56">
        <v>0</v>
      </c>
      <c r="I79" s="56">
        <v>0</v>
      </c>
      <c r="J79" s="56">
        <v>0</v>
      </c>
      <c r="K79" s="56">
        <v>0</v>
      </c>
      <c r="L79" s="68">
        <v>0</v>
      </c>
    </row>
    <row r="80" spans="1:12" ht="29.1" customHeight="1">
      <c r="A80" s="84"/>
      <c r="B80" s="86"/>
      <c r="C80" s="86"/>
      <c r="D80" s="7" t="s">
        <v>107</v>
      </c>
      <c r="E80" s="56">
        <v>0</v>
      </c>
      <c r="F80" s="56">
        <v>0</v>
      </c>
      <c r="G80" s="56">
        <v>0</v>
      </c>
      <c r="H80" s="56">
        <v>0</v>
      </c>
      <c r="I80" s="56">
        <v>0</v>
      </c>
      <c r="J80" s="56">
        <v>0</v>
      </c>
      <c r="K80" s="56">
        <v>0</v>
      </c>
      <c r="L80" s="68">
        <v>0</v>
      </c>
    </row>
    <row r="81" spans="1:13" ht="14.45" customHeight="1">
      <c r="A81" s="84"/>
      <c r="B81" s="86"/>
      <c r="C81" s="86"/>
      <c r="D81" s="7" t="s">
        <v>16</v>
      </c>
      <c r="E81" s="56">
        <f>F81+G81+H81+I81+J81+K81+L81</f>
        <v>2355.9499999999998</v>
      </c>
      <c r="F81" s="56">
        <v>340</v>
      </c>
      <c r="G81" s="56">
        <v>0</v>
      </c>
      <c r="H81" s="56">
        <v>0</v>
      </c>
      <c r="I81" s="56">
        <v>2015.95</v>
      </c>
      <c r="J81" s="56">
        <v>0</v>
      </c>
      <c r="K81" s="56">
        <v>0</v>
      </c>
      <c r="L81" s="68">
        <v>0</v>
      </c>
    </row>
    <row r="82" spans="1:13" s="10" customFormat="1" ht="14.45" customHeight="1">
      <c r="A82" s="83" t="s">
        <v>21</v>
      </c>
      <c r="B82" s="96" t="s">
        <v>98</v>
      </c>
      <c r="C82" s="85" t="s">
        <v>23</v>
      </c>
      <c r="D82" s="6" t="s">
        <v>3</v>
      </c>
      <c r="E82" s="36">
        <f t="shared" ref="E82:J82" si="16">E83+E84+E85+E87</f>
        <v>1700</v>
      </c>
      <c r="F82" s="36">
        <f t="shared" si="16"/>
        <v>0</v>
      </c>
      <c r="G82" s="36">
        <f t="shared" si="16"/>
        <v>0</v>
      </c>
      <c r="H82" s="36">
        <f t="shared" si="16"/>
        <v>1700</v>
      </c>
      <c r="I82" s="36">
        <f t="shared" si="16"/>
        <v>0</v>
      </c>
      <c r="J82" s="36">
        <f t="shared" si="16"/>
        <v>0</v>
      </c>
      <c r="K82" s="36">
        <v>0</v>
      </c>
      <c r="L82" s="69">
        <f>L83+L84+L85+L87</f>
        <v>0</v>
      </c>
    </row>
    <row r="83" spans="1:13" s="10" customFormat="1" ht="14.45" customHeight="1">
      <c r="A83" s="84"/>
      <c r="B83" s="97"/>
      <c r="C83" s="86"/>
      <c r="D83" s="7" t="s">
        <v>13</v>
      </c>
      <c r="E83" s="56">
        <f t="shared" ref="E83:E93" si="17">F83+G83+H83+I83+J83+K83+L83</f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  <c r="L83" s="68">
        <v>0</v>
      </c>
    </row>
    <row r="84" spans="1:13" s="10" customFormat="1" ht="14.45" customHeight="1">
      <c r="A84" s="84"/>
      <c r="B84" s="97"/>
      <c r="C84" s="86"/>
      <c r="D84" s="7" t="s">
        <v>14</v>
      </c>
      <c r="E84" s="56">
        <f t="shared" si="17"/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  <c r="L84" s="68">
        <v>0</v>
      </c>
    </row>
    <row r="85" spans="1:13" s="10" customFormat="1" ht="14.45" customHeight="1">
      <c r="A85" s="84"/>
      <c r="B85" s="97"/>
      <c r="C85" s="86"/>
      <c r="D85" s="7" t="s">
        <v>15</v>
      </c>
      <c r="E85" s="56">
        <f t="shared" si="17"/>
        <v>0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6">
        <v>0</v>
      </c>
      <c r="L85" s="68">
        <v>0</v>
      </c>
    </row>
    <row r="86" spans="1:13" s="10" customFormat="1" ht="32.1" customHeight="1">
      <c r="A86" s="84"/>
      <c r="B86" s="97"/>
      <c r="C86" s="86"/>
      <c r="D86" s="7" t="s">
        <v>107</v>
      </c>
      <c r="E86" s="56">
        <v>0</v>
      </c>
      <c r="F86" s="56">
        <v>0</v>
      </c>
      <c r="G86" s="56">
        <v>0</v>
      </c>
      <c r="H86" s="56">
        <v>0</v>
      </c>
      <c r="I86" s="56">
        <v>0</v>
      </c>
      <c r="J86" s="56">
        <v>0</v>
      </c>
      <c r="K86" s="56">
        <v>0</v>
      </c>
      <c r="L86" s="68">
        <v>0</v>
      </c>
    </row>
    <row r="87" spans="1:13" s="10" customFormat="1" ht="34.9" customHeight="1">
      <c r="A87" s="84"/>
      <c r="B87" s="85"/>
      <c r="C87" s="86"/>
      <c r="D87" s="7" t="s">
        <v>16</v>
      </c>
      <c r="E87" s="56">
        <f t="shared" si="17"/>
        <v>1700</v>
      </c>
      <c r="F87" s="56">
        <v>0</v>
      </c>
      <c r="G87" s="56">
        <v>0</v>
      </c>
      <c r="H87" s="56">
        <v>1700</v>
      </c>
      <c r="I87" s="56">
        <v>0</v>
      </c>
      <c r="J87" s="56">
        <v>0</v>
      </c>
      <c r="K87" s="56">
        <v>0</v>
      </c>
      <c r="L87" s="68">
        <v>0</v>
      </c>
    </row>
    <row r="88" spans="1:13" ht="20.25" customHeight="1">
      <c r="A88" s="83" t="s">
        <v>100</v>
      </c>
      <c r="B88" s="85" t="s">
        <v>68</v>
      </c>
      <c r="C88" s="85" t="s">
        <v>23</v>
      </c>
      <c r="D88" s="6" t="s">
        <v>3</v>
      </c>
      <c r="E88" s="36">
        <f t="shared" si="17"/>
        <v>4934</v>
      </c>
      <c r="F88" s="36">
        <f>F89+F90+F91+F93</f>
        <v>2467</v>
      </c>
      <c r="G88" s="36">
        <f>G89+G90+G91++G92+G93</f>
        <v>2467</v>
      </c>
      <c r="H88" s="36">
        <f>H89+H90+H91+H93</f>
        <v>0</v>
      </c>
      <c r="I88" s="36">
        <f>I89+I90+I91+I93</f>
        <v>0</v>
      </c>
      <c r="J88" s="36">
        <f>J89+J90+J91+J93</f>
        <v>0</v>
      </c>
      <c r="K88" s="36">
        <f>K89+K90+K91+K93</f>
        <v>0</v>
      </c>
      <c r="L88" s="69">
        <f>L89+L90+L91+L93</f>
        <v>0</v>
      </c>
    </row>
    <row r="89" spans="1:13" ht="14.45" customHeight="1">
      <c r="A89" s="84"/>
      <c r="B89" s="86"/>
      <c r="C89" s="86"/>
      <c r="D89" s="7" t="s">
        <v>13</v>
      </c>
      <c r="E89" s="56">
        <f t="shared" si="17"/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70">
        <v>0</v>
      </c>
    </row>
    <row r="90" spans="1:13" ht="14.45" customHeight="1">
      <c r="A90" s="84"/>
      <c r="B90" s="86"/>
      <c r="C90" s="86"/>
      <c r="D90" s="7" t="s">
        <v>14</v>
      </c>
      <c r="E90" s="56">
        <f t="shared" si="17"/>
        <v>0</v>
      </c>
      <c r="F90" s="56">
        <v>0</v>
      </c>
      <c r="G90" s="56">
        <v>0</v>
      </c>
      <c r="H90" s="56">
        <v>0</v>
      </c>
      <c r="I90" s="56">
        <v>0</v>
      </c>
      <c r="J90" s="56">
        <v>0</v>
      </c>
      <c r="K90" s="56">
        <v>0</v>
      </c>
      <c r="L90" s="70">
        <v>0</v>
      </c>
    </row>
    <row r="91" spans="1:13" ht="14.45" customHeight="1">
      <c r="A91" s="84"/>
      <c r="B91" s="86"/>
      <c r="C91" s="86"/>
      <c r="D91" s="7" t="s">
        <v>15</v>
      </c>
      <c r="E91" s="56">
        <f t="shared" si="17"/>
        <v>4934</v>
      </c>
      <c r="F91" s="56">
        <v>2467</v>
      </c>
      <c r="G91" s="56">
        <v>2467</v>
      </c>
      <c r="H91" s="56">
        <v>0</v>
      </c>
      <c r="I91" s="56">
        <v>0</v>
      </c>
      <c r="J91" s="56">
        <v>0</v>
      </c>
      <c r="K91" s="56">
        <v>0</v>
      </c>
      <c r="L91" s="70">
        <v>0</v>
      </c>
    </row>
    <row r="92" spans="1:13" ht="29.45" customHeight="1">
      <c r="A92" s="84"/>
      <c r="B92" s="86"/>
      <c r="C92" s="86"/>
      <c r="D92" s="7" t="s">
        <v>107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70">
        <v>0</v>
      </c>
    </row>
    <row r="93" spans="1:13" ht="97.5" customHeight="1">
      <c r="A93" s="84"/>
      <c r="B93" s="86"/>
      <c r="C93" s="86"/>
      <c r="D93" s="7" t="s">
        <v>16</v>
      </c>
      <c r="E93" s="56">
        <f t="shared" si="17"/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70">
        <v>0</v>
      </c>
    </row>
    <row r="94" spans="1:13" ht="13.9" customHeight="1">
      <c r="A94" s="104"/>
      <c r="B94" s="96" t="s">
        <v>19</v>
      </c>
      <c r="C94" s="96" t="s">
        <v>23</v>
      </c>
      <c r="D94" s="6" t="s">
        <v>3</v>
      </c>
      <c r="E94" s="71">
        <f>E16+E22+E28+E82+E88</f>
        <v>72902.479610000009</v>
      </c>
      <c r="F94" s="71">
        <f t="shared" ref="F94:L94" si="18">F16+F22+F28+F82+F88</f>
        <v>26602.504789999999</v>
      </c>
      <c r="G94" s="71">
        <f t="shared" si="18"/>
        <v>4219.1048200000005</v>
      </c>
      <c r="H94" s="71">
        <f t="shared" si="18"/>
        <v>26886.3</v>
      </c>
      <c r="I94" s="71">
        <f t="shared" si="18"/>
        <v>15194.57</v>
      </c>
      <c r="J94" s="71">
        <f t="shared" si="18"/>
        <v>0</v>
      </c>
      <c r="K94" s="71">
        <f t="shared" si="18"/>
        <v>0</v>
      </c>
      <c r="L94" s="71">
        <f t="shared" si="18"/>
        <v>0</v>
      </c>
      <c r="M94" s="2"/>
    </row>
    <row r="95" spans="1:13" ht="14.45" customHeight="1">
      <c r="A95" s="105"/>
      <c r="B95" s="97"/>
      <c r="C95" s="97"/>
      <c r="D95" s="7" t="s">
        <v>13</v>
      </c>
      <c r="E95" s="71">
        <f>E17+E23+E29+E83+E89</f>
        <v>0</v>
      </c>
      <c r="F95" s="72">
        <f t="shared" ref="F95:L95" si="19">F17+F23+F29+F83+F89</f>
        <v>0</v>
      </c>
      <c r="G95" s="72">
        <f t="shared" si="19"/>
        <v>0</v>
      </c>
      <c r="H95" s="72">
        <f t="shared" si="19"/>
        <v>0</v>
      </c>
      <c r="I95" s="72">
        <f t="shared" si="19"/>
        <v>0</v>
      </c>
      <c r="J95" s="72">
        <f t="shared" si="19"/>
        <v>0</v>
      </c>
      <c r="K95" s="72">
        <f t="shared" si="19"/>
        <v>0</v>
      </c>
      <c r="L95" s="72">
        <f t="shared" si="19"/>
        <v>0</v>
      </c>
      <c r="M95" s="2"/>
    </row>
    <row r="96" spans="1:13" s="10" customFormat="1" ht="20.25" customHeight="1">
      <c r="A96" s="105"/>
      <c r="B96" s="97"/>
      <c r="C96" s="97"/>
      <c r="D96" s="7" t="s">
        <v>14</v>
      </c>
      <c r="E96" s="71">
        <f t="shared" ref="E96:L96" si="20">E18+E24+E30+E84+E90</f>
        <v>0</v>
      </c>
      <c r="F96" s="72">
        <f t="shared" si="20"/>
        <v>0</v>
      </c>
      <c r="G96" s="72">
        <f t="shared" si="20"/>
        <v>0</v>
      </c>
      <c r="H96" s="72">
        <f t="shared" si="20"/>
        <v>0</v>
      </c>
      <c r="I96" s="72">
        <f t="shared" si="20"/>
        <v>0</v>
      </c>
      <c r="J96" s="72">
        <f t="shared" si="20"/>
        <v>0</v>
      </c>
      <c r="K96" s="72">
        <f t="shared" si="20"/>
        <v>0</v>
      </c>
      <c r="L96" s="72">
        <f t="shared" si="20"/>
        <v>0</v>
      </c>
    </row>
    <row r="97" spans="1:15" s="10" customFormat="1">
      <c r="A97" s="105"/>
      <c r="B97" s="97"/>
      <c r="C97" s="97"/>
      <c r="D97" s="7" t="s">
        <v>15</v>
      </c>
      <c r="E97" s="71">
        <f t="shared" ref="E97:L97" si="21">E19+E25+E31+E85+E91</f>
        <v>22491.509610000001</v>
      </c>
      <c r="F97" s="72">
        <f t="shared" si="21"/>
        <v>5280.9047900000005</v>
      </c>
      <c r="G97" s="72">
        <f t="shared" si="21"/>
        <v>4219.1048200000005</v>
      </c>
      <c r="H97" s="72">
        <f t="shared" si="21"/>
        <v>6346.5</v>
      </c>
      <c r="I97" s="72">
        <f t="shared" si="21"/>
        <v>6645</v>
      </c>
      <c r="J97" s="72">
        <f t="shared" si="21"/>
        <v>0</v>
      </c>
      <c r="K97" s="72">
        <f t="shared" si="21"/>
        <v>0</v>
      </c>
      <c r="L97" s="72">
        <f t="shared" si="21"/>
        <v>0</v>
      </c>
    </row>
    <row r="98" spans="1:15" s="10" customFormat="1" ht="25.5">
      <c r="A98" s="105"/>
      <c r="B98" s="97"/>
      <c r="C98" s="97"/>
      <c r="D98" s="7" t="s">
        <v>107</v>
      </c>
      <c r="E98" s="71">
        <f t="shared" ref="E98:L98" si="22">E20+E26+E32+E86+E92</f>
        <v>0</v>
      </c>
      <c r="F98" s="72">
        <f t="shared" si="22"/>
        <v>0</v>
      </c>
      <c r="G98" s="72">
        <f t="shared" si="22"/>
        <v>0</v>
      </c>
      <c r="H98" s="72">
        <f t="shared" si="22"/>
        <v>0</v>
      </c>
      <c r="I98" s="72">
        <f t="shared" si="22"/>
        <v>0</v>
      </c>
      <c r="J98" s="72">
        <f t="shared" si="22"/>
        <v>0</v>
      </c>
      <c r="K98" s="72">
        <f t="shared" si="22"/>
        <v>0</v>
      </c>
      <c r="L98" s="72">
        <f t="shared" si="22"/>
        <v>0</v>
      </c>
    </row>
    <row r="99" spans="1:15" s="10" customFormat="1">
      <c r="A99" s="83"/>
      <c r="B99" s="85"/>
      <c r="C99" s="85"/>
      <c r="D99" s="7" t="s">
        <v>16</v>
      </c>
      <c r="E99" s="71">
        <f t="shared" ref="E99:L99" si="23">E21+E27+E33+E87+E93</f>
        <v>50410.97</v>
      </c>
      <c r="F99" s="72">
        <f t="shared" si="23"/>
        <v>21321.599999999999</v>
      </c>
      <c r="G99" s="72">
        <f t="shared" si="23"/>
        <v>0</v>
      </c>
      <c r="H99" s="72">
        <f t="shared" si="23"/>
        <v>20539.8</v>
      </c>
      <c r="I99" s="72">
        <f t="shared" si="23"/>
        <v>8549.57</v>
      </c>
      <c r="J99" s="72">
        <f t="shared" si="23"/>
        <v>0</v>
      </c>
      <c r="K99" s="72">
        <f t="shared" si="23"/>
        <v>0</v>
      </c>
      <c r="L99" s="72">
        <f t="shared" si="23"/>
        <v>0</v>
      </c>
      <c r="M99" s="11"/>
    </row>
    <row r="100" spans="1:15" s="8" customFormat="1" ht="30.75" customHeight="1">
      <c r="A100" s="128" t="s">
        <v>101</v>
      </c>
      <c r="B100" s="129"/>
      <c r="C100" s="129"/>
      <c r="D100" s="129"/>
      <c r="E100" s="129"/>
      <c r="F100" s="129"/>
      <c r="G100" s="129"/>
      <c r="H100" s="129"/>
      <c r="I100" s="129"/>
      <c r="J100" s="129"/>
      <c r="K100" s="129"/>
      <c r="L100" s="130"/>
      <c r="M100" s="9"/>
      <c r="N100" s="9"/>
      <c r="O100" s="9"/>
    </row>
    <row r="101" spans="1:15">
      <c r="A101" s="83" t="s">
        <v>20</v>
      </c>
      <c r="B101" s="85" t="s">
        <v>65</v>
      </c>
      <c r="C101" s="85" t="s">
        <v>23</v>
      </c>
      <c r="D101" s="6" t="s">
        <v>3</v>
      </c>
      <c r="E101" s="22">
        <f>E102+E103+E104+E106</f>
        <v>4668.7</v>
      </c>
      <c r="F101" s="22">
        <f t="shared" ref="F101:L101" si="24">F102+F103+F104+F106</f>
        <v>1100</v>
      </c>
      <c r="G101" s="22">
        <f t="shared" si="24"/>
        <v>353.7</v>
      </c>
      <c r="H101" s="22">
        <f t="shared" si="24"/>
        <v>1500</v>
      </c>
      <c r="I101" s="22">
        <f t="shared" si="24"/>
        <v>1715</v>
      </c>
      <c r="J101" s="22">
        <f t="shared" si="24"/>
        <v>0</v>
      </c>
      <c r="K101" s="22">
        <f t="shared" si="24"/>
        <v>0</v>
      </c>
      <c r="L101" s="22">
        <f t="shared" si="24"/>
        <v>0</v>
      </c>
    </row>
    <row r="102" spans="1:15" s="10" customFormat="1" ht="14.45" customHeight="1">
      <c r="A102" s="84"/>
      <c r="B102" s="127"/>
      <c r="C102" s="86"/>
      <c r="D102" s="7" t="s">
        <v>13</v>
      </c>
      <c r="E102" s="22">
        <f>F102+G102+H102+I102+J102+K102+L102</f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</row>
    <row r="103" spans="1:15" s="10" customFormat="1" ht="20.25" customHeight="1">
      <c r="A103" s="84"/>
      <c r="B103" s="127"/>
      <c r="C103" s="86"/>
      <c r="D103" s="7" t="s">
        <v>14</v>
      </c>
      <c r="E103" s="22">
        <f>F103+G103+H103+I103+J103+K103+L103</f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f>J91</f>
        <v>0</v>
      </c>
      <c r="K103" s="23">
        <f>K91</f>
        <v>0</v>
      </c>
      <c r="L103" s="23">
        <f>L91</f>
        <v>0</v>
      </c>
    </row>
    <row r="104" spans="1:15" s="10" customFormat="1">
      <c r="A104" s="84"/>
      <c r="B104" s="127"/>
      <c r="C104" s="86"/>
      <c r="D104" s="7" t="s">
        <v>15</v>
      </c>
      <c r="E104" s="22">
        <f>F104+G104+H104+I104+J104+K104+L104</f>
        <v>2568.6999999999998</v>
      </c>
      <c r="F104" s="23">
        <v>0</v>
      </c>
      <c r="G104" s="23">
        <v>353.7</v>
      </c>
      <c r="H104" s="23">
        <v>500</v>
      </c>
      <c r="I104" s="23">
        <v>1715</v>
      </c>
      <c r="J104" s="23">
        <f>J93</f>
        <v>0</v>
      </c>
      <c r="K104" s="23">
        <f>K93</f>
        <v>0</v>
      </c>
      <c r="L104" s="23">
        <f>L93</f>
        <v>0</v>
      </c>
    </row>
    <row r="105" spans="1:15" s="10" customFormat="1" ht="25.5">
      <c r="A105" s="84"/>
      <c r="B105" s="127"/>
      <c r="C105" s="86"/>
      <c r="D105" s="7" t="s">
        <v>107</v>
      </c>
      <c r="E105" s="22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</row>
    <row r="106" spans="1:15" s="10" customFormat="1">
      <c r="A106" s="84"/>
      <c r="B106" s="127"/>
      <c r="C106" s="86"/>
      <c r="D106" s="7" t="s">
        <v>16</v>
      </c>
      <c r="E106" s="22">
        <f>F106+G106+H106+I106+J106+K106+L106</f>
        <v>2100</v>
      </c>
      <c r="F106" s="23">
        <v>1100</v>
      </c>
      <c r="G106" s="23">
        <v>0</v>
      </c>
      <c r="H106" s="23">
        <v>1000</v>
      </c>
      <c r="I106" s="23">
        <v>0</v>
      </c>
      <c r="J106" s="23">
        <v>0</v>
      </c>
      <c r="K106" s="23">
        <v>0</v>
      </c>
      <c r="L106" s="23">
        <v>0</v>
      </c>
    </row>
    <row r="107" spans="1:15" s="10" customFormat="1">
      <c r="A107" s="83"/>
      <c r="B107" s="85" t="s">
        <v>82</v>
      </c>
      <c r="C107" s="85" t="s">
        <v>23</v>
      </c>
      <c r="D107" s="6" t="s">
        <v>3</v>
      </c>
      <c r="E107" s="22">
        <f>E101</f>
        <v>4668.7</v>
      </c>
      <c r="F107" s="23">
        <f t="shared" ref="F107:L107" si="25">F101</f>
        <v>1100</v>
      </c>
      <c r="G107" s="23">
        <f t="shared" si="25"/>
        <v>353.7</v>
      </c>
      <c r="H107" s="23">
        <f t="shared" si="25"/>
        <v>1500</v>
      </c>
      <c r="I107" s="23">
        <f t="shared" si="25"/>
        <v>1715</v>
      </c>
      <c r="J107" s="23">
        <f t="shared" si="25"/>
        <v>0</v>
      </c>
      <c r="K107" s="23">
        <f t="shared" si="25"/>
        <v>0</v>
      </c>
      <c r="L107" s="23">
        <f t="shared" si="25"/>
        <v>0</v>
      </c>
    </row>
    <row r="108" spans="1:15" s="10" customFormat="1" ht="14.45" customHeight="1">
      <c r="A108" s="84"/>
      <c r="B108" s="127"/>
      <c r="C108" s="86"/>
      <c r="D108" s="7" t="s">
        <v>13</v>
      </c>
      <c r="E108" s="22">
        <f>E102</f>
        <v>0</v>
      </c>
      <c r="F108" s="23">
        <f t="shared" ref="F108:L110" si="26">F102</f>
        <v>0</v>
      </c>
      <c r="G108" s="23">
        <f t="shared" si="26"/>
        <v>0</v>
      </c>
      <c r="H108" s="23">
        <f t="shared" si="26"/>
        <v>0</v>
      </c>
      <c r="I108" s="23">
        <f t="shared" si="26"/>
        <v>0</v>
      </c>
      <c r="J108" s="23">
        <f t="shared" si="26"/>
        <v>0</v>
      </c>
      <c r="K108" s="23">
        <f t="shared" si="26"/>
        <v>0</v>
      </c>
      <c r="L108" s="23">
        <f t="shared" si="26"/>
        <v>0</v>
      </c>
    </row>
    <row r="109" spans="1:15" s="10" customFormat="1" ht="20.25" customHeight="1">
      <c r="A109" s="84"/>
      <c r="B109" s="127"/>
      <c r="C109" s="86"/>
      <c r="D109" s="7" t="s">
        <v>14</v>
      </c>
      <c r="E109" s="22">
        <f>E103</f>
        <v>0</v>
      </c>
      <c r="F109" s="23">
        <f t="shared" si="26"/>
        <v>0</v>
      </c>
      <c r="G109" s="23">
        <f t="shared" si="26"/>
        <v>0</v>
      </c>
      <c r="H109" s="23">
        <f t="shared" si="26"/>
        <v>0</v>
      </c>
      <c r="I109" s="23">
        <f t="shared" si="26"/>
        <v>0</v>
      </c>
      <c r="J109" s="23">
        <f t="shared" si="26"/>
        <v>0</v>
      </c>
      <c r="K109" s="23">
        <f t="shared" si="26"/>
        <v>0</v>
      </c>
      <c r="L109" s="23">
        <f t="shared" si="26"/>
        <v>0</v>
      </c>
    </row>
    <row r="110" spans="1:15" s="10" customFormat="1">
      <c r="A110" s="84"/>
      <c r="B110" s="127"/>
      <c r="C110" s="86"/>
      <c r="D110" s="7" t="s">
        <v>15</v>
      </c>
      <c r="E110" s="22">
        <f>E104</f>
        <v>2568.6999999999998</v>
      </c>
      <c r="F110" s="23">
        <f t="shared" si="26"/>
        <v>0</v>
      </c>
      <c r="G110" s="23">
        <f t="shared" si="26"/>
        <v>353.7</v>
      </c>
      <c r="H110" s="23">
        <f t="shared" si="26"/>
        <v>500</v>
      </c>
      <c r="I110" s="23">
        <f t="shared" si="26"/>
        <v>1715</v>
      </c>
      <c r="J110" s="23">
        <f t="shared" si="26"/>
        <v>0</v>
      </c>
      <c r="K110" s="23">
        <f t="shared" si="26"/>
        <v>0</v>
      </c>
      <c r="L110" s="23">
        <f t="shared" si="26"/>
        <v>0</v>
      </c>
    </row>
    <row r="111" spans="1:15" s="10" customFormat="1" ht="25.5">
      <c r="A111" s="84"/>
      <c r="B111" s="127"/>
      <c r="C111" s="86"/>
      <c r="D111" s="7" t="s">
        <v>107</v>
      </c>
      <c r="E111" s="22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</row>
    <row r="112" spans="1:15" s="10" customFormat="1">
      <c r="A112" s="84"/>
      <c r="B112" s="127"/>
      <c r="C112" s="86"/>
      <c r="D112" s="7" t="s">
        <v>16</v>
      </c>
      <c r="E112" s="22">
        <f t="shared" ref="E112:L112" si="27">E106</f>
        <v>2100</v>
      </c>
      <c r="F112" s="23">
        <f t="shared" si="27"/>
        <v>1100</v>
      </c>
      <c r="G112" s="23">
        <f t="shared" si="27"/>
        <v>0</v>
      </c>
      <c r="H112" s="23">
        <f t="shared" si="27"/>
        <v>1000</v>
      </c>
      <c r="I112" s="23">
        <f t="shared" si="27"/>
        <v>0</v>
      </c>
      <c r="J112" s="23">
        <f t="shared" si="27"/>
        <v>0</v>
      </c>
      <c r="K112" s="23">
        <f t="shared" si="27"/>
        <v>0</v>
      </c>
      <c r="L112" s="23">
        <f t="shared" si="27"/>
        <v>0</v>
      </c>
    </row>
    <row r="113" spans="1:14" s="10" customFormat="1">
      <c r="A113" s="83"/>
      <c r="B113" s="126" t="s">
        <v>102</v>
      </c>
      <c r="C113" s="85" t="s">
        <v>23</v>
      </c>
      <c r="D113" s="6" t="s">
        <v>3</v>
      </c>
      <c r="E113" s="22">
        <f>E94+E107</f>
        <v>77571.179610000007</v>
      </c>
      <c r="F113" s="22">
        <f t="shared" ref="F113:L113" si="28">F94+F107</f>
        <v>27702.504789999999</v>
      </c>
      <c r="G113" s="22">
        <f t="shared" si="28"/>
        <v>4572.8048200000003</v>
      </c>
      <c r="H113" s="22">
        <f t="shared" si="28"/>
        <v>28386.3</v>
      </c>
      <c r="I113" s="22">
        <f t="shared" si="28"/>
        <v>16909.57</v>
      </c>
      <c r="J113" s="22">
        <f>J94+J107</f>
        <v>0</v>
      </c>
      <c r="K113" s="22">
        <f t="shared" si="28"/>
        <v>0</v>
      </c>
      <c r="L113" s="22">
        <f t="shared" si="28"/>
        <v>0</v>
      </c>
    </row>
    <row r="114" spans="1:14" s="10" customFormat="1" ht="14.45" customHeight="1">
      <c r="A114" s="84"/>
      <c r="B114" s="127"/>
      <c r="C114" s="86"/>
      <c r="D114" s="7" t="s">
        <v>13</v>
      </c>
      <c r="E114" s="22">
        <f>E95+E108</f>
        <v>0</v>
      </c>
      <c r="F114" s="23">
        <f t="shared" ref="F114:L114" si="29">F95+F108</f>
        <v>0</v>
      </c>
      <c r="G114" s="23">
        <f t="shared" si="29"/>
        <v>0</v>
      </c>
      <c r="H114" s="23">
        <f t="shared" si="29"/>
        <v>0</v>
      </c>
      <c r="I114" s="23">
        <f t="shared" si="29"/>
        <v>0</v>
      </c>
      <c r="J114" s="23">
        <f t="shared" si="29"/>
        <v>0</v>
      </c>
      <c r="K114" s="23">
        <f t="shared" si="29"/>
        <v>0</v>
      </c>
      <c r="L114" s="23">
        <f t="shared" si="29"/>
        <v>0</v>
      </c>
    </row>
    <row r="115" spans="1:14" s="10" customFormat="1" ht="20.25" customHeight="1">
      <c r="A115" s="84"/>
      <c r="B115" s="127"/>
      <c r="C115" s="86"/>
      <c r="D115" s="7" t="s">
        <v>14</v>
      </c>
      <c r="E115" s="22">
        <f t="shared" ref="E115:L115" si="30">E96+E109</f>
        <v>0</v>
      </c>
      <c r="F115" s="23">
        <f t="shared" si="30"/>
        <v>0</v>
      </c>
      <c r="G115" s="23">
        <f t="shared" si="30"/>
        <v>0</v>
      </c>
      <c r="H115" s="23">
        <f t="shared" si="30"/>
        <v>0</v>
      </c>
      <c r="I115" s="23">
        <f t="shared" si="30"/>
        <v>0</v>
      </c>
      <c r="J115" s="23">
        <f t="shared" si="30"/>
        <v>0</v>
      </c>
      <c r="K115" s="23">
        <f t="shared" si="30"/>
        <v>0</v>
      </c>
      <c r="L115" s="23">
        <f t="shared" si="30"/>
        <v>0</v>
      </c>
    </row>
    <row r="116" spans="1:14" s="10" customFormat="1">
      <c r="A116" s="84"/>
      <c r="B116" s="127"/>
      <c r="C116" s="86"/>
      <c r="D116" s="7" t="s">
        <v>15</v>
      </c>
      <c r="E116" s="22">
        <f t="shared" ref="E116:L116" si="31">E97+E110</f>
        <v>25060.209610000002</v>
      </c>
      <c r="F116" s="23">
        <f t="shared" si="31"/>
        <v>5280.9047900000005</v>
      </c>
      <c r="G116" s="23">
        <f t="shared" si="31"/>
        <v>4572.8048200000003</v>
      </c>
      <c r="H116" s="23">
        <f t="shared" si="31"/>
        <v>6846.5</v>
      </c>
      <c r="I116" s="23">
        <f t="shared" si="31"/>
        <v>8360</v>
      </c>
      <c r="J116" s="23">
        <f t="shared" si="31"/>
        <v>0</v>
      </c>
      <c r="K116" s="23">
        <f t="shared" si="31"/>
        <v>0</v>
      </c>
      <c r="L116" s="23">
        <f t="shared" si="31"/>
        <v>0</v>
      </c>
      <c r="M116" s="73"/>
    </row>
    <row r="117" spans="1:14" s="10" customFormat="1" ht="25.5">
      <c r="A117" s="84"/>
      <c r="B117" s="127"/>
      <c r="C117" s="86"/>
      <c r="D117" s="7" t="s">
        <v>107</v>
      </c>
      <c r="E117" s="22">
        <f t="shared" ref="E117:L117" si="32">E98+E111</f>
        <v>0</v>
      </c>
      <c r="F117" s="23">
        <f t="shared" si="32"/>
        <v>0</v>
      </c>
      <c r="G117" s="23">
        <f t="shared" si="32"/>
        <v>0</v>
      </c>
      <c r="H117" s="23">
        <f t="shared" si="32"/>
        <v>0</v>
      </c>
      <c r="I117" s="23">
        <f t="shared" si="32"/>
        <v>0</v>
      </c>
      <c r="J117" s="23">
        <f t="shared" si="32"/>
        <v>0</v>
      </c>
      <c r="K117" s="23">
        <f t="shared" si="32"/>
        <v>0</v>
      </c>
      <c r="L117" s="23">
        <f t="shared" si="32"/>
        <v>0</v>
      </c>
    </row>
    <row r="118" spans="1:14" s="10" customFormat="1">
      <c r="A118" s="84"/>
      <c r="B118" s="127"/>
      <c r="C118" s="86"/>
      <c r="D118" s="7" t="s">
        <v>16</v>
      </c>
      <c r="E118" s="22">
        <f t="shared" ref="E118:L118" si="33">E99+E112</f>
        <v>52510.97</v>
      </c>
      <c r="F118" s="23">
        <f t="shared" si="33"/>
        <v>22421.599999999999</v>
      </c>
      <c r="G118" s="23">
        <f t="shared" si="33"/>
        <v>0</v>
      </c>
      <c r="H118" s="23">
        <f t="shared" si="33"/>
        <v>21539.8</v>
      </c>
      <c r="I118" s="23">
        <f t="shared" si="33"/>
        <v>8549.57</v>
      </c>
      <c r="J118" s="23">
        <f t="shared" si="33"/>
        <v>0</v>
      </c>
      <c r="K118" s="23">
        <f t="shared" si="33"/>
        <v>0</v>
      </c>
      <c r="L118" s="23">
        <f t="shared" si="33"/>
        <v>0</v>
      </c>
    </row>
    <row r="119" spans="1:14" s="10" customFormat="1" ht="21.75" customHeight="1">
      <c r="A119" s="123" t="s">
        <v>40</v>
      </c>
      <c r="B119" s="124"/>
      <c r="C119" s="124"/>
      <c r="D119" s="124"/>
      <c r="E119" s="124"/>
      <c r="F119" s="124"/>
      <c r="G119" s="124"/>
      <c r="H119" s="124"/>
      <c r="I119" s="124"/>
      <c r="J119" s="124"/>
      <c r="K119" s="124"/>
      <c r="L119" s="125"/>
    </row>
    <row r="120" spans="1:14" ht="23.25" customHeight="1">
      <c r="A120" s="123" t="s">
        <v>39</v>
      </c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  <c r="L120" s="125"/>
    </row>
    <row r="121" spans="1:14" ht="37.5" customHeight="1">
      <c r="A121" s="123" t="s">
        <v>103</v>
      </c>
      <c r="B121" s="124"/>
      <c r="C121" s="124"/>
      <c r="D121" s="124"/>
      <c r="E121" s="124"/>
      <c r="F121" s="124"/>
      <c r="G121" s="124"/>
      <c r="H121" s="124"/>
      <c r="I121" s="124"/>
      <c r="J121" s="124"/>
      <c r="K121" s="124"/>
      <c r="L121" s="125"/>
      <c r="M121" s="2"/>
      <c r="N121" s="2"/>
    </row>
    <row r="122" spans="1:14" ht="30" customHeight="1">
      <c r="A122" s="83" t="s">
        <v>108</v>
      </c>
      <c r="B122" s="85" t="s">
        <v>41</v>
      </c>
      <c r="C122" s="85" t="s">
        <v>42</v>
      </c>
      <c r="D122" s="27" t="s">
        <v>3</v>
      </c>
      <c r="E122" s="19">
        <f>E128+E134+E140+E146+E152+E158+E164+E170</f>
        <v>6317190.9007000001</v>
      </c>
      <c r="F122" s="19">
        <f>F128+F134+F140+F146+F152+F158+F164+F170</f>
        <v>1144842.7408</v>
      </c>
      <c r="G122" s="19">
        <f t="shared" ref="G122:L122" si="34">G128+G134+G140+G146+G152+G158+G164+G170</f>
        <v>1054314.5376800001</v>
      </c>
      <c r="H122" s="19">
        <f t="shared" si="34"/>
        <v>955121.51111000008</v>
      </c>
      <c r="I122" s="19">
        <f t="shared" si="34"/>
        <v>807912.11110999994</v>
      </c>
      <c r="J122" s="19">
        <f t="shared" si="34"/>
        <v>790000</v>
      </c>
      <c r="K122" s="19">
        <f t="shared" si="34"/>
        <v>780000</v>
      </c>
      <c r="L122" s="19">
        <f t="shared" si="34"/>
        <v>785000</v>
      </c>
    </row>
    <row r="123" spans="1:14">
      <c r="A123" s="84"/>
      <c r="B123" s="86"/>
      <c r="C123" s="86"/>
      <c r="D123" s="16" t="s">
        <v>13</v>
      </c>
      <c r="E123" s="19">
        <f>E129+E135+E141+E147+E153+E159+E165+E171</f>
        <v>0</v>
      </c>
      <c r="F123" s="18">
        <f t="shared" ref="F123:L127" si="35">F129+F135+F141+F147+F153+F159+F165+F171</f>
        <v>0</v>
      </c>
      <c r="G123" s="18">
        <f t="shared" si="35"/>
        <v>0</v>
      </c>
      <c r="H123" s="18">
        <f t="shared" si="35"/>
        <v>0</v>
      </c>
      <c r="I123" s="18">
        <f t="shared" si="35"/>
        <v>0</v>
      </c>
      <c r="J123" s="18">
        <f t="shared" si="35"/>
        <v>0</v>
      </c>
      <c r="K123" s="18">
        <f t="shared" si="35"/>
        <v>0</v>
      </c>
      <c r="L123" s="18">
        <f t="shared" si="35"/>
        <v>0</v>
      </c>
    </row>
    <row r="124" spans="1:14" ht="33" customHeight="1">
      <c r="A124" s="84"/>
      <c r="B124" s="86"/>
      <c r="C124" s="86"/>
      <c r="D124" s="16" t="s">
        <v>14</v>
      </c>
      <c r="E124" s="19">
        <f>E130+E136+E142+E148+E154+E160+E166+E172</f>
        <v>512787.1</v>
      </c>
      <c r="F124" s="18">
        <f t="shared" si="35"/>
        <v>344699</v>
      </c>
      <c r="G124" s="18">
        <f>G130+G136+G142+G148+G154+G160+G166+G172</f>
        <v>126846.29999999999</v>
      </c>
      <c r="H124" s="18">
        <f t="shared" si="35"/>
        <v>20620.900000000001</v>
      </c>
      <c r="I124" s="18">
        <f t="shared" si="35"/>
        <v>20620.900000000001</v>
      </c>
      <c r="J124" s="18">
        <f t="shared" si="35"/>
        <v>0</v>
      </c>
      <c r="K124" s="18">
        <f t="shared" si="35"/>
        <v>0</v>
      </c>
      <c r="L124" s="18">
        <f t="shared" si="35"/>
        <v>0</v>
      </c>
    </row>
    <row r="125" spans="1:14" ht="34.5" customHeight="1">
      <c r="A125" s="84"/>
      <c r="B125" s="86"/>
      <c r="C125" s="86"/>
      <c r="D125" s="16" t="s">
        <v>15</v>
      </c>
      <c r="E125" s="19">
        <f>E131+E137+E143+E149+E155+E161+E167+E173</f>
        <v>102169.31469000001</v>
      </c>
      <c r="F125" s="18">
        <f t="shared" si="35"/>
        <v>12800.470799999999</v>
      </c>
      <c r="G125" s="18">
        <f t="shared" si="35"/>
        <v>84786.421669999996</v>
      </c>
      <c r="H125" s="18">
        <f t="shared" si="35"/>
        <v>2291.2111100000002</v>
      </c>
      <c r="I125" s="18">
        <f t="shared" si="35"/>
        <v>2291.2111100000002</v>
      </c>
      <c r="J125" s="18">
        <f t="shared" si="35"/>
        <v>0</v>
      </c>
      <c r="K125" s="18">
        <f t="shared" si="35"/>
        <v>0</v>
      </c>
      <c r="L125" s="18">
        <f t="shared" si="35"/>
        <v>0</v>
      </c>
      <c r="M125" s="66"/>
    </row>
    <row r="126" spans="1:14" ht="30.75" customHeight="1">
      <c r="A126" s="84"/>
      <c r="B126" s="86"/>
      <c r="C126" s="86"/>
      <c r="D126" s="16" t="s">
        <v>107</v>
      </c>
      <c r="E126" s="19">
        <f>E125+E124</f>
        <v>614956.41469000001</v>
      </c>
      <c r="F126" s="19">
        <f t="shared" ref="F126:L126" si="36">F125+F124</f>
        <v>357499.47080000001</v>
      </c>
      <c r="G126" s="18">
        <f t="shared" si="35"/>
        <v>210632.72167</v>
      </c>
      <c r="H126" s="19">
        <f t="shared" si="36"/>
        <v>22912.111110000002</v>
      </c>
      <c r="I126" s="19">
        <f t="shared" si="36"/>
        <v>22912.111110000002</v>
      </c>
      <c r="J126" s="19">
        <f t="shared" si="36"/>
        <v>0</v>
      </c>
      <c r="K126" s="19">
        <f t="shared" si="36"/>
        <v>0</v>
      </c>
      <c r="L126" s="19">
        <f t="shared" si="36"/>
        <v>0</v>
      </c>
      <c r="M126" s="35"/>
    </row>
    <row r="127" spans="1:14" ht="39.75" customHeight="1">
      <c r="A127" s="84"/>
      <c r="B127" s="86"/>
      <c r="C127" s="86"/>
      <c r="D127" s="16" t="s">
        <v>16</v>
      </c>
      <c r="E127" s="19">
        <f>E133+E139+E145+E151+E157+E163+E169+E175</f>
        <v>5088278.0713200001</v>
      </c>
      <c r="F127" s="18">
        <f t="shared" ref="F127:L127" si="37">F133+F139+F145+F151+F157+F163+F169+F175</f>
        <v>429843.79919999995</v>
      </c>
      <c r="G127" s="18">
        <f t="shared" si="35"/>
        <v>632049.09433999995</v>
      </c>
      <c r="H127" s="18">
        <f t="shared" si="37"/>
        <v>909297.28888999997</v>
      </c>
      <c r="I127" s="18">
        <f t="shared" si="37"/>
        <v>762087.88889000006</v>
      </c>
      <c r="J127" s="18">
        <f t="shared" si="37"/>
        <v>790000</v>
      </c>
      <c r="K127" s="18">
        <f t="shared" si="37"/>
        <v>780000</v>
      </c>
      <c r="L127" s="18">
        <f t="shared" si="37"/>
        <v>785000</v>
      </c>
      <c r="M127" s="35"/>
      <c r="N127" s="12"/>
    </row>
    <row r="128" spans="1:14" ht="14.45" customHeight="1">
      <c r="A128" s="83" t="s">
        <v>109</v>
      </c>
      <c r="B128" s="85" t="s">
        <v>34</v>
      </c>
      <c r="C128" s="85" t="s">
        <v>42</v>
      </c>
      <c r="D128" s="27" t="s">
        <v>3</v>
      </c>
      <c r="E128" s="19">
        <f t="shared" ref="E128:E175" si="38">F128+G128+H128+I128+J128+K128+L128</f>
        <v>1467787.50535</v>
      </c>
      <c r="F128" s="19">
        <f>F129+F130+F131+F132+F133</f>
        <v>222787.50534999999</v>
      </c>
      <c r="G128" s="19">
        <f t="shared" ref="G128:L128" si="39">G129+G130+G131+G132+G133</f>
        <v>200000</v>
      </c>
      <c r="H128" s="19">
        <f t="shared" si="39"/>
        <v>250000</v>
      </c>
      <c r="I128" s="19">
        <f t="shared" si="39"/>
        <v>100000</v>
      </c>
      <c r="J128" s="19">
        <f t="shared" si="39"/>
        <v>290000</v>
      </c>
      <c r="K128" s="19">
        <f t="shared" si="39"/>
        <v>180000</v>
      </c>
      <c r="L128" s="19">
        <f t="shared" si="39"/>
        <v>225000</v>
      </c>
      <c r="N128" s="12"/>
    </row>
    <row r="129" spans="1:15" ht="14.45" customHeight="1">
      <c r="A129" s="84"/>
      <c r="B129" s="86"/>
      <c r="C129" s="86"/>
      <c r="D129" s="16" t="s">
        <v>13</v>
      </c>
      <c r="E129" s="18">
        <f t="shared" si="38"/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21">
        <v>0</v>
      </c>
      <c r="N129" s="12"/>
    </row>
    <row r="130" spans="1:15" ht="14.45" customHeight="1">
      <c r="A130" s="84"/>
      <c r="B130" s="86"/>
      <c r="C130" s="86"/>
      <c r="D130" s="16" t="s">
        <v>14</v>
      </c>
      <c r="E130" s="18">
        <f t="shared" si="38"/>
        <v>46964.491199999997</v>
      </c>
      <c r="F130" s="24">
        <v>46964.491199999997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21">
        <v>0</v>
      </c>
      <c r="N130" s="12"/>
      <c r="O130" s="2"/>
    </row>
    <row r="131" spans="1:15" ht="14.45" customHeight="1">
      <c r="A131" s="84"/>
      <c r="B131" s="86"/>
      <c r="C131" s="86"/>
      <c r="D131" s="16" t="s">
        <v>15</v>
      </c>
      <c r="E131" s="18">
        <f t="shared" si="38"/>
        <v>5218.2767999999996</v>
      </c>
      <c r="F131" s="24">
        <v>5218.2767999999996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21">
        <v>0</v>
      </c>
      <c r="N131" s="12"/>
    </row>
    <row r="132" spans="1:15" ht="24" customHeight="1">
      <c r="A132" s="84"/>
      <c r="B132" s="86"/>
      <c r="C132" s="86"/>
      <c r="D132" s="16" t="s">
        <v>107</v>
      </c>
      <c r="E132" s="18">
        <f>E130+E131</f>
        <v>52182.767999999996</v>
      </c>
      <c r="F132" s="18">
        <f t="shared" ref="F132:L132" si="40">F130+F131</f>
        <v>52182.767999999996</v>
      </c>
      <c r="G132" s="18">
        <f t="shared" si="40"/>
        <v>0</v>
      </c>
      <c r="H132" s="18">
        <f t="shared" si="40"/>
        <v>0</v>
      </c>
      <c r="I132" s="18">
        <f t="shared" si="40"/>
        <v>0</v>
      </c>
      <c r="J132" s="18">
        <f t="shared" si="40"/>
        <v>0</v>
      </c>
      <c r="K132" s="18">
        <f t="shared" si="40"/>
        <v>0</v>
      </c>
      <c r="L132" s="18">
        <f t="shared" si="40"/>
        <v>0</v>
      </c>
      <c r="N132" s="12"/>
    </row>
    <row r="133" spans="1:15" ht="14.45" customHeight="1">
      <c r="A133" s="84"/>
      <c r="B133" s="86"/>
      <c r="C133" s="86"/>
      <c r="D133" s="16" t="s">
        <v>16</v>
      </c>
      <c r="E133" s="18">
        <f t="shared" si="38"/>
        <v>1363421.9693499999</v>
      </c>
      <c r="F133" s="25">
        <v>118421.96935</v>
      </c>
      <c r="G133" s="25">
        <v>200000</v>
      </c>
      <c r="H133" s="25">
        <v>250000</v>
      </c>
      <c r="I133" s="25">
        <v>100000</v>
      </c>
      <c r="J133" s="25">
        <v>290000</v>
      </c>
      <c r="K133" s="25">
        <v>180000</v>
      </c>
      <c r="L133" s="28">
        <v>225000</v>
      </c>
      <c r="N133" s="12"/>
    </row>
    <row r="134" spans="1:15" ht="14.45" customHeight="1">
      <c r="A134" s="83" t="s">
        <v>110</v>
      </c>
      <c r="B134" s="85" t="s">
        <v>24</v>
      </c>
      <c r="C134" s="85" t="s">
        <v>42</v>
      </c>
      <c r="D134" s="27" t="s">
        <v>3</v>
      </c>
      <c r="E134" s="19">
        <f t="shared" si="38"/>
        <v>2762913.7746000001</v>
      </c>
      <c r="F134" s="19">
        <f>F135+F136+F137+F138+F139</f>
        <v>393012.30460999999</v>
      </c>
      <c r="G134" s="19">
        <f t="shared" ref="G134:L134" si="41">G135+G136+G137+G138+G139</f>
        <v>391867.84776999999</v>
      </c>
      <c r="H134" s="19">
        <f t="shared" si="41"/>
        <v>355121.51111000002</v>
      </c>
      <c r="I134" s="19">
        <f t="shared" si="41"/>
        <v>422912.11111</v>
      </c>
      <c r="J134" s="19">
        <f t="shared" si="41"/>
        <v>400000</v>
      </c>
      <c r="K134" s="19">
        <f t="shared" si="41"/>
        <v>400000</v>
      </c>
      <c r="L134" s="19">
        <f t="shared" si="41"/>
        <v>400000</v>
      </c>
      <c r="M134" s="5"/>
      <c r="N134" s="12"/>
    </row>
    <row r="135" spans="1:15" ht="14.45" customHeight="1">
      <c r="A135" s="84"/>
      <c r="B135" s="86"/>
      <c r="C135" s="86"/>
      <c r="D135" s="16" t="s">
        <v>13</v>
      </c>
      <c r="E135" s="18">
        <f t="shared" si="38"/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21">
        <v>0</v>
      </c>
      <c r="N135" s="13"/>
    </row>
    <row r="136" spans="1:15" ht="21.75" customHeight="1">
      <c r="A136" s="84"/>
      <c r="B136" s="86"/>
      <c r="C136" s="86"/>
      <c r="D136" s="16" t="s">
        <v>14</v>
      </c>
      <c r="E136" s="18">
        <f>F136+G136+H136+I136+J136+K136+L136</f>
        <v>182792.51506000001</v>
      </c>
      <c r="F136" s="17">
        <v>68691.577959999995</v>
      </c>
      <c r="G136" s="17">
        <v>72859.137100000007</v>
      </c>
      <c r="H136" s="17">
        <v>20620.900000000001</v>
      </c>
      <c r="I136" s="17">
        <v>20620.900000000001</v>
      </c>
      <c r="J136" s="17">
        <v>0</v>
      </c>
      <c r="K136" s="17">
        <v>0</v>
      </c>
      <c r="L136" s="21">
        <v>0</v>
      </c>
    </row>
    <row r="137" spans="1:15" ht="17.25" customHeight="1">
      <c r="A137" s="84"/>
      <c r="B137" s="86"/>
      <c r="C137" s="86"/>
      <c r="D137" s="16" t="s">
        <v>15</v>
      </c>
      <c r="E137" s="18">
        <f>F137+G137+H137+I137+J137+K137+L137</f>
        <v>48349.330220000003</v>
      </c>
      <c r="F137" s="17">
        <v>7582.1940000000004</v>
      </c>
      <c r="G137" s="17">
        <f>2440.76667+33743.94733</f>
        <v>36184.714</v>
      </c>
      <c r="H137" s="17">
        <v>2291.2111100000002</v>
      </c>
      <c r="I137" s="17">
        <v>2291.2111100000002</v>
      </c>
      <c r="J137" s="17">
        <v>0</v>
      </c>
      <c r="K137" s="17">
        <v>0</v>
      </c>
      <c r="L137" s="21">
        <v>0</v>
      </c>
    </row>
    <row r="138" spans="1:15" ht="30" customHeight="1">
      <c r="A138" s="84"/>
      <c r="B138" s="86"/>
      <c r="C138" s="86"/>
      <c r="D138" s="16" t="s">
        <v>107</v>
      </c>
      <c r="E138" s="18">
        <f>E136+E137</f>
        <v>231141.84528000001</v>
      </c>
      <c r="F138" s="18">
        <f t="shared" ref="F138:L138" si="42">F136+F137</f>
        <v>76273.771959999998</v>
      </c>
      <c r="G138" s="18">
        <f>G136+G137</f>
        <v>109043.8511</v>
      </c>
      <c r="H138" s="18">
        <f t="shared" si="42"/>
        <v>22912.111110000002</v>
      </c>
      <c r="I138" s="18">
        <f t="shared" si="42"/>
        <v>22912.111110000002</v>
      </c>
      <c r="J138" s="18">
        <f t="shared" si="42"/>
        <v>0</v>
      </c>
      <c r="K138" s="18">
        <f t="shared" si="42"/>
        <v>0</v>
      </c>
      <c r="L138" s="18">
        <f t="shared" si="42"/>
        <v>0</v>
      </c>
    </row>
    <row r="139" spans="1:15" ht="41.25" customHeight="1">
      <c r="A139" s="84"/>
      <c r="B139" s="86"/>
      <c r="C139" s="86"/>
      <c r="D139" s="16" t="s">
        <v>16</v>
      </c>
      <c r="E139" s="18">
        <f>F139+G139+H139+I139+J139+K139+L139</f>
        <v>2300630.0840400001</v>
      </c>
      <c r="F139" s="25">
        <v>240464.76069</v>
      </c>
      <c r="G139" s="50">
        <f>224672.38267-50892.2371</f>
        <v>173780.14556999999</v>
      </c>
      <c r="H139" s="25">
        <f>332209.4-(H136+H137)</f>
        <v>309297.28889000003</v>
      </c>
      <c r="I139" s="25">
        <f>400000-(I136+I137)</f>
        <v>377087.88889</v>
      </c>
      <c r="J139" s="25">
        <v>400000</v>
      </c>
      <c r="K139" s="25">
        <v>400000</v>
      </c>
      <c r="L139" s="28">
        <v>400000</v>
      </c>
      <c r="M139" s="5"/>
      <c r="N139" s="5"/>
    </row>
    <row r="140" spans="1:15" ht="14.45" customHeight="1">
      <c r="A140" s="83" t="s">
        <v>111</v>
      </c>
      <c r="B140" s="85" t="s">
        <v>25</v>
      </c>
      <c r="C140" s="85" t="s">
        <v>42</v>
      </c>
      <c r="D140" s="27" t="s">
        <v>3</v>
      </c>
      <c r="E140" s="19">
        <f>F140+G140+H140+I140+J140+K140+L140</f>
        <v>250000</v>
      </c>
      <c r="F140" s="19">
        <f t="shared" ref="F140:L140" si="43">F141+F142+F143+F144+F145</f>
        <v>0</v>
      </c>
      <c r="G140" s="19">
        <f t="shared" si="43"/>
        <v>100000</v>
      </c>
      <c r="H140" s="19">
        <f t="shared" si="43"/>
        <v>50000</v>
      </c>
      <c r="I140" s="19">
        <f t="shared" si="43"/>
        <v>0</v>
      </c>
      <c r="J140" s="19">
        <f t="shared" si="43"/>
        <v>100000</v>
      </c>
      <c r="K140" s="19">
        <f t="shared" si="43"/>
        <v>0</v>
      </c>
      <c r="L140" s="19">
        <f t="shared" si="43"/>
        <v>0</v>
      </c>
    </row>
    <row r="141" spans="1:15" ht="14.45" customHeight="1">
      <c r="A141" s="84"/>
      <c r="B141" s="86"/>
      <c r="C141" s="86"/>
      <c r="D141" s="16" t="s">
        <v>13</v>
      </c>
      <c r="E141" s="17">
        <f t="shared" si="38"/>
        <v>0</v>
      </c>
      <c r="F141" s="17">
        <v>0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21">
        <v>0</v>
      </c>
    </row>
    <row r="142" spans="1:15" ht="14.45" customHeight="1">
      <c r="A142" s="84"/>
      <c r="B142" s="86"/>
      <c r="C142" s="86"/>
      <c r="D142" s="16" t="s">
        <v>14</v>
      </c>
      <c r="E142" s="17">
        <f t="shared" si="38"/>
        <v>0</v>
      </c>
      <c r="F142" s="17">
        <v>0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21">
        <v>0</v>
      </c>
    </row>
    <row r="143" spans="1:15" ht="14.45" customHeight="1">
      <c r="A143" s="84"/>
      <c r="B143" s="86"/>
      <c r="C143" s="86"/>
      <c r="D143" s="16" t="s">
        <v>15</v>
      </c>
      <c r="E143" s="17">
        <f t="shared" si="38"/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21">
        <v>0</v>
      </c>
    </row>
    <row r="144" spans="1:15" ht="25.5" customHeight="1">
      <c r="A144" s="84"/>
      <c r="B144" s="86"/>
      <c r="C144" s="86"/>
      <c r="D144" s="16" t="s">
        <v>107</v>
      </c>
      <c r="E144" s="17">
        <f>E142+E143</f>
        <v>0</v>
      </c>
      <c r="F144" s="17">
        <f t="shared" ref="F144:L144" si="44">F142+F143</f>
        <v>0</v>
      </c>
      <c r="G144" s="17">
        <f t="shared" si="44"/>
        <v>0</v>
      </c>
      <c r="H144" s="17">
        <f t="shared" si="44"/>
        <v>0</v>
      </c>
      <c r="I144" s="17">
        <f t="shared" si="44"/>
        <v>0</v>
      </c>
      <c r="J144" s="17">
        <f t="shared" si="44"/>
        <v>0</v>
      </c>
      <c r="K144" s="17">
        <f t="shared" si="44"/>
        <v>0</v>
      </c>
      <c r="L144" s="17">
        <f t="shared" si="44"/>
        <v>0</v>
      </c>
    </row>
    <row r="145" spans="1:14" ht="14.45" customHeight="1">
      <c r="A145" s="84"/>
      <c r="B145" s="86"/>
      <c r="C145" s="86"/>
      <c r="D145" s="16" t="s">
        <v>16</v>
      </c>
      <c r="E145" s="17">
        <f>F145+G145+H145+I145+J145+K145+L145</f>
        <v>250000</v>
      </c>
      <c r="F145" s="25">
        <v>0</v>
      </c>
      <c r="G145" s="25">
        <v>100000</v>
      </c>
      <c r="H145" s="25">
        <v>50000</v>
      </c>
      <c r="I145" s="25">
        <v>0</v>
      </c>
      <c r="J145" s="25">
        <v>100000</v>
      </c>
      <c r="K145" s="25">
        <v>0</v>
      </c>
      <c r="L145" s="28">
        <v>0</v>
      </c>
    </row>
    <row r="146" spans="1:14" ht="14.45" customHeight="1">
      <c r="A146" s="83" t="s">
        <v>112</v>
      </c>
      <c r="B146" s="85" t="s">
        <v>28</v>
      </c>
      <c r="C146" s="85" t="s">
        <v>42</v>
      </c>
      <c r="D146" s="27" t="s">
        <v>3</v>
      </c>
      <c r="E146" s="19">
        <f>F146+G146+H146+I146+J146+K146+L146</f>
        <v>538056.48008999997</v>
      </c>
      <c r="F146" s="19">
        <f t="shared" ref="F146:L146" si="45">F147+F148+F149+F150+F151</f>
        <v>359056.48008999997</v>
      </c>
      <c r="G146" s="19">
        <f t="shared" si="45"/>
        <v>44000</v>
      </c>
      <c r="H146" s="19">
        <f t="shared" si="45"/>
        <v>0</v>
      </c>
      <c r="I146" s="19">
        <f t="shared" si="45"/>
        <v>85000</v>
      </c>
      <c r="J146" s="19">
        <f t="shared" si="45"/>
        <v>0</v>
      </c>
      <c r="K146" s="19">
        <f t="shared" si="45"/>
        <v>50000</v>
      </c>
      <c r="L146" s="19">
        <f t="shared" si="45"/>
        <v>0</v>
      </c>
    </row>
    <row r="147" spans="1:14" ht="14.45" customHeight="1">
      <c r="A147" s="84"/>
      <c r="B147" s="86"/>
      <c r="C147" s="86"/>
      <c r="D147" s="16" t="s">
        <v>13</v>
      </c>
      <c r="E147" s="17">
        <f t="shared" si="38"/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21">
        <v>0</v>
      </c>
    </row>
    <row r="148" spans="1:14" ht="14.45" customHeight="1">
      <c r="A148" s="84"/>
      <c r="B148" s="86"/>
      <c r="C148" s="86"/>
      <c r="D148" s="16" t="s">
        <v>14</v>
      </c>
      <c r="E148" s="17">
        <f t="shared" si="38"/>
        <v>159056.48009</v>
      </c>
      <c r="F148" s="17">
        <v>159056.48009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21">
        <v>0</v>
      </c>
      <c r="N148" s="5"/>
    </row>
    <row r="149" spans="1:14" ht="14.45" customHeight="1">
      <c r="A149" s="84"/>
      <c r="B149" s="86"/>
      <c r="C149" s="86"/>
      <c r="D149" s="16" t="s">
        <v>15</v>
      </c>
      <c r="E149" s="17">
        <f t="shared" si="38"/>
        <v>17672.942230000001</v>
      </c>
      <c r="F149" s="17">
        <v>0</v>
      </c>
      <c r="G149" s="17">
        <v>17672.942230000001</v>
      </c>
      <c r="H149" s="17">
        <v>0</v>
      </c>
      <c r="I149" s="17">
        <v>0</v>
      </c>
      <c r="J149" s="17">
        <v>0</v>
      </c>
      <c r="K149" s="17">
        <v>0</v>
      </c>
      <c r="L149" s="21">
        <v>0</v>
      </c>
    </row>
    <row r="150" spans="1:14" ht="24.6" customHeight="1">
      <c r="A150" s="84"/>
      <c r="B150" s="86"/>
      <c r="C150" s="86"/>
      <c r="D150" s="16" t="s">
        <v>107</v>
      </c>
      <c r="E150" s="17">
        <f>E148+E149</f>
        <v>176729.42232000001</v>
      </c>
      <c r="F150" s="17">
        <f t="shared" ref="F150:L150" si="46">F148+F149</f>
        <v>159056.48009</v>
      </c>
      <c r="G150" s="17">
        <f>G149</f>
        <v>17672.942230000001</v>
      </c>
      <c r="H150" s="17">
        <f t="shared" si="46"/>
        <v>0</v>
      </c>
      <c r="I150" s="17">
        <f t="shared" si="46"/>
        <v>0</v>
      </c>
      <c r="J150" s="17">
        <f t="shared" si="46"/>
        <v>0</v>
      </c>
      <c r="K150" s="17">
        <f t="shared" si="46"/>
        <v>0</v>
      </c>
      <c r="L150" s="17">
        <f t="shared" si="46"/>
        <v>0</v>
      </c>
    </row>
    <row r="151" spans="1:14" ht="14.45" customHeight="1">
      <c r="A151" s="84"/>
      <c r="B151" s="86"/>
      <c r="C151" s="86"/>
      <c r="D151" s="16" t="s">
        <v>16</v>
      </c>
      <c r="E151" s="17">
        <f>F151+G151+H151+I151+J151+K151+L151</f>
        <v>184597.63545</v>
      </c>
      <c r="F151" s="25">
        <v>40943.519910000003</v>
      </c>
      <c r="G151" s="25">
        <f>44000-G149-G150</f>
        <v>8654.1155399999989</v>
      </c>
      <c r="H151" s="25">
        <v>0</v>
      </c>
      <c r="I151" s="25">
        <v>85000</v>
      </c>
      <c r="J151" s="25">
        <v>0</v>
      </c>
      <c r="K151" s="25">
        <v>50000</v>
      </c>
      <c r="L151" s="28">
        <v>0</v>
      </c>
    </row>
    <row r="152" spans="1:14" ht="14.45" customHeight="1">
      <c r="A152" s="83" t="s">
        <v>113</v>
      </c>
      <c r="B152" s="85" t="s">
        <v>30</v>
      </c>
      <c r="C152" s="85" t="s">
        <v>42</v>
      </c>
      <c r="D152" s="27" t="s">
        <v>3</v>
      </c>
      <c r="E152" s="19">
        <f>F152+G152+H152+I152+J152+K152+L152</f>
        <v>267061.52314</v>
      </c>
      <c r="F152" s="19">
        <f t="shared" ref="F152:L152" si="47">F153+F154+F155+F156+F157</f>
        <v>0</v>
      </c>
      <c r="G152" s="19">
        <f t="shared" si="47"/>
        <v>67061.52313999999</v>
      </c>
      <c r="H152" s="19">
        <f t="shared" si="47"/>
        <v>100000</v>
      </c>
      <c r="I152" s="19">
        <f t="shared" si="47"/>
        <v>100000</v>
      </c>
      <c r="J152" s="19">
        <f t="shared" si="47"/>
        <v>0</v>
      </c>
      <c r="K152" s="19">
        <f t="shared" si="47"/>
        <v>0</v>
      </c>
      <c r="L152" s="19">
        <f t="shared" si="47"/>
        <v>0</v>
      </c>
    </row>
    <row r="153" spans="1:14" ht="14.45" customHeight="1">
      <c r="A153" s="84"/>
      <c r="B153" s="86"/>
      <c r="C153" s="86"/>
      <c r="D153" s="16" t="s">
        <v>13</v>
      </c>
      <c r="E153" s="17">
        <f t="shared" si="38"/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21">
        <v>0</v>
      </c>
      <c r="M153" s="5"/>
    </row>
    <row r="154" spans="1:14" ht="14.45" customHeight="1">
      <c r="A154" s="84"/>
      <c r="B154" s="86"/>
      <c r="C154" s="86"/>
      <c r="D154" s="16" t="s">
        <v>14</v>
      </c>
      <c r="E154" s="17">
        <f t="shared" si="38"/>
        <v>23402.388809999997</v>
      </c>
      <c r="F154" s="17">
        <v>0</v>
      </c>
      <c r="G154" s="17">
        <f>22414.48407+987.90474</f>
        <v>23402.388809999997</v>
      </c>
      <c r="H154" s="17">
        <v>0</v>
      </c>
      <c r="I154" s="17">
        <v>0</v>
      </c>
      <c r="J154" s="17">
        <v>0</v>
      </c>
      <c r="K154" s="17">
        <v>0</v>
      </c>
      <c r="L154" s="21">
        <v>0</v>
      </c>
    </row>
    <row r="155" spans="1:14" ht="14.45" customHeight="1">
      <c r="A155" s="84"/>
      <c r="B155" s="86"/>
      <c r="C155" s="86"/>
      <c r="D155" s="16" t="s">
        <v>15</v>
      </c>
      <c r="E155" s="17">
        <f t="shared" si="38"/>
        <v>10128.37276</v>
      </c>
      <c r="F155" s="17">
        <v>0</v>
      </c>
      <c r="G155" s="17">
        <v>10128.37276</v>
      </c>
      <c r="H155" s="17">
        <v>0</v>
      </c>
      <c r="I155" s="17">
        <v>0</v>
      </c>
      <c r="J155" s="17">
        <v>0</v>
      </c>
      <c r="K155" s="17">
        <v>0</v>
      </c>
      <c r="L155" s="21">
        <v>0</v>
      </c>
      <c r="N155" s="5"/>
    </row>
    <row r="156" spans="1:14" ht="26.1" customHeight="1">
      <c r="A156" s="84"/>
      <c r="B156" s="86"/>
      <c r="C156" s="86"/>
      <c r="D156" s="16" t="s">
        <v>107</v>
      </c>
      <c r="E156" s="17">
        <f>E154+E155</f>
        <v>33530.761569999995</v>
      </c>
      <c r="F156" s="17">
        <f t="shared" ref="F156:L156" si="48">F154+F155</f>
        <v>0</v>
      </c>
      <c r="G156" s="17">
        <f>G154+G155</f>
        <v>33530.761569999995</v>
      </c>
      <c r="H156" s="17">
        <f t="shared" si="48"/>
        <v>0</v>
      </c>
      <c r="I156" s="17">
        <f t="shared" si="48"/>
        <v>0</v>
      </c>
      <c r="J156" s="17">
        <f t="shared" si="48"/>
        <v>0</v>
      </c>
      <c r="K156" s="17">
        <f t="shared" si="48"/>
        <v>0</v>
      </c>
      <c r="L156" s="17">
        <f t="shared" si="48"/>
        <v>0</v>
      </c>
      <c r="N156" s="5"/>
    </row>
    <row r="157" spans="1:14" ht="14.45" customHeight="1">
      <c r="A157" s="84"/>
      <c r="B157" s="86"/>
      <c r="C157" s="86"/>
      <c r="D157" s="16" t="s">
        <v>16</v>
      </c>
      <c r="E157" s="17">
        <f t="shared" si="38"/>
        <v>200000</v>
      </c>
      <c r="F157" s="25">
        <v>0</v>
      </c>
      <c r="G157" s="25">
        <v>0</v>
      </c>
      <c r="H157" s="25">
        <v>100000</v>
      </c>
      <c r="I157" s="25">
        <v>100000</v>
      </c>
      <c r="J157" s="25">
        <v>0</v>
      </c>
      <c r="K157" s="25">
        <v>0</v>
      </c>
      <c r="L157" s="28">
        <v>0</v>
      </c>
    </row>
    <row r="158" spans="1:14" ht="14.45" customHeight="1">
      <c r="A158" s="83" t="s">
        <v>114</v>
      </c>
      <c r="B158" s="85" t="s">
        <v>26</v>
      </c>
      <c r="C158" s="85" t="s">
        <v>42</v>
      </c>
      <c r="D158" s="27" t="s">
        <v>3</v>
      </c>
      <c r="E158" s="19">
        <f>F158+G158+H158+I158+J158+K158+L158</f>
        <v>880371.61751999997</v>
      </c>
      <c r="F158" s="19">
        <f t="shared" ref="F158:L158" si="49">F159+F160+F161+F162+F163</f>
        <v>169986.45075000002</v>
      </c>
      <c r="G158" s="19">
        <f t="shared" si="49"/>
        <v>150385.16676999998</v>
      </c>
      <c r="H158" s="19">
        <f t="shared" si="49"/>
        <v>150000</v>
      </c>
      <c r="I158" s="19">
        <f t="shared" si="49"/>
        <v>100000</v>
      </c>
      <c r="J158" s="19">
        <f t="shared" si="49"/>
        <v>0</v>
      </c>
      <c r="K158" s="19">
        <f t="shared" si="49"/>
        <v>150000</v>
      </c>
      <c r="L158" s="19">
        <f t="shared" si="49"/>
        <v>160000</v>
      </c>
    </row>
    <row r="159" spans="1:14" ht="14.45" customHeight="1">
      <c r="A159" s="84"/>
      <c r="B159" s="86"/>
      <c r="C159" s="86"/>
      <c r="D159" s="16" t="s">
        <v>13</v>
      </c>
      <c r="E159" s="17">
        <f t="shared" si="38"/>
        <v>0</v>
      </c>
      <c r="F159" s="17">
        <v>0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21">
        <v>0</v>
      </c>
    </row>
    <row r="160" spans="1:14" ht="14.45" customHeight="1">
      <c r="A160" s="84"/>
      <c r="B160" s="86"/>
      <c r="C160" s="86"/>
      <c r="D160" s="16" t="s">
        <v>14</v>
      </c>
      <c r="E160" s="17">
        <f t="shared" si="38"/>
        <v>100571.22484000001</v>
      </c>
      <c r="F160" s="17">
        <v>69986.450750000004</v>
      </c>
      <c r="G160" s="17">
        <v>30584.774089999999</v>
      </c>
      <c r="H160" s="17">
        <v>0</v>
      </c>
      <c r="I160" s="17">
        <v>0</v>
      </c>
      <c r="J160" s="17">
        <v>0</v>
      </c>
      <c r="K160" s="17">
        <v>0</v>
      </c>
      <c r="L160" s="21">
        <v>0</v>
      </c>
    </row>
    <row r="161" spans="1:12" ht="14.45" customHeight="1">
      <c r="A161" s="84"/>
      <c r="B161" s="86"/>
      <c r="C161" s="86"/>
      <c r="D161" s="16" t="s">
        <v>15</v>
      </c>
      <c r="E161" s="17">
        <f t="shared" si="38"/>
        <v>19800.392680000001</v>
      </c>
      <c r="F161" s="17">
        <v>0</v>
      </c>
      <c r="G161" s="17">
        <f>3632.62079+7776.27231+8391.49958</f>
        <v>19800.392680000001</v>
      </c>
      <c r="H161" s="17">
        <v>0</v>
      </c>
      <c r="I161" s="17">
        <v>0</v>
      </c>
      <c r="J161" s="17">
        <v>0</v>
      </c>
      <c r="K161" s="17">
        <v>0</v>
      </c>
      <c r="L161" s="21">
        <v>0</v>
      </c>
    </row>
    <row r="162" spans="1:12" s="10" customFormat="1" ht="29.1" customHeight="1">
      <c r="A162" s="84"/>
      <c r="B162" s="86"/>
      <c r="C162" s="86"/>
      <c r="D162" s="16" t="s">
        <v>107</v>
      </c>
      <c r="E162" s="17">
        <f>E160+E161</f>
        <v>120371.61752000001</v>
      </c>
      <c r="F162" s="17">
        <f t="shared" ref="F162:L162" si="50">F160+F161</f>
        <v>69986.450750000004</v>
      </c>
      <c r="G162" s="17">
        <f>G160+G161</f>
        <v>50385.166769999996</v>
      </c>
      <c r="H162" s="17">
        <f t="shared" si="50"/>
        <v>0</v>
      </c>
      <c r="I162" s="17">
        <f t="shared" si="50"/>
        <v>0</v>
      </c>
      <c r="J162" s="17">
        <f t="shared" si="50"/>
        <v>0</v>
      </c>
      <c r="K162" s="17">
        <f t="shared" si="50"/>
        <v>0</v>
      </c>
      <c r="L162" s="17">
        <f t="shared" si="50"/>
        <v>0</v>
      </c>
    </row>
    <row r="163" spans="1:12" ht="14.45" customHeight="1">
      <c r="A163" s="84"/>
      <c r="B163" s="86"/>
      <c r="C163" s="86"/>
      <c r="D163" s="16" t="s">
        <v>16</v>
      </c>
      <c r="E163" s="17">
        <f>F163+G163+H163+I163+J163+K163+L163</f>
        <v>639628.38248000003</v>
      </c>
      <c r="F163" s="25">
        <v>30013.54925</v>
      </c>
      <c r="G163" s="25">
        <f>100000-G161-G160</f>
        <v>49614.833229999997</v>
      </c>
      <c r="H163" s="25">
        <v>150000</v>
      </c>
      <c r="I163" s="25">
        <v>100000</v>
      </c>
      <c r="J163" s="25">
        <v>0</v>
      </c>
      <c r="K163" s="25">
        <v>150000</v>
      </c>
      <c r="L163" s="28">
        <v>160000</v>
      </c>
    </row>
    <row r="164" spans="1:12" ht="14.45" customHeight="1">
      <c r="A164" s="83" t="s">
        <v>115</v>
      </c>
      <c r="B164" s="85" t="s">
        <v>43</v>
      </c>
      <c r="C164" s="85" t="s">
        <v>42</v>
      </c>
      <c r="D164" s="27" t="s">
        <v>3</v>
      </c>
      <c r="E164" s="19">
        <f t="shared" si="38"/>
        <v>100000</v>
      </c>
      <c r="F164" s="19">
        <f t="shared" ref="F164:L164" si="51">F165+F166+F167+F168+F169</f>
        <v>0</v>
      </c>
      <c r="G164" s="19">
        <f t="shared" si="51"/>
        <v>100000</v>
      </c>
      <c r="H164" s="19">
        <f t="shared" si="51"/>
        <v>0</v>
      </c>
      <c r="I164" s="19">
        <f t="shared" si="51"/>
        <v>0</v>
      </c>
      <c r="J164" s="19">
        <f t="shared" si="51"/>
        <v>0</v>
      </c>
      <c r="K164" s="19">
        <f t="shared" si="51"/>
        <v>0</v>
      </c>
      <c r="L164" s="19">
        <f t="shared" si="51"/>
        <v>0</v>
      </c>
    </row>
    <row r="165" spans="1:12" ht="14.45" customHeight="1">
      <c r="A165" s="84"/>
      <c r="B165" s="86"/>
      <c r="C165" s="86"/>
      <c r="D165" s="16" t="s">
        <v>13</v>
      </c>
      <c r="E165" s="17">
        <f t="shared" si="38"/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21">
        <v>0</v>
      </c>
    </row>
    <row r="166" spans="1:12" ht="14.45" customHeight="1">
      <c r="A166" s="84"/>
      <c r="B166" s="86"/>
      <c r="C166" s="86"/>
      <c r="D166" s="16" t="s">
        <v>14</v>
      </c>
      <c r="E166" s="17">
        <f t="shared" si="38"/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21">
        <v>0</v>
      </c>
    </row>
    <row r="167" spans="1:12" ht="14.45" customHeight="1">
      <c r="A167" s="84"/>
      <c r="B167" s="86"/>
      <c r="C167" s="86"/>
      <c r="D167" s="16" t="s">
        <v>15</v>
      </c>
      <c r="E167" s="17">
        <f t="shared" si="38"/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21">
        <v>0</v>
      </c>
    </row>
    <row r="168" spans="1:12" ht="29.1" customHeight="1">
      <c r="A168" s="84"/>
      <c r="B168" s="86"/>
      <c r="C168" s="86"/>
      <c r="D168" s="16" t="s">
        <v>107</v>
      </c>
      <c r="E168" s="17">
        <f>E166+E167</f>
        <v>0</v>
      </c>
      <c r="F168" s="17">
        <f t="shared" ref="F168:L168" si="52">F166+F167</f>
        <v>0</v>
      </c>
      <c r="G168" s="17">
        <f t="shared" si="52"/>
        <v>0</v>
      </c>
      <c r="H168" s="17">
        <f t="shared" si="52"/>
        <v>0</v>
      </c>
      <c r="I168" s="17">
        <f t="shared" si="52"/>
        <v>0</v>
      </c>
      <c r="J168" s="17">
        <f t="shared" si="52"/>
        <v>0</v>
      </c>
      <c r="K168" s="17">
        <f t="shared" si="52"/>
        <v>0</v>
      </c>
      <c r="L168" s="17">
        <f t="shared" si="52"/>
        <v>0</v>
      </c>
    </row>
    <row r="169" spans="1:12" ht="14.45" customHeight="1">
      <c r="A169" s="84"/>
      <c r="B169" s="86"/>
      <c r="C169" s="86"/>
      <c r="D169" s="16" t="s">
        <v>16</v>
      </c>
      <c r="E169" s="17">
        <f t="shared" si="38"/>
        <v>100000</v>
      </c>
      <c r="F169" s="17">
        <v>0</v>
      </c>
      <c r="G169" s="17">
        <v>100000</v>
      </c>
      <c r="H169" s="17">
        <v>0</v>
      </c>
      <c r="I169" s="17">
        <v>0</v>
      </c>
      <c r="J169" s="17">
        <v>0</v>
      </c>
      <c r="K169" s="17">
        <v>0</v>
      </c>
      <c r="L169" s="21">
        <v>0</v>
      </c>
    </row>
    <row r="170" spans="1:12" ht="14.45" customHeight="1">
      <c r="A170" s="83" t="s">
        <v>116</v>
      </c>
      <c r="B170" s="85" t="s">
        <v>27</v>
      </c>
      <c r="C170" s="85" t="s">
        <v>42</v>
      </c>
      <c r="D170" s="27" t="s">
        <v>3</v>
      </c>
      <c r="E170" s="19">
        <f>F170+G170+H170+I170+J170+K170+L170</f>
        <v>51000</v>
      </c>
      <c r="F170" s="19">
        <f t="shared" ref="F170:L170" si="53">F171+F172+F173+F174+F175</f>
        <v>0</v>
      </c>
      <c r="G170" s="19">
        <f t="shared" si="53"/>
        <v>1000</v>
      </c>
      <c r="H170" s="19">
        <f t="shared" si="53"/>
        <v>50000</v>
      </c>
      <c r="I170" s="19">
        <f t="shared" si="53"/>
        <v>0</v>
      </c>
      <c r="J170" s="19">
        <f t="shared" si="53"/>
        <v>0</v>
      </c>
      <c r="K170" s="19">
        <f t="shared" si="53"/>
        <v>0</v>
      </c>
      <c r="L170" s="19">
        <f t="shared" si="53"/>
        <v>0</v>
      </c>
    </row>
    <row r="171" spans="1:12" ht="14.45" customHeight="1">
      <c r="A171" s="84"/>
      <c r="B171" s="86"/>
      <c r="C171" s="86"/>
      <c r="D171" s="16" t="s">
        <v>13</v>
      </c>
      <c r="E171" s="17">
        <f t="shared" si="38"/>
        <v>0</v>
      </c>
      <c r="F171" s="17">
        <v>0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21">
        <v>0</v>
      </c>
    </row>
    <row r="172" spans="1:12" ht="14.45" customHeight="1">
      <c r="A172" s="84"/>
      <c r="B172" s="86"/>
      <c r="C172" s="86"/>
      <c r="D172" s="16" t="s">
        <v>14</v>
      </c>
      <c r="E172" s="17">
        <f t="shared" si="38"/>
        <v>0</v>
      </c>
      <c r="F172" s="17">
        <v>0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21">
        <v>0</v>
      </c>
    </row>
    <row r="173" spans="1:12" ht="14.45" customHeight="1">
      <c r="A173" s="84"/>
      <c r="B173" s="86"/>
      <c r="C173" s="86"/>
      <c r="D173" s="16" t="s">
        <v>15</v>
      </c>
      <c r="E173" s="17">
        <f t="shared" si="38"/>
        <v>1000</v>
      </c>
      <c r="F173" s="17">
        <v>0</v>
      </c>
      <c r="G173" s="17">
        <v>1000</v>
      </c>
      <c r="H173" s="17">
        <v>0</v>
      </c>
      <c r="I173" s="17">
        <v>0</v>
      </c>
      <c r="J173" s="17">
        <v>0</v>
      </c>
      <c r="K173" s="17">
        <v>0</v>
      </c>
      <c r="L173" s="21">
        <v>0</v>
      </c>
    </row>
    <row r="174" spans="1:12" ht="29.1" customHeight="1">
      <c r="A174" s="84"/>
      <c r="B174" s="86"/>
      <c r="C174" s="86"/>
      <c r="D174" s="16" t="s">
        <v>107</v>
      </c>
      <c r="E174" s="17">
        <f>E172+E173</f>
        <v>1000</v>
      </c>
      <c r="F174" s="17">
        <f t="shared" ref="F174:L174" si="54">F172+F173</f>
        <v>0</v>
      </c>
      <c r="G174" s="17">
        <v>0</v>
      </c>
      <c r="H174" s="17">
        <f t="shared" si="54"/>
        <v>0</v>
      </c>
      <c r="I174" s="17">
        <f t="shared" si="54"/>
        <v>0</v>
      </c>
      <c r="J174" s="17">
        <f t="shared" si="54"/>
        <v>0</v>
      </c>
      <c r="K174" s="17">
        <f t="shared" si="54"/>
        <v>0</v>
      </c>
      <c r="L174" s="17">
        <f t="shared" si="54"/>
        <v>0</v>
      </c>
    </row>
    <row r="175" spans="1:12" ht="14.45" customHeight="1">
      <c r="A175" s="84"/>
      <c r="B175" s="86"/>
      <c r="C175" s="86"/>
      <c r="D175" s="16" t="s">
        <v>16</v>
      </c>
      <c r="E175" s="17">
        <f t="shared" si="38"/>
        <v>50000</v>
      </c>
      <c r="F175" s="25">
        <v>0</v>
      </c>
      <c r="G175" s="25">
        <v>0</v>
      </c>
      <c r="H175" s="25">
        <v>50000</v>
      </c>
      <c r="I175" s="25">
        <v>0</v>
      </c>
      <c r="J175" s="25">
        <v>0</v>
      </c>
      <c r="K175" s="25">
        <v>0</v>
      </c>
      <c r="L175" s="28">
        <v>0</v>
      </c>
    </row>
    <row r="176" spans="1:12" ht="19.899999999999999" customHeight="1">
      <c r="A176" s="83" t="s">
        <v>117</v>
      </c>
      <c r="B176" s="85" t="s">
        <v>66</v>
      </c>
      <c r="C176" s="85" t="s">
        <v>42</v>
      </c>
      <c r="D176" s="27" t="s">
        <v>3</v>
      </c>
      <c r="E176" s="19">
        <f t="shared" ref="E176:L179" si="55">E182+E188+E194+E200+E206+E212+E218+E224</f>
        <v>267156.32999999996</v>
      </c>
      <c r="F176" s="19">
        <f t="shared" ref="F176:L176" si="56">F177+F178+F179+F180+F181</f>
        <v>33988.729999999996</v>
      </c>
      <c r="G176" s="19">
        <f t="shared" si="56"/>
        <v>55377</v>
      </c>
      <c r="H176" s="19">
        <f t="shared" si="56"/>
        <v>37790.6</v>
      </c>
      <c r="I176" s="19">
        <f t="shared" si="56"/>
        <v>35000</v>
      </c>
      <c r="J176" s="19">
        <f t="shared" si="56"/>
        <v>30000</v>
      </c>
      <c r="K176" s="19">
        <f t="shared" si="56"/>
        <v>40000</v>
      </c>
      <c r="L176" s="19">
        <f t="shared" si="56"/>
        <v>35000</v>
      </c>
    </row>
    <row r="177" spans="1:12" ht="19.899999999999999" customHeight="1">
      <c r="A177" s="84"/>
      <c r="B177" s="86"/>
      <c r="C177" s="86"/>
      <c r="D177" s="16" t="s">
        <v>13</v>
      </c>
      <c r="E177" s="19">
        <f t="shared" si="55"/>
        <v>0</v>
      </c>
      <c r="F177" s="18">
        <f t="shared" si="55"/>
        <v>0</v>
      </c>
      <c r="G177" s="18">
        <f t="shared" si="55"/>
        <v>0</v>
      </c>
      <c r="H177" s="18">
        <f t="shared" si="55"/>
        <v>0</v>
      </c>
      <c r="I177" s="18">
        <f t="shared" si="55"/>
        <v>0</v>
      </c>
      <c r="J177" s="18">
        <f t="shared" si="55"/>
        <v>0</v>
      </c>
      <c r="K177" s="18">
        <f t="shared" si="55"/>
        <v>0</v>
      </c>
      <c r="L177" s="18">
        <f t="shared" si="55"/>
        <v>0</v>
      </c>
    </row>
    <row r="178" spans="1:12" ht="19.899999999999999" customHeight="1">
      <c r="A178" s="84"/>
      <c r="B178" s="86"/>
      <c r="C178" s="86"/>
      <c r="D178" s="16" t="s">
        <v>14</v>
      </c>
      <c r="E178" s="19">
        <f t="shared" si="55"/>
        <v>0</v>
      </c>
      <c r="F178" s="18">
        <f t="shared" si="55"/>
        <v>0</v>
      </c>
      <c r="G178" s="18">
        <f t="shared" si="55"/>
        <v>0</v>
      </c>
      <c r="H178" s="18">
        <f t="shared" si="55"/>
        <v>0</v>
      </c>
      <c r="I178" s="18">
        <f t="shared" si="55"/>
        <v>0</v>
      </c>
      <c r="J178" s="18">
        <f t="shared" si="55"/>
        <v>0</v>
      </c>
      <c r="K178" s="18">
        <f t="shared" si="55"/>
        <v>0</v>
      </c>
      <c r="L178" s="18">
        <f t="shared" si="55"/>
        <v>0</v>
      </c>
    </row>
    <row r="179" spans="1:12" ht="19.899999999999999" customHeight="1">
      <c r="A179" s="84"/>
      <c r="B179" s="86"/>
      <c r="C179" s="86"/>
      <c r="D179" s="16" t="s">
        <v>15</v>
      </c>
      <c r="E179" s="19">
        <f t="shared" si="55"/>
        <v>12201</v>
      </c>
      <c r="F179" s="18">
        <f t="shared" si="55"/>
        <v>0</v>
      </c>
      <c r="G179" s="18">
        <f t="shared" si="55"/>
        <v>12201</v>
      </c>
      <c r="H179" s="18">
        <f t="shared" si="55"/>
        <v>0</v>
      </c>
      <c r="I179" s="18">
        <f t="shared" si="55"/>
        <v>0</v>
      </c>
      <c r="J179" s="18">
        <f t="shared" si="55"/>
        <v>0</v>
      </c>
      <c r="K179" s="18">
        <f t="shared" si="55"/>
        <v>0</v>
      </c>
      <c r="L179" s="18">
        <f t="shared" si="55"/>
        <v>0</v>
      </c>
    </row>
    <row r="180" spans="1:12" ht="31.5" customHeight="1">
      <c r="A180" s="84"/>
      <c r="B180" s="86"/>
      <c r="C180" s="86"/>
      <c r="D180" s="16" t="s">
        <v>107</v>
      </c>
      <c r="E180" s="19">
        <f>E178+E179</f>
        <v>12201</v>
      </c>
      <c r="F180" s="18">
        <f t="shared" ref="F180:L180" si="57">F178+F179</f>
        <v>0</v>
      </c>
      <c r="G180" s="18">
        <v>0</v>
      </c>
      <c r="H180" s="18">
        <f t="shared" si="57"/>
        <v>0</v>
      </c>
      <c r="I180" s="18">
        <f t="shared" si="57"/>
        <v>0</v>
      </c>
      <c r="J180" s="18">
        <f t="shared" si="57"/>
        <v>0</v>
      </c>
      <c r="K180" s="18">
        <f t="shared" si="57"/>
        <v>0</v>
      </c>
      <c r="L180" s="18">
        <f t="shared" si="57"/>
        <v>0</v>
      </c>
    </row>
    <row r="181" spans="1:12" ht="19.899999999999999" customHeight="1">
      <c r="A181" s="84"/>
      <c r="B181" s="86"/>
      <c r="C181" s="86"/>
      <c r="D181" s="16" t="s">
        <v>16</v>
      </c>
      <c r="E181" s="19">
        <f t="shared" ref="E181:L181" si="58">E187+E193+E199+E205+E211+E217+E223+E229</f>
        <v>254955.33</v>
      </c>
      <c r="F181" s="18">
        <f t="shared" si="58"/>
        <v>33988.729999999996</v>
      </c>
      <c r="G181" s="18">
        <f t="shared" si="58"/>
        <v>43176</v>
      </c>
      <c r="H181" s="18">
        <f t="shared" si="58"/>
        <v>37790.6</v>
      </c>
      <c r="I181" s="18">
        <f t="shared" si="58"/>
        <v>35000</v>
      </c>
      <c r="J181" s="18">
        <f t="shared" si="58"/>
        <v>30000</v>
      </c>
      <c r="K181" s="18">
        <f t="shared" si="58"/>
        <v>40000</v>
      </c>
      <c r="L181" s="18">
        <f t="shared" si="58"/>
        <v>35000</v>
      </c>
    </row>
    <row r="182" spans="1:12" ht="14.45" customHeight="1">
      <c r="A182" s="83" t="s">
        <v>118</v>
      </c>
      <c r="B182" s="85" t="s">
        <v>34</v>
      </c>
      <c r="C182" s="85" t="s">
        <v>42</v>
      </c>
      <c r="D182" s="27" t="s">
        <v>3</v>
      </c>
      <c r="E182" s="19">
        <f>F182+G182+H182+I182+J182+K182+L182</f>
        <v>75856.73</v>
      </c>
      <c r="F182" s="19">
        <f t="shared" ref="F182:L182" si="59">F183+F184+F185+F186+F187</f>
        <v>8656.73</v>
      </c>
      <c r="G182" s="19">
        <f t="shared" si="59"/>
        <v>26200</v>
      </c>
      <c r="H182" s="19">
        <f t="shared" si="59"/>
        <v>5000</v>
      </c>
      <c r="I182" s="19">
        <f t="shared" si="59"/>
        <v>5000</v>
      </c>
      <c r="J182" s="19">
        <f t="shared" si="59"/>
        <v>11000</v>
      </c>
      <c r="K182" s="19">
        <f t="shared" si="59"/>
        <v>7000</v>
      </c>
      <c r="L182" s="19">
        <f t="shared" si="59"/>
        <v>13000</v>
      </c>
    </row>
    <row r="183" spans="1:12" ht="14.45" customHeight="1">
      <c r="A183" s="84"/>
      <c r="B183" s="86"/>
      <c r="C183" s="86"/>
      <c r="D183" s="16" t="s">
        <v>13</v>
      </c>
      <c r="E183" s="17">
        <f t="shared" ref="E183:E229" si="60">F183+G183+H183+I183+J183+K183+L183</f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21">
        <v>0</v>
      </c>
    </row>
    <row r="184" spans="1:12" ht="14.45" customHeight="1">
      <c r="A184" s="84"/>
      <c r="B184" s="86"/>
      <c r="C184" s="86"/>
      <c r="D184" s="16" t="s">
        <v>14</v>
      </c>
      <c r="E184" s="17">
        <f t="shared" si="60"/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21">
        <v>0</v>
      </c>
    </row>
    <row r="185" spans="1:12" ht="14.45" customHeight="1">
      <c r="A185" s="84"/>
      <c r="B185" s="86"/>
      <c r="C185" s="86"/>
      <c r="D185" s="16" t="s">
        <v>15</v>
      </c>
      <c r="E185" s="17">
        <f t="shared" si="60"/>
        <v>11200</v>
      </c>
      <c r="F185" s="17">
        <v>0</v>
      </c>
      <c r="G185" s="17">
        <v>11200</v>
      </c>
      <c r="H185" s="17">
        <v>0</v>
      </c>
      <c r="I185" s="17">
        <v>0</v>
      </c>
      <c r="J185" s="17">
        <v>0</v>
      </c>
      <c r="K185" s="17">
        <v>0</v>
      </c>
      <c r="L185" s="21">
        <v>0</v>
      </c>
    </row>
    <row r="186" spans="1:12" ht="29.1" customHeight="1">
      <c r="A186" s="84"/>
      <c r="B186" s="86"/>
      <c r="C186" s="86"/>
      <c r="D186" s="16" t="s">
        <v>107</v>
      </c>
      <c r="E186" s="17">
        <f>E185+E184</f>
        <v>11200</v>
      </c>
      <c r="F186" s="17">
        <f t="shared" ref="F186:L186" si="61">F185+F184</f>
        <v>0</v>
      </c>
      <c r="G186" s="17">
        <v>0</v>
      </c>
      <c r="H186" s="17">
        <f t="shared" si="61"/>
        <v>0</v>
      </c>
      <c r="I186" s="17">
        <f t="shared" si="61"/>
        <v>0</v>
      </c>
      <c r="J186" s="17">
        <f t="shared" si="61"/>
        <v>0</v>
      </c>
      <c r="K186" s="17">
        <f t="shared" si="61"/>
        <v>0</v>
      </c>
      <c r="L186" s="17">
        <f t="shared" si="61"/>
        <v>0</v>
      </c>
    </row>
    <row r="187" spans="1:12" ht="14.45" customHeight="1">
      <c r="A187" s="84"/>
      <c r="B187" s="86"/>
      <c r="C187" s="86"/>
      <c r="D187" s="16" t="s">
        <v>16</v>
      </c>
      <c r="E187" s="17">
        <f t="shared" si="60"/>
        <v>64656.729999999996</v>
      </c>
      <c r="F187" s="25">
        <v>8656.73</v>
      </c>
      <c r="G187" s="25">
        <v>15000</v>
      </c>
      <c r="H187" s="25">
        <v>5000</v>
      </c>
      <c r="I187" s="25">
        <v>5000</v>
      </c>
      <c r="J187" s="25">
        <v>11000</v>
      </c>
      <c r="K187" s="25">
        <v>7000</v>
      </c>
      <c r="L187" s="28">
        <v>13000</v>
      </c>
    </row>
    <row r="188" spans="1:12" ht="14.45" customHeight="1">
      <c r="A188" s="83" t="s">
        <v>119</v>
      </c>
      <c r="B188" s="85" t="s">
        <v>24</v>
      </c>
      <c r="C188" s="85" t="s">
        <v>42</v>
      </c>
      <c r="D188" s="27" t="s">
        <v>3</v>
      </c>
      <c r="E188" s="19">
        <f>F188+G188+H188+I188+J188+K188+L188</f>
        <v>103000</v>
      </c>
      <c r="F188" s="19">
        <f t="shared" ref="F188:L188" si="62">F189+F190+F191+F192+F193</f>
        <v>13000</v>
      </c>
      <c r="G188" s="19">
        <f t="shared" si="62"/>
        <v>10000</v>
      </c>
      <c r="H188" s="19">
        <f t="shared" si="62"/>
        <v>15000</v>
      </c>
      <c r="I188" s="19">
        <f t="shared" si="62"/>
        <v>15000</v>
      </c>
      <c r="J188" s="19">
        <f t="shared" si="62"/>
        <v>15000</v>
      </c>
      <c r="K188" s="19">
        <f t="shared" si="62"/>
        <v>20000</v>
      </c>
      <c r="L188" s="19">
        <f t="shared" si="62"/>
        <v>15000</v>
      </c>
    </row>
    <row r="189" spans="1:12" ht="14.45" customHeight="1">
      <c r="A189" s="84"/>
      <c r="B189" s="86"/>
      <c r="C189" s="86"/>
      <c r="D189" s="16" t="s">
        <v>13</v>
      </c>
      <c r="E189" s="17">
        <f t="shared" si="60"/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21">
        <v>0</v>
      </c>
    </row>
    <row r="190" spans="1:12" ht="14.45" customHeight="1">
      <c r="A190" s="84"/>
      <c r="B190" s="86"/>
      <c r="C190" s="86"/>
      <c r="D190" s="16" t="s">
        <v>14</v>
      </c>
      <c r="E190" s="17">
        <f t="shared" si="60"/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21">
        <v>0</v>
      </c>
    </row>
    <row r="191" spans="1:12" ht="14.45" customHeight="1">
      <c r="A191" s="84"/>
      <c r="B191" s="86"/>
      <c r="C191" s="86"/>
      <c r="D191" s="16" t="s">
        <v>15</v>
      </c>
      <c r="E191" s="17">
        <f t="shared" si="60"/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21">
        <v>0</v>
      </c>
    </row>
    <row r="192" spans="1:12" ht="29.45" customHeight="1">
      <c r="A192" s="84"/>
      <c r="B192" s="86"/>
      <c r="C192" s="86"/>
      <c r="D192" s="16" t="s">
        <v>107</v>
      </c>
      <c r="E192" s="17">
        <f>E190+E191</f>
        <v>0</v>
      </c>
      <c r="F192" s="17">
        <f t="shared" ref="F192:L192" si="63">F190+F191</f>
        <v>0</v>
      </c>
      <c r="G192" s="17">
        <f t="shared" si="63"/>
        <v>0</v>
      </c>
      <c r="H192" s="17">
        <f t="shared" si="63"/>
        <v>0</v>
      </c>
      <c r="I192" s="17">
        <f t="shared" si="63"/>
        <v>0</v>
      </c>
      <c r="J192" s="17">
        <f t="shared" si="63"/>
        <v>0</v>
      </c>
      <c r="K192" s="17">
        <f t="shared" si="63"/>
        <v>0</v>
      </c>
      <c r="L192" s="17">
        <f t="shared" si="63"/>
        <v>0</v>
      </c>
    </row>
    <row r="193" spans="1:12" ht="14.45" customHeight="1">
      <c r="A193" s="84"/>
      <c r="B193" s="86"/>
      <c r="C193" s="86"/>
      <c r="D193" s="16" t="s">
        <v>16</v>
      </c>
      <c r="E193" s="17">
        <f t="shared" si="60"/>
        <v>103000</v>
      </c>
      <c r="F193" s="25">
        <v>13000</v>
      </c>
      <c r="G193" s="25">
        <v>10000</v>
      </c>
      <c r="H193" s="25">
        <v>15000</v>
      </c>
      <c r="I193" s="25">
        <v>15000</v>
      </c>
      <c r="J193" s="25">
        <v>15000</v>
      </c>
      <c r="K193" s="25">
        <v>20000</v>
      </c>
      <c r="L193" s="28">
        <v>15000</v>
      </c>
    </row>
    <row r="194" spans="1:12" ht="14.45" customHeight="1">
      <c r="A194" s="83" t="s">
        <v>120</v>
      </c>
      <c r="B194" s="85" t="s">
        <v>25</v>
      </c>
      <c r="C194" s="85" t="s">
        <v>42</v>
      </c>
      <c r="D194" s="27" t="s">
        <v>3</v>
      </c>
      <c r="E194" s="19">
        <f t="shared" si="60"/>
        <v>16791.599999999999</v>
      </c>
      <c r="F194" s="19">
        <f t="shared" ref="F194:L194" si="64">F195+F196+F197+F198+F199</f>
        <v>4000</v>
      </c>
      <c r="G194" s="19">
        <f t="shared" si="64"/>
        <v>5001</v>
      </c>
      <c r="H194" s="19">
        <f t="shared" si="64"/>
        <v>3790.6</v>
      </c>
      <c r="I194" s="19">
        <f t="shared" si="64"/>
        <v>0</v>
      </c>
      <c r="J194" s="19">
        <f t="shared" si="64"/>
        <v>4000</v>
      </c>
      <c r="K194" s="19">
        <f t="shared" si="64"/>
        <v>0</v>
      </c>
      <c r="L194" s="19">
        <f t="shared" si="64"/>
        <v>0</v>
      </c>
    </row>
    <row r="195" spans="1:12" ht="14.45" customHeight="1">
      <c r="A195" s="84"/>
      <c r="B195" s="86"/>
      <c r="C195" s="86"/>
      <c r="D195" s="16" t="s">
        <v>13</v>
      </c>
      <c r="E195" s="17">
        <f t="shared" si="60"/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21">
        <v>0</v>
      </c>
    </row>
    <row r="196" spans="1:12" ht="14.45" customHeight="1">
      <c r="A196" s="84"/>
      <c r="B196" s="86"/>
      <c r="C196" s="86"/>
      <c r="D196" s="16" t="s">
        <v>14</v>
      </c>
      <c r="E196" s="17">
        <f t="shared" si="60"/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21">
        <v>0</v>
      </c>
    </row>
    <row r="197" spans="1:12" ht="14.45" customHeight="1">
      <c r="A197" s="84"/>
      <c r="B197" s="86"/>
      <c r="C197" s="86"/>
      <c r="D197" s="16" t="s">
        <v>15</v>
      </c>
      <c r="E197" s="17">
        <f t="shared" si="60"/>
        <v>1001</v>
      </c>
      <c r="F197" s="17">
        <v>0</v>
      </c>
      <c r="G197" s="17">
        <v>1001</v>
      </c>
      <c r="H197" s="17">
        <v>0</v>
      </c>
      <c r="I197" s="17">
        <v>0</v>
      </c>
      <c r="J197" s="17">
        <v>0</v>
      </c>
      <c r="K197" s="17">
        <v>0</v>
      </c>
      <c r="L197" s="21">
        <v>0</v>
      </c>
    </row>
    <row r="198" spans="1:12" ht="29.45" customHeight="1">
      <c r="A198" s="84"/>
      <c r="B198" s="86"/>
      <c r="C198" s="86"/>
      <c r="D198" s="16" t="s">
        <v>107</v>
      </c>
      <c r="E198" s="17">
        <f>E196+E197</f>
        <v>1001</v>
      </c>
      <c r="F198" s="17">
        <f t="shared" ref="F198:L198" si="65">F196+F197</f>
        <v>0</v>
      </c>
      <c r="G198" s="17">
        <v>0</v>
      </c>
      <c r="H198" s="17">
        <f t="shared" si="65"/>
        <v>0</v>
      </c>
      <c r="I198" s="17">
        <f t="shared" si="65"/>
        <v>0</v>
      </c>
      <c r="J198" s="17">
        <f t="shared" si="65"/>
        <v>0</v>
      </c>
      <c r="K198" s="17">
        <f t="shared" si="65"/>
        <v>0</v>
      </c>
      <c r="L198" s="17">
        <f t="shared" si="65"/>
        <v>0</v>
      </c>
    </row>
    <row r="199" spans="1:12" ht="14.45" customHeight="1">
      <c r="A199" s="84"/>
      <c r="B199" s="86"/>
      <c r="C199" s="86"/>
      <c r="D199" s="16" t="s">
        <v>16</v>
      </c>
      <c r="E199" s="17">
        <f t="shared" si="60"/>
        <v>15790.6</v>
      </c>
      <c r="F199" s="25">
        <v>4000</v>
      </c>
      <c r="G199" s="25">
        <v>4000</v>
      </c>
      <c r="H199" s="25">
        <v>3790.6</v>
      </c>
      <c r="I199" s="25">
        <v>0</v>
      </c>
      <c r="J199" s="25">
        <v>4000</v>
      </c>
      <c r="K199" s="25">
        <v>0</v>
      </c>
      <c r="L199" s="28">
        <v>0</v>
      </c>
    </row>
    <row r="200" spans="1:12" ht="14.45" customHeight="1">
      <c r="A200" s="83" t="s">
        <v>121</v>
      </c>
      <c r="B200" s="85" t="s">
        <v>28</v>
      </c>
      <c r="C200" s="85" t="s">
        <v>42</v>
      </c>
      <c r="D200" s="27" t="s">
        <v>3</v>
      </c>
      <c r="E200" s="19">
        <f t="shared" si="60"/>
        <v>18176</v>
      </c>
      <c r="F200" s="19">
        <f t="shared" ref="F200:L200" si="66">F201+F202+F203+F204+F205</f>
        <v>0</v>
      </c>
      <c r="G200" s="19">
        <f t="shared" si="66"/>
        <v>9176</v>
      </c>
      <c r="H200" s="19">
        <f t="shared" si="66"/>
        <v>0</v>
      </c>
      <c r="I200" s="19">
        <f t="shared" si="66"/>
        <v>6000</v>
      </c>
      <c r="J200" s="19">
        <f t="shared" si="66"/>
        <v>0</v>
      </c>
      <c r="K200" s="19">
        <f t="shared" si="66"/>
        <v>3000</v>
      </c>
      <c r="L200" s="19">
        <f t="shared" si="66"/>
        <v>0</v>
      </c>
    </row>
    <row r="201" spans="1:12" ht="14.45" customHeight="1">
      <c r="A201" s="84"/>
      <c r="B201" s="86"/>
      <c r="C201" s="86"/>
      <c r="D201" s="16" t="s">
        <v>13</v>
      </c>
      <c r="E201" s="17">
        <f t="shared" si="60"/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21">
        <v>0</v>
      </c>
    </row>
    <row r="202" spans="1:12" ht="14.45" customHeight="1">
      <c r="A202" s="84"/>
      <c r="B202" s="86"/>
      <c r="C202" s="86"/>
      <c r="D202" s="16" t="s">
        <v>14</v>
      </c>
      <c r="E202" s="17">
        <f t="shared" si="60"/>
        <v>0</v>
      </c>
      <c r="F202" s="17">
        <v>0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21">
        <v>0</v>
      </c>
    </row>
    <row r="203" spans="1:12" ht="14.45" customHeight="1">
      <c r="A203" s="84"/>
      <c r="B203" s="86"/>
      <c r="C203" s="86"/>
      <c r="D203" s="16" t="s">
        <v>15</v>
      </c>
      <c r="E203" s="17">
        <f t="shared" si="60"/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21">
        <v>0</v>
      </c>
    </row>
    <row r="204" spans="1:12" ht="29.1" customHeight="1">
      <c r="A204" s="84"/>
      <c r="B204" s="86"/>
      <c r="C204" s="86"/>
      <c r="D204" s="16" t="s">
        <v>107</v>
      </c>
      <c r="E204" s="17">
        <f>E202+E203</f>
        <v>0</v>
      </c>
      <c r="F204" s="17">
        <f t="shared" ref="F204:L204" si="67">F202+F203</f>
        <v>0</v>
      </c>
      <c r="G204" s="17">
        <f t="shared" si="67"/>
        <v>0</v>
      </c>
      <c r="H204" s="17">
        <f t="shared" si="67"/>
        <v>0</v>
      </c>
      <c r="I204" s="17">
        <f t="shared" si="67"/>
        <v>0</v>
      </c>
      <c r="J204" s="17">
        <f t="shared" si="67"/>
        <v>0</v>
      </c>
      <c r="K204" s="17">
        <f t="shared" si="67"/>
        <v>0</v>
      </c>
      <c r="L204" s="17">
        <f t="shared" si="67"/>
        <v>0</v>
      </c>
    </row>
    <row r="205" spans="1:12" ht="14.45" customHeight="1">
      <c r="A205" s="84"/>
      <c r="B205" s="86"/>
      <c r="C205" s="86"/>
      <c r="D205" s="16" t="s">
        <v>16</v>
      </c>
      <c r="E205" s="17">
        <f t="shared" si="60"/>
        <v>18176</v>
      </c>
      <c r="F205" s="25">
        <v>0</v>
      </c>
      <c r="G205" s="25">
        <v>9176</v>
      </c>
      <c r="H205" s="25">
        <v>0</v>
      </c>
      <c r="I205" s="25">
        <v>6000</v>
      </c>
      <c r="J205" s="25">
        <v>0</v>
      </c>
      <c r="K205" s="25">
        <v>3000</v>
      </c>
      <c r="L205" s="21">
        <v>0</v>
      </c>
    </row>
    <row r="206" spans="1:12" ht="14.45" customHeight="1">
      <c r="A206" s="83" t="s">
        <v>122</v>
      </c>
      <c r="B206" s="85" t="s">
        <v>30</v>
      </c>
      <c r="C206" s="85" t="s">
        <v>42</v>
      </c>
      <c r="D206" s="27" t="s">
        <v>3</v>
      </c>
      <c r="E206" s="19">
        <f t="shared" si="60"/>
        <v>12000</v>
      </c>
      <c r="F206" s="19">
        <f t="shared" ref="F206:L206" si="68">F207+F208+F209+F210+F211</f>
        <v>4000</v>
      </c>
      <c r="G206" s="19">
        <f t="shared" si="68"/>
        <v>0</v>
      </c>
      <c r="H206" s="19">
        <f t="shared" si="68"/>
        <v>4000</v>
      </c>
      <c r="I206" s="19">
        <f t="shared" si="68"/>
        <v>4000</v>
      </c>
      <c r="J206" s="19">
        <f t="shared" si="68"/>
        <v>0</v>
      </c>
      <c r="K206" s="19">
        <f t="shared" si="68"/>
        <v>0</v>
      </c>
      <c r="L206" s="19">
        <f t="shared" si="68"/>
        <v>0</v>
      </c>
    </row>
    <row r="207" spans="1:12" ht="14.45" customHeight="1">
      <c r="A207" s="84"/>
      <c r="B207" s="86"/>
      <c r="C207" s="86"/>
      <c r="D207" s="16" t="s">
        <v>13</v>
      </c>
      <c r="E207" s="17">
        <f t="shared" si="60"/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21">
        <v>0</v>
      </c>
    </row>
    <row r="208" spans="1:12" ht="14.45" customHeight="1">
      <c r="A208" s="84"/>
      <c r="B208" s="86"/>
      <c r="C208" s="86"/>
      <c r="D208" s="16" t="s">
        <v>14</v>
      </c>
      <c r="E208" s="17">
        <f t="shared" si="60"/>
        <v>0</v>
      </c>
      <c r="F208" s="17">
        <v>0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21">
        <v>0</v>
      </c>
    </row>
    <row r="209" spans="1:12" ht="14.45" customHeight="1">
      <c r="A209" s="84"/>
      <c r="B209" s="86"/>
      <c r="C209" s="86"/>
      <c r="D209" s="16" t="s">
        <v>15</v>
      </c>
      <c r="E209" s="17">
        <f t="shared" si="60"/>
        <v>0</v>
      </c>
      <c r="F209" s="17">
        <v>0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21">
        <v>0</v>
      </c>
    </row>
    <row r="210" spans="1:12" ht="29.1" customHeight="1">
      <c r="A210" s="84"/>
      <c r="B210" s="86"/>
      <c r="C210" s="86"/>
      <c r="D210" s="16" t="s">
        <v>107</v>
      </c>
      <c r="E210" s="17">
        <f>E208+E209</f>
        <v>0</v>
      </c>
      <c r="F210" s="17">
        <f t="shared" ref="F210:L210" si="69">F208+F209</f>
        <v>0</v>
      </c>
      <c r="G210" s="17">
        <f t="shared" si="69"/>
        <v>0</v>
      </c>
      <c r="H210" s="17">
        <f t="shared" si="69"/>
        <v>0</v>
      </c>
      <c r="I210" s="17">
        <f t="shared" si="69"/>
        <v>0</v>
      </c>
      <c r="J210" s="17">
        <f t="shared" si="69"/>
        <v>0</v>
      </c>
      <c r="K210" s="17">
        <f t="shared" si="69"/>
        <v>0</v>
      </c>
      <c r="L210" s="17">
        <f t="shared" si="69"/>
        <v>0</v>
      </c>
    </row>
    <row r="211" spans="1:12" ht="14.45" customHeight="1">
      <c r="A211" s="84"/>
      <c r="B211" s="86"/>
      <c r="C211" s="86"/>
      <c r="D211" s="16" t="s">
        <v>16</v>
      </c>
      <c r="E211" s="17">
        <f t="shared" si="60"/>
        <v>12000</v>
      </c>
      <c r="F211" s="25">
        <v>4000</v>
      </c>
      <c r="G211" s="25">
        <v>0</v>
      </c>
      <c r="H211" s="25">
        <v>4000</v>
      </c>
      <c r="I211" s="25">
        <v>4000</v>
      </c>
      <c r="J211" s="25">
        <v>0</v>
      </c>
      <c r="K211" s="25">
        <v>0</v>
      </c>
      <c r="L211" s="28">
        <v>0</v>
      </c>
    </row>
    <row r="212" spans="1:12" ht="14.45" customHeight="1">
      <c r="A212" s="83" t="s">
        <v>123</v>
      </c>
      <c r="B212" s="85" t="s">
        <v>26</v>
      </c>
      <c r="C212" s="85" t="s">
        <v>42</v>
      </c>
      <c r="D212" s="27" t="s">
        <v>3</v>
      </c>
      <c r="E212" s="19">
        <f>F212+G212+H212+I212+J212+K212+L212</f>
        <v>38332</v>
      </c>
      <c r="F212" s="19">
        <f t="shared" ref="F212:L212" si="70">F213+F214+F215+F216+F217</f>
        <v>4332</v>
      </c>
      <c r="G212" s="19">
        <f t="shared" si="70"/>
        <v>5000</v>
      </c>
      <c r="H212" s="19">
        <f t="shared" si="70"/>
        <v>7000</v>
      </c>
      <c r="I212" s="19">
        <f t="shared" si="70"/>
        <v>5000</v>
      </c>
      <c r="J212" s="19">
        <f t="shared" si="70"/>
        <v>0</v>
      </c>
      <c r="K212" s="19">
        <f t="shared" si="70"/>
        <v>10000</v>
      </c>
      <c r="L212" s="19">
        <f t="shared" si="70"/>
        <v>7000</v>
      </c>
    </row>
    <row r="213" spans="1:12" ht="14.45" customHeight="1">
      <c r="A213" s="84"/>
      <c r="B213" s="86"/>
      <c r="C213" s="86"/>
      <c r="D213" s="16" t="s">
        <v>13</v>
      </c>
      <c r="E213" s="17">
        <f t="shared" si="60"/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21">
        <v>0</v>
      </c>
    </row>
    <row r="214" spans="1:12" ht="14.45" customHeight="1">
      <c r="A214" s="84"/>
      <c r="B214" s="86"/>
      <c r="C214" s="86"/>
      <c r="D214" s="16" t="s">
        <v>14</v>
      </c>
      <c r="E214" s="17">
        <f t="shared" si="60"/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21">
        <v>0</v>
      </c>
    </row>
    <row r="215" spans="1:12" ht="14.45" customHeight="1">
      <c r="A215" s="84"/>
      <c r="B215" s="86"/>
      <c r="C215" s="86"/>
      <c r="D215" s="16" t="s">
        <v>15</v>
      </c>
      <c r="E215" s="17">
        <f t="shared" si="60"/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21">
        <v>0</v>
      </c>
    </row>
    <row r="216" spans="1:12" ht="29.1" customHeight="1">
      <c r="A216" s="84"/>
      <c r="B216" s="86"/>
      <c r="C216" s="86"/>
      <c r="D216" s="16" t="s">
        <v>107</v>
      </c>
      <c r="E216" s="17">
        <f>E214+E215</f>
        <v>0</v>
      </c>
      <c r="F216" s="17">
        <f t="shared" ref="F216:L216" si="71">F214+F215</f>
        <v>0</v>
      </c>
      <c r="G216" s="17">
        <f t="shared" si="71"/>
        <v>0</v>
      </c>
      <c r="H216" s="17">
        <f t="shared" si="71"/>
        <v>0</v>
      </c>
      <c r="I216" s="17">
        <f t="shared" si="71"/>
        <v>0</v>
      </c>
      <c r="J216" s="17">
        <f t="shared" si="71"/>
        <v>0</v>
      </c>
      <c r="K216" s="17">
        <f t="shared" si="71"/>
        <v>0</v>
      </c>
      <c r="L216" s="17">
        <f t="shared" si="71"/>
        <v>0</v>
      </c>
    </row>
    <row r="217" spans="1:12" ht="14.45" customHeight="1">
      <c r="A217" s="84"/>
      <c r="B217" s="86"/>
      <c r="C217" s="86"/>
      <c r="D217" s="16" t="s">
        <v>16</v>
      </c>
      <c r="E217" s="17">
        <f t="shared" si="60"/>
        <v>38332</v>
      </c>
      <c r="F217" s="25">
        <v>4332</v>
      </c>
      <c r="G217" s="25">
        <v>5000</v>
      </c>
      <c r="H217" s="25">
        <v>7000</v>
      </c>
      <c r="I217" s="25">
        <v>5000</v>
      </c>
      <c r="J217" s="25">
        <v>0</v>
      </c>
      <c r="K217" s="25">
        <v>10000</v>
      </c>
      <c r="L217" s="28">
        <v>7000</v>
      </c>
    </row>
    <row r="218" spans="1:12" ht="14.45" customHeight="1">
      <c r="A218" s="83" t="s">
        <v>124</v>
      </c>
      <c r="B218" s="85" t="s">
        <v>43</v>
      </c>
      <c r="C218" s="85" t="s">
        <v>42</v>
      </c>
      <c r="D218" s="27" t="s">
        <v>3</v>
      </c>
      <c r="E218" s="19">
        <f t="shared" si="60"/>
        <v>0</v>
      </c>
      <c r="F218" s="19">
        <f t="shared" ref="F218:L218" si="72">F219+F220+F221+F222+F223</f>
        <v>0</v>
      </c>
      <c r="G218" s="19">
        <f t="shared" si="72"/>
        <v>0</v>
      </c>
      <c r="H218" s="19">
        <f t="shared" si="72"/>
        <v>0</v>
      </c>
      <c r="I218" s="19">
        <f t="shared" si="72"/>
        <v>0</v>
      </c>
      <c r="J218" s="19">
        <f t="shared" si="72"/>
        <v>0</v>
      </c>
      <c r="K218" s="19">
        <f t="shared" si="72"/>
        <v>0</v>
      </c>
      <c r="L218" s="19">
        <f t="shared" si="72"/>
        <v>0</v>
      </c>
    </row>
    <row r="219" spans="1:12" ht="14.45" customHeight="1">
      <c r="A219" s="84"/>
      <c r="B219" s="86"/>
      <c r="C219" s="86"/>
      <c r="D219" s="16" t="s">
        <v>13</v>
      </c>
      <c r="E219" s="17">
        <f t="shared" si="60"/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21">
        <v>0</v>
      </c>
    </row>
    <row r="220" spans="1:12" ht="14.45" customHeight="1">
      <c r="A220" s="84"/>
      <c r="B220" s="86"/>
      <c r="C220" s="86"/>
      <c r="D220" s="16" t="s">
        <v>14</v>
      </c>
      <c r="E220" s="17">
        <f t="shared" si="60"/>
        <v>0</v>
      </c>
      <c r="F220" s="17">
        <v>0</v>
      </c>
      <c r="G220" s="17">
        <v>0</v>
      </c>
      <c r="H220" s="17">
        <v>0</v>
      </c>
      <c r="I220" s="17">
        <v>0</v>
      </c>
      <c r="J220" s="17">
        <v>0</v>
      </c>
      <c r="K220" s="17">
        <v>0</v>
      </c>
      <c r="L220" s="21">
        <v>0</v>
      </c>
    </row>
    <row r="221" spans="1:12" ht="14.45" customHeight="1">
      <c r="A221" s="84"/>
      <c r="B221" s="86"/>
      <c r="C221" s="86"/>
      <c r="D221" s="16" t="s">
        <v>15</v>
      </c>
      <c r="E221" s="17">
        <f t="shared" si="60"/>
        <v>0</v>
      </c>
      <c r="F221" s="17">
        <v>0</v>
      </c>
      <c r="G221" s="17">
        <v>0</v>
      </c>
      <c r="H221" s="17">
        <v>0</v>
      </c>
      <c r="I221" s="17">
        <v>0</v>
      </c>
      <c r="J221" s="17">
        <v>0</v>
      </c>
      <c r="K221" s="17">
        <v>0</v>
      </c>
      <c r="L221" s="21">
        <v>0</v>
      </c>
    </row>
    <row r="222" spans="1:12" ht="29.1" customHeight="1">
      <c r="A222" s="84"/>
      <c r="B222" s="86"/>
      <c r="C222" s="86"/>
      <c r="D222" s="16" t="s">
        <v>107</v>
      </c>
      <c r="E222" s="17">
        <f>E220+E221</f>
        <v>0</v>
      </c>
      <c r="F222" s="17">
        <f t="shared" ref="F222:L222" si="73">F220+F221</f>
        <v>0</v>
      </c>
      <c r="G222" s="17">
        <f t="shared" si="73"/>
        <v>0</v>
      </c>
      <c r="H222" s="17">
        <f t="shared" si="73"/>
        <v>0</v>
      </c>
      <c r="I222" s="17">
        <f t="shared" si="73"/>
        <v>0</v>
      </c>
      <c r="J222" s="17">
        <f t="shared" si="73"/>
        <v>0</v>
      </c>
      <c r="K222" s="17">
        <f t="shared" si="73"/>
        <v>0</v>
      </c>
      <c r="L222" s="17">
        <f t="shared" si="73"/>
        <v>0</v>
      </c>
    </row>
    <row r="223" spans="1:12" ht="14.45" customHeight="1">
      <c r="A223" s="84"/>
      <c r="B223" s="86"/>
      <c r="C223" s="86"/>
      <c r="D223" s="16" t="s">
        <v>16</v>
      </c>
      <c r="E223" s="17">
        <f t="shared" si="60"/>
        <v>0</v>
      </c>
      <c r="F223" s="17">
        <v>0</v>
      </c>
      <c r="G223" s="17">
        <v>0</v>
      </c>
      <c r="H223" s="17">
        <v>0</v>
      </c>
      <c r="I223" s="17">
        <v>0</v>
      </c>
      <c r="J223" s="17">
        <v>0</v>
      </c>
      <c r="K223" s="17">
        <v>0</v>
      </c>
      <c r="L223" s="21">
        <v>0</v>
      </c>
    </row>
    <row r="224" spans="1:12" ht="14.45" customHeight="1">
      <c r="A224" s="83" t="s">
        <v>125</v>
      </c>
      <c r="B224" s="85" t="s">
        <v>27</v>
      </c>
      <c r="C224" s="85" t="s">
        <v>42</v>
      </c>
      <c r="D224" s="27" t="s">
        <v>3</v>
      </c>
      <c r="E224" s="19">
        <f t="shared" si="60"/>
        <v>3000</v>
      </c>
      <c r="F224" s="19">
        <f t="shared" ref="F224:L224" si="74">F225+F226+F227+F228+F229</f>
        <v>0</v>
      </c>
      <c r="G224" s="19">
        <f t="shared" si="74"/>
        <v>0</v>
      </c>
      <c r="H224" s="19">
        <f t="shared" si="74"/>
        <v>3000</v>
      </c>
      <c r="I224" s="19">
        <f t="shared" si="74"/>
        <v>0</v>
      </c>
      <c r="J224" s="19">
        <f t="shared" si="74"/>
        <v>0</v>
      </c>
      <c r="K224" s="19">
        <f t="shared" si="74"/>
        <v>0</v>
      </c>
      <c r="L224" s="19">
        <f t="shared" si="74"/>
        <v>0</v>
      </c>
    </row>
    <row r="225" spans="1:13" ht="14.45" customHeight="1">
      <c r="A225" s="84"/>
      <c r="B225" s="86"/>
      <c r="C225" s="86"/>
      <c r="D225" s="16" t="s">
        <v>13</v>
      </c>
      <c r="E225" s="17">
        <f>F225+G225+H225+I225+J225+K225+L225</f>
        <v>0</v>
      </c>
      <c r="F225" s="17">
        <v>0</v>
      </c>
      <c r="G225" s="17">
        <v>0</v>
      </c>
      <c r="H225" s="17">
        <v>0</v>
      </c>
      <c r="I225" s="17">
        <v>0</v>
      </c>
      <c r="J225" s="17">
        <v>0</v>
      </c>
      <c r="K225" s="17">
        <v>0</v>
      </c>
      <c r="L225" s="21">
        <v>0</v>
      </c>
    </row>
    <row r="226" spans="1:13" ht="14.45" customHeight="1">
      <c r="A226" s="84"/>
      <c r="B226" s="86"/>
      <c r="C226" s="86"/>
      <c r="D226" s="16" t="s">
        <v>14</v>
      </c>
      <c r="E226" s="17">
        <f t="shared" si="60"/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21">
        <v>0</v>
      </c>
    </row>
    <row r="227" spans="1:13" ht="14.45" customHeight="1">
      <c r="A227" s="84"/>
      <c r="B227" s="86"/>
      <c r="C227" s="86"/>
      <c r="D227" s="16" t="s">
        <v>15</v>
      </c>
      <c r="E227" s="17">
        <f t="shared" si="60"/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21">
        <v>0</v>
      </c>
    </row>
    <row r="228" spans="1:13" ht="29.1" customHeight="1">
      <c r="A228" s="84"/>
      <c r="B228" s="86"/>
      <c r="C228" s="86"/>
      <c r="D228" s="16" t="s">
        <v>107</v>
      </c>
      <c r="E228" s="17">
        <f>E227+E226</f>
        <v>0</v>
      </c>
      <c r="F228" s="17">
        <f t="shared" ref="F228:L228" si="75">F227+F226</f>
        <v>0</v>
      </c>
      <c r="G228" s="17">
        <f t="shared" si="75"/>
        <v>0</v>
      </c>
      <c r="H228" s="17">
        <f t="shared" si="75"/>
        <v>0</v>
      </c>
      <c r="I228" s="17">
        <f t="shared" si="75"/>
        <v>0</v>
      </c>
      <c r="J228" s="17">
        <f t="shared" si="75"/>
        <v>0</v>
      </c>
      <c r="K228" s="17">
        <f t="shared" si="75"/>
        <v>0</v>
      </c>
      <c r="L228" s="17">
        <f t="shared" si="75"/>
        <v>0</v>
      </c>
    </row>
    <row r="229" spans="1:13" ht="14.45" customHeight="1">
      <c r="A229" s="84"/>
      <c r="B229" s="86"/>
      <c r="C229" s="86"/>
      <c r="D229" s="16" t="s">
        <v>16</v>
      </c>
      <c r="E229" s="17">
        <f t="shared" si="60"/>
        <v>3000</v>
      </c>
      <c r="F229" s="25">
        <v>0</v>
      </c>
      <c r="G229" s="25">
        <v>0</v>
      </c>
      <c r="H229" s="25">
        <v>3000</v>
      </c>
      <c r="I229" s="25">
        <v>0</v>
      </c>
      <c r="J229" s="25">
        <v>0</v>
      </c>
      <c r="K229" s="25">
        <v>0</v>
      </c>
      <c r="L229" s="28">
        <v>0</v>
      </c>
    </row>
    <row r="230" spans="1:13" ht="14.45" customHeight="1">
      <c r="A230" s="83"/>
      <c r="B230" s="85" t="s">
        <v>44</v>
      </c>
      <c r="C230" s="85" t="s">
        <v>42</v>
      </c>
      <c r="D230" s="27" t="s">
        <v>3</v>
      </c>
      <c r="E230" s="19">
        <f t="shared" ref="E230:L230" si="76">E231+E232+E233+E234+E235</f>
        <v>6584347.2306999993</v>
      </c>
      <c r="F230" s="19">
        <f t="shared" si="76"/>
        <v>1178831.4708</v>
      </c>
      <c r="G230" s="19">
        <f t="shared" si="76"/>
        <v>1109691.5376800001</v>
      </c>
      <c r="H230" s="19">
        <f t="shared" si="76"/>
        <v>992912.11110999994</v>
      </c>
      <c r="I230" s="19">
        <f t="shared" si="76"/>
        <v>842912.11111000006</v>
      </c>
      <c r="J230" s="19">
        <f t="shared" si="76"/>
        <v>820000</v>
      </c>
      <c r="K230" s="19">
        <f t="shared" si="76"/>
        <v>820000</v>
      </c>
      <c r="L230" s="19">
        <f t="shared" si="76"/>
        <v>820000</v>
      </c>
    </row>
    <row r="231" spans="1:13" ht="14.45" customHeight="1">
      <c r="A231" s="84"/>
      <c r="B231" s="86"/>
      <c r="C231" s="86"/>
      <c r="D231" s="16" t="s">
        <v>13</v>
      </c>
      <c r="E231" s="18">
        <f>F231+G231+H231+I231+J231+K231+L231</f>
        <v>0</v>
      </c>
      <c r="F231" s="17">
        <f>F123+F177</f>
        <v>0</v>
      </c>
      <c r="G231" s="17">
        <f t="shared" ref="G231:L231" si="77">G123+G177</f>
        <v>0</v>
      </c>
      <c r="H231" s="17">
        <f t="shared" si="77"/>
        <v>0</v>
      </c>
      <c r="I231" s="17">
        <f t="shared" si="77"/>
        <v>0</v>
      </c>
      <c r="J231" s="17">
        <f t="shared" si="77"/>
        <v>0</v>
      </c>
      <c r="K231" s="17">
        <f t="shared" si="77"/>
        <v>0</v>
      </c>
      <c r="L231" s="17">
        <f t="shared" si="77"/>
        <v>0</v>
      </c>
    </row>
    <row r="232" spans="1:13" ht="14.45" customHeight="1">
      <c r="A232" s="84"/>
      <c r="B232" s="86"/>
      <c r="C232" s="86"/>
      <c r="D232" s="16" t="s">
        <v>14</v>
      </c>
      <c r="E232" s="18">
        <f>F232+G232+H232+I232+J232+K232+L232</f>
        <v>512787.10000000003</v>
      </c>
      <c r="F232" s="17">
        <f t="shared" ref="F232:L235" si="78">F124+F178</f>
        <v>344699</v>
      </c>
      <c r="G232" s="17">
        <f t="shared" si="78"/>
        <v>126846.29999999999</v>
      </c>
      <c r="H232" s="17">
        <f t="shared" si="78"/>
        <v>20620.900000000001</v>
      </c>
      <c r="I232" s="17">
        <f t="shared" si="78"/>
        <v>20620.900000000001</v>
      </c>
      <c r="J232" s="17">
        <f t="shared" si="78"/>
        <v>0</v>
      </c>
      <c r="K232" s="17">
        <f t="shared" si="78"/>
        <v>0</v>
      </c>
      <c r="L232" s="17">
        <f t="shared" si="78"/>
        <v>0</v>
      </c>
    </row>
    <row r="233" spans="1:13" ht="14.45" customHeight="1">
      <c r="A233" s="84"/>
      <c r="B233" s="86"/>
      <c r="C233" s="86"/>
      <c r="D233" s="16" t="s">
        <v>15</v>
      </c>
      <c r="E233" s="18">
        <f>F233+G233+H233+I233+J233+K233+L233</f>
        <v>114370.31469</v>
      </c>
      <c r="F233" s="17">
        <f t="shared" si="78"/>
        <v>12800.470799999999</v>
      </c>
      <c r="G233" s="17">
        <f t="shared" si="78"/>
        <v>96987.421669999996</v>
      </c>
      <c r="H233" s="17">
        <f t="shared" si="78"/>
        <v>2291.2111100000002</v>
      </c>
      <c r="I233" s="17">
        <f t="shared" si="78"/>
        <v>2291.2111100000002</v>
      </c>
      <c r="J233" s="17">
        <f t="shared" si="78"/>
        <v>0</v>
      </c>
      <c r="K233" s="17">
        <f t="shared" si="78"/>
        <v>0</v>
      </c>
      <c r="L233" s="17">
        <f t="shared" si="78"/>
        <v>0</v>
      </c>
    </row>
    <row r="234" spans="1:13" ht="30" customHeight="1">
      <c r="A234" s="84"/>
      <c r="B234" s="86"/>
      <c r="C234" s="86"/>
      <c r="D234" s="16" t="s">
        <v>107</v>
      </c>
      <c r="E234" s="18">
        <f>F234+G234+H234+I234+J234+K234+L234</f>
        <v>613956.41469000012</v>
      </c>
      <c r="F234" s="17">
        <f t="shared" si="78"/>
        <v>357499.47080000001</v>
      </c>
      <c r="G234" s="17">
        <f t="shared" si="78"/>
        <v>210632.72167</v>
      </c>
      <c r="H234" s="17">
        <f t="shared" si="78"/>
        <v>22912.111110000002</v>
      </c>
      <c r="I234" s="17">
        <f t="shared" si="78"/>
        <v>22912.111110000002</v>
      </c>
      <c r="J234" s="17">
        <f t="shared" si="78"/>
        <v>0</v>
      </c>
      <c r="K234" s="17">
        <f t="shared" si="78"/>
        <v>0</v>
      </c>
      <c r="L234" s="17">
        <f t="shared" si="78"/>
        <v>0</v>
      </c>
    </row>
    <row r="235" spans="1:13" ht="14.45" customHeight="1">
      <c r="A235" s="84"/>
      <c r="B235" s="86"/>
      <c r="C235" s="86"/>
      <c r="D235" s="16" t="s">
        <v>16</v>
      </c>
      <c r="E235" s="18">
        <f>F235+G235+H235+I235+J235+K235+L235</f>
        <v>5343233.4013199992</v>
      </c>
      <c r="F235" s="17">
        <f t="shared" si="78"/>
        <v>463832.52919999993</v>
      </c>
      <c r="G235" s="17">
        <f t="shared" si="78"/>
        <v>675225.09433999995</v>
      </c>
      <c r="H235" s="17">
        <f t="shared" si="78"/>
        <v>947087.88888999994</v>
      </c>
      <c r="I235" s="17">
        <f t="shared" si="78"/>
        <v>797087.88889000006</v>
      </c>
      <c r="J235" s="17">
        <f t="shared" si="78"/>
        <v>820000</v>
      </c>
      <c r="K235" s="17">
        <f t="shared" si="78"/>
        <v>820000</v>
      </c>
      <c r="L235" s="17">
        <f t="shared" si="78"/>
        <v>820000</v>
      </c>
    </row>
    <row r="236" spans="1:13" ht="14.45" customHeight="1">
      <c r="A236" s="83"/>
      <c r="B236" s="126" t="s">
        <v>45</v>
      </c>
      <c r="C236" s="85" t="s">
        <v>42</v>
      </c>
      <c r="D236" s="27" t="s">
        <v>3</v>
      </c>
      <c r="E236" s="19">
        <f>E230</f>
        <v>6584347.2306999993</v>
      </c>
      <c r="F236" s="19">
        <f t="shared" ref="F236:L236" si="79">F237+F238+F239+F240+F241</f>
        <v>1178831.4708</v>
      </c>
      <c r="G236" s="19">
        <f t="shared" si="79"/>
        <v>1109691.5376800001</v>
      </c>
      <c r="H236" s="19">
        <f t="shared" si="79"/>
        <v>992912.11110999994</v>
      </c>
      <c r="I236" s="19">
        <f t="shared" si="79"/>
        <v>842912.11111000006</v>
      </c>
      <c r="J236" s="19">
        <f t="shared" si="79"/>
        <v>820000</v>
      </c>
      <c r="K236" s="19">
        <f t="shared" si="79"/>
        <v>820000</v>
      </c>
      <c r="L236" s="19">
        <f t="shared" si="79"/>
        <v>820000</v>
      </c>
    </row>
    <row r="237" spans="1:13" ht="14.45" customHeight="1">
      <c r="A237" s="84"/>
      <c r="B237" s="127"/>
      <c r="C237" s="86"/>
      <c r="D237" s="16" t="s">
        <v>13</v>
      </c>
      <c r="E237" s="19">
        <f>E231</f>
        <v>0</v>
      </c>
      <c r="F237" s="18">
        <f t="shared" ref="F237:L237" si="80">F231</f>
        <v>0</v>
      </c>
      <c r="G237" s="18">
        <f t="shared" si="80"/>
        <v>0</v>
      </c>
      <c r="H237" s="18">
        <f t="shared" si="80"/>
        <v>0</v>
      </c>
      <c r="I237" s="18">
        <f t="shared" si="80"/>
        <v>0</v>
      </c>
      <c r="J237" s="18">
        <f t="shared" si="80"/>
        <v>0</v>
      </c>
      <c r="K237" s="18">
        <f t="shared" si="80"/>
        <v>0</v>
      </c>
      <c r="L237" s="18">
        <f t="shared" si="80"/>
        <v>0</v>
      </c>
    </row>
    <row r="238" spans="1:13" ht="14.45" customHeight="1">
      <c r="A238" s="84"/>
      <c r="B238" s="127"/>
      <c r="C238" s="86"/>
      <c r="D238" s="16" t="s">
        <v>14</v>
      </c>
      <c r="E238" s="19">
        <f t="shared" ref="E238:L238" si="81">E232</f>
        <v>512787.10000000003</v>
      </c>
      <c r="F238" s="18">
        <f t="shared" si="81"/>
        <v>344699</v>
      </c>
      <c r="G238" s="18">
        <f t="shared" si="81"/>
        <v>126846.29999999999</v>
      </c>
      <c r="H238" s="18">
        <f t="shared" si="81"/>
        <v>20620.900000000001</v>
      </c>
      <c r="I238" s="18">
        <f t="shared" si="81"/>
        <v>20620.900000000001</v>
      </c>
      <c r="J238" s="18">
        <f t="shared" si="81"/>
        <v>0</v>
      </c>
      <c r="K238" s="18">
        <f t="shared" si="81"/>
        <v>0</v>
      </c>
      <c r="L238" s="18">
        <f t="shared" si="81"/>
        <v>0</v>
      </c>
    </row>
    <row r="239" spans="1:13" ht="21" customHeight="1">
      <c r="A239" s="84"/>
      <c r="B239" s="127"/>
      <c r="C239" s="86"/>
      <c r="D239" s="16" t="s">
        <v>15</v>
      </c>
      <c r="E239" s="19">
        <f t="shared" ref="E239:L239" si="82">E233</f>
        <v>114370.31469</v>
      </c>
      <c r="F239" s="18">
        <f t="shared" si="82"/>
        <v>12800.470799999999</v>
      </c>
      <c r="G239" s="18">
        <f t="shared" si="82"/>
        <v>96987.421669999996</v>
      </c>
      <c r="H239" s="18">
        <f t="shared" si="82"/>
        <v>2291.2111100000002</v>
      </c>
      <c r="I239" s="18">
        <f t="shared" si="82"/>
        <v>2291.2111100000002</v>
      </c>
      <c r="J239" s="18">
        <f t="shared" si="82"/>
        <v>0</v>
      </c>
      <c r="K239" s="18">
        <f t="shared" si="82"/>
        <v>0</v>
      </c>
      <c r="L239" s="18">
        <f t="shared" si="82"/>
        <v>0</v>
      </c>
      <c r="M239" s="66"/>
    </row>
    <row r="240" spans="1:13" ht="27.6" customHeight="1">
      <c r="A240" s="93"/>
      <c r="B240" s="131"/>
      <c r="C240" s="96"/>
      <c r="D240" s="29" t="s">
        <v>107</v>
      </c>
      <c r="E240" s="18">
        <f t="shared" ref="E240:L240" si="83">E234</f>
        <v>613956.41469000012</v>
      </c>
      <c r="F240" s="18">
        <f t="shared" si="83"/>
        <v>357499.47080000001</v>
      </c>
      <c r="G240" s="18">
        <f t="shared" si="83"/>
        <v>210632.72167</v>
      </c>
      <c r="H240" s="18">
        <f t="shared" si="83"/>
        <v>22912.111110000002</v>
      </c>
      <c r="I240" s="18">
        <f t="shared" si="83"/>
        <v>22912.111110000002</v>
      </c>
      <c r="J240" s="18">
        <f t="shared" si="83"/>
        <v>0</v>
      </c>
      <c r="K240" s="18">
        <f t="shared" si="83"/>
        <v>0</v>
      </c>
      <c r="L240" s="18">
        <f t="shared" si="83"/>
        <v>0</v>
      </c>
      <c r="M240" s="66"/>
    </row>
    <row r="241" spans="1:13" ht="33" customHeight="1">
      <c r="A241" s="93"/>
      <c r="B241" s="131"/>
      <c r="C241" s="96"/>
      <c r="D241" s="29" t="s">
        <v>16</v>
      </c>
      <c r="E241" s="19">
        <f t="shared" ref="E241:L241" si="84">E235</f>
        <v>5343233.4013199992</v>
      </c>
      <c r="F241" s="18">
        <f t="shared" si="84"/>
        <v>463832.52919999993</v>
      </c>
      <c r="G241" s="18">
        <f t="shared" si="84"/>
        <v>675225.09433999995</v>
      </c>
      <c r="H241" s="18">
        <f t="shared" si="84"/>
        <v>947087.88888999994</v>
      </c>
      <c r="I241" s="18">
        <f t="shared" si="84"/>
        <v>797087.88889000006</v>
      </c>
      <c r="J241" s="18">
        <f t="shared" si="84"/>
        <v>820000</v>
      </c>
      <c r="K241" s="18">
        <f t="shared" si="84"/>
        <v>820000</v>
      </c>
      <c r="L241" s="18">
        <f t="shared" si="84"/>
        <v>820000</v>
      </c>
      <c r="M241" s="66"/>
    </row>
    <row r="242" spans="1:13">
      <c r="A242" s="123" t="s">
        <v>46</v>
      </c>
      <c r="B242" s="124"/>
      <c r="C242" s="124"/>
      <c r="D242" s="124"/>
      <c r="E242" s="124"/>
      <c r="F242" s="124"/>
      <c r="G242" s="124"/>
      <c r="H242" s="124"/>
      <c r="I242" s="124"/>
      <c r="J242" s="124"/>
      <c r="K242" s="124"/>
      <c r="L242" s="125"/>
    </row>
    <row r="243" spans="1:13">
      <c r="A243" s="123" t="s">
        <v>47</v>
      </c>
      <c r="B243" s="124"/>
      <c r="C243" s="124"/>
      <c r="D243" s="124"/>
      <c r="E243" s="124"/>
      <c r="F243" s="124"/>
      <c r="G243" s="124"/>
      <c r="H243" s="124"/>
      <c r="I243" s="124"/>
      <c r="J243" s="124"/>
      <c r="K243" s="124"/>
      <c r="L243" s="125"/>
    </row>
    <row r="244" spans="1:13">
      <c r="A244" s="123" t="s">
        <v>83</v>
      </c>
      <c r="B244" s="124"/>
      <c r="C244" s="124"/>
      <c r="D244" s="124"/>
      <c r="E244" s="124"/>
      <c r="F244" s="124"/>
      <c r="G244" s="124"/>
      <c r="H244" s="124"/>
      <c r="I244" s="124"/>
      <c r="J244" s="124"/>
      <c r="K244" s="124"/>
      <c r="L244" s="125"/>
    </row>
    <row r="245" spans="1:13">
      <c r="A245" s="144" t="s">
        <v>126</v>
      </c>
      <c r="B245" s="85" t="s">
        <v>226</v>
      </c>
      <c r="C245" s="85" t="s">
        <v>42</v>
      </c>
      <c r="D245" s="27" t="s">
        <v>3</v>
      </c>
      <c r="E245" s="19">
        <f>E251+E257+E262</f>
        <v>1143749.4558000001</v>
      </c>
      <c r="F245" s="19">
        <f t="shared" ref="F245:L245" si="85">F251+F257+F262</f>
        <v>41660.675800000005</v>
      </c>
      <c r="G245" s="19">
        <f t="shared" si="85"/>
        <v>196262.38</v>
      </c>
      <c r="H245" s="19">
        <f t="shared" si="85"/>
        <v>181165.28</v>
      </c>
      <c r="I245" s="19">
        <f t="shared" si="85"/>
        <v>181165.28</v>
      </c>
      <c r="J245" s="19">
        <f t="shared" si="85"/>
        <v>181165.28</v>
      </c>
      <c r="K245" s="19">
        <f t="shared" si="85"/>
        <v>181165.28</v>
      </c>
      <c r="L245" s="19">
        <f t="shared" si="85"/>
        <v>181165.28</v>
      </c>
    </row>
    <row r="246" spans="1:13" ht="40.15" customHeight="1">
      <c r="A246" s="145"/>
      <c r="B246" s="86"/>
      <c r="C246" s="86"/>
      <c r="D246" s="16" t="s">
        <v>13</v>
      </c>
      <c r="E246" s="19">
        <f>E252+E258+E263</f>
        <v>0</v>
      </c>
      <c r="F246" s="18">
        <f t="shared" ref="F246:L248" si="86">F252+F258+F263</f>
        <v>0</v>
      </c>
      <c r="G246" s="18">
        <f t="shared" si="86"/>
        <v>0</v>
      </c>
      <c r="H246" s="18">
        <f t="shared" si="86"/>
        <v>0</v>
      </c>
      <c r="I246" s="18">
        <f t="shared" si="86"/>
        <v>0</v>
      </c>
      <c r="J246" s="18">
        <f t="shared" si="86"/>
        <v>0</v>
      </c>
      <c r="K246" s="18">
        <f t="shared" si="86"/>
        <v>0</v>
      </c>
      <c r="L246" s="18">
        <f t="shared" si="86"/>
        <v>0</v>
      </c>
    </row>
    <row r="247" spans="1:13">
      <c r="A247" s="145"/>
      <c r="B247" s="86"/>
      <c r="C247" s="86"/>
      <c r="D247" s="16" t="s">
        <v>14</v>
      </c>
      <c r="E247" s="19">
        <f>E253+E259+E264</f>
        <v>0</v>
      </c>
      <c r="F247" s="18">
        <f t="shared" si="86"/>
        <v>0</v>
      </c>
      <c r="G247" s="18">
        <f t="shared" si="86"/>
        <v>0</v>
      </c>
      <c r="H247" s="18">
        <f t="shared" si="86"/>
        <v>0</v>
      </c>
      <c r="I247" s="18">
        <f t="shared" si="86"/>
        <v>0</v>
      </c>
      <c r="J247" s="18">
        <f t="shared" si="86"/>
        <v>0</v>
      </c>
      <c r="K247" s="18">
        <f t="shared" si="86"/>
        <v>0</v>
      </c>
      <c r="L247" s="18">
        <f t="shared" si="86"/>
        <v>0</v>
      </c>
    </row>
    <row r="248" spans="1:13">
      <c r="A248" s="145"/>
      <c r="B248" s="86"/>
      <c r="C248" s="86"/>
      <c r="D248" s="16" t="s">
        <v>15</v>
      </c>
      <c r="E248" s="19">
        <f>E254+E260+E265</f>
        <v>4480.9116000000004</v>
      </c>
      <c r="F248" s="18">
        <f t="shared" si="86"/>
        <v>2240.4558000000002</v>
      </c>
      <c r="G248" s="18">
        <f t="shared" si="86"/>
        <v>2240.4558000000002</v>
      </c>
      <c r="H248" s="18">
        <f t="shared" si="86"/>
        <v>0</v>
      </c>
      <c r="I248" s="18">
        <f t="shared" si="86"/>
        <v>0</v>
      </c>
      <c r="J248" s="18">
        <f t="shared" si="86"/>
        <v>0</v>
      </c>
      <c r="K248" s="18">
        <f t="shared" si="86"/>
        <v>0</v>
      </c>
      <c r="L248" s="18">
        <f t="shared" si="86"/>
        <v>0</v>
      </c>
    </row>
    <row r="249" spans="1:13" ht="25.5">
      <c r="A249" s="145"/>
      <c r="B249" s="86"/>
      <c r="C249" s="86"/>
      <c r="D249" s="16" t="s">
        <v>107</v>
      </c>
      <c r="E249" s="19">
        <v>0</v>
      </c>
      <c r="F249" s="18">
        <v>0</v>
      </c>
      <c r="G249" s="18">
        <v>0</v>
      </c>
      <c r="H249" s="18">
        <v>0</v>
      </c>
      <c r="I249" s="18">
        <v>0</v>
      </c>
      <c r="J249" s="18">
        <v>0</v>
      </c>
      <c r="K249" s="18">
        <v>0</v>
      </c>
      <c r="L249" s="18">
        <v>0</v>
      </c>
    </row>
    <row r="250" spans="1:13" ht="102.95" customHeight="1">
      <c r="A250" s="145"/>
      <c r="B250" s="86"/>
      <c r="C250" s="86"/>
      <c r="D250" s="16" t="s">
        <v>16</v>
      </c>
      <c r="E250" s="19">
        <f t="shared" ref="E250:L250" si="87">E256+E261+E267</f>
        <v>1139268.5442000004</v>
      </c>
      <c r="F250" s="18">
        <f t="shared" si="87"/>
        <v>39420.22</v>
      </c>
      <c r="G250" s="18">
        <f t="shared" si="87"/>
        <v>194021.92420000001</v>
      </c>
      <c r="H250" s="18">
        <f t="shared" si="87"/>
        <v>181165.28</v>
      </c>
      <c r="I250" s="18">
        <f t="shared" si="87"/>
        <v>181165.28</v>
      </c>
      <c r="J250" s="18">
        <f t="shared" si="87"/>
        <v>181165.28</v>
      </c>
      <c r="K250" s="18">
        <f t="shared" si="87"/>
        <v>181165.28</v>
      </c>
      <c r="L250" s="18">
        <f t="shared" si="87"/>
        <v>181165.28</v>
      </c>
    </row>
    <row r="251" spans="1:13" ht="49.9" customHeight="1">
      <c r="A251" s="93" t="s">
        <v>127</v>
      </c>
      <c r="B251" s="96" t="s">
        <v>24</v>
      </c>
      <c r="C251" s="85" t="s">
        <v>42</v>
      </c>
      <c r="D251" s="27" t="s">
        <v>3</v>
      </c>
      <c r="E251" s="19">
        <f t="shared" ref="E251:E275" si="88">F251+G251+H251+I251+J251+K251+L251</f>
        <v>930712.35580000014</v>
      </c>
      <c r="F251" s="19">
        <f t="shared" ref="F251:L251" si="89">F252+F253+F254+F256</f>
        <v>41660.675800000005</v>
      </c>
      <c r="G251" s="19">
        <f t="shared" si="89"/>
        <v>148175.28</v>
      </c>
      <c r="H251" s="19">
        <f t="shared" si="89"/>
        <v>148175.28</v>
      </c>
      <c r="I251" s="19">
        <f t="shared" si="89"/>
        <v>148175.28</v>
      </c>
      <c r="J251" s="19">
        <f t="shared" si="89"/>
        <v>148175.28</v>
      </c>
      <c r="K251" s="19">
        <f t="shared" si="89"/>
        <v>148175.28</v>
      </c>
      <c r="L251" s="19">
        <f t="shared" si="89"/>
        <v>148175.28</v>
      </c>
    </row>
    <row r="252" spans="1:13" ht="49.9" customHeight="1">
      <c r="A252" s="94"/>
      <c r="B252" s="97"/>
      <c r="C252" s="86"/>
      <c r="D252" s="16" t="s">
        <v>13</v>
      </c>
      <c r="E252" s="19">
        <f t="shared" si="88"/>
        <v>0</v>
      </c>
      <c r="F252" s="18">
        <f t="shared" ref="F252:L254" si="90">G252+H252+I252+J252+K252+L252+M252</f>
        <v>0</v>
      </c>
      <c r="G252" s="18">
        <f t="shared" si="90"/>
        <v>0</v>
      </c>
      <c r="H252" s="18">
        <f t="shared" si="90"/>
        <v>0</v>
      </c>
      <c r="I252" s="18">
        <f t="shared" si="90"/>
        <v>0</v>
      </c>
      <c r="J252" s="18">
        <f t="shared" si="90"/>
        <v>0</v>
      </c>
      <c r="K252" s="18">
        <f t="shared" si="90"/>
        <v>0</v>
      </c>
      <c r="L252" s="18">
        <f t="shared" si="90"/>
        <v>0</v>
      </c>
    </row>
    <row r="253" spans="1:13">
      <c r="A253" s="94"/>
      <c r="B253" s="97"/>
      <c r="C253" s="86"/>
      <c r="D253" s="16" t="s">
        <v>14</v>
      </c>
      <c r="E253" s="19">
        <f t="shared" si="88"/>
        <v>0</v>
      </c>
      <c r="F253" s="18">
        <f t="shared" si="90"/>
        <v>0</v>
      </c>
      <c r="G253" s="18">
        <f t="shared" si="90"/>
        <v>0</v>
      </c>
      <c r="H253" s="18">
        <f t="shared" si="90"/>
        <v>0</v>
      </c>
      <c r="I253" s="18">
        <f t="shared" si="90"/>
        <v>0</v>
      </c>
      <c r="J253" s="18">
        <f t="shared" si="90"/>
        <v>0</v>
      </c>
      <c r="K253" s="18">
        <f t="shared" si="90"/>
        <v>0</v>
      </c>
      <c r="L253" s="18">
        <f t="shared" si="90"/>
        <v>0</v>
      </c>
    </row>
    <row r="254" spans="1:13" ht="25.15" customHeight="1">
      <c r="A254" s="94"/>
      <c r="B254" s="97"/>
      <c r="C254" s="86"/>
      <c r="D254" s="16" t="s">
        <v>15</v>
      </c>
      <c r="E254" s="19">
        <f t="shared" si="88"/>
        <v>4480.9116000000004</v>
      </c>
      <c r="F254" s="18">
        <f t="shared" si="90"/>
        <v>2240.4558000000002</v>
      </c>
      <c r="G254" s="18">
        <v>2240.4558000000002</v>
      </c>
      <c r="H254" s="18">
        <f t="shared" si="90"/>
        <v>0</v>
      </c>
      <c r="I254" s="18">
        <f t="shared" si="90"/>
        <v>0</v>
      </c>
      <c r="J254" s="18">
        <f t="shared" si="90"/>
        <v>0</v>
      </c>
      <c r="K254" s="18">
        <f t="shared" si="90"/>
        <v>0</v>
      </c>
      <c r="L254" s="18">
        <f t="shared" si="90"/>
        <v>0</v>
      </c>
    </row>
    <row r="255" spans="1:13" ht="27.95" customHeight="1">
      <c r="A255" s="94"/>
      <c r="B255" s="97"/>
      <c r="C255" s="86"/>
      <c r="D255" s="16" t="s">
        <v>107</v>
      </c>
      <c r="E255" s="19">
        <v>0</v>
      </c>
      <c r="F255" s="18">
        <v>0</v>
      </c>
      <c r="G255" s="18">
        <v>0</v>
      </c>
      <c r="H255" s="18">
        <v>0</v>
      </c>
      <c r="I255" s="18">
        <v>0</v>
      </c>
      <c r="J255" s="18">
        <v>0</v>
      </c>
      <c r="K255" s="18">
        <v>0</v>
      </c>
      <c r="L255" s="18">
        <v>0</v>
      </c>
    </row>
    <row r="256" spans="1:13" ht="30.6" customHeight="1">
      <c r="A256" s="95"/>
      <c r="B256" s="85"/>
      <c r="C256" s="86"/>
      <c r="D256" s="16" t="s">
        <v>16</v>
      </c>
      <c r="E256" s="19">
        <f t="shared" si="88"/>
        <v>926231.44420000014</v>
      </c>
      <c r="F256" s="18">
        <v>39420.22</v>
      </c>
      <c r="G256" s="18">
        <f>148175.28-G254</f>
        <v>145934.8242</v>
      </c>
      <c r="H256" s="18">
        <v>148175.28</v>
      </c>
      <c r="I256" s="18">
        <v>148175.28</v>
      </c>
      <c r="J256" s="18">
        <v>148175.28</v>
      </c>
      <c r="K256" s="18">
        <v>148175.28</v>
      </c>
      <c r="L256" s="18">
        <v>148175.28</v>
      </c>
    </row>
    <row r="257" spans="1:12" ht="14.45" customHeight="1">
      <c r="A257" s="93" t="s">
        <v>128</v>
      </c>
      <c r="B257" s="96" t="s">
        <v>26</v>
      </c>
      <c r="C257" s="85" t="s">
        <v>42</v>
      </c>
      <c r="D257" s="27" t="s">
        <v>3</v>
      </c>
      <c r="E257" s="19">
        <f t="shared" si="88"/>
        <v>197940</v>
      </c>
      <c r="F257" s="19">
        <f t="shared" ref="F257:L257" si="91">F258+F259+F260+F261</f>
        <v>0</v>
      </c>
      <c r="G257" s="19">
        <f>G258+G259+G260+G261</f>
        <v>32990</v>
      </c>
      <c r="H257" s="19">
        <f t="shared" si="91"/>
        <v>32990</v>
      </c>
      <c r="I257" s="19">
        <f t="shared" si="91"/>
        <v>32990</v>
      </c>
      <c r="J257" s="19">
        <f t="shared" si="91"/>
        <v>32990</v>
      </c>
      <c r="K257" s="19">
        <f t="shared" si="91"/>
        <v>32990</v>
      </c>
      <c r="L257" s="19">
        <f t="shared" si="91"/>
        <v>32990</v>
      </c>
    </row>
    <row r="258" spans="1:12" ht="14.45" customHeight="1">
      <c r="A258" s="94"/>
      <c r="B258" s="97"/>
      <c r="C258" s="86"/>
      <c r="D258" s="16" t="s">
        <v>13</v>
      </c>
      <c r="E258" s="19">
        <f t="shared" si="88"/>
        <v>0</v>
      </c>
      <c r="F258" s="18">
        <f t="shared" ref="F258:L260" si="92">G258+H258+I258+J258+K258+L258+M258</f>
        <v>0</v>
      </c>
      <c r="G258" s="18">
        <f t="shared" si="92"/>
        <v>0</v>
      </c>
      <c r="H258" s="18">
        <f t="shared" si="92"/>
        <v>0</v>
      </c>
      <c r="I258" s="18">
        <f t="shared" si="92"/>
        <v>0</v>
      </c>
      <c r="J258" s="18">
        <f t="shared" si="92"/>
        <v>0</v>
      </c>
      <c r="K258" s="18">
        <f t="shared" si="92"/>
        <v>0</v>
      </c>
      <c r="L258" s="18">
        <f t="shared" si="92"/>
        <v>0</v>
      </c>
    </row>
    <row r="259" spans="1:12" ht="14.45" customHeight="1">
      <c r="A259" s="94"/>
      <c r="B259" s="97"/>
      <c r="C259" s="86"/>
      <c r="D259" s="16" t="s">
        <v>14</v>
      </c>
      <c r="E259" s="19">
        <f t="shared" si="88"/>
        <v>0</v>
      </c>
      <c r="F259" s="18">
        <f t="shared" si="92"/>
        <v>0</v>
      </c>
      <c r="G259" s="18">
        <f t="shared" si="92"/>
        <v>0</v>
      </c>
      <c r="H259" s="18">
        <f t="shared" si="92"/>
        <v>0</v>
      </c>
      <c r="I259" s="18">
        <f t="shared" si="92"/>
        <v>0</v>
      </c>
      <c r="J259" s="18">
        <f t="shared" si="92"/>
        <v>0</v>
      </c>
      <c r="K259" s="18">
        <f t="shared" si="92"/>
        <v>0</v>
      </c>
      <c r="L259" s="18">
        <f t="shared" si="92"/>
        <v>0</v>
      </c>
    </row>
    <row r="260" spans="1:12" ht="14.45" customHeight="1">
      <c r="A260" s="94"/>
      <c r="B260" s="97"/>
      <c r="C260" s="86"/>
      <c r="D260" s="16" t="s">
        <v>15</v>
      </c>
      <c r="E260" s="19">
        <f t="shared" si="88"/>
        <v>0</v>
      </c>
      <c r="F260" s="18">
        <f t="shared" si="92"/>
        <v>0</v>
      </c>
      <c r="G260" s="18">
        <f t="shared" si="92"/>
        <v>0</v>
      </c>
      <c r="H260" s="18">
        <f t="shared" si="92"/>
        <v>0</v>
      </c>
      <c r="I260" s="18">
        <f t="shared" si="92"/>
        <v>0</v>
      </c>
      <c r="J260" s="18">
        <f t="shared" si="92"/>
        <v>0</v>
      </c>
      <c r="K260" s="18">
        <f t="shared" si="92"/>
        <v>0</v>
      </c>
      <c r="L260" s="18">
        <f t="shared" si="92"/>
        <v>0</v>
      </c>
    </row>
    <row r="261" spans="1:12">
      <c r="A261" s="95"/>
      <c r="B261" s="85"/>
      <c r="C261" s="86"/>
      <c r="D261" s="16" t="s">
        <v>16</v>
      </c>
      <c r="E261" s="19">
        <f t="shared" si="88"/>
        <v>197940</v>
      </c>
      <c r="F261" s="18">
        <v>0</v>
      </c>
      <c r="G261" s="18">
        <v>32990</v>
      </c>
      <c r="H261" s="18">
        <v>32990</v>
      </c>
      <c r="I261" s="18">
        <v>32990</v>
      </c>
      <c r="J261" s="18">
        <v>32990</v>
      </c>
      <c r="K261" s="18">
        <v>32990</v>
      </c>
      <c r="L261" s="18">
        <v>32990</v>
      </c>
    </row>
    <row r="262" spans="1:12">
      <c r="A262" s="141" t="s">
        <v>129</v>
      </c>
      <c r="B262" s="96" t="s">
        <v>34</v>
      </c>
      <c r="C262" s="85" t="s">
        <v>42</v>
      </c>
      <c r="D262" s="27" t="s">
        <v>3</v>
      </c>
      <c r="E262" s="19">
        <f t="shared" si="88"/>
        <v>15097.1</v>
      </c>
      <c r="F262" s="19">
        <f t="shared" ref="F262:L262" si="93">F263+F264+F265+F267</f>
        <v>0</v>
      </c>
      <c r="G262" s="19">
        <f t="shared" si="93"/>
        <v>15097.1</v>
      </c>
      <c r="H262" s="19">
        <f t="shared" si="93"/>
        <v>0</v>
      </c>
      <c r="I262" s="19">
        <f t="shared" si="93"/>
        <v>0</v>
      </c>
      <c r="J262" s="19">
        <f t="shared" si="93"/>
        <v>0</v>
      </c>
      <c r="K262" s="19">
        <f t="shared" si="93"/>
        <v>0</v>
      </c>
      <c r="L262" s="19">
        <f t="shared" si="93"/>
        <v>0</v>
      </c>
    </row>
    <row r="263" spans="1:12">
      <c r="A263" s="142"/>
      <c r="B263" s="97"/>
      <c r="C263" s="86"/>
      <c r="D263" s="16" t="s">
        <v>13</v>
      </c>
      <c r="E263" s="19">
        <f t="shared" si="88"/>
        <v>0</v>
      </c>
      <c r="F263" s="18">
        <f t="shared" ref="F263:L265" si="94">G263+H263+I263+J263+K263+L263+M263</f>
        <v>0</v>
      </c>
      <c r="G263" s="18">
        <f t="shared" si="94"/>
        <v>0</v>
      </c>
      <c r="H263" s="18">
        <f t="shared" si="94"/>
        <v>0</v>
      </c>
      <c r="I263" s="18">
        <f t="shared" si="94"/>
        <v>0</v>
      </c>
      <c r="J263" s="18">
        <f t="shared" si="94"/>
        <v>0</v>
      </c>
      <c r="K263" s="18">
        <f t="shared" si="94"/>
        <v>0</v>
      </c>
      <c r="L263" s="18">
        <f t="shared" si="94"/>
        <v>0</v>
      </c>
    </row>
    <row r="264" spans="1:12">
      <c r="A264" s="142"/>
      <c r="B264" s="97"/>
      <c r="C264" s="86"/>
      <c r="D264" s="16" t="s">
        <v>14</v>
      </c>
      <c r="E264" s="19">
        <f t="shared" si="88"/>
        <v>0</v>
      </c>
      <c r="F264" s="18">
        <f t="shared" si="94"/>
        <v>0</v>
      </c>
      <c r="G264" s="18">
        <f t="shared" si="94"/>
        <v>0</v>
      </c>
      <c r="H264" s="18">
        <f t="shared" si="94"/>
        <v>0</v>
      </c>
      <c r="I264" s="18">
        <f t="shared" si="94"/>
        <v>0</v>
      </c>
      <c r="J264" s="18">
        <f t="shared" si="94"/>
        <v>0</v>
      </c>
      <c r="K264" s="18">
        <f t="shared" si="94"/>
        <v>0</v>
      </c>
      <c r="L264" s="18">
        <f t="shared" si="94"/>
        <v>0</v>
      </c>
    </row>
    <row r="265" spans="1:12">
      <c r="A265" s="142"/>
      <c r="B265" s="97"/>
      <c r="C265" s="86"/>
      <c r="D265" s="16" t="s">
        <v>15</v>
      </c>
      <c r="E265" s="19">
        <f t="shared" si="88"/>
        <v>0</v>
      </c>
      <c r="F265" s="18">
        <f t="shared" si="94"/>
        <v>0</v>
      </c>
      <c r="G265" s="18">
        <f t="shared" si="94"/>
        <v>0</v>
      </c>
      <c r="H265" s="18">
        <f t="shared" si="94"/>
        <v>0</v>
      </c>
      <c r="I265" s="18">
        <f t="shared" si="94"/>
        <v>0</v>
      </c>
      <c r="J265" s="18">
        <f t="shared" si="94"/>
        <v>0</v>
      </c>
      <c r="K265" s="18">
        <f t="shared" si="94"/>
        <v>0</v>
      </c>
      <c r="L265" s="18">
        <f t="shared" si="94"/>
        <v>0</v>
      </c>
    </row>
    <row r="266" spans="1:12" ht="25.5">
      <c r="A266" s="142"/>
      <c r="B266" s="97"/>
      <c r="C266" s="86"/>
      <c r="D266" s="16" t="s">
        <v>107</v>
      </c>
      <c r="E266" s="19">
        <v>0</v>
      </c>
      <c r="F266" s="18">
        <v>0</v>
      </c>
      <c r="G266" s="18">
        <v>0</v>
      </c>
      <c r="H266" s="18">
        <v>0</v>
      </c>
      <c r="I266" s="18">
        <v>0</v>
      </c>
      <c r="J266" s="18">
        <v>0</v>
      </c>
      <c r="K266" s="18">
        <v>0</v>
      </c>
      <c r="L266" s="30">
        <v>0</v>
      </c>
    </row>
    <row r="267" spans="1:12">
      <c r="A267" s="143"/>
      <c r="B267" s="85"/>
      <c r="C267" s="86"/>
      <c r="D267" s="16" t="s">
        <v>16</v>
      </c>
      <c r="E267" s="19">
        <f t="shared" si="88"/>
        <v>15097.1</v>
      </c>
      <c r="F267" s="18">
        <v>0</v>
      </c>
      <c r="G267" s="18">
        <v>15097.1</v>
      </c>
      <c r="H267" s="18">
        <v>0</v>
      </c>
      <c r="I267" s="18">
        <v>0</v>
      </c>
      <c r="J267" s="18">
        <v>0</v>
      </c>
      <c r="K267" s="18">
        <v>0</v>
      </c>
      <c r="L267" s="26">
        <v>0</v>
      </c>
    </row>
    <row r="268" spans="1:12" ht="14.45" customHeight="1">
      <c r="A268" s="83" t="s">
        <v>130</v>
      </c>
      <c r="B268" s="85" t="s">
        <v>227</v>
      </c>
      <c r="C268" s="85" t="s">
        <v>42</v>
      </c>
      <c r="D268" s="27" t="s">
        <v>3</v>
      </c>
      <c r="E268" s="19">
        <f>E274+E280+E286</f>
        <v>415818.77290000004</v>
      </c>
      <c r="F268" s="19">
        <f t="shared" ref="F268:L268" si="95">F274+F280+F286</f>
        <v>16662.73</v>
      </c>
      <c r="G268" s="19">
        <f t="shared" si="95"/>
        <v>63184.19</v>
      </c>
      <c r="H268" s="19">
        <f t="shared" si="95"/>
        <v>93970.812900000004</v>
      </c>
      <c r="I268" s="19">
        <f t="shared" si="95"/>
        <v>60500.26</v>
      </c>
      <c r="J268" s="19">
        <f t="shared" si="95"/>
        <v>60500.26</v>
      </c>
      <c r="K268" s="19">
        <f t="shared" si="95"/>
        <v>60500.26</v>
      </c>
      <c r="L268" s="19">
        <f t="shared" si="95"/>
        <v>60500.26</v>
      </c>
    </row>
    <row r="269" spans="1:12" ht="14.45" customHeight="1">
      <c r="A269" s="84"/>
      <c r="B269" s="86"/>
      <c r="C269" s="86"/>
      <c r="D269" s="16" t="s">
        <v>13</v>
      </c>
      <c r="E269" s="19">
        <f>E275+E281+E287</f>
        <v>0</v>
      </c>
      <c r="F269" s="19">
        <f t="shared" ref="F269:L271" si="96">F275+F281+F287</f>
        <v>0</v>
      </c>
      <c r="G269" s="19">
        <f t="shared" si="96"/>
        <v>0</v>
      </c>
      <c r="H269" s="19">
        <f t="shared" si="96"/>
        <v>0</v>
      </c>
      <c r="I269" s="19">
        <f t="shared" si="96"/>
        <v>0</v>
      </c>
      <c r="J269" s="19">
        <f t="shared" si="96"/>
        <v>0</v>
      </c>
      <c r="K269" s="19">
        <f t="shared" si="96"/>
        <v>0</v>
      </c>
      <c r="L269" s="19">
        <f t="shared" si="96"/>
        <v>0</v>
      </c>
    </row>
    <row r="270" spans="1:12" ht="14.45" customHeight="1">
      <c r="A270" s="84"/>
      <c r="B270" s="86"/>
      <c r="C270" s="86"/>
      <c r="D270" s="16" t="s">
        <v>14</v>
      </c>
      <c r="E270" s="19">
        <f>E276+E282+E288</f>
        <v>0</v>
      </c>
      <c r="F270" s="19">
        <f t="shared" si="96"/>
        <v>0</v>
      </c>
      <c r="G270" s="19">
        <f t="shared" si="96"/>
        <v>0</v>
      </c>
      <c r="H270" s="19">
        <f t="shared" si="96"/>
        <v>0</v>
      </c>
      <c r="I270" s="19">
        <f t="shared" si="96"/>
        <v>0</v>
      </c>
      <c r="J270" s="19">
        <f t="shared" si="96"/>
        <v>0</v>
      </c>
      <c r="K270" s="19">
        <f t="shared" si="96"/>
        <v>0</v>
      </c>
      <c r="L270" s="19">
        <f t="shared" si="96"/>
        <v>0</v>
      </c>
    </row>
    <row r="271" spans="1:12" ht="45" customHeight="1">
      <c r="A271" s="84"/>
      <c r="B271" s="86"/>
      <c r="C271" s="86"/>
      <c r="D271" s="16" t="s">
        <v>15</v>
      </c>
      <c r="E271" s="19">
        <f>E277+E283+E289</f>
        <v>1181.2023300000001</v>
      </c>
      <c r="F271" s="19">
        <f t="shared" si="96"/>
        <v>0</v>
      </c>
      <c r="G271" s="19">
        <f t="shared" si="96"/>
        <v>1181.2023300000001</v>
      </c>
      <c r="H271" s="19">
        <f t="shared" si="96"/>
        <v>0</v>
      </c>
      <c r="I271" s="19">
        <f t="shared" si="96"/>
        <v>0</v>
      </c>
      <c r="J271" s="19">
        <f t="shared" si="96"/>
        <v>0</v>
      </c>
      <c r="K271" s="19">
        <f t="shared" si="96"/>
        <v>0</v>
      </c>
      <c r="L271" s="19">
        <f t="shared" si="96"/>
        <v>0</v>
      </c>
    </row>
    <row r="272" spans="1:12" ht="45" customHeight="1">
      <c r="A272" s="84"/>
      <c r="B272" s="86"/>
      <c r="C272" s="86"/>
      <c r="D272" s="16" t="s">
        <v>107</v>
      </c>
      <c r="E272" s="19"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</row>
    <row r="273" spans="1:12" ht="77.099999999999994" customHeight="1">
      <c r="A273" s="84"/>
      <c r="B273" s="86"/>
      <c r="C273" s="86"/>
      <c r="D273" s="16" t="s">
        <v>16</v>
      </c>
      <c r="E273" s="19">
        <f t="shared" ref="E273:L273" si="97">E279+E285+E291</f>
        <v>414637.57057000004</v>
      </c>
      <c r="F273" s="18">
        <f t="shared" si="97"/>
        <v>16662.73</v>
      </c>
      <c r="G273" s="18">
        <f t="shared" si="97"/>
        <v>62002.987670000002</v>
      </c>
      <c r="H273" s="18">
        <f t="shared" si="97"/>
        <v>93970.812900000004</v>
      </c>
      <c r="I273" s="18">
        <f t="shared" si="97"/>
        <v>60500.26</v>
      </c>
      <c r="J273" s="18">
        <f t="shared" si="97"/>
        <v>60500.26</v>
      </c>
      <c r="K273" s="18">
        <f t="shared" si="97"/>
        <v>60500.26</v>
      </c>
      <c r="L273" s="18">
        <f t="shared" si="97"/>
        <v>60500.26</v>
      </c>
    </row>
    <row r="274" spans="1:12">
      <c r="A274" s="93" t="s">
        <v>132</v>
      </c>
      <c r="B274" s="96" t="s">
        <v>24</v>
      </c>
      <c r="C274" s="85" t="s">
        <v>42</v>
      </c>
      <c r="D274" s="27" t="s">
        <v>3</v>
      </c>
      <c r="E274" s="19">
        <f t="shared" si="88"/>
        <v>353752.84290000005</v>
      </c>
      <c r="F274" s="19">
        <f>F275+F276+F277+F279</f>
        <v>16662.73</v>
      </c>
      <c r="G274" s="19">
        <f t="shared" ref="G274:L274" si="98">G275+G276+G277+G279</f>
        <v>50603.26</v>
      </c>
      <c r="H274" s="19">
        <f t="shared" si="98"/>
        <v>84073.812900000004</v>
      </c>
      <c r="I274" s="19">
        <f t="shared" si="98"/>
        <v>50603.26</v>
      </c>
      <c r="J274" s="19">
        <f t="shared" si="98"/>
        <v>50603.26</v>
      </c>
      <c r="K274" s="19">
        <f t="shared" si="98"/>
        <v>50603.26</v>
      </c>
      <c r="L274" s="19">
        <f t="shared" si="98"/>
        <v>50603.26</v>
      </c>
    </row>
    <row r="275" spans="1:12">
      <c r="A275" s="94"/>
      <c r="B275" s="97"/>
      <c r="C275" s="86"/>
      <c r="D275" s="16" t="s">
        <v>13</v>
      </c>
      <c r="E275" s="19">
        <f t="shared" si="88"/>
        <v>0</v>
      </c>
      <c r="F275" s="18">
        <v>0</v>
      </c>
      <c r="G275" s="18">
        <v>0</v>
      </c>
      <c r="H275" s="18">
        <v>0</v>
      </c>
      <c r="I275" s="18">
        <v>0</v>
      </c>
      <c r="J275" s="18">
        <v>0</v>
      </c>
      <c r="K275" s="18">
        <v>0</v>
      </c>
      <c r="L275" s="18">
        <v>0</v>
      </c>
    </row>
    <row r="276" spans="1:12" ht="43.15" customHeight="1">
      <c r="A276" s="94"/>
      <c r="B276" s="97"/>
      <c r="C276" s="86"/>
      <c r="D276" s="16" t="s">
        <v>14</v>
      </c>
      <c r="E276" s="19">
        <f t="shared" ref="E276:E307" si="99">F276+G276+H276+I276+J276+K276+L276</f>
        <v>0</v>
      </c>
      <c r="F276" s="18">
        <v>0</v>
      </c>
      <c r="G276" s="18">
        <v>0</v>
      </c>
      <c r="H276" s="18">
        <v>0</v>
      </c>
      <c r="I276" s="18">
        <v>0</v>
      </c>
      <c r="J276" s="18">
        <v>0</v>
      </c>
      <c r="K276" s="18">
        <v>0</v>
      </c>
      <c r="L276" s="18">
        <v>0</v>
      </c>
    </row>
    <row r="277" spans="1:12" ht="14.45" customHeight="1">
      <c r="A277" s="94"/>
      <c r="B277" s="97"/>
      <c r="C277" s="86"/>
      <c r="D277" s="16" t="s">
        <v>15</v>
      </c>
      <c r="E277" s="19">
        <f t="shared" si="99"/>
        <v>1181.2023300000001</v>
      </c>
      <c r="F277" s="18">
        <v>0</v>
      </c>
      <c r="G277" s="18">
        <v>1181.2023300000001</v>
      </c>
      <c r="H277" s="18">
        <v>0</v>
      </c>
      <c r="I277" s="18">
        <v>0</v>
      </c>
      <c r="J277" s="18">
        <v>0</v>
      </c>
      <c r="K277" s="18">
        <v>0</v>
      </c>
      <c r="L277" s="18">
        <v>0</v>
      </c>
    </row>
    <row r="278" spans="1:12" ht="29.45" customHeight="1">
      <c r="A278" s="94"/>
      <c r="B278" s="97"/>
      <c r="C278" s="86"/>
      <c r="D278" s="16" t="s">
        <v>107</v>
      </c>
      <c r="E278" s="19">
        <v>0</v>
      </c>
      <c r="F278" s="18">
        <v>0</v>
      </c>
      <c r="G278" s="18">
        <v>0</v>
      </c>
      <c r="H278" s="18">
        <v>0</v>
      </c>
      <c r="I278" s="18">
        <v>0</v>
      </c>
      <c r="J278" s="18">
        <v>0</v>
      </c>
      <c r="K278" s="18">
        <v>0</v>
      </c>
      <c r="L278" s="18">
        <v>0</v>
      </c>
    </row>
    <row r="279" spans="1:12" ht="14.45" customHeight="1">
      <c r="A279" s="95"/>
      <c r="B279" s="85"/>
      <c r="C279" s="86"/>
      <c r="D279" s="16" t="s">
        <v>16</v>
      </c>
      <c r="E279" s="19">
        <f t="shared" si="99"/>
        <v>352571.64057000005</v>
      </c>
      <c r="F279" s="18">
        <v>16662.73</v>
      </c>
      <c r="G279" s="18">
        <f>50603.26-G277</f>
        <v>49422.057670000002</v>
      </c>
      <c r="H279" s="18">
        <v>84073.812900000004</v>
      </c>
      <c r="I279" s="18">
        <v>50603.26</v>
      </c>
      <c r="J279" s="18">
        <v>50603.26</v>
      </c>
      <c r="K279" s="18">
        <v>50603.26</v>
      </c>
      <c r="L279" s="18">
        <v>50603.26</v>
      </c>
    </row>
    <row r="280" spans="1:12" ht="14.45" customHeight="1">
      <c r="A280" s="93" t="s">
        <v>131</v>
      </c>
      <c r="B280" s="96" t="s">
        <v>26</v>
      </c>
      <c r="C280" s="85" t="s">
        <v>42</v>
      </c>
      <c r="D280" s="27" t="s">
        <v>3</v>
      </c>
      <c r="E280" s="19">
        <f t="shared" si="99"/>
        <v>59382</v>
      </c>
      <c r="F280" s="19">
        <f>F281+F282+F283+F285</f>
        <v>0</v>
      </c>
      <c r="G280" s="19">
        <f t="shared" ref="G280:L280" si="100">G281+G282+G283+G285</f>
        <v>9897</v>
      </c>
      <c r="H280" s="19">
        <f t="shared" si="100"/>
        <v>9897</v>
      </c>
      <c r="I280" s="19">
        <f t="shared" si="100"/>
        <v>9897</v>
      </c>
      <c r="J280" s="19">
        <f t="shared" si="100"/>
        <v>9897</v>
      </c>
      <c r="K280" s="19">
        <f t="shared" si="100"/>
        <v>9897</v>
      </c>
      <c r="L280" s="19">
        <f t="shared" si="100"/>
        <v>9897</v>
      </c>
    </row>
    <row r="281" spans="1:12" ht="14.45" customHeight="1">
      <c r="A281" s="94"/>
      <c r="B281" s="97"/>
      <c r="C281" s="86"/>
      <c r="D281" s="16" t="s">
        <v>13</v>
      </c>
      <c r="E281" s="19">
        <f t="shared" si="99"/>
        <v>0</v>
      </c>
      <c r="F281" s="18">
        <v>0</v>
      </c>
      <c r="G281" s="18">
        <v>0</v>
      </c>
      <c r="H281" s="18">
        <v>0</v>
      </c>
      <c r="I281" s="18">
        <v>0</v>
      </c>
      <c r="J281" s="18">
        <v>0</v>
      </c>
      <c r="K281" s="18">
        <v>0</v>
      </c>
      <c r="L281" s="18">
        <v>0</v>
      </c>
    </row>
    <row r="282" spans="1:12" ht="14.45" customHeight="1">
      <c r="A282" s="94"/>
      <c r="B282" s="97"/>
      <c r="C282" s="86"/>
      <c r="D282" s="16" t="s">
        <v>14</v>
      </c>
      <c r="E282" s="19">
        <f t="shared" si="99"/>
        <v>0</v>
      </c>
      <c r="F282" s="18">
        <v>0</v>
      </c>
      <c r="G282" s="18">
        <v>0</v>
      </c>
      <c r="H282" s="18">
        <v>0</v>
      </c>
      <c r="I282" s="18">
        <v>0</v>
      </c>
      <c r="J282" s="18">
        <v>0</v>
      </c>
      <c r="K282" s="18">
        <v>0</v>
      </c>
      <c r="L282" s="18">
        <v>0</v>
      </c>
    </row>
    <row r="283" spans="1:12" ht="14.45" customHeight="1">
      <c r="A283" s="94"/>
      <c r="B283" s="97"/>
      <c r="C283" s="86"/>
      <c r="D283" s="16" t="s">
        <v>15</v>
      </c>
      <c r="E283" s="19">
        <f t="shared" si="99"/>
        <v>0</v>
      </c>
      <c r="F283" s="18">
        <v>0</v>
      </c>
      <c r="G283" s="18">
        <v>0</v>
      </c>
      <c r="H283" s="18">
        <v>0</v>
      </c>
      <c r="I283" s="18">
        <v>0</v>
      </c>
      <c r="J283" s="18">
        <v>0</v>
      </c>
      <c r="K283" s="18">
        <v>0</v>
      </c>
      <c r="L283" s="18">
        <v>0</v>
      </c>
    </row>
    <row r="284" spans="1:12" ht="29.45" customHeight="1">
      <c r="A284" s="94"/>
      <c r="B284" s="97"/>
      <c r="C284" s="86"/>
      <c r="D284" s="16" t="s">
        <v>107</v>
      </c>
      <c r="E284" s="19">
        <v>0</v>
      </c>
      <c r="F284" s="18">
        <v>0</v>
      </c>
      <c r="G284" s="18">
        <v>0</v>
      </c>
      <c r="H284" s="18">
        <v>0</v>
      </c>
      <c r="I284" s="18">
        <v>0</v>
      </c>
      <c r="J284" s="18">
        <v>0</v>
      </c>
      <c r="K284" s="18">
        <v>0</v>
      </c>
      <c r="L284" s="18">
        <v>0</v>
      </c>
    </row>
    <row r="285" spans="1:12" ht="14.45" customHeight="1">
      <c r="A285" s="95"/>
      <c r="B285" s="85"/>
      <c r="C285" s="86"/>
      <c r="D285" s="16" t="s">
        <v>16</v>
      </c>
      <c r="E285" s="19">
        <f t="shared" si="99"/>
        <v>59382</v>
      </c>
      <c r="F285" s="18">
        <v>0</v>
      </c>
      <c r="G285" s="18">
        <v>9897</v>
      </c>
      <c r="H285" s="18">
        <v>9897</v>
      </c>
      <c r="I285" s="18">
        <v>9897</v>
      </c>
      <c r="J285" s="18">
        <v>9897</v>
      </c>
      <c r="K285" s="18">
        <v>9897</v>
      </c>
      <c r="L285" s="18">
        <v>9897</v>
      </c>
    </row>
    <row r="286" spans="1:12" ht="14.45" customHeight="1">
      <c r="A286" s="93" t="s">
        <v>133</v>
      </c>
      <c r="B286" s="96" t="s">
        <v>77</v>
      </c>
      <c r="C286" s="85" t="s">
        <v>42</v>
      </c>
      <c r="D286" s="27" t="s">
        <v>3</v>
      </c>
      <c r="E286" s="19">
        <f t="shared" si="99"/>
        <v>2683.93</v>
      </c>
      <c r="F286" s="19">
        <f t="shared" ref="F286:L286" si="101">F287+F288+F289+F291</f>
        <v>0</v>
      </c>
      <c r="G286" s="19">
        <f t="shared" si="101"/>
        <v>2683.93</v>
      </c>
      <c r="H286" s="19">
        <f t="shared" si="101"/>
        <v>0</v>
      </c>
      <c r="I286" s="19">
        <f t="shared" si="101"/>
        <v>0</v>
      </c>
      <c r="J286" s="19">
        <f t="shared" si="101"/>
        <v>0</v>
      </c>
      <c r="K286" s="19">
        <f t="shared" si="101"/>
        <v>0</v>
      </c>
      <c r="L286" s="19">
        <f t="shared" si="101"/>
        <v>0</v>
      </c>
    </row>
    <row r="287" spans="1:12" ht="14.45" customHeight="1">
      <c r="A287" s="94"/>
      <c r="B287" s="97"/>
      <c r="C287" s="86"/>
      <c r="D287" s="16" t="s">
        <v>13</v>
      </c>
      <c r="E287" s="19">
        <f t="shared" si="99"/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0</v>
      </c>
      <c r="K287" s="18">
        <v>0</v>
      </c>
      <c r="L287" s="18">
        <v>0</v>
      </c>
    </row>
    <row r="288" spans="1:12" ht="14.45" customHeight="1">
      <c r="A288" s="94"/>
      <c r="B288" s="97"/>
      <c r="C288" s="86"/>
      <c r="D288" s="16" t="s">
        <v>14</v>
      </c>
      <c r="E288" s="19">
        <f t="shared" si="99"/>
        <v>0</v>
      </c>
      <c r="F288" s="18">
        <v>0</v>
      </c>
      <c r="G288" s="18">
        <v>0</v>
      </c>
      <c r="H288" s="18">
        <v>0</v>
      </c>
      <c r="I288" s="18">
        <v>0</v>
      </c>
      <c r="J288" s="18">
        <v>0</v>
      </c>
      <c r="K288" s="18">
        <v>0</v>
      </c>
      <c r="L288" s="18">
        <v>0</v>
      </c>
    </row>
    <row r="289" spans="1:12" ht="14.45" customHeight="1">
      <c r="A289" s="94"/>
      <c r="B289" s="97"/>
      <c r="C289" s="86"/>
      <c r="D289" s="16" t="s">
        <v>15</v>
      </c>
      <c r="E289" s="19">
        <f t="shared" si="99"/>
        <v>0</v>
      </c>
      <c r="F289" s="18">
        <v>0</v>
      </c>
      <c r="G289" s="18">
        <v>0</v>
      </c>
      <c r="H289" s="18">
        <v>0</v>
      </c>
      <c r="I289" s="18">
        <v>0</v>
      </c>
      <c r="J289" s="18">
        <v>0</v>
      </c>
      <c r="K289" s="18">
        <v>0</v>
      </c>
      <c r="L289" s="18">
        <v>0</v>
      </c>
    </row>
    <row r="290" spans="1:12" ht="29.1" customHeight="1">
      <c r="A290" s="94"/>
      <c r="B290" s="97"/>
      <c r="C290" s="86"/>
      <c r="D290" s="16" t="s">
        <v>107</v>
      </c>
      <c r="E290" s="19">
        <v>0</v>
      </c>
      <c r="F290" s="18">
        <v>0</v>
      </c>
      <c r="G290" s="18">
        <v>0</v>
      </c>
      <c r="H290" s="18">
        <v>0</v>
      </c>
      <c r="I290" s="18">
        <v>0</v>
      </c>
      <c r="J290" s="18">
        <v>0</v>
      </c>
      <c r="K290" s="18">
        <v>0</v>
      </c>
      <c r="L290" s="18">
        <v>0</v>
      </c>
    </row>
    <row r="291" spans="1:12" ht="14.45" customHeight="1">
      <c r="A291" s="95"/>
      <c r="B291" s="85"/>
      <c r="C291" s="86"/>
      <c r="D291" s="16" t="s">
        <v>16</v>
      </c>
      <c r="E291" s="19">
        <f t="shared" si="99"/>
        <v>2683.93</v>
      </c>
      <c r="F291" s="18">
        <v>0</v>
      </c>
      <c r="G291" s="18">
        <v>2683.93</v>
      </c>
      <c r="H291" s="18">
        <v>0</v>
      </c>
      <c r="I291" s="18">
        <v>0</v>
      </c>
      <c r="J291" s="18">
        <v>0</v>
      </c>
      <c r="K291" s="18">
        <v>0</v>
      </c>
      <c r="L291" s="18">
        <v>0</v>
      </c>
    </row>
    <row r="292" spans="1:12" ht="14.45" customHeight="1">
      <c r="A292" s="93" t="s">
        <v>134</v>
      </c>
      <c r="B292" s="96" t="s">
        <v>78</v>
      </c>
      <c r="C292" s="96" t="s">
        <v>79</v>
      </c>
      <c r="D292" s="27" t="s">
        <v>3</v>
      </c>
      <c r="E292" s="19">
        <f t="shared" ref="E292:E297" si="102">F292+G292+H292+I292+J292+K292+L292</f>
        <v>72386.482499999998</v>
      </c>
      <c r="F292" s="19">
        <f t="shared" ref="F292:L292" si="103">F298+F304+F310</f>
        <v>1059.1199999999999</v>
      </c>
      <c r="G292" s="19">
        <f t="shared" si="103"/>
        <v>12660.4</v>
      </c>
      <c r="H292" s="19">
        <f>H293+H294+H295+H296+H297</f>
        <v>13472.282499999999</v>
      </c>
      <c r="I292" s="19">
        <f t="shared" si="103"/>
        <v>11298.67</v>
      </c>
      <c r="J292" s="19">
        <f t="shared" si="103"/>
        <v>11298.67</v>
      </c>
      <c r="K292" s="19">
        <f t="shared" si="103"/>
        <v>11298.67</v>
      </c>
      <c r="L292" s="19">
        <f t="shared" si="103"/>
        <v>11298.67</v>
      </c>
    </row>
    <row r="293" spans="1:12">
      <c r="A293" s="94"/>
      <c r="B293" s="97"/>
      <c r="C293" s="97"/>
      <c r="D293" s="16" t="s">
        <v>13</v>
      </c>
      <c r="E293" s="19">
        <f t="shared" si="102"/>
        <v>0</v>
      </c>
      <c r="F293" s="18">
        <f t="shared" ref="F293:L295" si="104">F299+F305+F311</f>
        <v>0</v>
      </c>
      <c r="G293" s="18">
        <f t="shared" si="104"/>
        <v>0</v>
      </c>
      <c r="H293" s="18">
        <f t="shared" si="104"/>
        <v>0</v>
      </c>
      <c r="I293" s="18">
        <f t="shared" si="104"/>
        <v>0</v>
      </c>
      <c r="J293" s="18">
        <f t="shared" si="104"/>
        <v>0</v>
      </c>
      <c r="K293" s="18">
        <f t="shared" si="104"/>
        <v>0</v>
      </c>
      <c r="L293" s="18">
        <f t="shared" si="104"/>
        <v>0</v>
      </c>
    </row>
    <row r="294" spans="1:12" ht="14.45" customHeight="1">
      <c r="A294" s="94"/>
      <c r="B294" s="97"/>
      <c r="C294" s="97"/>
      <c r="D294" s="16" t="s">
        <v>14</v>
      </c>
      <c r="E294" s="19">
        <f t="shared" si="102"/>
        <v>0</v>
      </c>
      <c r="F294" s="18">
        <f t="shared" si="104"/>
        <v>0</v>
      </c>
      <c r="G294" s="18">
        <f t="shared" si="104"/>
        <v>0</v>
      </c>
      <c r="H294" s="18">
        <f t="shared" si="104"/>
        <v>0</v>
      </c>
      <c r="I294" s="18">
        <f t="shared" si="104"/>
        <v>0</v>
      </c>
      <c r="J294" s="18">
        <f t="shared" si="104"/>
        <v>0</v>
      </c>
      <c r="K294" s="18">
        <f t="shared" si="104"/>
        <v>0</v>
      </c>
      <c r="L294" s="18">
        <f t="shared" si="104"/>
        <v>0</v>
      </c>
    </row>
    <row r="295" spans="1:12" ht="14.45" customHeight="1">
      <c r="A295" s="94"/>
      <c r="B295" s="97"/>
      <c r="C295" s="97"/>
      <c r="D295" s="16" t="s">
        <v>15</v>
      </c>
      <c r="E295" s="19">
        <f t="shared" si="102"/>
        <v>114.4</v>
      </c>
      <c r="F295" s="18">
        <f t="shared" si="104"/>
        <v>0</v>
      </c>
      <c r="G295" s="18">
        <f t="shared" si="104"/>
        <v>114.4</v>
      </c>
      <c r="H295" s="18">
        <f t="shared" si="104"/>
        <v>0</v>
      </c>
      <c r="I295" s="18">
        <f t="shared" si="104"/>
        <v>0</v>
      </c>
      <c r="J295" s="18">
        <f t="shared" si="104"/>
        <v>0</v>
      </c>
      <c r="K295" s="18">
        <f t="shared" si="104"/>
        <v>0</v>
      </c>
      <c r="L295" s="18">
        <f t="shared" si="104"/>
        <v>0</v>
      </c>
    </row>
    <row r="296" spans="1:12" ht="29.1" customHeight="1">
      <c r="A296" s="94"/>
      <c r="B296" s="97"/>
      <c r="C296" s="97"/>
      <c r="D296" s="16" t="s">
        <v>107</v>
      </c>
      <c r="E296" s="19">
        <f t="shared" si="102"/>
        <v>0</v>
      </c>
      <c r="F296" s="18">
        <v>0</v>
      </c>
      <c r="G296" s="18">
        <v>0</v>
      </c>
      <c r="H296" s="18">
        <v>0</v>
      </c>
      <c r="I296" s="18">
        <v>0</v>
      </c>
      <c r="J296" s="18">
        <v>0</v>
      </c>
      <c r="K296" s="18">
        <v>0</v>
      </c>
      <c r="L296" s="18">
        <v>0</v>
      </c>
    </row>
    <row r="297" spans="1:12" ht="14.45" customHeight="1">
      <c r="A297" s="95"/>
      <c r="B297" s="85"/>
      <c r="C297" s="85"/>
      <c r="D297" s="16" t="s">
        <v>16</v>
      </c>
      <c r="E297" s="19">
        <f t="shared" si="102"/>
        <v>72272.08249999999</v>
      </c>
      <c r="F297" s="18">
        <f t="shared" ref="F297:L297" si="105">F303+F309+F315</f>
        <v>1059.1199999999999</v>
      </c>
      <c r="G297" s="18">
        <f t="shared" si="105"/>
        <v>12546</v>
      </c>
      <c r="H297" s="18">
        <f t="shared" si="105"/>
        <v>13472.282499999999</v>
      </c>
      <c r="I297" s="18">
        <f t="shared" si="105"/>
        <v>11298.67</v>
      </c>
      <c r="J297" s="18">
        <f t="shared" si="105"/>
        <v>11298.67</v>
      </c>
      <c r="K297" s="18">
        <f t="shared" si="105"/>
        <v>11298.67</v>
      </c>
      <c r="L297" s="18">
        <f t="shared" si="105"/>
        <v>11298.67</v>
      </c>
    </row>
    <row r="298" spans="1:12" ht="14.45" customHeight="1">
      <c r="A298" s="93" t="s">
        <v>135</v>
      </c>
      <c r="B298" s="96" t="s">
        <v>24</v>
      </c>
      <c r="C298" s="96" t="s">
        <v>48</v>
      </c>
      <c r="D298" s="27" t="s">
        <v>3</v>
      </c>
      <c r="E298" s="19">
        <f t="shared" si="99"/>
        <v>58934.482499999991</v>
      </c>
      <c r="F298" s="19">
        <f>F299+F300+F301+F303</f>
        <v>1059.1199999999999</v>
      </c>
      <c r="G298" s="19">
        <f t="shared" ref="G298:L298" si="106">G299+G301+G303</f>
        <v>10532.4</v>
      </c>
      <c r="H298" s="19">
        <f t="shared" si="106"/>
        <v>10660.282499999999</v>
      </c>
      <c r="I298" s="19">
        <f t="shared" si="106"/>
        <v>9170.67</v>
      </c>
      <c r="J298" s="19">
        <f t="shared" si="106"/>
        <v>9170.67</v>
      </c>
      <c r="K298" s="19">
        <f t="shared" si="106"/>
        <v>9170.67</v>
      </c>
      <c r="L298" s="19">
        <f t="shared" si="106"/>
        <v>9170.67</v>
      </c>
    </row>
    <row r="299" spans="1:12" ht="14.45" customHeight="1">
      <c r="A299" s="94"/>
      <c r="B299" s="97"/>
      <c r="C299" s="97"/>
      <c r="D299" s="16" t="s">
        <v>13</v>
      </c>
      <c r="E299" s="19">
        <f t="shared" si="99"/>
        <v>0</v>
      </c>
      <c r="F299" s="18">
        <v>0</v>
      </c>
      <c r="G299" s="18">
        <v>0</v>
      </c>
      <c r="H299" s="18">
        <v>0</v>
      </c>
      <c r="I299" s="18">
        <v>0</v>
      </c>
      <c r="J299" s="18">
        <v>0</v>
      </c>
      <c r="K299" s="18">
        <v>0</v>
      </c>
      <c r="L299" s="18">
        <v>0</v>
      </c>
    </row>
    <row r="300" spans="1:12" ht="14.45" customHeight="1">
      <c r="A300" s="94"/>
      <c r="B300" s="97"/>
      <c r="C300" s="97"/>
      <c r="D300" s="16" t="s">
        <v>14</v>
      </c>
      <c r="E300" s="19">
        <f t="shared" si="99"/>
        <v>0</v>
      </c>
      <c r="F300" s="18">
        <v>0</v>
      </c>
      <c r="G300" s="18">
        <v>0</v>
      </c>
      <c r="H300" s="18">
        <v>0</v>
      </c>
      <c r="I300" s="18">
        <v>0</v>
      </c>
      <c r="J300" s="18">
        <v>0</v>
      </c>
      <c r="K300" s="18">
        <v>0</v>
      </c>
      <c r="L300" s="18">
        <v>0</v>
      </c>
    </row>
    <row r="301" spans="1:12" ht="14.45" customHeight="1">
      <c r="A301" s="94"/>
      <c r="B301" s="97"/>
      <c r="C301" s="97"/>
      <c r="D301" s="16" t="s">
        <v>15</v>
      </c>
      <c r="E301" s="19">
        <f t="shared" si="99"/>
        <v>114.4</v>
      </c>
      <c r="F301" s="18">
        <v>0</v>
      </c>
      <c r="G301" s="18">
        <v>114.4</v>
      </c>
      <c r="H301" s="18">
        <v>0</v>
      </c>
      <c r="I301" s="18">
        <v>0</v>
      </c>
      <c r="J301" s="18">
        <v>0</v>
      </c>
      <c r="K301" s="18">
        <v>0</v>
      </c>
      <c r="L301" s="18">
        <v>0</v>
      </c>
    </row>
    <row r="302" spans="1:12" ht="28.5" customHeight="1">
      <c r="A302" s="94"/>
      <c r="B302" s="97"/>
      <c r="C302" s="97"/>
      <c r="D302" s="16" t="s">
        <v>107</v>
      </c>
      <c r="E302" s="19">
        <v>0</v>
      </c>
      <c r="F302" s="18">
        <v>0</v>
      </c>
      <c r="G302" s="18">
        <v>0</v>
      </c>
      <c r="H302" s="18">
        <v>0</v>
      </c>
      <c r="I302" s="18">
        <v>0</v>
      </c>
      <c r="J302" s="18">
        <v>0</v>
      </c>
      <c r="K302" s="18">
        <v>0</v>
      </c>
      <c r="L302" s="18">
        <v>0</v>
      </c>
    </row>
    <row r="303" spans="1:12" ht="14.45" customHeight="1">
      <c r="A303" s="95"/>
      <c r="B303" s="85"/>
      <c r="C303" s="85"/>
      <c r="D303" s="16" t="s">
        <v>16</v>
      </c>
      <c r="E303" s="19">
        <f t="shared" si="99"/>
        <v>58820.08249999999</v>
      </c>
      <c r="F303" s="18">
        <v>1059.1199999999999</v>
      </c>
      <c r="G303" s="18">
        <f>10532.4-G301</f>
        <v>10418</v>
      </c>
      <c r="H303" s="18">
        <v>10660.282499999999</v>
      </c>
      <c r="I303" s="18">
        <v>9170.67</v>
      </c>
      <c r="J303" s="18">
        <v>9170.67</v>
      </c>
      <c r="K303" s="18">
        <v>9170.67</v>
      </c>
      <c r="L303" s="18">
        <v>9170.67</v>
      </c>
    </row>
    <row r="304" spans="1:12" ht="14.45" customHeight="1">
      <c r="A304" s="93" t="s">
        <v>136</v>
      </c>
      <c r="B304" s="96" t="s">
        <v>26</v>
      </c>
      <c r="C304" s="96" t="s">
        <v>57</v>
      </c>
      <c r="D304" s="27" t="s">
        <v>3</v>
      </c>
      <c r="E304" s="19">
        <f t="shared" si="99"/>
        <v>12616</v>
      </c>
      <c r="F304" s="19">
        <f t="shared" ref="F304:L304" si="107">F305+F306+F307+F309</f>
        <v>0</v>
      </c>
      <c r="G304" s="19">
        <f t="shared" si="107"/>
        <v>1976</v>
      </c>
      <c r="H304" s="19">
        <f t="shared" si="107"/>
        <v>2128</v>
      </c>
      <c r="I304" s="19">
        <f t="shared" si="107"/>
        <v>2128</v>
      </c>
      <c r="J304" s="19">
        <f t="shared" si="107"/>
        <v>2128</v>
      </c>
      <c r="K304" s="19">
        <f t="shared" si="107"/>
        <v>2128</v>
      </c>
      <c r="L304" s="19">
        <f t="shared" si="107"/>
        <v>2128</v>
      </c>
    </row>
    <row r="305" spans="1:12" ht="14.45" customHeight="1">
      <c r="A305" s="94"/>
      <c r="B305" s="97"/>
      <c r="C305" s="97"/>
      <c r="D305" s="16" t="s">
        <v>13</v>
      </c>
      <c r="E305" s="19">
        <f t="shared" si="99"/>
        <v>0</v>
      </c>
      <c r="F305" s="18">
        <v>0</v>
      </c>
      <c r="G305" s="18">
        <v>0</v>
      </c>
      <c r="H305" s="18">
        <v>0</v>
      </c>
      <c r="I305" s="18">
        <v>0</v>
      </c>
      <c r="J305" s="18">
        <v>0</v>
      </c>
      <c r="K305" s="18">
        <v>0</v>
      </c>
      <c r="L305" s="18">
        <v>0</v>
      </c>
    </row>
    <row r="306" spans="1:12" ht="14.45" customHeight="1">
      <c r="A306" s="94"/>
      <c r="B306" s="97"/>
      <c r="C306" s="97"/>
      <c r="D306" s="16" t="s">
        <v>14</v>
      </c>
      <c r="E306" s="19">
        <f t="shared" si="99"/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  <c r="L306" s="18">
        <v>0</v>
      </c>
    </row>
    <row r="307" spans="1:12" ht="14.45" customHeight="1">
      <c r="A307" s="94"/>
      <c r="B307" s="97"/>
      <c r="C307" s="97"/>
      <c r="D307" s="16" t="s">
        <v>15</v>
      </c>
      <c r="E307" s="19">
        <f t="shared" si="99"/>
        <v>0</v>
      </c>
      <c r="F307" s="18">
        <v>0</v>
      </c>
      <c r="G307" s="18">
        <v>0</v>
      </c>
      <c r="H307" s="18">
        <v>0</v>
      </c>
      <c r="I307" s="18">
        <v>0</v>
      </c>
      <c r="J307" s="18">
        <v>0</v>
      </c>
      <c r="K307" s="18">
        <v>0</v>
      </c>
      <c r="L307" s="18">
        <v>0</v>
      </c>
    </row>
    <row r="308" spans="1:12" ht="29.1" customHeight="1">
      <c r="A308" s="94"/>
      <c r="B308" s="97"/>
      <c r="C308" s="97"/>
      <c r="D308" s="16" t="s">
        <v>107</v>
      </c>
      <c r="E308" s="19">
        <v>0</v>
      </c>
      <c r="F308" s="18">
        <v>0</v>
      </c>
      <c r="G308" s="18">
        <v>0</v>
      </c>
      <c r="H308" s="18">
        <v>0</v>
      </c>
      <c r="I308" s="18">
        <v>0</v>
      </c>
      <c r="J308" s="18">
        <v>0</v>
      </c>
      <c r="K308" s="18">
        <v>0</v>
      </c>
      <c r="L308" s="18">
        <v>0</v>
      </c>
    </row>
    <row r="309" spans="1:12" ht="14.45" customHeight="1">
      <c r="A309" s="95"/>
      <c r="B309" s="85"/>
      <c r="C309" s="85"/>
      <c r="D309" s="16" t="s">
        <v>16</v>
      </c>
      <c r="E309" s="19">
        <f t="shared" ref="E309:E315" si="108">F309+G309+H309+I309+J309+K309+L309</f>
        <v>12616</v>
      </c>
      <c r="F309" s="18">
        <v>0</v>
      </c>
      <c r="G309" s="18">
        <v>1976</v>
      </c>
      <c r="H309" s="18">
        <v>2128</v>
      </c>
      <c r="I309" s="18">
        <v>2128</v>
      </c>
      <c r="J309" s="18">
        <v>2128</v>
      </c>
      <c r="K309" s="18">
        <v>2128</v>
      </c>
      <c r="L309" s="18">
        <v>2128</v>
      </c>
    </row>
    <row r="310" spans="1:12">
      <c r="A310" s="83" t="s">
        <v>137</v>
      </c>
      <c r="B310" s="96" t="s">
        <v>77</v>
      </c>
      <c r="C310" s="85" t="s">
        <v>80</v>
      </c>
      <c r="D310" s="27" t="s">
        <v>3</v>
      </c>
      <c r="E310" s="19">
        <f t="shared" si="108"/>
        <v>836</v>
      </c>
      <c r="F310" s="19">
        <f t="shared" ref="F310:L310" si="109">F311+F312+F313+F315</f>
        <v>0</v>
      </c>
      <c r="G310" s="19">
        <f t="shared" si="109"/>
        <v>152</v>
      </c>
      <c r="H310" s="19">
        <f t="shared" si="109"/>
        <v>684</v>
      </c>
      <c r="I310" s="19">
        <f t="shared" si="109"/>
        <v>0</v>
      </c>
      <c r="J310" s="19">
        <f t="shared" si="109"/>
        <v>0</v>
      </c>
      <c r="K310" s="19">
        <f t="shared" si="109"/>
        <v>0</v>
      </c>
      <c r="L310" s="19">
        <f t="shared" si="109"/>
        <v>0</v>
      </c>
    </row>
    <row r="311" spans="1:12" ht="14.45" customHeight="1">
      <c r="A311" s="84"/>
      <c r="B311" s="97"/>
      <c r="C311" s="86"/>
      <c r="D311" s="16" t="s">
        <v>13</v>
      </c>
      <c r="E311" s="19">
        <f t="shared" si="108"/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  <c r="L311" s="17">
        <v>0</v>
      </c>
    </row>
    <row r="312" spans="1:12" ht="14.45" customHeight="1">
      <c r="A312" s="84"/>
      <c r="B312" s="97"/>
      <c r="C312" s="86"/>
      <c r="D312" s="16" t="s">
        <v>14</v>
      </c>
      <c r="E312" s="19">
        <f t="shared" si="108"/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  <c r="L312" s="17">
        <v>0</v>
      </c>
    </row>
    <row r="313" spans="1:12" ht="14.45" customHeight="1">
      <c r="A313" s="84"/>
      <c r="B313" s="97"/>
      <c r="C313" s="86"/>
      <c r="D313" s="16" t="s">
        <v>15</v>
      </c>
      <c r="E313" s="19">
        <f t="shared" si="108"/>
        <v>0</v>
      </c>
      <c r="F313" s="17">
        <v>0</v>
      </c>
      <c r="G313" s="17">
        <v>0</v>
      </c>
      <c r="H313" s="17">
        <v>0</v>
      </c>
      <c r="I313" s="17">
        <v>0</v>
      </c>
      <c r="J313" s="17">
        <v>0</v>
      </c>
      <c r="K313" s="17">
        <v>0</v>
      </c>
      <c r="L313" s="17">
        <v>0</v>
      </c>
    </row>
    <row r="314" spans="1:12" ht="29.45" customHeight="1">
      <c r="A314" s="84"/>
      <c r="B314" s="97"/>
      <c r="C314" s="86"/>
      <c r="D314" s="16" t="s">
        <v>107</v>
      </c>
      <c r="E314" s="19">
        <v>0</v>
      </c>
      <c r="F314" s="17">
        <v>0</v>
      </c>
      <c r="G314" s="17">
        <v>0</v>
      </c>
      <c r="H314" s="17">
        <v>0</v>
      </c>
      <c r="I314" s="17">
        <v>0</v>
      </c>
      <c r="J314" s="17">
        <v>0</v>
      </c>
      <c r="K314" s="17">
        <v>0</v>
      </c>
      <c r="L314" s="31">
        <v>0</v>
      </c>
    </row>
    <row r="315" spans="1:12" ht="14.45" customHeight="1">
      <c r="A315" s="84"/>
      <c r="B315" s="85"/>
      <c r="C315" s="86"/>
      <c r="D315" s="16" t="s">
        <v>16</v>
      </c>
      <c r="E315" s="19">
        <f t="shared" si="108"/>
        <v>836</v>
      </c>
      <c r="F315" s="17">
        <v>0</v>
      </c>
      <c r="G315" s="17">
        <v>152</v>
      </c>
      <c r="H315" s="17">
        <v>684</v>
      </c>
      <c r="I315" s="17">
        <v>0</v>
      </c>
      <c r="J315" s="17">
        <v>0</v>
      </c>
      <c r="K315" s="17">
        <v>0</v>
      </c>
      <c r="L315" s="21">
        <v>0</v>
      </c>
    </row>
    <row r="316" spans="1:12" ht="14.45" customHeight="1">
      <c r="A316" s="83"/>
      <c r="B316" s="85" t="s">
        <v>49</v>
      </c>
      <c r="C316" s="85" t="s">
        <v>81</v>
      </c>
      <c r="D316" s="27" t="s">
        <v>3</v>
      </c>
      <c r="E316" s="19">
        <f>E245+E268+E292</f>
        <v>1631954.7112</v>
      </c>
      <c r="F316" s="19">
        <f t="shared" ref="F316:L316" si="110">F245+F268+F292</f>
        <v>59382.52580000001</v>
      </c>
      <c r="G316" s="19">
        <f t="shared" si="110"/>
        <v>272106.97000000003</v>
      </c>
      <c r="H316" s="19">
        <f t="shared" si="110"/>
        <v>288608.37539999996</v>
      </c>
      <c r="I316" s="19">
        <f t="shared" si="110"/>
        <v>252964.21000000002</v>
      </c>
      <c r="J316" s="19">
        <f t="shared" si="110"/>
        <v>252964.21000000002</v>
      </c>
      <c r="K316" s="19">
        <f t="shared" si="110"/>
        <v>252964.21000000002</v>
      </c>
      <c r="L316" s="19">
        <f t="shared" si="110"/>
        <v>252964.21000000002</v>
      </c>
    </row>
    <row r="317" spans="1:12" ht="14.45" customHeight="1">
      <c r="A317" s="84"/>
      <c r="B317" s="86"/>
      <c r="C317" s="86"/>
      <c r="D317" s="16" t="s">
        <v>13</v>
      </c>
      <c r="E317" s="19">
        <f>E246+E269+E293</f>
        <v>0</v>
      </c>
      <c r="F317" s="18">
        <f t="shared" ref="F317:L317" si="111">F246+F269+F293</f>
        <v>0</v>
      </c>
      <c r="G317" s="18">
        <f t="shared" si="111"/>
        <v>0</v>
      </c>
      <c r="H317" s="18">
        <f t="shared" si="111"/>
        <v>0</v>
      </c>
      <c r="I317" s="18">
        <f t="shared" si="111"/>
        <v>0</v>
      </c>
      <c r="J317" s="18">
        <f t="shared" si="111"/>
        <v>0</v>
      </c>
      <c r="K317" s="18">
        <f t="shared" si="111"/>
        <v>0</v>
      </c>
      <c r="L317" s="18">
        <f t="shared" si="111"/>
        <v>0</v>
      </c>
    </row>
    <row r="318" spans="1:12" ht="14.45" customHeight="1">
      <c r="A318" s="84"/>
      <c r="B318" s="86"/>
      <c r="C318" s="86"/>
      <c r="D318" s="16" t="s">
        <v>14</v>
      </c>
      <c r="E318" s="19">
        <f t="shared" ref="E318:L318" si="112">E247+E270+E294</f>
        <v>0</v>
      </c>
      <c r="F318" s="18">
        <f t="shared" si="112"/>
        <v>0</v>
      </c>
      <c r="G318" s="18">
        <f t="shared" si="112"/>
        <v>0</v>
      </c>
      <c r="H318" s="18">
        <f t="shared" si="112"/>
        <v>0</v>
      </c>
      <c r="I318" s="18">
        <f t="shared" si="112"/>
        <v>0</v>
      </c>
      <c r="J318" s="18">
        <f t="shared" si="112"/>
        <v>0</v>
      </c>
      <c r="K318" s="18">
        <f t="shared" si="112"/>
        <v>0</v>
      </c>
      <c r="L318" s="18">
        <f t="shared" si="112"/>
        <v>0</v>
      </c>
    </row>
    <row r="319" spans="1:12" ht="14.45" customHeight="1">
      <c r="A319" s="84"/>
      <c r="B319" s="86"/>
      <c r="C319" s="86"/>
      <c r="D319" s="16" t="s">
        <v>15</v>
      </c>
      <c r="E319" s="19">
        <f t="shared" ref="E319:L319" si="113">E248+E271+E295</f>
        <v>5776.5139300000001</v>
      </c>
      <c r="F319" s="18">
        <f t="shared" si="113"/>
        <v>2240.4558000000002</v>
      </c>
      <c r="G319" s="18">
        <f t="shared" si="113"/>
        <v>3536.0581300000003</v>
      </c>
      <c r="H319" s="18">
        <f t="shared" si="113"/>
        <v>0</v>
      </c>
      <c r="I319" s="18">
        <f t="shared" si="113"/>
        <v>0</v>
      </c>
      <c r="J319" s="18">
        <f t="shared" si="113"/>
        <v>0</v>
      </c>
      <c r="K319" s="18">
        <f t="shared" si="113"/>
        <v>0</v>
      </c>
      <c r="L319" s="18">
        <f t="shared" si="113"/>
        <v>0</v>
      </c>
    </row>
    <row r="320" spans="1:12" ht="29.1" customHeight="1">
      <c r="A320" s="84"/>
      <c r="B320" s="86"/>
      <c r="C320" s="86"/>
      <c r="D320" s="16" t="s">
        <v>107</v>
      </c>
      <c r="E320" s="19">
        <f t="shared" ref="E320:L320" si="114">E249+E272+E296</f>
        <v>0</v>
      </c>
      <c r="F320" s="18">
        <f t="shared" si="114"/>
        <v>0</v>
      </c>
      <c r="G320" s="18">
        <f t="shared" si="114"/>
        <v>0</v>
      </c>
      <c r="H320" s="18">
        <f t="shared" si="114"/>
        <v>0</v>
      </c>
      <c r="I320" s="18">
        <f t="shared" si="114"/>
        <v>0</v>
      </c>
      <c r="J320" s="18">
        <f t="shared" si="114"/>
        <v>0</v>
      </c>
      <c r="K320" s="18">
        <f t="shared" si="114"/>
        <v>0</v>
      </c>
      <c r="L320" s="18">
        <f t="shared" si="114"/>
        <v>0</v>
      </c>
    </row>
    <row r="321" spans="1:13" ht="14.45" customHeight="1">
      <c r="A321" s="84"/>
      <c r="B321" s="86"/>
      <c r="C321" s="86"/>
      <c r="D321" s="16" t="s">
        <v>16</v>
      </c>
      <c r="E321" s="19">
        <f t="shared" ref="E321:L321" si="115">E250+E273+E297</f>
        <v>1626178.1972700004</v>
      </c>
      <c r="F321" s="18">
        <f t="shared" si="115"/>
        <v>57142.07</v>
      </c>
      <c r="G321" s="18">
        <f t="shared" si="115"/>
        <v>268570.91187000001</v>
      </c>
      <c r="H321" s="18">
        <f t="shared" si="115"/>
        <v>288608.37539999996</v>
      </c>
      <c r="I321" s="18">
        <f t="shared" si="115"/>
        <v>252964.21000000002</v>
      </c>
      <c r="J321" s="18">
        <f t="shared" si="115"/>
        <v>252964.21000000002</v>
      </c>
      <c r="K321" s="18">
        <f t="shared" si="115"/>
        <v>252964.21000000002</v>
      </c>
      <c r="L321" s="18">
        <f t="shared" si="115"/>
        <v>252964.21000000002</v>
      </c>
    </row>
    <row r="322" spans="1:13">
      <c r="A322" s="83"/>
      <c r="B322" s="126" t="s">
        <v>50</v>
      </c>
      <c r="C322" s="85" t="s">
        <v>81</v>
      </c>
      <c r="D322" s="27" t="s">
        <v>3</v>
      </c>
      <c r="E322" s="19">
        <f>F322+G322+H322+I322+J322+K322+L322</f>
        <v>1631954.7111999998</v>
      </c>
      <c r="F322" s="19">
        <f>F316</f>
        <v>59382.52580000001</v>
      </c>
      <c r="G322" s="19">
        <f t="shared" ref="G322:L322" si="116">G316</f>
        <v>272106.97000000003</v>
      </c>
      <c r="H322" s="19">
        <f t="shared" si="116"/>
        <v>288608.37539999996</v>
      </c>
      <c r="I322" s="19">
        <f t="shared" si="116"/>
        <v>252964.21000000002</v>
      </c>
      <c r="J322" s="19">
        <f t="shared" si="116"/>
        <v>252964.21000000002</v>
      </c>
      <c r="K322" s="19">
        <f t="shared" si="116"/>
        <v>252964.21000000002</v>
      </c>
      <c r="L322" s="19">
        <f t="shared" si="116"/>
        <v>252964.21000000002</v>
      </c>
    </row>
    <row r="323" spans="1:13">
      <c r="A323" s="84"/>
      <c r="B323" s="127"/>
      <c r="C323" s="86"/>
      <c r="D323" s="16" t="s">
        <v>13</v>
      </c>
      <c r="E323" s="19">
        <f>F323+G323+H323+I323+J323+K323+L323</f>
        <v>0</v>
      </c>
      <c r="F323" s="18">
        <f>F317</f>
        <v>0</v>
      </c>
      <c r="G323" s="18">
        <f t="shared" ref="G323:L325" si="117">G317</f>
        <v>0</v>
      </c>
      <c r="H323" s="18">
        <f t="shared" si="117"/>
        <v>0</v>
      </c>
      <c r="I323" s="18">
        <f t="shared" si="117"/>
        <v>0</v>
      </c>
      <c r="J323" s="18">
        <f t="shared" si="117"/>
        <v>0</v>
      </c>
      <c r="K323" s="18">
        <f t="shared" si="117"/>
        <v>0</v>
      </c>
      <c r="L323" s="18">
        <f t="shared" si="117"/>
        <v>0</v>
      </c>
    </row>
    <row r="324" spans="1:13">
      <c r="A324" s="84"/>
      <c r="B324" s="127"/>
      <c r="C324" s="86"/>
      <c r="D324" s="16" t="s">
        <v>14</v>
      </c>
      <c r="E324" s="19">
        <f>F324+G324+H324+I324+J324+K324+L324</f>
        <v>0</v>
      </c>
      <c r="F324" s="18">
        <f>F318</f>
        <v>0</v>
      </c>
      <c r="G324" s="18">
        <f t="shared" si="117"/>
        <v>0</v>
      </c>
      <c r="H324" s="18">
        <f t="shared" si="117"/>
        <v>0</v>
      </c>
      <c r="I324" s="18">
        <f t="shared" si="117"/>
        <v>0</v>
      </c>
      <c r="J324" s="18">
        <f t="shared" si="117"/>
        <v>0</v>
      </c>
      <c r="K324" s="18">
        <f t="shared" si="117"/>
        <v>0</v>
      </c>
      <c r="L324" s="18">
        <f t="shared" si="117"/>
        <v>0</v>
      </c>
    </row>
    <row r="325" spans="1:13">
      <c r="A325" s="84"/>
      <c r="B325" s="127"/>
      <c r="C325" s="86"/>
      <c r="D325" s="16" t="s">
        <v>15</v>
      </c>
      <c r="E325" s="19">
        <f>F325+G325+H325+I325+J325+K325+L325</f>
        <v>5776.513930000001</v>
      </c>
      <c r="F325" s="18">
        <f>F319</f>
        <v>2240.4558000000002</v>
      </c>
      <c r="G325" s="18">
        <f t="shared" si="117"/>
        <v>3536.0581300000003</v>
      </c>
      <c r="H325" s="18">
        <f t="shared" si="117"/>
        <v>0</v>
      </c>
      <c r="I325" s="18">
        <f t="shared" si="117"/>
        <v>0</v>
      </c>
      <c r="J325" s="18">
        <f t="shared" si="117"/>
        <v>0</v>
      </c>
      <c r="K325" s="18">
        <f t="shared" si="117"/>
        <v>0</v>
      </c>
      <c r="L325" s="18">
        <f t="shared" si="117"/>
        <v>0</v>
      </c>
      <c r="M325" s="66"/>
    </row>
    <row r="326" spans="1:13" ht="25.5">
      <c r="A326" s="84"/>
      <c r="B326" s="127"/>
      <c r="C326" s="86"/>
      <c r="D326" s="16" t="s">
        <v>107</v>
      </c>
      <c r="E326" s="19">
        <v>0</v>
      </c>
      <c r="F326" s="18">
        <v>0</v>
      </c>
      <c r="G326" s="18">
        <v>0</v>
      </c>
      <c r="H326" s="18">
        <v>0</v>
      </c>
      <c r="I326" s="18">
        <v>0</v>
      </c>
      <c r="J326" s="18">
        <v>0</v>
      </c>
      <c r="K326" s="18">
        <v>0</v>
      </c>
      <c r="L326" s="18">
        <v>0</v>
      </c>
    </row>
    <row r="327" spans="1:13">
      <c r="A327" s="84"/>
      <c r="B327" s="127"/>
      <c r="C327" s="86"/>
      <c r="D327" s="16" t="s">
        <v>16</v>
      </c>
      <c r="E327" s="19">
        <f>F327+G327+H327+I327+J327+K327+L327</f>
        <v>1626178.1972699999</v>
      </c>
      <c r="F327" s="18">
        <f>F321</f>
        <v>57142.07</v>
      </c>
      <c r="G327" s="18">
        <f t="shared" ref="G327:L327" si="118">G321</f>
        <v>268570.91187000001</v>
      </c>
      <c r="H327" s="18">
        <f t="shared" si="118"/>
        <v>288608.37539999996</v>
      </c>
      <c r="I327" s="18">
        <f t="shared" si="118"/>
        <v>252964.21000000002</v>
      </c>
      <c r="J327" s="18">
        <f t="shared" si="118"/>
        <v>252964.21000000002</v>
      </c>
      <c r="K327" s="18">
        <f t="shared" si="118"/>
        <v>252964.21000000002</v>
      </c>
      <c r="L327" s="18">
        <f t="shared" si="118"/>
        <v>252964.21000000002</v>
      </c>
    </row>
    <row r="328" spans="1:13">
      <c r="A328" s="123" t="s">
        <v>51</v>
      </c>
      <c r="B328" s="132"/>
      <c r="C328" s="132"/>
      <c r="D328" s="132"/>
      <c r="E328" s="132"/>
      <c r="F328" s="132"/>
      <c r="G328" s="132"/>
      <c r="H328" s="132"/>
      <c r="I328" s="132"/>
      <c r="J328" s="132"/>
      <c r="K328" s="132"/>
      <c r="L328" s="133"/>
    </row>
    <row r="329" spans="1:13">
      <c r="A329" s="123" t="s">
        <v>52</v>
      </c>
      <c r="B329" s="132"/>
      <c r="C329" s="132"/>
      <c r="D329" s="132"/>
      <c r="E329" s="132"/>
      <c r="F329" s="132"/>
      <c r="G329" s="132"/>
      <c r="H329" s="132"/>
      <c r="I329" s="132"/>
      <c r="J329" s="132"/>
      <c r="K329" s="132"/>
      <c r="L329" s="133"/>
    </row>
    <row r="330" spans="1:13">
      <c r="A330" s="123" t="s">
        <v>53</v>
      </c>
      <c r="B330" s="132"/>
      <c r="C330" s="132"/>
      <c r="D330" s="132"/>
      <c r="E330" s="132"/>
      <c r="F330" s="132"/>
      <c r="G330" s="132"/>
      <c r="H330" s="132"/>
      <c r="I330" s="132"/>
      <c r="J330" s="132"/>
      <c r="K330" s="132"/>
      <c r="L330" s="133"/>
    </row>
    <row r="331" spans="1:13" ht="31.9" customHeight="1">
      <c r="A331" s="83" t="s">
        <v>138</v>
      </c>
      <c r="B331" s="85" t="s">
        <v>55</v>
      </c>
      <c r="C331" s="85" t="s">
        <v>72</v>
      </c>
      <c r="D331" s="27" t="s">
        <v>3</v>
      </c>
      <c r="E331" s="19">
        <f t="shared" ref="E331:E343" si="119">F331+G331+H331+I331+J331+K331+L331</f>
        <v>40000</v>
      </c>
      <c r="F331" s="19">
        <f t="shared" ref="F331:L331" si="120">F332+F333+F334+F336</f>
        <v>0</v>
      </c>
      <c r="G331" s="19">
        <f t="shared" si="120"/>
        <v>0</v>
      </c>
      <c r="H331" s="19">
        <f>H332+H333+H334+H336</f>
        <v>40000</v>
      </c>
      <c r="I331" s="19">
        <f t="shared" si="120"/>
        <v>0</v>
      </c>
      <c r="J331" s="19">
        <f t="shared" si="120"/>
        <v>0</v>
      </c>
      <c r="K331" s="19">
        <f t="shared" si="120"/>
        <v>0</v>
      </c>
      <c r="L331" s="20">
        <f t="shared" si="120"/>
        <v>0</v>
      </c>
    </row>
    <row r="332" spans="1:13" ht="28.9" customHeight="1">
      <c r="A332" s="84"/>
      <c r="B332" s="86"/>
      <c r="C332" s="86"/>
      <c r="D332" s="16" t="s">
        <v>13</v>
      </c>
      <c r="E332" s="19">
        <f t="shared" si="119"/>
        <v>0</v>
      </c>
      <c r="F332" s="17">
        <v>0</v>
      </c>
      <c r="G332" s="17">
        <v>0</v>
      </c>
      <c r="H332" s="17">
        <v>0</v>
      </c>
      <c r="I332" s="17">
        <v>0</v>
      </c>
      <c r="J332" s="17">
        <v>0</v>
      </c>
      <c r="K332" s="17">
        <v>0</v>
      </c>
      <c r="L332" s="21">
        <v>0</v>
      </c>
    </row>
    <row r="333" spans="1:13" ht="25.15" customHeight="1">
      <c r="A333" s="84"/>
      <c r="B333" s="86"/>
      <c r="C333" s="86"/>
      <c r="D333" s="16" t="s">
        <v>14</v>
      </c>
      <c r="E333" s="19">
        <f t="shared" si="119"/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  <c r="L333" s="21">
        <v>0</v>
      </c>
    </row>
    <row r="334" spans="1:13" ht="27.6" customHeight="1">
      <c r="A334" s="84"/>
      <c r="B334" s="86"/>
      <c r="C334" s="86"/>
      <c r="D334" s="16" t="s">
        <v>15</v>
      </c>
      <c r="E334" s="19">
        <f t="shared" si="119"/>
        <v>0</v>
      </c>
      <c r="F334" s="17">
        <v>0</v>
      </c>
      <c r="G334" s="17">
        <v>0</v>
      </c>
      <c r="H334" s="17">
        <v>0</v>
      </c>
      <c r="I334" s="17">
        <v>0</v>
      </c>
      <c r="J334" s="17">
        <v>0</v>
      </c>
      <c r="K334" s="17">
        <v>0</v>
      </c>
      <c r="L334" s="21">
        <v>0</v>
      </c>
    </row>
    <row r="335" spans="1:13" ht="27.6" customHeight="1">
      <c r="A335" s="84"/>
      <c r="B335" s="86"/>
      <c r="C335" s="86"/>
      <c r="D335" s="16" t="s">
        <v>107</v>
      </c>
      <c r="E335" s="19">
        <v>0</v>
      </c>
      <c r="F335" s="17">
        <v>0</v>
      </c>
      <c r="G335" s="17">
        <v>0</v>
      </c>
      <c r="H335" s="17">
        <v>0</v>
      </c>
      <c r="I335" s="17">
        <v>0</v>
      </c>
      <c r="J335" s="17">
        <v>0</v>
      </c>
      <c r="K335" s="17">
        <v>0</v>
      </c>
      <c r="L335" s="21">
        <v>0</v>
      </c>
    </row>
    <row r="336" spans="1:13" ht="34.15" customHeight="1">
      <c r="A336" s="84"/>
      <c r="B336" s="86"/>
      <c r="C336" s="86"/>
      <c r="D336" s="16" t="s">
        <v>16</v>
      </c>
      <c r="E336" s="19">
        <f t="shared" si="119"/>
        <v>40000</v>
      </c>
      <c r="F336" s="17">
        <v>0</v>
      </c>
      <c r="G336" s="17">
        <v>0</v>
      </c>
      <c r="H336" s="17">
        <v>40000</v>
      </c>
      <c r="I336" s="17">
        <v>0</v>
      </c>
      <c r="J336" s="17">
        <v>0</v>
      </c>
      <c r="K336" s="17">
        <v>0</v>
      </c>
      <c r="L336" s="21">
        <v>0</v>
      </c>
    </row>
    <row r="337" spans="1:12">
      <c r="A337" s="83" t="s">
        <v>139</v>
      </c>
      <c r="B337" s="85" t="s">
        <v>56</v>
      </c>
      <c r="C337" s="85" t="s">
        <v>57</v>
      </c>
      <c r="D337" s="27" t="s">
        <v>3</v>
      </c>
      <c r="E337" s="19">
        <f t="shared" si="119"/>
        <v>2000</v>
      </c>
      <c r="F337" s="19">
        <f t="shared" ref="F337:L337" si="121">F338+F339+F340+F342</f>
        <v>0</v>
      </c>
      <c r="G337" s="19">
        <f t="shared" si="121"/>
        <v>0</v>
      </c>
      <c r="H337" s="19">
        <f>H338+H339+H340+H342</f>
        <v>2000</v>
      </c>
      <c r="I337" s="19">
        <f t="shared" si="121"/>
        <v>0</v>
      </c>
      <c r="J337" s="19">
        <f t="shared" si="121"/>
        <v>0</v>
      </c>
      <c r="K337" s="19">
        <f t="shared" si="121"/>
        <v>0</v>
      </c>
      <c r="L337" s="20">
        <f t="shared" si="121"/>
        <v>0</v>
      </c>
    </row>
    <row r="338" spans="1:12">
      <c r="A338" s="84"/>
      <c r="B338" s="86"/>
      <c r="C338" s="86"/>
      <c r="D338" s="16" t="s">
        <v>13</v>
      </c>
      <c r="E338" s="19">
        <f t="shared" si="119"/>
        <v>0</v>
      </c>
      <c r="F338" s="17">
        <v>0</v>
      </c>
      <c r="G338" s="17">
        <v>0</v>
      </c>
      <c r="H338" s="17">
        <v>0</v>
      </c>
      <c r="I338" s="17">
        <v>0</v>
      </c>
      <c r="J338" s="17">
        <v>0</v>
      </c>
      <c r="K338" s="17">
        <v>0</v>
      </c>
      <c r="L338" s="21">
        <v>0</v>
      </c>
    </row>
    <row r="339" spans="1:12">
      <c r="A339" s="84"/>
      <c r="B339" s="86"/>
      <c r="C339" s="86"/>
      <c r="D339" s="16" t="s">
        <v>14</v>
      </c>
      <c r="E339" s="19">
        <f t="shared" si="119"/>
        <v>0</v>
      </c>
      <c r="F339" s="17">
        <v>0</v>
      </c>
      <c r="G339" s="17">
        <v>0</v>
      </c>
      <c r="H339" s="17">
        <v>0</v>
      </c>
      <c r="I339" s="17">
        <v>0</v>
      </c>
      <c r="J339" s="17">
        <v>0</v>
      </c>
      <c r="K339" s="17">
        <v>0</v>
      </c>
      <c r="L339" s="21">
        <v>0</v>
      </c>
    </row>
    <row r="340" spans="1:12">
      <c r="A340" s="84"/>
      <c r="B340" s="86"/>
      <c r="C340" s="86"/>
      <c r="D340" s="16" t="s">
        <v>15</v>
      </c>
      <c r="E340" s="19">
        <f t="shared" si="119"/>
        <v>0</v>
      </c>
      <c r="F340" s="17">
        <v>0</v>
      </c>
      <c r="G340" s="17">
        <v>0</v>
      </c>
      <c r="H340" s="17">
        <v>0</v>
      </c>
      <c r="I340" s="17">
        <v>0</v>
      </c>
      <c r="J340" s="17">
        <v>0</v>
      </c>
      <c r="K340" s="17">
        <v>0</v>
      </c>
      <c r="L340" s="21">
        <v>0</v>
      </c>
    </row>
    <row r="341" spans="1:12" ht="25.5">
      <c r="A341" s="84"/>
      <c r="B341" s="86"/>
      <c r="C341" s="86"/>
      <c r="D341" s="16" t="s">
        <v>107</v>
      </c>
      <c r="E341" s="19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0</v>
      </c>
      <c r="K341" s="17">
        <v>0</v>
      </c>
      <c r="L341" s="21">
        <v>0</v>
      </c>
    </row>
    <row r="342" spans="1:12">
      <c r="A342" s="84"/>
      <c r="B342" s="86"/>
      <c r="C342" s="86"/>
      <c r="D342" s="16" t="s">
        <v>16</v>
      </c>
      <c r="E342" s="19">
        <f t="shared" si="119"/>
        <v>2000</v>
      </c>
      <c r="F342" s="17">
        <v>0</v>
      </c>
      <c r="G342" s="17">
        <v>0</v>
      </c>
      <c r="H342" s="17">
        <v>2000</v>
      </c>
      <c r="I342" s="17">
        <v>0</v>
      </c>
      <c r="J342" s="17">
        <v>0</v>
      </c>
      <c r="K342" s="17">
        <v>0</v>
      </c>
      <c r="L342" s="21">
        <v>0</v>
      </c>
    </row>
    <row r="343" spans="1:12">
      <c r="A343" s="83"/>
      <c r="B343" s="85" t="s">
        <v>49</v>
      </c>
      <c r="C343" s="85" t="s">
        <v>73</v>
      </c>
      <c r="D343" s="27" t="s">
        <v>3</v>
      </c>
      <c r="E343" s="19">
        <f t="shared" si="119"/>
        <v>42000</v>
      </c>
      <c r="F343" s="19">
        <f t="shared" ref="F343:L343" si="122">F344+F345+F346+F348</f>
        <v>0</v>
      </c>
      <c r="G343" s="19">
        <f t="shared" si="122"/>
        <v>0</v>
      </c>
      <c r="H343" s="19">
        <f>H344+H345+H346+H348</f>
        <v>42000</v>
      </c>
      <c r="I343" s="19">
        <f t="shared" si="122"/>
        <v>0</v>
      </c>
      <c r="J343" s="19">
        <f t="shared" si="122"/>
        <v>0</v>
      </c>
      <c r="K343" s="19">
        <f t="shared" si="122"/>
        <v>0</v>
      </c>
      <c r="L343" s="20">
        <f t="shared" si="122"/>
        <v>0</v>
      </c>
    </row>
    <row r="344" spans="1:12">
      <c r="A344" s="84"/>
      <c r="B344" s="86"/>
      <c r="C344" s="86"/>
      <c r="D344" s="16" t="s">
        <v>13</v>
      </c>
      <c r="E344" s="19">
        <f>E338+E332</f>
        <v>0</v>
      </c>
      <c r="F344" s="18">
        <f t="shared" ref="F344:L344" si="123">F338+F332</f>
        <v>0</v>
      </c>
      <c r="G344" s="18">
        <f t="shared" si="123"/>
        <v>0</v>
      </c>
      <c r="H344" s="18">
        <f t="shared" si="123"/>
        <v>0</v>
      </c>
      <c r="I344" s="18">
        <f t="shared" si="123"/>
        <v>0</v>
      </c>
      <c r="J344" s="18">
        <f t="shared" si="123"/>
        <v>0</v>
      </c>
      <c r="K344" s="18">
        <f t="shared" si="123"/>
        <v>0</v>
      </c>
      <c r="L344" s="26">
        <f t="shared" si="123"/>
        <v>0</v>
      </c>
    </row>
    <row r="345" spans="1:12">
      <c r="A345" s="84"/>
      <c r="B345" s="86"/>
      <c r="C345" s="86"/>
      <c r="D345" s="16" t="s">
        <v>14</v>
      </c>
      <c r="E345" s="19">
        <f>E339+E333</f>
        <v>0</v>
      </c>
      <c r="F345" s="18">
        <f t="shared" ref="F345:L346" si="124">F339+F333</f>
        <v>0</v>
      </c>
      <c r="G345" s="18">
        <f t="shared" si="124"/>
        <v>0</v>
      </c>
      <c r="H345" s="18">
        <f t="shared" si="124"/>
        <v>0</v>
      </c>
      <c r="I345" s="18">
        <f t="shared" si="124"/>
        <v>0</v>
      </c>
      <c r="J345" s="18">
        <f t="shared" si="124"/>
        <v>0</v>
      </c>
      <c r="K345" s="18">
        <f t="shared" si="124"/>
        <v>0</v>
      </c>
      <c r="L345" s="26">
        <f t="shared" si="124"/>
        <v>0</v>
      </c>
    </row>
    <row r="346" spans="1:12">
      <c r="A346" s="84"/>
      <c r="B346" s="86"/>
      <c r="C346" s="86"/>
      <c r="D346" s="16" t="s">
        <v>15</v>
      </c>
      <c r="E346" s="19">
        <f>E340+E334</f>
        <v>0</v>
      </c>
      <c r="F346" s="18">
        <f t="shared" si="124"/>
        <v>0</v>
      </c>
      <c r="G346" s="18">
        <f t="shared" si="124"/>
        <v>0</v>
      </c>
      <c r="H346" s="18">
        <f t="shared" si="124"/>
        <v>0</v>
      </c>
      <c r="I346" s="18">
        <f t="shared" si="124"/>
        <v>0</v>
      </c>
      <c r="J346" s="18">
        <f t="shared" si="124"/>
        <v>0</v>
      </c>
      <c r="K346" s="18">
        <f t="shared" si="124"/>
        <v>0</v>
      </c>
      <c r="L346" s="26">
        <f t="shared" si="124"/>
        <v>0</v>
      </c>
    </row>
    <row r="347" spans="1:12" ht="25.5">
      <c r="A347" s="84"/>
      <c r="B347" s="86"/>
      <c r="C347" s="86"/>
      <c r="D347" s="16" t="s">
        <v>107</v>
      </c>
      <c r="E347" s="19">
        <v>0</v>
      </c>
      <c r="F347" s="18">
        <v>0</v>
      </c>
      <c r="G347" s="18">
        <v>0</v>
      </c>
      <c r="H347" s="18">
        <v>0</v>
      </c>
      <c r="I347" s="18">
        <v>0</v>
      </c>
      <c r="J347" s="18">
        <v>0</v>
      </c>
      <c r="K347" s="18">
        <v>0</v>
      </c>
      <c r="L347" s="26">
        <v>0</v>
      </c>
    </row>
    <row r="348" spans="1:12">
      <c r="A348" s="84"/>
      <c r="B348" s="86"/>
      <c r="C348" s="86"/>
      <c r="D348" s="16" t="s">
        <v>16</v>
      </c>
      <c r="E348" s="19">
        <f>E342+E336</f>
        <v>42000</v>
      </c>
      <c r="F348" s="18">
        <f t="shared" ref="F348:L348" si="125">F342+F336</f>
        <v>0</v>
      </c>
      <c r="G348" s="18">
        <f t="shared" si="125"/>
        <v>0</v>
      </c>
      <c r="H348" s="18">
        <f>H342+H336</f>
        <v>42000</v>
      </c>
      <c r="I348" s="18">
        <f t="shared" si="125"/>
        <v>0</v>
      </c>
      <c r="J348" s="18">
        <f t="shared" si="125"/>
        <v>0</v>
      </c>
      <c r="K348" s="18">
        <f t="shared" si="125"/>
        <v>0</v>
      </c>
      <c r="L348" s="26">
        <f t="shared" si="125"/>
        <v>0</v>
      </c>
    </row>
    <row r="349" spans="1:12">
      <c r="A349" s="83"/>
      <c r="B349" s="126" t="s">
        <v>54</v>
      </c>
      <c r="C349" s="85" t="s">
        <v>73</v>
      </c>
      <c r="D349" s="27" t="s">
        <v>3</v>
      </c>
      <c r="E349" s="19">
        <f>F349+G349+H349+I349+J349+K349+L349</f>
        <v>42000</v>
      </c>
      <c r="F349" s="19">
        <f t="shared" ref="F349:L349" si="126">F350+F351+F352+F354</f>
        <v>0</v>
      </c>
      <c r="G349" s="19">
        <f t="shared" si="126"/>
        <v>0</v>
      </c>
      <c r="H349" s="19">
        <f>H350+H351+H352+H354</f>
        <v>42000</v>
      </c>
      <c r="I349" s="19">
        <f t="shared" si="126"/>
        <v>0</v>
      </c>
      <c r="J349" s="19">
        <f t="shared" si="126"/>
        <v>0</v>
      </c>
      <c r="K349" s="19">
        <f t="shared" si="126"/>
        <v>0</v>
      </c>
      <c r="L349" s="20">
        <f t="shared" si="126"/>
        <v>0</v>
      </c>
    </row>
    <row r="350" spans="1:12">
      <c r="A350" s="84"/>
      <c r="B350" s="127"/>
      <c r="C350" s="86"/>
      <c r="D350" s="16" t="s">
        <v>13</v>
      </c>
      <c r="E350" s="19">
        <f>E344</f>
        <v>0</v>
      </c>
      <c r="F350" s="18">
        <f t="shared" ref="F350:L350" si="127">F344</f>
        <v>0</v>
      </c>
      <c r="G350" s="18">
        <f t="shared" si="127"/>
        <v>0</v>
      </c>
      <c r="H350" s="18">
        <f t="shared" si="127"/>
        <v>0</v>
      </c>
      <c r="I350" s="18">
        <f t="shared" si="127"/>
        <v>0</v>
      </c>
      <c r="J350" s="18">
        <f t="shared" si="127"/>
        <v>0</v>
      </c>
      <c r="K350" s="18">
        <f t="shared" si="127"/>
        <v>0</v>
      </c>
      <c r="L350" s="26">
        <f t="shared" si="127"/>
        <v>0</v>
      </c>
    </row>
    <row r="351" spans="1:12">
      <c r="A351" s="84"/>
      <c r="B351" s="127"/>
      <c r="C351" s="86"/>
      <c r="D351" s="16" t="s">
        <v>14</v>
      </c>
      <c r="E351" s="19">
        <f t="shared" ref="E351:L351" si="128">E345</f>
        <v>0</v>
      </c>
      <c r="F351" s="18">
        <f t="shared" si="128"/>
        <v>0</v>
      </c>
      <c r="G351" s="18">
        <f t="shared" si="128"/>
        <v>0</v>
      </c>
      <c r="H351" s="18">
        <f t="shared" si="128"/>
        <v>0</v>
      </c>
      <c r="I351" s="18">
        <f t="shared" si="128"/>
        <v>0</v>
      </c>
      <c r="J351" s="18">
        <f t="shared" si="128"/>
        <v>0</v>
      </c>
      <c r="K351" s="18">
        <f t="shared" si="128"/>
        <v>0</v>
      </c>
      <c r="L351" s="26">
        <f t="shared" si="128"/>
        <v>0</v>
      </c>
    </row>
    <row r="352" spans="1:12">
      <c r="A352" s="84"/>
      <c r="B352" s="127"/>
      <c r="C352" s="86"/>
      <c r="D352" s="16" t="s">
        <v>15</v>
      </c>
      <c r="E352" s="19">
        <f t="shared" ref="E352:L352" si="129">E346</f>
        <v>0</v>
      </c>
      <c r="F352" s="18">
        <f t="shared" si="129"/>
        <v>0</v>
      </c>
      <c r="G352" s="18">
        <f t="shared" si="129"/>
        <v>0</v>
      </c>
      <c r="H352" s="18">
        <f t="shared" si="129"/>
        <v>0</v>
      </c>
      <c r="I352" s="18">
        <f t="shared" si="129"/>
        <v>0</v>
      </c>
      <c r="J352" s="18">
        <f t="shared" si="129"/>
        <v>0</v>
      </c>
      <c r="K352" s="18">
        <f t="shared" si="129"/>
        <v>0</v>
      </c>
      <c r="L352" s="26">
        <f t="shared" si="129"/>
        <v>0</v>
      </c>
    </row>
    <row r="353" spans="1:12" ht="25.5">
      <c r="A353" s="84"/>
      <c r="B353" s="127"/>
      <c r="C353" s="86"/>
      <c r="D353" s="16" t="s">
        <v>107</v>
      </c>
      <c r="E353" s="19">
        <f t="shared" ref="E353:L353" si="130">E347</f>
        <v>0</v>
      </c>
      <c r="F353" s="18">
        <f t="shared" si="130"/>
        <v>0</v>
      </c>
      <c r="G353" s="18">
        <f t="shared" si="130"/>
        <v>0</v>
      </c>
      <c r="H353" s="18">
        <f t="shared" si="130"/>
        <v>0</v>
      </c>
      <c r="I353" s="18">
        <f t="shared" si="130"/>
        <v>0</v>
      </c>
      <c r="J353" s="18">
        <f t="shared" si="130"/>
        <v>0</v>
      </c>
      <c r="K353" s="18">
        <f t="shared" si="130"/>
        <v>0</v>
      </c>
      <c r="L353" s="26">
        <f t="shared" si="130"/>
        <v>0</v>
      </c>
    </row>
    <row r="354" spans="1:12">
      <c r="A354" s="84"/>
      <c r="B354" s="127"/>
      <c r="C354" s="86"/>
      <c r="D354" s="16" t="s">
        <v>16</v>
      </c>
      <c r="E354" s="19">
        <f t="shared" ref="E354:L354" si="131">E348</f>
        <v>42000</v>
      </c>
      <c r="F354" s="18">
        <f t="shared" si="131"/>
        <v>0</v>
      </c>
      <c r="G354" s="18">
        <f t="shared" si="131"/>
        <v>0</v>
      </c>
      <c r="H354" s="18">
        <f t="shared" si="131"/>
        <v>42000</v>
      </c>
      <c r="I354" s="18">
        <f t="shared" si="131"/>
        <v>0</v>
      </c>
      <c r="J354" s="18">
        <f t="shared" si="131"/>
        <v>0</v>
      </c>
      <c r="K354" s="18">
        <f t="shared" si="131"/>
        <v>0</v>
      </c>
      <c r="L354" s="26">
        <f t="shared" si="131"/>
        <v>0</v>
      </c>
    </row>
    <row r="355" spans="1:12">
      <c r="A355" s="123" t="s">
        <v>51</v>
      </c>
      <c r="B355" s="132"/>
      <c r="C355" s="132"/>
      <c r="D355" s="132"/>
      <c r="E355" s="132"/>
      <c r="F355" s="132"/>
      <c r="G355" s="132"/>
      <c r="H355" s="132"/>
      <c r="I355" s="132"/>
      <c r="J355" s="132"/>
      <c r="K355" s="132"/>
      <c r="L355" s="133"/>
    </row>
    <row r="356" spans="1:12" ht="25.5" customHeight="1">
      <c r="A356" s="123" t="s">
        <v>74</v>
      </c>
      <c r="B356" s="132"/>
      <c r="C356" s="132"/>
      <c r="D356" s="132"/>
      <c r="E356" s="132"/>
      <c r="F356" s="132"/>
      <c r="G356" s="132"/>
      <c r="H356" s="132"/>
      <c r="I356" s="132"/>
      <c r="J356" s="132"/>
      <c r="K356" s="132"/>
      <c r="L356" s="133"/>
    </row>
    <row r="357" spans="1:12" ht="30" customHeight="1">
      <c r="A357" s="123" t="s">
        <v>84</v>
      </c>
      <c r="B357" s="132"/>
      <c r="C357" s="132"/>
      <c r="D357" s="132"/>
      <c r="E357" s="132"/>
      <c r="F357" s="132"/>
      <c r="G357" s="132"/>
      <c r="H357" s="132"/>
      <c r="I357" s="132"/>
      <c r="J357" s="132"/>
      <c r="K357" s="132"/>
      <c r="L357" s="133"/>
    </row>
    <row r="358" spans="1:12">
      <c r="A358" s="83" t="s">
        <v>140</v>
      </c>
      <c r="B358" s="85" t="s">
        <v>75</v>
      </c>
      <c r="C358" s="85" t="s">
        <v>42</v>
      </c>
      <c r="D358" s="27" t="s">
        <v>3</v>
      </c>
      <c r="E358" s="19">
        <f t="shared" ref="E358:E364" si="132">F358+G358+H358+I358+J358+K358+L358</f>
        <v>74861.326000000001</v>
      </c>
      <c r="F358" s="19">
        <f t="shared" ref="F358:L358" si="133">F359+F360+F361+F363</f>
        <v>12495.926000000001</v>
      </c>
      <c r="G358" s="19">
        <f t="shared" si="133"/>
        <v>14542.8</v>
      </c>
      <c r="H358" s="19">
        <f t="shared" si="133"/>
        <v>23911.3</v>
      </c>
      <c r="I358" s="19">
        <f t="shared" si="133"/>
        <v>23911.3</v>
      </c>
      <c r="J358" s="19">
        <f t="shared" si="133"/>
        <v>0</v>
      </c>
      <c r="K358" s="19">
        <f t="shared" si="133"/>
        <v>0</v>
      </c>
      <c r="L358" s="19">
        <f t="shared" si="133"/>
        <v>0</v>
      </c>
    </row>
    <row r="359" spans="1:12">
      <c r="A359" s="84"/>
      <c r="B359" s="86"/>
      <c r="C359" s="86"/>
      <c r="D359" s="16" t="s">
        <v>13</v>
      </c>
      <c r="E359" s="19">
        <f t="shared" si="132"/>
        <v>73580.922000000006</v>
      </c>
      <c r="F359" s="17">
        <v>12485.502</v>
      </c>
      <c r="G359" s="17">
        <v>14093.82</v>
      </c>
      <c r="H359" s="17">
        <v>23500.799999999999</v>
      </c>
      <c r="I359" s="17">
        <v>23500.799999999999</v>
      </c>
      <c r="J359" s="17">
        <v>0</v>
      </c>
      <c r="K359" s="17">
        <v>0</v>
      </c>
      <c r="L359" s="21">
        <v>0</v>
      </c>
    </row>
    <row r="360" spans="1:12">
      <c r="A360" s="84"/>
      <c r="B360" s="86"/>
      <c r="C360" s="86"/>
      <c r="D360" s="16" t="s">
        <v>14</v>
      </c>
      <c r="E360" s="19">
        <f t="shared" si="132"/>
        <v>1241.848</v>
      </c>
      <c r="F360" s="17">
        <v>10.423999999999999</v>
      </c>
      <c r="G360" s="17">
        <v>410.42399999999998</v>
      </c>
      <c r="H360" s="17">
        <v>410.5</v>
      </c>
      <c r="I360" s="17">
        <v>410.5</v>
      </c>
      <c r="J360" s="17">
        <v>0</v>
      </c>
      <c r="K360" s="17">
        <v>0</v>
      </c>
      <c r="L360" s="21">
        <v>0</v>
      </c>
    </row>
    <row r="361" spans="1:12">
      <c r="A361" s="84"/>
      <c r="B361" s="86"/>
      <c r="C361" s="86"/>
      <c r="D361" s="16" t="s">
        <v>15</v>
      </c>
      <c r="E361" s="19">
        <f t="shared" si="132"/>
        <v>38.555999999999997</v>
      </c>
      <c r="F361" s="32">
        <v>0</v>
      </c>
      <c r="G361" s="32">
        <v>38.555999999999997</v>
      </c>
      <c r="H361" s="32">
        <v>0</v>
      </c>
      <c r="I361" s="17">
        <v>0</v>
      </c>
      <c r="J361" s="17">
        <v>0</v>
      </c>
      <c r="K361" s="17">
        <v>0</v>
      </c>
      <c r="L361" s="21">
        <v>0</v>
      </c>
    </row>
    <row r="362" spans="1:12" ht="25.5">
      <c r="A362" s="84"/>
      <c r="B362" s="86"/>
      <c r="C362" s="86"/>
      <c r="D362" s="16" t="s">
        <v>107</v>
      </c>
      <c r="E362" s="19">
        <v>0</v>
      </c>
      <c r="F362" s="32">
        <v>0</v>
      </c>
      <c r="G362" s="32">
        <v>0</v>
      </c>
      <c r="H362" s="32">
        <v>0</v>
      </c>
      <c r="I362" s="33">
        <v>0</v>
      </c>
      <c r="J362" s="17">
        <v>0</v>
      </c>
      <c r="K362" s="17">
        <v>0</v>
      </c>
      <c r="L362" s="21">
        <v>0</v>
      </c>
    </row>
    <row r="363" spans="1:12">
      <c r="A363" s="84"/>
      <c r="B363" s="86"/>
      <c r="C363" s="86"/>
      <c r="D363" s="16" t="s">
        <v>16</v>
      </c>
      <c r="E363" s="19">
        <f t="shared" si="132"/>
        <v>0</v>
      </c>
      <c r="F363" s="34">
        <v>0</v>
      </c>
      <c r="G363" s="34">
        <v>0</v>
      </c>
      <c r="H363" s="17">
        <v>0</v>
      </c>
      <c r="I363" s="33">
        <v>0</v>
      </c>
      <c r="J363" s="17">
        <v>0</v>
      </c>
      <c r="K363" s="17">
        <v>0</v>
      </c>
      <c r="L363" s="21">
        <v>0</v>
      </c>
    </row>
    <row r="364" spans="1:12">
      <c r="A364" s="83"/>
      <c r="B364" s="85" t="s">
        <v>49</v>
      </c>
      <c r="C364" s="85" t="s">
        <v>71</v>
      </c>
      <c r="D364" s="27" t="s">
        <v>3</v>
      </c>
      <c r="E364" s="19">
        <f t="shared" si="132"/>
        <v>74861.326000000001</v>
      </c>
      <c r="F364" s="19">
        <f t="shared" ref="F364:L364" si="134">F365+F366+F367+F369</f>
        <v>12495.926000000001</v>
      </c>
      <c r="G364" s="19">
        <f t="shared" si="134"/>
        <v>14542.8</v>
      </c>
      <c r="H364" s="19">
        <f t="shared" si="134"/>
        <v>23911.3</v>
      </c>
      <c r="I364" s="19">
        <f t="shared" si="134"/>
        <v>23911.3</v>
      </c>
      <c r="J364" s="19">
        <f t="shared" si="134"/>
        <v>0</v>
      </c>
      <c r="K364" s="19">
        <f t="shared" si="134"/>
        <v>0</v>
      </c>
      <c r="L364" s="20">
        <f t="shared" si="134"/>
        <v>0</v>
      </c>
    </row>
    <row r="365" spans="1:12">
      <c r="A365" s="84"/>
      <c r="B365" s="86"/>
      <c r="C365" s="86"/>
      <c r="D365" s="16" t="s">
        <v>13</v>
      </c>
      <c r="E365" s="19">
        <f>E359</f>
        <v>73580.922000000006</v>
      </c>
      <c r="F365" s="18">
        <f t="shared" ref="F365:L365" si="135">F359</f>
        <v>12485.502</v>
      </c>
      <c r="G365" s="18">
        <f t="shared" si="135"/>
        <v>14093.82</v>
      </c>
      <c r="H365" s="18">
        <f t="shared" si="135"/>
        <v>23500.799999999999</v>
      </c>
      <c r="I365" s="18">
        <f t="shared" si="135"/>
        <v>23500.799999999999</v>
      </c>
      <c r="J365" s="18">
        <f t="shared" si="135"/>
        <v>0</v>
      </c>
      <c r="K365" s="18">
        <f t="shared" si="135"/>
        <v>0</v>
      </c>
      <c r="L365" s="26">
        <f t="shared" si="135"/>
        <v>0</v>
      </c>
    </row>
    <row r="366" spans="1:12">
      <c r="A366" s="84"/>
      <c r="B366" s="86"/>
      <c r="C366" s="86"/>
      <c r="D366" s="16" t="s">
        <v>14</v>
      </c>
      <c r="E366" s="19">
        <f t="shared" ref="E366:L366" si="136">E360</f>
        <v>1241.848</v>
      </c>
      <c r="F366" s="18">
        <f t="shared" si="136"/>
        <v>10.423999999999999</v>
      </c>
      <c r="G366" s="18">
        <f t="shared" si="136"/>
        <v>410.42399999999998</v>
      </c>
      <c r="H366" s="18">
        <f t="shared" si="136"/>
        <v>410.5</v>
      </c>
      <c r="I366" s="18">
        <f t="shared" si="136"/>
        <v>410.5</v>
      </c>
      <c r="J366" s="18">
        <f t="shared" si="136"/>
        <v>0</v>
      </c>
      <c r="K366" s="18">
        <f t="shared" si="136"/>
        <v>0</v>
      </c>
      <c r="L366" s="26">
        <f t="shared" si="136"/>
        <v>0</v>
      </c>
    </row>
    <row r="367" spans="1:12">
      <c r="A367" s="84"/>
      <c r="B367" s="86"/>
      <c r="C367" s="86"/>
      <c r="D367" s="16" t="s">
        <v>15</v>
      </c>
      <c r="E367" s="19">
        <f t="shared" ref="E367:L367" si="137">E361</f>
        <v>38.555999999999997</v>
      </c>
      <c r="F367" s="18">
        <f t="shared" si="137"/>
        <v>0</v>
      </c>
      <c r="G367" s="18">
        <f t="shared" si="137"/>
        <v>38.555999999999997</v>
      </c>
      <c r="H367" s="18">
        <f t="shared" si="137"/>
        <v>0</v>
      </c>
      <c r="I367" s="18">
        <f t="shared" si="137"/>
        <v>0</v>
      </c>
      <c r="J367" s="18">
        <f t="shared" si="137"/>
        <v>0</v>
      </c>
      <c r="K367" s="18">
        <f t="shared" si="137"/>
        <v>0</v>
      </c>
      <c r="L367" s="26">
        <f t="shared" si="137"/>
        <v>0</v>
      </c>
    </row>
    <row r="368" spans="1:12" ht="25.5">
      <c r="A368" s="84"/>
      <c r="B368" s="86"/>
      <c r="C368" s="86"/>
      <c r="D368" s="16" t="s">
        <v>107</v>
      </c>
      <c r="E368" s="19">
        <f t="shared" ref="E368:L368" si="138">E362</f>
        <v>0</v>
      </c>
      <c r="F368" s="18">
        <f t="shared" si="138"/>
        <v>0</v>
      </c>
      <c r="G368" s="18">
        <f t="shared" si="138"/>
        <v>0</v>
      </c>
      <c r="H368" s="18">
        <f t="shared" si="138"/>
        <v>0</v>
      </c>
      <c r="I368" s="18">
        <f t="shared" si="138"/>
        <v>0</v>
      </c>
      <c r="J368" s="18">
        <f t="shared" si="138"/>
        <v>0</v>
      </c>
      <c r="K368" s="18">
        <f t="shared" si="138"/>
        <v>0</v>
      </c>
      <c r="L368" s="26">
        <f t="shared" si="138"/>
        <v>0</v>
      </c>
    </row>
    <row r="369" spans="1:13">
      <c r="A369" s="84"/>
      <c r="B369" s="86"/>
      <c r="C369" s="86"/>
      <c r="D369" s="16" t="s">
        <v>16</v>
      </c>
      <c r="E369" s="19">
        <f t="shared" ref="E369:L369" si="139">E363</f>
        <v>0</v>
      </c>
      <c r="F369" s="18">
        <f t="shared" si="139"/>
        <v>0</v>
      </c>
      <c r="G369" s="18">
        <f t="shared" si="139"/>
        <v>0</v>
      </c>
      <c r="H369" s="18">
        <f t="shared" si="139"/>
        <v>0</v>
      </c>
      <c r="I369" s="18">
        <f t="shared" si="139"/>
        <v>0</v>
      </c>
      <c r="J369" s="18">
        <f t="shared" si="139"/>
        <v>0</v>
      </c>
      <c r="K369" s="18">
        <f t="shared" si="139"/>
        <v>0</v>
      </c>
      <c r="L369" s="26">
        <f t="shared" si="139"/>
        <v>0</v>
      </c>
    </row>
    <row r="370" spans="1:13">
      <c r="A370" s="83"/>
      <c r="B370" s="126" t="s">
        <v>58</v>
      </c>
      <c r="C370" s="85" t="s">
        <v>71</v>
      </c>
      <c r="D370" s="27" t="s">
        <v>3</v>
      </c>
      <c r="E370" s="19">
        <f>E364</f>
        <v>74861.326000000001</v>
      </c>
      <c r="F370" s="19">
        <f t="shared" ref="F370:L370" si="140">F364</f>
        <v>12495.926000000001</v>
      </c>
      <c r="G370" s="19">
        <f t="shared" si="140"/>
        <v>14542.8</v>
      </c>
      <c r="H370" s="19">
        <f t="shared" si="140"/>
        <v>23911.3</v>
      </c>
      <c r="I370" s="19">
        <f t="shared" si="140"/>
        <v>23911.3</v>
      </c>
      <c r="J370" s="19">
        <f t="shared" si="140"/>
        <v>0</v>
      </c>
      <c r="K370" s="19">
        <f t="shared" si="140"/>
        <v>0</v>
      </c>
      <c r="L370" s="19">
        <f t="shared" si="140"/>
        <v>0</v>
      </c>
    </row>
    <row r="371" spans="1:13">
      <c r="A371" s="84"/>
      <c r="B371" s="127"/>
      <c r="C371" s="86"/>
      <c r="D371" s="16" t="s">
        <v>13</v>
      </c>
      <c r="E371" s="19">
        <f>E365</f>
        <v>73580.922000000006</v>
      </c>
      <c r="F371" s="18">
        <f t="shared" ref="F371:L373" si="141">F365</f>
        <v>12485.502</v>
      </c>
      <c r="G371" s="18">
        <f t="shared" si="141"/>
        <v>14093.82</v>
      </c>
      <c r="H371" s="18">
        <f t="shared" si="141"/>
        <v>23500.799999999999</v>
      </c>
      <c r="I371" s="18">
        <f t="shared" si="141"/>
        <v>23500.799999999999</v>
      </c>
      <c r="J371" s="18">
        <f t="shared" si="141"/>
        <v>0</v>
      </c>
      <c r="K371" s="18">
        <f t="shared" si="141"/>
        <v>0</v>
      </c>
      <c r="L371" s="18">
        <f t="shared" si="141"/>
        <v>0</v>
      </c>
      <c r="M371" s="66"/>
    </row>
    <row r="372" spans="1:13">
      <c r="A372" s="84"/>
      <c r="B372" s="127"/>
      <c r="C372" s="86"/>
      <c r="D372" s="16" t="s">
        <v>14</v>
      </c>
      <c r="E372" s="19">
        <f>E366</f>
        <v>1241.848</v>
      </c>
      <c r="F372" s="18">
        <f t="shared" si="141"/>
        <v>10.423999999999999</v>
      </c>
      <c r="G372" s="18">
        <f t="shared" si="141"/>
        <v>410.42399999999998</v>
      </c>
      <c r="H372" s="18">
        <f t="shared" si="141"/>
        <v>410.5</v>
      </c>
      <c r="I372" s="18">
        <f t="shared" si="141"/>
        <v>410.5</v>
      </c>
      <c r="J372" s="18">
        <f t="shared" si="141"/>
        <v>0</v>
      </c>
      <c r="K372" s="18">
        <f t="shared" si="141"/>
        <v>0</v>
      </c>
      <c r="L372" s="18">
        <f t="shared" si="141"/>
        <v>0</v>
      </c>
    </row>
    <row r="373" spans="1:13">
      <c r="A373" s="84"/>
      <c r="B373" s="127"/>
      <c r="C373" s="86"/>
      <c r="D373" s="16" t="s">
        <v>15</v>
      </c>
      <c r="E373" s="19">
        <f>E367</f>
        <v>38.555999999999997</v>
      </c>
      <c r="F373" s="18">
        <f t="shared" si="141"/>
        <v>0</v>
      </c>
      <c r="G373" s="18">
        <f t="shared" si="141"/>
        <v>38.555999999999997</v>
      </c>
      <c r="H373" s="18">
        <f t="shared" si="141"/>
        <v>0</v>
      </c>
      <c r="I373" s="18">
        <f t="shared" si="141"/>
        <v>0</v>
      </c>
      <c r="J373" s="18">
        <f t="shared" si="141"/>
        <v>0</v>
      </c>
      <c r="K373" s="18">
        <f t="shared" si="141"/>
        <v>0</v>
      </c>
      <c r="L373" s="18">
        <f t="shared" si="141"/>
        <v>0</v>
      </c>
    </row>
    <row r="374" spans="1:13" ht="25.5">
      <c r="A374" s="84"/>
      <c r="B374" s="127"/>
      <c r="C374" s="86"/>
      <c r="D374" s="16" t="s">
        <v>107</v>
      </c>
      <c r="E374" s="19">
        <v>0</v>
      </c>
      <c r="F374" s="18">
        <v>0</v>
      </c>
      <c r="G374" s="18">
        <v>0</v>
      </c>
      <c r="H374" s="18">
        <v>0</v>
      </c>
      <c r="I374" s="18">
        <v>0</v>
      </c>
      <c r="J374" s="18">
        <v>0</v>
      </c>
      <c r="K374" s="18">
        <v>0</v>
      </c>
      <c r="L374" s="18">
        <v>0</v>
      </c>
    </row>
    <row r="375" spans="1:13">
      <c r="A375" s="84"/>
      <c r="B375" s="127"/>
      <c r="C375" s="86"/>
      <c r="D375" s="16" t="s">
        <v>16</v>
      </c>
      <c r="E375" s="19">
        <f t="shared" ref="E375:L375" si="142">E369</f>
        <v>0</v>
      </c>
      <c r="F375" s="18">
        <f t="shared" si="142"/>
        <v>0</v>
      </c>
      <c r="G375" s="18">
        <f t="shared" si="142"/>
        <v>0</v>
      </c>
      <c r="H375" s="18">
        <f t="shared" si="142"/>
        <v>0</v>
      </c>
      <c r="I375" s="18">
        <f t="shared" si="142"/>
        <v>0</v>
      </c>
      <c r="J375" s="18">
        <f t="shared" si="142"/>
        <v>0</v>
      </c>
      <c r="K375" s="18">
        <f t="shared" si="142"/>
        <v>0</v>
      </c>
      <c r="L375" s="18">
        <f t="shared" si="142"/>
        <v>0</v>
      </c>
    </row>
    <row r="376" spans="1:13" ht="19.5" customHeight="1">
      <c r="A376" s="134" t="s">
        <v>85</v>
      </c>
      <c r="B376" s="135"/>
      <c r="C376" s="135"/>
      <c r="D376" s="135"/>
      <c r="E376" s="135"/>
      <c r="F376" s="135"/>
      <c r="G376" s="135"/>
      <c r="H376" s="135"/>
      <c r="I376" s="135"/>
      <c r="J376" s="135"/>
      <c r="K376" s="135"/>
      <c r="L376" s="135"/>
    </row>
    <row r="377" spans="1:13" ht="18" customHeight="1">
      <c r="A377" s="136" t="s">
        <v>86</v>
      </c>
      <c r="B377" s="137"/>
      <c r="C377" s="137"/>
      <c r="D377" s="137"/>
      <c r="E377" s="137"/>
      <c r="F377" s="137"/>
      <c r="G377" s="137"/>
      <c r="H377" s="137"/>
      <c r="I377" s="137"/>
      <c r="J377" s="137"/>
      <c r="K377" s="137"/>
      <c r="L377" s="137"/>
    </row>
    <row r="378" spans="1:13" ht="20.25" customHeight="1">
      <c r="A378" s="138" t="s">
        <v>87</v>
      </c>
      <c r="B378" s="135"/>
      <c r="C378" s="135"/>
      <c r="D378" s="135"/>
      <c r="E378" s="135"/>
      <c r="F378" s="135"/>
      <c r="G378" s="135"/>
      <c r="H378" s="135"/>
      <c r="I378" s="135"/>
      <c r="J378" s="135"/>
      <c r="K378" s="135"/>
      <c r="L378" s="139"/>
    </row>
    <row r="379" spans="1:13" ht="18" customHeight="1">
      <c r="A379" s="93" t="s">
        <v>141</v>
      </c>
      <c r="B379" s="90" t="s">
        <v>88</v>
      </c>
      <c r="C379" s="90" t="s">
        <v>89</v>
      </c>
      <c r="D379" s="51" t="s">
        <v>3</v>
      </c>
      <c r="E379" s="36">
        <f>E385+E391+E397++E403+E409+E415+E421+E427</f>
        <v>274082.88413000002</v>
      </c>
      <c r="F379" s="36">
        <f t="shared" ref="F379:L382" si="143">F385+F391+F397+F403+F409+F415+F421+F427</f>
        <v>44762.897130000005</v>
      </c>
      <c r="G379" s="36">
        <f t="shared" si="143"/>
        <v>25527.630109999998</v>
      </c>
      <c r="H379" s="36">
        <f t="shared" si="143"/>
        <v>79338.356889999995</v>
      </c>
      <c r="I379" s="36">
        <f t="shared" si="143"/>
        <v>83790.34</v>
      </c>
      <c r="J379" s="36">
        <f t="shared" si="143"/>
        <v>40663.660000000003</v>
      </c>
      <c r="K379" s="36">
        <f t="shared" si="143"/>
        <v>0</v>
      </c>
      <c r="L379" s="36">
        <f t="shared" si="143"/>
        <v>0</v>
      </c>
    </row>
    <row r="380" spans="1:13" ht="18" customHeight="1">
      <c r="A380" s="94"/>
      <c r="B380" s="91"/>
      <c r="C380" s="91"/>
      <c r="D380" s="51" t="s">
        <v>13</v>
      </c>
      <c r="E380" s="36">
        <f>E386+E392+E398+E404+E410+E416+E422+E428</f>
        <v>0</v>
      </c>
      <c r="F380" s="37">
        <f t="shared" si="143"/>
        <v>0</v>
      </c>
      <c r="G380" s="37">
        <f t="shared" si="143"/>
        <v>0</v>
      </c>
      <c r="H380" s="37">
        <f t="shared" si="143"/>
        <v>0</v>
      </c>
      <c r="I380" s="37">
        <f t="shared" si="143"/>
        <v>0</v>
      </c>
      <c r="J380" s="37">
        <f t="shared" si="143"/>
        <v>0</v>
      </c>
      <c r="K380" s="37">
        <f t="shared" si="143"/>
        <v>0</v>
      </c>
      <c r="L380" s="37">
        <f t="shared" si="143"/>
        <v>0</v>
      </c>
    </row>
    <row r="381" spans="1:13" ht="21.75" customHeight="1">
      <c r="A381" s="94"/>
      <c r="B381" s="91"/>
      <c r="C381" s="91"/>
      <c r="D381" s="51" t="s">
        <v>14</v>
      </c>
      <c r="E381" s="36">
        <f>E387+E393+E399+E405+E411+E417+E423+E429</f>
        <v>106952.29999999999</v>
      </c>
      <c r="F381" s="37">
        <f t="shared" si="143"/>
        <v>40286</v>
      </c>
      <c r="G381" s="37">
        <f t="shared" si="143"/>
        <v>10350</v>
      </c>
      <c r="H381" s="37">
        <f t="shared" si="143"/>
        <v>18772.099999999999</v>
      </c>
      <c r="I381" s="37">
        <f t="shared" si="143"/>
        <v>18772.099999999999</v>
      </c>
      <c r="J381" s="37">
        <f t="shared" si="143"/>
        <v>18772.099999999999</v>
      </c>
      <c r="K381" s="37">
        <f t="shared" si="143"/>
        <v>0</v>
      </c>
      <c r="L381" s="37">
        <f t="shared" si="143"/>
        <v>0</v>
      </c>
    </row>
    <row r="382" spans="1:13" ht="21.75" customHeight="1">
      <c r="A382" s="94"/>
      <c r="B382" s="91"/>
      <c r="C382" s="91"/>
      <c r="D382" s="51" t="s">
        <v>15</v>
      </c>
      <c r="E382" s="36">
        <f>E388+E394+E400+E406+E412+E418+E424+E430+E449</f>
        <v>35695.384129999999</v>
      </c>
      <c r="F382" s="37">
        <f t="shared" si="143"/>
        <v>4476.8971300000003</v>
      </c>
      <c r="G382" s="37">
        <f t="shared" si="143"/>
        <v>13677.63011</v>
      </c>
      <c r="H382" s="37">
        <f t="shared" si="143"/>
        <v>6590.4568900000004</v>
      </c>
      <c r="I382" s="37">
        <f t="shared" si="143"/>
        <v>4693</v>
      </c>
      <c r="J382" s="37">
        <f t="shared" si="143"/>
        <v>6257.4</v>
      </c>
      <c r="K382" s="37">
        <f t="shared" si="143"/>
        <v>0</v>
      </c>
      <c r="L382" s="37">
        <f t="shared" si="143"/>
        <v>0</v>
      </c>
      <c r="M382" s="5"/>
    </row>
    <row r="383" spans="1:13" ht="27" customHeight="1">
      <c r="A383" s="94"/>
      <c r="B383" s="91"/>
      <c r="C383" s="91"/>
      <c r="D383" s="51" t="s">
        <v>107</v>
      </c>
      <c r="E383" s="36">
        <v>0</v>
      </c>
      <c r="F383" s="37">
        <v>0</v>
      </c>
      <c r="G383" s="37">
        <v>0</v>
      </c>
      <c r="H383" s="37">
        <v>0</v>
      </c>
      <c r="I383" s="37">
        <v>0</v>
      </c>
      <c r="J383" s="37">
        <v>0</v>
      </c>
      <c r="K383" s="37">
        <v>0</v>
      </c>
      <c r="L383" s="37">
        <v>0</v>
      </c>
    </row>
    <row r="384" spans="1:13" ht="27" customHeight="1">
      <c r="A384" s="95"/>
      <c r="B384" s="92"/>
      <c r="C384" s="92"/>
      <c r="D384" s="51" t="s">
        <v>16</v>
      </c>
      <c r="E384" s="37">
        <f>E390+E396+E402+E408+E414+E420+E426+E432</f>
        <v>131435.20000000001</v>
      </c>
      <c r="F384" s="37">
        <f>F390+F396+F402+F408+F414+F420+F426+F432</f>
        <v>0</v>
      </c>
      <c r="G384" s="37">
        <f>G390+G396+G402+G408+G414+G420+G426+G432</f>
        <v>1500</v>
      </c>
      <c r="H384" s="37">
        <f>H390+H396+H402+H408+H414+H420+H426+H432</f>
        <v>53975.8</v>
      </c>
      <c r="I384" s="37">
        <f>I390+I396+I402+I408+I414+I420+I426+I432</f>
        <v>60325.240000000005</v>
      </c>
      <c r="J384" s="37">
        <f>J390+J396+J402+J408+J420+J426+J432</f>
        <v>15634.16</v>
      </c>
      <c r="K384" s="37">
        <f>K390+K396+K402+K408+K420+K426+K432</f>
        <v>0</v>
      </c>
      <c r="L384" s="37">
        <f>L390+L396+L402+L408+L420+L426+L432</f>
        <v>0</v>
      </c>
    </row>
    <row r="385" spans="1:12" ht="20.25" customHeight="1">
      <c r="A385" s="83" t="s">
        <v>142</v>
      </c>
      <c r="B385" s="90" t="s">
        <v>90</v>
      </c>
      <c r="C385" s="90" t="s">
        <v>89</v>
      </c>
      <c r="D385" s="51" t="s">
        <v>3</v>
      </c>
      <c r="E385" s="52">
        <f t="shared" ref="E385:E391" si="144">F385+G385+H385+I385+J385+K385+L385</f>
        <v>128388.68000000001</v>
      </c>
      <c r="F385" s="38">
        <f t="shared" ref="F385:L385" si="145">F386+F387+F388+F390</f>
        <v>5449.42</v>
      </c>
      <c r="G385" s="38">
        <f t="shared" si="145"/>
        <v>482</v>
      </c>
      <c r="H385" s="38">
        <f t="shared" si="145"/>
        <v>56173.3</v>
      </c>
      <c r="I385" s="38">
        <f t="shared" si="145"/>
        <v>55449.8</v>
      </c>
      <c r="J385" s="38">
        <f t="shared" si="145"/>
        <v>10834.16</v>
      </c>
      <c r="K385" s="38">
        <f t="shared" si="145"/>
        <v>0</v>
      </c>
      <c r="L385" s="38">
        <f t="shared" si="145"/>
        <v>0</v>
      </c>
    </row>
    <row r="386" spans="1:12">
      <c r="A386" s="84"/>
      <c r="B386" s="91"/>
      <c r="C386" s="91"/>
      <c r="D386" s="51" t="s">
        <v>13</v>
      </c>
      <c r="E386" s="53">
        <f t="shared" si="144"/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44">
        <v>0</v>
      </c>
    </row>
    <row r="387" spans="1:12" ht="18" customHeight="1">
      <c r="A387" s="84"/>
      <c r="B387" s="91"/>
      <c r="C387" s="91"/>
      <c r="D387" s="51" t="s">
        <v>14</v>
      </c>
      <c r="E387" s="53">
        <f t="shared" si="144"/>
        <v>7046</v>
      </c>
      <c r="F387" s="39">
        <v>4854</v>
      </c>
      <c r="G387" s="39">
        <v>434</v>
      </c>
      <c r="H387" s="39">
        <v>1758</v>
      </c>
      <c r="I387" s="39">
        <v>0</v>
      </c>
      <c r="J387" s="39">
        <v>0</v>
      </c>
      <c r="K387" s="39">
        <v>0</v>
      </c>
      <c r="L387" s="44">
        <v>0</v>
      </c>
    </row>
    <row r="388" spans="1:12" ht="18.75" customHeight="1">
      <c r="A388" s="84"/>
      <c r="B388" s="91"/>
      <c r="C388" s="91"/>
      <c r="D388" s="51" t="s">
        <v>15</v>
      </c>
      <c r="E388" s="53">
        <f t="shared" si="144"/>
        <v>1082.92</v>
      </c>
      <c r="F388" s="39">
        <v>595.41999999999996</v>
      </c>
      <c r="G388" s="39">
        <v>48</v>
      </c>
      <c r="H388" s="39">
        <v>439.5</v>
      </c>
      <c r="I388" s="39">
        <v>0</v>
      </c>
      <c r="J388" s="39">
        <v>0</v>
      </c>
      <c r="K388" s="39">
        <v>0</v>
      </c>
      <c r="L388" s="44">
        <v>0</v>
      </c>
    </row>
    <row r="389" spans="1:12" ht="27.6" customHeight="1">
      <c r="A389" s="84"/>
      <c r="B389" s="91"/>
      <c r="C389" s="91"/>
      <c r="D389" s="51" t="s">
        <v>107</v>
      </c>
      <c r="E389" s="37">
        <v>0</v>
      </c>
      <c r="F389" s="40">
        <v>0</v>
      </c>
      <c r="G389" s="40">
        <v>0</v>
      </c>
      <c r="H389" s="40">
        <v>0</v>
      </c>
      <c r="I389" s="40">
        <v>0</v>
      </c>
      <c r="J389" s="40">
        <v>0</v>
      </c>
      <c r="K389" s="40">
        <v>0</v>
      </c>
      <c r="L389" s="41">
        <v>0</v>
      </c>
    </row>
    <row r="390" spans="1:12" ht="24" customHeight="1">
      <c r="A390" s="84"/>
      <c r="B390" s="92"/>
      <c r="C390" s="92"/>
      <c r="D390" s="51" t="s">
        <v>16</v>
      </c>
      <c r="E390" s="37">
        <f t="shared" si="144"/>
        <v>120259.76000000001</v>
      </c>
      <c r="F390" s="40">
        <v>0</v>
      </c>
      <c r="G390" s="40">
        <v>0</v>
      </c>
      <c r="H390" s="40">
        <v>53975.8</v>
      </c>
      <c r="I390" s="40">
        <v>55449.8</v>
      </c>
      <c r="J390" s="40">
        <v>10834.16</v>
      </c>
      <c r="K390" s="40">
        <v>0</v>
      </c>
      <c r="L390" s="41">
        <v>0</v>
      </c>
    </row>
    <row r="391" spans="1:12" ht="13.9" customHeight="1">
      <c r="A391" s="83" t="s">
        <v>143</v>
      </c>
      <c r="B391" s="90" t="s">
        <v>94</v>
      </c>
      <c r="C391" s="90" t="s">
        <v>89</v>
      </c>
      <c r="D391" s="51" t="s">
        <v>3</v>
      </c>
      <c r="E391" s="36">
        <f t="shared" si="144"/>
        <v>8981.1</v>
      </c>
      <c r="F391" s="38">
        <f>F392+F393+F394+F396</f>
        <v>8981.1</v>
      </c>
      <c r="G391" s="38">
        <v>0</v>
      </c>
      <c r="H391" s="38">
        <v>0</v>
      </c>
      <c r="I391" s="38">
        <v>0</v>
      </c>
      <c r="J391" s="38">
        <v>0</v>
      </c>
      <c r="K391" s="38">
        <v>0</v>
      </c>
      <c r="L391" s="43">
        <v>0</v>
      </c>
    </row>
    <row r="392" spans="1:12">
      <c r="A392" s="84"/>
      <c r="B392" s="91"/>
      <c r="C392" s="91"/>
      <c r="D392" s="51" t="s">
        <v>13</v>
      </c>
      <c r="E392" s="37">
        <v>0</v>
      </c>
      <c r="F392" s="39">
        <v>0</v>
      </c>
      <c r="G392" s="39">
        <v>0</v>
      </c>
      <c r="H392" s="39">
        <v>0</v>
      </c>
      <c r="I392" s="39">
        <v>0</v>
      </c>
      <c r="J392" s="39">
        <v>0</v>
      </c>
      <c r="K392" s="39">
        <v>0</v>
      </c>
      <c r="L392" s="44">
        <v>0</v>
      </c>
    </row>
    <row r="393" spans="1:12">
      <c r="A393" s="84"/>
      <c r="B393" s="91"/>
      <c r="C393" s="91"/>
      <c r="D393" s="51" t="s">
        <v>14</v>
      </c>
      <c r="E393" s="37">
        <f>F393</f>
        <v>8083</v>
      </c>
      <c r="F393" s="39">
        <v>8083</v>
      </c>
      <c r="G393" s="39">
        <v>0</v>
      </c>
      <c r="H393" s="39">
        <v>0</v>
      </c>
      <c r="I393" s="39">
        <v>0</v>
      </c>
      <c r="J393" s="39">
        <v>0</v>
      </c>
      <c r="K393" s="39">
        <v>0</v>
      </c>
      <c r="L393" s="44">
        <v>0</v>
      </c>
    </row>
    <row r="394" spans="1:12">
      <c r="A394" s="84"/>
      <c r="B394" s="91"/>
      <c r="C394" s="91"/>
      <c r="D394" s="51" t="s">
        <v>15</v>
      </c>
      <c r="E394" s="37">
        <f>F394</f>
        <v>898.1</v>
      </c>
      <c r="F394" s="39">
        <v>898.1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44">
        <v>0</v>
      </c>
    </row>
    <row r="395" spans="1:12" ht="25.5">
      <c r="A395" s="84"/>
      <c r="B395" s="91"/>
      <c r="C395" s="91"/>
      <c r="D395" s="51" t="s">
        <v>107</v>
      </c>
      <c r="E395" s="37">
        <v>0</v>
      </c>
      <c r="F395" s="40">
        <v>0</v>
      </c>
      <c r="G395" s="40">
        <v>0</v>
      </c>
      <c r="H395" s="40">
        <v>0</v>
      </c>
      <c r="I395" s="40">
        <v>0</v>
      </c>
      <c r="J395" s="40">
        <v>0</v>
      </c>
      <c r="K395" s="40">
        <v>0</v>
      </c>
      <c r="L395" s="41">
        <v>0</v>
      </c>
    </row>
    <row r="396" spans="1:12">
      <c r="A396" s="84"/>
      <c r="B396" s="92"/>
      <c r="C396" s="92"/>
      <c r="D396" s="51" t="s">
        <v>16</v>
      </c>
      <c r="E396" s="37">
        <f>F396</f>
        <v>0</v>
      </c>
      <c r="F396" s="39">
        <v>0</v>
      </c>
      <c r="G396" s="39">
        <v>0</v>
      </c>
      <c r="H396" s="39">
        <v>0</v>
      </c>
      <c r="I396" s="39">
        <v>0</v>
      </c>
      <c r="J396" s="39">
        <v>0</v>
      </c>
      <c r="K396" s="39">
        <v>0</v>
      </c>
      <c r="L396" s="44">
        <v>0</v>
      </c>
    </row>
    <row r="397" spans="1:12" ht="33.6" customHeight="1">
      <c r="A397" s="86" t="s">
        <v>144</v>
      </c>
      <c r="B397" s="90" t="s">
        <v>92</v>
      </c>
      <c r="C397" s="90" t="s">
        <v>89</v>
      </c>
      <c r="D397" s="54" t="s">
        <v>3</v>
      </c>
      <c r="E397" s="55">
        <f>E398+E399+E400+E402</f>
        <v>34994.339</v>
      </c>
      <c r="F397" s="42">
        <f>F398+F399+F400+F402</f>
        <v>24026</v>
      </c>
      <c r="G397" s="42">
        <f>G398+G399+G400+G402</f>
        <v>10968.339</v>
      </c>
      <c r="H397" s="42">
        <f>H398+H399+H400+H402</f>
        <v>0</v>
      </c>
      <c r="I397" s="42">
        <v>0</v>
      </c>
      <c r="J397" s="42">
        <v>0</v>
      </c>
      <c r="K397" s="42">
        <v>0</v>
      </c>
      <c r="L397" s="42">
        <v>0</v>
      </c>
    </row>
    <row r="398" spans="1:12" ht="33.6" customHeight="1">
      <c r="A398" s="86"/>
      <c r="B398" s="91"/>
      <c r="C398" s="91"/>
      <c r="D398" s="54" t="s">
        <v>13</v>
      </c>
      <c r="E398" s="56">
        <f t="shared" ref="E398:E408" si="146">F398+G398+H398</f>
        <v>0</v>
      </c>
      <c r="F398" s="41">
        <v>0</v>
      </c>
      <c r="G398" s="41">
        <v>0</v>
      </c>
      <c r="H398" s="41">
        <v>0</v>
      </c>
      <c r="I398" s="41">
        <v>0</v>
      </c>
      <c r="J398" s="41">
        <v>0</v>
      </c>
      <c r="K398" s="41">
        <v>0</v>
      </c>
      <c r="L398" s="41">
        <v>0</v>
      </c>
    </row>
    <row r="399" spans="1:12" ht="39" customHeight="1">
      <c r="A399" s="86"/>
      <c r="B399" s="91"/>
      <c r="C399" s="91"/>
      <c r="D399" s="54" t="s">
        <v>14</v>
      </c>
      <c r="E399" s="56">
        <f t="shared" si="146"/>
        <v>31227</v>
      </c>
      <c r="F399" s="41">
        <v>21674</v>
      </c>
      <c r="G399" s="41">
        <v>9553</v>
      </c>
      <c r="H399" s="41">
        <v>0</v>
      </c>
      <c r="I399" s="41">
        <v>0</v>
      </c>
      <c r="J399" s="41">
        <v>0</v>
      </c>
      <c r="K399" s="41">
        <v>0</v>
      </c>
      <c r="L399" s="41">
        <v>0</v>
      </c>
    </row>
    <row r="400" spans="1:12" ht="30" customHeight="1">
      <c r="A400" s="86"/>
      <c r="B400" s="91"/>
      <c r="C400" s="91"/>
      <c r="D400" s="54" t="s">
        <v>15</v>
      </c>
      <c r="E400" s="56">
        <f t="shared" si="146"/>
        <v>3767.3389999999999</v>
      </c>
      <c r="F400" s="41">
        <v>2352</v>
      </c>
      <c r="G400" s="41">
        <v>1415.3389999999999</v>
      </c>
      <c r="H400" s="41">
        <v>0</v>
      </c>
      <c r="I400" s="41">
        <v>0</v>
      </c>
      <c r="J400" s="41">
        <v>0</v>
      </c>
      <c r="K400" s="41">
        <v>0</v>
      </c>
      <c r="L400" s="41">
        <v>0</v>
      </c>
    </row>
    <row r="401" spans="1:12" ht="30" customHeight="1">
      <c r="A401" s="86"/>
      <c r="B401" s="91"/>
      <c r="C401" s="91"/>
      <c r="D401" s="54" t="s">
        <v>107</v>
      </c>
      <c r="E401" s="56">
        <v>0</v>
      </c>
      <c r="F401" s="41">
        <v>0</v>
      </c>
      <c r="G401" s="41">
        <v>0</v>
      </c>
      <c r="H401" s="41">
        <v>0</v>
      </c>
      <c r="I401" s="41">
        <v>0</v>
      </c>
      <c r="J401" s="41">
        <v>0</v>
      </c>
      <c r="K401" s="41">
        <v>0</v>
      </c>
      <c r="L401" s="41">
        <v>0</v>
      </c>
    </row>
    <row r="402" spans="1:12" ht="27" customHeight="1">
      <c r="A402" s="86"/>
      <c r="B402" s="92"/>
      <c r="C402" s="92"/>
      <c r="D402" s="54" t="s">
        <v>16</v>
      </c>
      <c r="E402" s="56">
        <f t="shared" si="146"/>
        <v>0</v>
      </c>
      <c r="F402" s="41">
        <v>0</v>
      </c>
      <c r="G402" s="41">
        <v>0</v>
      </c>
      <c r="H402" s="41">
        <v>0</v>
      </c>
      <c r="I402" s="41">
        <v>0</v>
      </c>
      <c r="J402" s="41">
        <v>0</v>
      </c>
      <c r="K402" s="41">
        <v>0</v>
      </c>
      <c r="L402" s="41">
        <v>0</v>
      </c>
    </row>
    <row r="403" spans="1:12" ht="24" customHeight="1">
      <c r="A403" s="86" t="s">
        <v>145</v>
      </c>
      <c r="B403" s="90" t="s">
        <v>93</v>
      </c>
      <c r="C403" s="90" t="s">
        <v>89</v>
      </c>
      <c r="D403" s="54" t="s">
        <v>3</v>
      </c>
      <c r="E403" s="55">
        <f>F403+G403+H403+I403+J403+K403+L403</f>
        <v>6306.3771299999999</v>
      </c>
      <c r="F403" s="42">
        <f>F404+F405+F406+F408</f>
        <v>6306.3771299999999</v>
      </c>
      <c r="G403" s="42">
        <f>G404+G405+G406+G408</f>
        <v>0</v>
      </c>
      <c r="H403" s="42">
        <f>H404+H405+H406+H408</f>
        <v>0</v>
      </c>
      <c r="I403" s="42">
        <f>SUM(I404:I408)</f>
        <v>0</v>
      </c>
      <c r="J403" s="42">
        <f>SUM(J404:J408)</f>
        <v>0</v>
      </c>
      <c r="K403" s="42">
        <v>0</v>
      </c>
      <c r="L403" s="42">
        <v>0</v>
      </c>
    </row>
    <row r="404" spans="1:12" ht="22.5" customHeight="1">
      <c r="A404" s="86"/>
      <c r="B404" s="91"/>
      <c r="C404" s="91"/>
      <c r="D404" s="54" t="s">
        <v>13</v>
      </c>
      <c r="E404" s="56">
        <f t="shared" si="146"/>
        <v>0</v>
      </c>
      <c r="F404" s="41">
        <v>0</v>
      </c>
      <c r="G404" s="41">
        <v>0</v>
      </c>
      <c r="H404" s="41">
        <v>0</v>
      </c>
      <c r="I404" s="41">
        <v>0</v>
      </c>
      <c r="J404" s="41">
        <v>0</v>
      </c>
      <c r="K404" s="41">
        <v>0</v>
      </c>
      <c r="L404" s="41">
        <v>0</v>
      </c>
    </row>
    <row r="405" spans="1:12" ht="21.75" customHeight="1">
      <c r="A405" s="86"/>
      <c r="B405" s="91"/>
      <c r="C405" s="91"/>
      <c r="D405" s="54" t="s">
        <v>14</v>
      </c>
      <c r="E405" s="56">
        <f>F405+G405+H405+I405+J405+K405+L405</f>
        <v>5675</v>
      </c>
      <c r="F405" s="41">
        <v>5675</v>
      </c>
      <c r="G405" s="41">
        <v>0</v>
      </c>
      <c r="H405" s="41">
        <v>0</v>
      </c>
      <c r="I405" s="41">
        <v>0</v>
      </c>
      <c r="J405" s="41">
        <v>0</v>
      </c>
      <c r="K405" s="41">
        <v>0</v>
      </c>
      <c r="L405" s="41">
        <v>0</v>
      </c>
    </row>
    <row r="406" spans="1:12" ht="23.25" customHeight="1">
      <c r="A406" s="86"/>
      <c r="B406" s="91"/>
      <c r="C406" s="91"/>
      <c r="D406" s="54" t="s">
        <v>15</v>
      </c>
      <c r="E406" s="56">
        <f>F406+G406+H406+I406+J406+K406+L406</f>
        <v>631.37712999999997</v>
      </c>
      <c r="F406" s="41">
        <v>631.37712999999997</v>
      </c>
      <c r="G406" s="41">
        <v>0</v>
      </c>
      <c r="H406" s="41">
        <v>0</v>
      </c>
      <c r="I406" s="41">
        <v>0</v>
      </c>
      <c r="J406" s="41">
        <v>0</v>
      </c>
      <c r="K406" s="41">
        <v>0</v>
      </c>
      <c r="L406" s="41">
        <v>0</v>
      </c>
    </row>
    <row r="407" spans="1:12" ht="30.95" customHeight="1">
      <c r="A407" s="86"/>
      <c r="B407" s="91"/>
      <c r="C407" s="91"/>
      <c r="D407" s="54" t="s">
        <v>107</v>
      </c>
      <c r="E407" s="56">
        <v>0</v>
      </c>
      <c r="F407" s="41">
        <v>0</v>
      </c>
      <c r="G407" s="41">
        <v>0</v>
      </c>
      <c r="H407" s="41">
        <v>0</v>
      </c>
      <c r="I407" s="41">
        <v>0</v>
      </c>
      <c r="J407" s="41">
        <v>0</v>
      </c>
      <c r="K407" s="41">
        <v>0</v>
      </c>
      <c r="L407" s="41">
        <v>0</v>
      </c>
    </row>
    <row r="408" spans="1:12" ht="27.6" customHeight="1">
      <c r="A408" s="86"/>
      <c r="B408" s="92"/>
      <c r="C408" s="92"/>
      <c r="D408" s="54" t="s">
        <v>16</v>
      </c>
      <c r="E408" s="56">
        <f t="shared" si="146"/>
        <v>0</v>
      </c>
      <c r="F408" s="41">
        <v>0</v>
      </c>
      <c r="G408" s="41">
        <v>0</v>
      </c>
      <c r="H408" s="41">
        <v>0</v>
      </c>
      <c r="I408" s="41">
        <v>0</v>
      </c>
      <c r="J408" s="41">
        <v>0</v>
      </c>
      <c r="K408" s="41">
        <v>0</v>
      </c>
      <c r="L408" s="41">
        <v>0</v>
      </c>
    </row>
    <row r="409" spans="1:12" ht="24.75" customHeight="1">
      <c r="A409" s="96" t="s">
        <v>146</v>
      </c>
      <c r="B409" s="90" t="s">
        <v>99</v>
      </c>
      <c r="C409" s="90" t="s">
        <v>89</v>
      </c>
      <c r="D409" s="54" t="s">
        <v>3</v>
      </c>
      <c r="E409" s="55">
        <f t="shared" ref="E409:L409" si="147">E410+E411+E412+E414</f>
        <v>84236.948000000004</v>
      </c>
      <c r="F409" s="42">
        <f t="shared" si="147"/>
        <v>0</v>
      </c>
      <c r="G409" s="42">
        <f t="shared" si="147"/>
        <v>12577.29111</v>
      </c>
      <c r="H409" s="42">
        <f t="shared" si="147"/>
        <v>23165.05689</v>
      </c>
      <c r="I409" s="42">
        <f t="shared" si="147"/>
        <v>23465.1</v>
      </c>
      <c r="J409" s="42">
        <f t="shared" si="147"/>
        <v>25029.5</v>
      </c>
      <c r="K409" s="42">
        <f t="shared" si="147"/>
        <v>0</v>
      </c>
      <c r="L409" s="42">
        <f t="shared" si="147"/>
        <v>0</v>
      </c>
    </row>
    <row r="410" spans="1:12" ht="24.75" customHeight="1">
      <c r="A410" s="97"/>
      <c r="B410" s="91"/>
      <c r="C410" s="91"/>
      <c r="D410" s="54" t="s">
        <v>13</v>
      </c>
      <c r="E410" s="56">
        <f>F410+G410+H410+I410+J410+K410+L410</f>
        <v>0</v>
      </c>
      <c r="F410" s="41">
        <v>0</v>
      </c>
      <c r="G410" s="41">
        <v>0</v>
      </c>
      <c r="H410" s="41">
        <v>0</v>
      </c>
      <c r="I410" s="41">
        <v>0</v>
      </c>
      <c r="J410" s="41">
        <v>0</v>
      </c>
      <c r="K410" s="41">
        <v>0</v>
      </c>
      <c r="L410" s="41">
        <v>0</v>
      </c>
    </row>
    <row r="411" spans="1:12" ht="24.75" customHeight="1">
      <c r="A411" s="97"/>
      <c r="B411" s="91"/>
      <c r="C411" s="91"/>
      <c r="D411" s="54" t="s">
        <v>14</v>
      </c>
      <c r="E411" s="56">
        <f>F411+G411+H411+I411+J411+K411+L411</f>
        <v>54921.299999999996</v>
      </c>
      <c r="F411" s="41">
        <v>0</v>
      </c>
      <c r="G411" s="41">
        <v>363</v>
      </c>
      <c r="H411" s="41">
        <v>17014.099999999999</v>
      </c>
      <c r="I411" s="41">
        <v>18772.099999999999</v>
      </c>
      <c r="J411" s="41">
        <v>18772.099999999999</v>
      </c>
      <c r="K411" s="41">
        <v>0</v>
      </c>
      <c r="L411" s="41">
        <v>0</v>
      </c>
    </row>
    <row r="412" spans="1:12" ht="24.75" customHeight="1">
      <c r="A412" s="97"/>
      <c r="B412" s="91"/>
      <c r="C412" s="91"/>
      <c r="D412" s="54" t="s">
        <v>15</v>
      </c>
      <c r="E412" s="56">
        <f>F412+G412+H412+I412+J412+K412+L412</f>
        <v>29315.648000000001</v>
      </c>
      <c r="F412" s="41">
        <v>0</v>
      </c>
      <c r="G412" s="41">
        <v>12214.29111</v>
      </c>
      <c r="H412" s="41">
        <v>6150.9568900000004</v>
      </c>
      <c r="I412" s="41">
        <v>4693</v>
      </c>
      <c r="J412" s="41">
        <v>6257.4</v>
      </c>
      <c r="K412" s="41">
        <v>0</v>
      </c>
      <c r="L412" s="41">
        <v>0</v>
      </c>
    </row>
    <row r="413" spans="1:12" ht="29.45" customHeight="1">
      <c r="A413" s="97"/>
      <c r="B413" s="91"/>
      <c r="C413" s="91"/>
      <c r="D413" s="54" t="s">
        <v>107</v>
      </c>
      <c r="E413" s="56">
        <v>0</v>
      </c>
      <c r="F413" s="41">
        <v>0</v>
      </c>
      <c r="G413" s="41">
        <v>0</v>
      </c>
      <c r="H413" s="41">
        <v>0</v>
      </c>
      <c r="I413" s="41">
        <v>0</v>
      </c>
      <c r="J413" s="41">
        <v>0</v>
      </c>
      <c r="K413" s="41">
        <v>0</v>
      </c>
      <c r="L413" s="41">
        <v>0</v>
      </c>
    </row>
    <row r="414" spans="1:12" ht="33.6" customHeight="1">
      <c r="A414" s="85"/>
      <c r="B414" s="92"/>
      <c r="C414" s="92"/>
      <c r="D414" s="54" t="s">
        <v>16</v>
      </c>
      <c r="E414" s="56">
        <f>F414+G414+H414+I414+J414+K414+L414</f>
        <v>0</v>
      </c>
      <c r="F414" s="41">
        <v>0</v>
      </c>
      <c r="G414" s="41">
        <v>0</v>
      </c>
      <c r="H414" s="41">
        <v>0</v>
      </c>
      <c r="I414" s="41">
        <v>0</v>
      </c>
      <c r="J414" s="41">
        <v>0</v>
      </c>
      <c r="K414" s="41">
        <v>0</v>
      </c>
      <c r="L414" s="41">
        <v>0</v>
      </c>
    </row>
    <row r="415" spans="1:12" ht="22.15" customHeight="1">
      <c r="A415" s="86" t="s">
        <v>147</v>
      </c>
      <c r="B415" s="90" t="s">
        <v>105</v>
      </c>
      <c r="C415" s="140" t="s">
        <v>89</v>
      </c>
      <c r="D415" s="54" t="s">
        <v>3</v>
      </c>
      <c r="E415" s="55">
        <f>F415+G415+H415+I415+J415+K415+L415</f>
        <v>4875.4399999999996</v>
      </c>
      <c r="F415" s="42">
        <f>F416+F417+F418+F419+F420</f>
        <v>0</v>
      </c>
      <c r="G415" s="42">
        <f t="shared" ref="G415:L415" si="148">G416+G417+G418+G420</f>
        <v>0</v>
      </c>
      <c r="H415" s="42">
        <f t="shared" si="148"/>
        <v>0</v>
      </c>
      <c r="I415" s="42">
        <f t="shared" si="148"/>
        <v>4875.4399999999996</v>
      </c>
      <c r="J415" s="42">
        <f t="shared" si="148"/>
        <v>0</v>
      </c>
      <c r="K415" s="42">
        <f t="shared" si="148"/>
        <v>0</v>
      </c>
      <c r="L415" s="42">
        <f t="shared" si="148"/>
        <v>0</v>
      </c>
    </row>
    <row r="416" spans="1:12" ht="22.15" customHeight="1">
      <c r="A416" s="86"/>
      <c r="B416" s="91"/>
      <c r="C416" s="140"/>
      <c r="D416" s="54" t="s">
        <v>13</v>
      </c>
      <c r="E416" s="56">
        <f t="shared" ref="E416:E432" si="149">F416+G416+H416+I416+J416+K416+L416</f>
        <v>0</v>
      </c>
      <c r="F416" s="41">
        <v>0</v>
      </c>
      <c r="G416" s="41">
        <v>0</v>
      </c>
      <c r="H416" s="41">
        <v>0</v>
      </c>
      <c r="I416" s="41">
        <v>0</v>
      </c>
      <c r="J416" s="41">
        <v>0</v>
      </c>
      <c r="K416" s="41">
        <v>0</v>
      </c>
      <c r="L416" s="41">
        <v>0</v>
      </c>
    </row>
    <row r="417" spans="1:12" ht="22.15" customHeight="1">
      <c r="A417" s="86"/>
      <c r="B417" s="91"/>
      <c r="C417" s="140"/>
      <c r="D417" s="54" t="s">
        <v>14</v>
      </c>
      <c r="E417" s="56">
        <f t="shared" si="149"/>
        <v>0</v>
      </c>
      <c r="F417" s="41">
        <v>0</v>
      </c>
      <c r="G417" s="41">
        <v>0</v>
      </c>
      <c r="H417" s="41">
        <v>0</v>
      </c>
      <c r="I417" s="41">
        <v>0</v>
      </c>
      <c r="J417" s="41">
        <v>0</v>
      </c>
      <c r="K417" s="41">
        <v>0</v>
      </c>
      <c r="L417" s="41">
        <v>0</v>
      </c>
    </row>
    <row r="418" spans="1:12" ht="22.15" customHeight="1">
      <c r="A418" s="86"/>
      <c r="B418" s="91"/>
      <c r="C418" s="140"/>
      <c r="D418" s="54" t="s">
        <v>15</v>
      </c>
      <c r="E418" s="56">
        <f t="shared" si="149"/>
        <v>0</v>
      </c>
      <c r="F418" s="41">
        <v>0</v>
      </c>
      <c r="G418" s="41">
        <v>0</v>
      </c>
      <c r="H418" s="41">
        <v>0</v>
      </c>
      <c r="I418" s="41">
        <v>0</v>
      </c>
      <c r="J418" s="41">
        <v>0</v>
      </c>
      <c r="K418" s="41">
        <v>0</v>
      </c>
      <c r="L418" s="41">
        <v>0</v>
      </c>
    </row>
    <row r="419" spans="1:12" ht="29.45" customHeight="1">
      <c r="A419" s="86"/>
      <c r="B419" s="91"/>
      <c r="C419" s="140"/>
      <c r="D419" s="54" t="s">
        <v>107</v>
      </c>
      <c r="E419" s="56">
        <v>0</v>
      </c>
      <c r="F419" s="41">
        <v>0</v>
      </c>
      <c r="G419" s="41">
        <v>0</v>
      </c>
      <c r="H419" s="41">
        <v>0</v>
      </c>
      <c r="I419" s="41">
        <v>0</v>
      </c>
      <c r="J419" s="41">
        <v>0</v>
      </c>
      <c r="K419" s="41">
        <v>0</v>
      </c>
      <c r="L419" s="41">
        <v>0</v>
      </c>
    </row>
    <row r="420" spans="1:12" ht="22.15" customHeight="1">
      <c r="A420" s="86"/>
      <c r="B420" s="92"/>
      <c r="C420" s="140"/>
      <c r="D420" s="54" t="s">
        <v>16</v>
      </c>
      <c r="E420" s="56">
        <f t="shared" si="149"/>
        <v>4875.4399999999996</v>
      </c>
      <c r="F420" s="41">
        <v>0</v>
      </c>
      <c r="G420" s="41">
        <v>0</v>
      </c>
      <c r="H420" s="41">
        <v>0</v>
      </c>
      <c r="I420" s="41">
        <v>4875.4399999999996</v>
      </c>
      <c r="J420" s="41">
        <v>0</v>
      </c>
      <c r="K420" s="41">
        <v>0</v>
      </c>
      <c r="L420" s="41">
        <v>0</v>
      </c>
    </row>
    <row r="421" spans="1:12" ht="22.15" customHeight="1">
      <c r="A421" s="86" t="s">
        <v>148</v>
      </c>
      <c r="B421" s="140" t="s">
        <v>106</v>
      </c>
      <c r="C421" s="140" t="s">
        <v>89</v>
      </c>
      <c r="D421" s="54" t="s">
        <v>3</v>
      </c>
      <c r="E421" s="55">
        <f t="shared" si="149"/>
        <v>1500</v>
      </c>
      <c r="F421" s="42">
        <f>F422+F423+F424+F426</f>
        <v>0</v>
      </c>
      <c r="G421" s="42">
        <f t="shared" ref="G421:L421" si="150">G422+G423+G424+G426</f>
        <v>1500</v>
      </c>
      <c r="H421" s="42">
        <f t="shared" si="150"/>
        <v>0</v>
      </c>
      <c r="I421" s="42">
        <f t="shared" si="150"/>
        <v>0</v>
      </c>
      <c r="J421" s="42">
        <f t="shared" si="150"/>
        <v>0</v>
      </c>
      <c r="K421" s="42">
        <f t="shared" si="150"/>
        <v>0</v>
      </c>
      <c r="L421" s="42">
        <f t="shared" si="150"/>
        <v>0</v>
      </c>
    </row>
    <row r="422" spans="1:12" ht="22.15" customHeight="1">
      <c r="A422" s="86"/>
      <c r="B422" s="140"/>
      <c r="C422" s="140"/>
      <c r="D422" s="54" t="s">
        <v>13</v>
      </c>
      <c r="E422" s="56">
        <f t="shared" si="149"/>
        <v>0</v>
      </c>
      <c r="F422" s="41">
        <v>0</v>
      </c>
      <c r="G422" s="41">
        <v>0</v>
      </c>
      <c r="H422" s="41">
        <v>0</v>
      </c>
      <c r="I422" s="41">
        <v>0</v>
      </c>
      <c r="J422" s="41">
        <v>0</v>
      </c>
      <c r="K422" s="41">
        <v>0</v>
      </c>
      <c r="L422" s="41">
        <v>0</v>
      </c>
    </row>
    <row r="423" spans="1:12" ht="22.15" customHeight="1">
      <c r="A423" s="86"/>
      <c r="B423" s="140"/>
      <c r="C423" s="140"/>
      <c r="D423" s="54" t="s">
        <v>14</v>
      </c>
      <c r="E423" s="56">
        <f t="shared" si="149"/>
        <v>0</v>
      </c>
      <c r="F423" s="41">
        <v>0</v>
      </c>
      <c r="G423" s="41">
        <v>0</v>
      </c>
      <c r="H423" s="41">
        <v>0</v>
      </c>
      <c r="I423" s="41">
        <v>0</v>
      </c>
      <c r="J423" s="41">
        <v>0</v>
      </c>
      <c r="K423" s="41">
        <v>0</v>
      </c>
      <c r="L423" s="41">
        <v>0</v>
      </c>
    </row>
    <row r="424" spans="1:12" ht="22.15" customHeight="1">
      <c r="A424" s="86"/>
      <c r="B424" s="140"/>
      <c r="C424" s="140"/>
      <c r="D424" s="54" t="s">
        <v>15</v>
      </c>
      <c r="E424" s="56">
        <f t="shared" si="149"/>
        <v>0</v>
      </c>
      <c r="F424" s="41">
        <v>0</v>
      </c>
      <c r="G424" s="41">
        <v>0</v>
      </c>
      <c r="H424" s="41">
        <v>0</v>
      </c>
      <c r="I424" s="41">
        <v>0</v>
      </c>
      <c r="J424" s="41">
        <v>0</v>
      </c>
      <c r="K424" s="41">
        <v>0</v>
      </c>
      <c r="L424" s="41">
        <v>0</v>
      </c>
    </row>
    <row r="425" spans="1:12" ht="27" customHeight="1">
      <c r="A425" s="86"/>
      <c r="B425" s="140"/>
      <c r="C425" s="140"/>
      <c r="D425" s="54" t="s">
        <v>107</v>
      </c>
      <c r="E425" s="56">
        <v>0</v>
      </c>
      <c r="F425" s="41">
        <v>0</v>
      </c>
      <c r="G425" s="41">
        <v>0</v>
      </c>
      <c r="H425" s="41">
        <v>0</v>
      </c>
      <c r="I425" s="41">
        <v>0</v>
      </c>
      <c r="J425" s="41">
        <v>0</v>
      </c>
      <c r="K425" s="41">
        <v>0</v>
      </c>
      <c r="L425" s="41">
        <v>0</v>
      </c>
    </row>
    <row r="426" spans="1:12" ht="22.15" customHeight="1">
      <c r="A426" s="86"/>
      <c r="B426" s="140"/>
      <c r="C426" s="140"/>
      <c r="D426" s="54" t="s">
        <v>16</v>
      </c>
      <c r="E426" s="56">
        <f t="shared" si="149"/>
        <v>1500</v>
      </c>
      <c r="F426" s="41">
        <v>0</v>
      </c>
      <c r="G426" s="41">
        <v>1500</v>
      </c>
      <c r="H426" s="41">
        <v>0</v>
      </c>
      <c r="I426" s="41">
        <v>0</v>
      </c>
      <c r="J426" s="41">
        <v>0</v>
      </c>
      <c r="K426" s="41">
        <v>0</v>
      </c>
      <c r="L426" s="41">
        <v>0</v>
      </c>
    </row>
    <row r="427" spans="1:12" ht="22.15" customHeight="1">
      <c r="A427" s="86" t="s">
        <v>149</v>
      </c>
      <c r="B427" s="140" t="s">
        <v>187</v>
      </c>
      <c r="C427" s="140" t="s">
        <v>89</v>
      </c>
      <c r="D427" s="54" t="s">
        <v>3</v>
      </c>
      <c r="E427" s="55">
        <f t="shared" si="149"/>
        <v>4800</v>
      </c>
      <c r="F427" s="42">
        <f>F428+F429+F430+F432</f>
        <v>0</v>
      </c>
      <c r="G427" s="42">
        <f t="shared" ref="G427:L427" si="151">G428+G429+G430+G432</f>
        <v>0</v>
      </c>
      <c r="H427" s="42">
        <f t="shared" si="151"/>
        <v>0</v>
      </c>
      <c r="I427" s="42">
        <f t="shared" si="151"/>
        <v>0</v>
      </c>
      <c r="J427" s="42">
        <f t="shared" si="151"/>
        <v>4800</v>
      </c>
      <c r="K427" s="42">
        <f t="shared" si="151"/>
        <v>0</v>
      </c>
      <c r="L427" s="42">
        <f t="shared" si="151"/>
        <v>0</v>
      </c>
    </row>
    <row r="428" spans="1:12" ht="22.15" customHeight="1">
      <c r="A428" s="86"/>
      <c r="B428" s="140"/>
      <c r="C428" s="140"/>
      <c r="D428" s="54" t="s">
        <v>13</v>
      </c>
      <c r="E428" s="56">
        <f t="shared" si="149"/>
        <v>0</v>
      </c>
      <c r="F428" s="41">
        <v>0</v>
      </c>
      <c r="G428" s="41">
        <v>0</v>
      </c>
      <c r="H428" s="41">
        <v>0</v>
      </c>
      <c r="I428" s="41">
        <v>0</v>
      </c>
      <c r="J428" s="41">
        <v>0</v>
      </c>
      <c r="K428" s="41">
        <v>0</v>
      </c>
      <c r="L428" s="41">
        <v>0</v>
      </c>
    </row>
    <row r="429" spans="1:12" ht="22.15" customHeight="1">
      <c r="A429" s="86"/>
      <c r="B429" s="140"/>
      <c r="C429" s="140"/>
      <c r="D429" s="54" t="s">
        <v>14</v>
      </c>
      <c r="E429" s="56">
        <f t="shared" si="149"/>
        <v>0</v>
      </c>
      <c r="F429" s="41">
        <v>0</v>
      </c>
      <c r="G429" s="41">
        <v>0</v>
      </c>
      <c r="H429" s="41">
        <v>0</v>
      </c>
      <c r="I429" s="41">
        <v>0</v>
      </c>
      <c r="J429" s="41">
        <v>0</v>
      </c>
      <c r="K429" s="41">
        <v>0</v>
      </c>
      <c r="L429" s="41">
        <v>0</v>
      </c>
    </row>
    <row r="430" spans="1:12" ht="22.15" customHeight="1">
      <c r="A430" s="86"/>
      <c r="B430" s="140"/>
      <c r="C430" s="140"/>
      <c r="D430" s="54" t="s">
        <v>15</v>
      </c>
      <c r="E430" s="56">
        <f t="shared" si="149"/>
        <v>0</v>
      </c>
      <c r="F430" s="41">
        <v>0</v>
      </c>
      <c r="G430" s="41">
        <v>0</v>
      </c>
      <c r="H430" s="41">
        <v>0</v>
      </c>
      <c r="I430" s="41">
        <v>0</v>
      </c>
      <c r="J430" s="41">
        <v>0</v>
      </c>
      <c r="K430" s="41">
        <v>0</v>
      </c>
      <c r="L430" s="41">
        <v>0</v>
      </c>
    </row>
    <row r="431" spans="1:12" ht="31.5" customHeight="1">
      <c r="A431" s="86"/>
      <c r="B431" s="140"/>
      <c r="C431" s="140"/>
      <c r="D431" s="54" t="s">
        <v>107</v>
      </c>
      <c r="E431" s="56">
        <v>0</v>
      </c>
      <c r="F431" s="41">
        <v>0</v>
      </c>
      <c r="G431" s="41">
        <v>0</v>
      </c>
      <c r="H431" s="41">
        <v>0</v>
      </c>
      <c r="I431" s="41">
        <v>0</v>
      </c>
      <c r="J431" s="41">
        <v>0</v>
      </c>
      <c r="K431" s="41">
        <v>0</v>
      </c>
      <c r="L431" s="41">
        <v>0</v>
      </c>
    </row>
    <row r="432" spans="1:12" ht="30" customHeight="1">
      <c r="A432" s="86"/>
      <c r="B432" s="140"/>
      <c r="C432" s="140"/>
      <c r="D432" s="54" t="s">
        <v>16</v>
      </c>
      <c r="E432" s="56">
        <f t="shared" si="149"/>
        <v>4800</v>
      </c>
      <c r="F432" s="41">
        <v>0</v>
      </c>
      <c r="G432" s="41">
        <v>0</v>
      </c>
      <c r="H432" s="41">
        <v>0</v>
      </c>
      <c r="I432" s="41">
        <v>0</v>
      </c>
      <c r="J432" s="41">
        <v>4800</v>
      </c>
      <c r="K432" s="41">
        <v>0</v>
      </c>
      <c r="L432" s="41">
        <v>0</v>
      </c>
    </row>
    <row r="433" spans="1:12" ht="27" customHeight="1">
      <c r="A433" s="96"/>
      <c r="B433" s="109" t="s">
        <v>49</v>
      </c>
      <c r="C433" s="90" t="s">
        <v>89</v>
      </c>
      <c r="D433" s="54" t="s">
        <v>3</v>
      </c>
      <c r="E433" s="55">
        <f>E427+E421+E415+E409+E403+E397+E391+E385</f>
        <v>274082.88413000002</v>
      </c>
      <c r="F433" s="42">
        <f t="shared" ref="F433:H438" si="152">F379</f>
        <v>44762.897130000005</v>
      </c>
      <c r="G433" s="42">
        <f t="shared" si="152"/>
        <v>25527.630109999998</v>
      </c>
      <c r="H433" s="42">
        <f t="shared" si="152"/>
        <v>79338.356889999995</v>
      </c>
      <c r="I433" s="42">
        <f>I427+I421+I415+I409+I403+I397+I391+I385</f>
        <v>83790.34</v>
      </c>
      <c r="J433" s="42">
        <f t="shared" ref="J433:L438" si="153">J379</f>
        <v>40663.660000000003</v>
      </c>
      <c r="K433" s="42">
        <f t="shared" si="153"/>
        <v>0</v>
      </c>
      <c r="L433" s="42">
        <f t="shared" si="153"/>
        <v>0</v>
      </c>
    </row>
    <row r="434" spans="1:12" ht="27" customHeight="1">
      <c r="A434" s="97"/>
      <c r="B434" s="110"/>
      <c r="C434" s="91"/>
      <c r="D434" s="54" t="s">
        <v>13</v>
      </c>
      <c r="E434" s="56">
        <f>E380</f>
        <v>0</v>
      </c>
      <c r="F434" s="41">
        <f t="shared" si="152"/>
        <v>0</v>
      </c>
      <c r="G434" s="41">
        <f t="shared" si="152"/>
        <v>0</v>
      </c>
      <c r="H434" s="41">
        <f t="shared" si="152"/>
        <v>0</v>
      </c>
      <c r="I434" s="41">
        <f>I380</f>
        <v>0</v>
      </c>
      <c r="J434" s="41">
        <f t="shared" si="153"/>
        <v>0</v>
      </c>
      <c r="K434" s="41">
        <f t="shared" si="153"/>
        <v>0</v>
      </c>
      <c r="L434" s="41">
        <f t="shared" si="153"/>
        <v>0</v>
      </c>
    </row>
    <row r="435" spans="1:12" ht="27" customHeight="1">
      <c r="A435" s="97"/>
      <c r="B435" s="110"/>
      <c r="C435" s="91"/>
      <c r="D435" s="54" t="s">
        <v>14</v>
      </c>
      <c r="E435" s="56">
        <f>E381</f>
        <v>106952.29999999999</v>
      </c>
      <c r="F435" s="41">
        <f t="shared" si="152"/>
        <v>40286</v>
      </c>
      <c r="G435" s="41">
        <f t="shared" si="152"/>
        <v>10350</v>
      </c>
      <c r="H435" s="41">
        <f t="shared" si="152"/>
        <v>18772.099999999999</v>
      </c>
      <c r="I435" s="41">
        <f>I381</f>
        <v>18772.099999999999</v>
      </c>
      <c r="J435" s="41">
        <f t="shared" si="153"/>
        <v>18772.099999999999</v>
      </c>
      <c r="K435" s="41">
        <f t="shared" si="153"/>
        <v>0</v>
      </c>
      <c r="L435" s="41">
        <f t="shared" si="153"/>
        <v>0</v>
      </c>
    </row>
    <row r="436" spans="1:12" ht="27" customHeight="1">
      <c r="A436" s="97"/>
      <c r="B436" s="110"/>
      <c r="C436" s="91"/>
      <c r="D436" s="54" t="s">
        <v>15</v>
      </c>
      <c r="E436" s="56">
        <f>E382</f>
        <v>35695.384129999999</v>
      </c>
      <c r="F436" s="41">
        <f t="shared" si="152"/>
        <v>4476.8971300000003</v>
      </c>
      <c r="G436" s="41">
        <f t="shared" si="152"/>
        <v>13677.63011</v>
      </c>
      <c r="H436" s="41">
        <f t="shared" si="152"/>
        <v>6590.4568900000004</v>
      </c>
      <c r="I436" s="41">
        <f>I382</f>
        <v>4693</v>
      </c>
      <c r="J436" s="41">
        <f t="shared" si="153"/>
        <v>6257.4</v>
      </c>
      <c r="K436" s="41">
        <f t="shared" si="153"/>
        <v>0</v>
      </c>
      <c r="L436" s="41">
        <f t="shared" si="153"/>
        <v>0</v>
      </c>
    </row>
    <row r="437" spans="1:12" ht="27" customHeight="1">
      <c r="A437" s="97"/>
      <c r="B437" s="110"/>
      <c r="C437" s="91"/>
      <c r="D437" s="54" t="s">
        <v>107</v>
      </c>
      <c r="E437" s="56">
        <f>E383</f>
        <v>0</v>
      </c>
      <c r="F437" s="41">
        <f t="shared" si="152"/>
        <v>0</v>
      </c>
      <c r="G437" s="41">
        <f t="shared" si="152"/>
        <v>0</v>
      </c>
      <c r="H437" s="41">
        <f t="shared" si="152"/>
        <v>0</v>
      </c>
      <c r="I437" s="41">
        <f>I383</f>
        <v>0</v>
      </c>
      <c r="J437" s="41">
        <f t="shared" si="153"/>
        <v>0</v>
      </c>
      <c r="K437" s="41">
        <f t="shared" si="153"/>
        <v>0</v>
      </c>
      <c r="L437" s="41">
        <f t="shared" si="153"/>
        <v>0</v>
      </c>
    </row>
    <row r="438" spans="1:12" ht="27" customHeight="1">
      <c r="A438" s="85"/>
      <c r="B438" s="111"/>
      <c r="C438" s="92"/>
      <c r="D438" s="54" t="s">
        <v>16</v>
      </c>
      <c r="E438" s="56">
        <f>E384</f>
        <v>131435.20000000001</v>
      </c>
      <c r="F438" s="41">
        <f t="shared" si="152"/>
        <v>0</v>
      </c>
      <c r="G438" s="41">
        <f t="shared" si="152"/>
        <v>1500</v>
      </c>
      <c r="H438" s="41">
        <f t="shared" si="152"/>
        <v>53975.8</v>
      </c>
      <c r="I438" s="41">
        <f>I384</f>
        <v>60325.240000000005</v>
      </c>
      <c r="J438" s="41">
        <f t="shared" si="153"/>
        <v>15634.16</v>
      </c>
      <c r="K438" s="41">
        <f t="shared" si="153"/>
        <v>0</v>
      </c>
      <c r="L438" s="41">
        <f t="shared" si="153"/>
        <v>0</v>
      </c>
    </row>
    <row r="439" spans="1:12" ht="27" customHeight="1">
      <c r="A439" s="128" t="s">
        <v>151</v>
      </c>
      <c r="B439" s="137"/>
      <c r="C439" s="137"/>
      <c r="D439" s="137"/>
      <c r="E439" s="137"/>
      <c r="F439" s="137"/>
      <c r="G439" s="137"/>
      <c r="H439" s="137"/>
      <c r="I439" s="137"/>
      <c r="J439" s="137"/>
      <c r="K439" s="137"/>
      <c r="L439" s="146"/>
    </row>
    <row r="440" spans="1:12" ht="27" customHeight="1">
      <c r="A440" s="147" t="s">
        <v>152</v>
      </c>
      <c r="B440" s="90" t="s">
        <v>153</v>
      </c>
      <c r="C440" s="150"/>
      <c r="D440" s="54" t="s">
        <v>3</v>
      </c>
      <c r="E440" s="57">
        <f>E446+E452+E458+E464+E470+E476+E482+E488+E494+E500+E506+E512+E518+E524+E530+E536+E542+E548+E554+E560+E566+E572+E578+E584+E590+E596+E602+E608+E614+E620+E626</f>
        <v>435183.44000000006</v>
      </c>
      <c r="F440" s="57">
        <f t="shared" ref="F440:L440" si="154">F446+F452+F458+F464+F470+F476+F482+F488+F494+F500+F506+F512+F518+F524+F530+F536+F542+F548+F554+F560+F566+F572+F578+F584+F590+F596+F602+F608+F614+F620+F626</f>
        <v>0</v>
      </c>
      <c r="G440" s="57">
        <f t="shared" si="154"/>
        <v>0</v>
      </c>
      <c r="H440" s="57">
        <f t="shared" si="154"/>
        <v>19546.360000000004</v>
      </c>
      <c r="I440" s="57">
        <f t="shared" si="154"/>
        <v>199583.35000000006</v>
      </c>
      <c r="J440" s="57">
        <f t="shared" si="154"/>
        <v>147999.71999999997</v>
      </c>
      <c r="K440" s="57">
        <f t="shared" si="154"/>
        <v>49812.27</v>
      </c>
      <c r="L440" s="57">
        <f t="shared" si="154"/>
        <v>18241.740000000002</v>
      </c>
    </row>
    <row r="441" spans="1:12" ht="27" customHeight="1">
      <c r="A441" s="148"/>
      <c r="B441" s="91"/>
      <c r="C441" s="151"/>
      <c r="D441" s="54" t="s">
        <v>13</v>
      </c>
      <c r="E441" s="47">
        <f t="shared" ref="E441:L444" si="155">E447+E453+E459+E465+E471+E477+E483+E489+E495+E501+E507+E513+E519+E525+E531+E537+E543+E549+E555+E561+E567+E573+E579+E585+E591+E597+E603+E609+E615+E621+E627</f>
        <v>0</v>
      </c>
      <c r="F441" s="47">
        <f t="shared" si="155"/>
        <v>0</v>
      </c>
      <c r="G441" s="47">
        <f t="shared" si="155"/>
        <v>0</v>
      </c>
      <c r="H441" s="47">
        <f t="shared" si="155"/>
        <v>0</v>
      </c>
      <c r="I441" s="47">
        <f t="shared" si="155"/>
        <v>0</v>
      </c>
      <c r="J441" s="47">
        <f t="shared" si="155"/>
        <v>0</v>
      </c>
      <c r="K441" s="47">
        <f t="shared" si="155"/>
        <v>0</v>
      </c>
      <c r="L441" s="47">
        <f t="shared" si="155"/>
        <v>0</v>
      </c>
    </row>
    <row r="442" spans="1:12" ht="27" customHeight="1">
      <c r="A442" s="148"/>
      <c r="B442" s="91"/>
      <c r="C442" s="151"/>
      <c r="D442" s="54" t="s">
        <v>14</v>
      </c>
      <c r="E442" s="47">
        <f t="shared" si="155"/>
        <v>0</v>
      </c>
      <c r="F442" s="47">
        <f t="shared" si="155"/>
        <v>0</v>
      </c>
      <c r="G442" s="47">
        <f t="shared" si="155"/>
        <v>0</v>
      </c>
      <c r="H442" s="47">
        <f t="shared" si="155"/>
        <v>0</v>
      </c>
      <c r="I442" s="47">
        <f t="shared" si="155"/>
        <v>0</v>
      </c>
      <c r="J442" s="47">
        <f t="shared" si="155"/>
        <v>0</v>
      </c>
      <c r="K442" s="47">
        <f t="shared" si="155"/>
        <v>0</v>
      </c>
      <c r="L442" s="47">
        <f t="shared" si="155"/>
        <v>0</v>
      </c>
    </row>
    <row r="443" spans="1:12" ht="27" customHeight="1">
      <c r="A443" s="148"/>
      <c r="B443" s="91"/>
      <c r="C443" s="151"/>
      <c r="D443" s="54" t="s">
        <v>15</v>
      </c>
      <c r="E443" s="47">
        <f t="shared" si="155"/>
        <v>2187.41</v>
      </c>
      <c r="F443" s="47">
        <f t="shared" si="155"/>
        <v>0</v>
      </c>
      <c r="G443" s="47">
        <f t="shared" si="155"/>
        <v>0</v>
      </c>
      <c r="H443" s="47">
        <f t="shared" si="155"/>
        <v>2187.41</v>
      </c>
      <c r="I443" s="47">
        <f t="shared" si="155"/>
        <v>0</v>
      </c>
      <c r="J443" s="47">
        <f t="shared" si="155"/>
        <v>0</v>
      </c>
      <c r="K443" s="47">
        <f t="shared" si="155"/>
        <v>0</v>
      </c>
      <c r="L443" s="47">
        <f t="shared" si="155"/>
        <v>0</v>
      </c>
    </row>
    <row r="444" spans="1:12" ht="27" customHeight="1">
      <c r="A444" s="148"/>
      <c r="B444" s="91"/>
      <c r="C444" s="151"/>
      <c r="D444" s="54" t="s">
        <v>107</v>
      </c>
      <c r="E444" s="47">
        <f t="shared" si="155"/>
        <v>0</v>
      </c>
      <c r="F444" s="47">
        <f t="shared" si="155"/>
        <v>0</v>
      </c>
      <c r="G444" s="47">
        <f t="shared" si="155"/>
        <v>0</v>
      </c>
      <c r="H444" s="47">
        <f t="shared" si="155"/>
        <v>0</v>
      </c>
      <c r="I444" s="47">
        <f t="shared" si="155"/>
        <v>0</v>
      </c>
      <c r="J444" s="47">
        <f t="shared" si="155"/>
        <v>0</v>
      </c>
      <c r="K444" s="47">
        <f t="shared" si="155"/>
        <v>0</v>
      </c>
      <c r="L444" s="47">
        <f t="shared" si="155"/>
        <v>0</v>
      </c>
    </row>
    <row r="445" spans="1:12" ht="27" customHeight="1">
      <c r="A445" s="149"/>
      <c r="B445" s="92"/>
      <c r="C445" s="152"/>
      <c r="D445" s="54" t="s">
        <v>16</v>
      </c>
      <c r="E445" s="47">
        <f t="shared" ref="E445:L445" si="156">E451+E457+E463+E469+E475+E481+E487+E493+E499+E505+E511+E517+E523+E529+E535+E541+E547+E553+E559+E565+E571+E577+E583+E589+E595+E601+E607+E613+E619+E625+E631</f>
        <v>432996.03</v>
      </c>
      <c r="F445" s="47">
        <f t="shared" si="156"/>
        <v>0</v>
      </c>
      <c r="G445" s="47">
        <f t="shared" si="156"/>
        <v>0</v>
      </c>
      <c r="H445" s="47">
        <f t="shared" si="156"/>
        <v>17358.949999999997</v>
      </c>
      <c r="I445" s="47">
        <f t="shared" si="156"/>
        <v>199583.35000000006</v>
      </c>
      <c r="J445" s="47">
        <f t="shared" si="156"/>
        <v>147999.71999999997</v>
      </c>
      <c r="K445" s="47">
        <f t="shared" si="156"/>
        <v>49812.27</v>
      </c>
      <c r="L445" s="47">
        <f t="shared" si="156"/>
        <v>18241.740000000002</v>
      </c>
    </row>
    <row r="446" spans="1:12" ht="14.1" customHeight="1">
      <c r="A446" s="96" t="s">
        <v>188</v>
      </c>
      <c r="B446" s="90" t="s">
        <v>189</v>
      </c>
      <c r="C446" s="90" t="s">
        <v>89</v>
      </c>
      <c r="D446" s="54" t="s">
        <v>3</v>
      </c>
      <c r="E446" s="55">
        <f t="shared" ref="E446:L446" si="157">SUM(E447:E451)</f>
        <v>5533.3</v>
      </c>
      <c r="F446" s="55">
        <f t="shared" si="157"/>
        <v>0</v>
      </c>
      <c r="G446" s="55">
        <f t="shared" si="157"/>
        <v>0</v>
      </c>
      <c r="H446" s="55">
        <f t="shared" si="157"/>
        <v>0</v>
      </c>
      <c r="I446" s="55">
        <f t="shared" si="157"/>
        <v>0</v>
      </c>
      <c r="J446" s="55">
        <f t="shared" si="157"/>
        <v>553.33000000000004</v>
      </c>
      <c r="K446" s="55">
        <f t="shared" si="157"/>
        <v>4979.97</v>
      </c>
      <c r="L446" s="55">
        <f t="shared" si="157"/>
        <v>0</v>
      </c>
    </row>
    <row r="447" spans="1:12">
      <c r="A447" s="97"/>
      <c r="B447" s="91"/>
      <c r="C447" s="91"/>
      <c r="D447" s="54" t="s">
        <v>13</v>
      </c>
      <c r="E447" s="56">
        <v>0</v>
      </c>
      <c r="F447" s="56">
        <v>0</v>
      </c>
      <c r="G447" s="56">
        <v>0</v>
      </c>
      <c r="H447" s="56">
        <v>0</v>
      </c>
      <c r="I447" s="56">
        <v>0</v>
      </c>
      <c r="J447" s="56">
        <v>0</v>
      </c>
      <c r="K447" s="56">
        <v>0</v>
      </c>
      <c r="L447" s="56">
        <v>0</v>
      </c>
    </row>
    <row r="448" spans="1:12">
      <c r="A448" s="97"/>
      <c r="B448" s="91"/>
      <c r="C448" s="91"/>
      <c r="D448" s="54" t="s">
        <v>14</v>
      </c>
      <c r="E448" s="56">
        <v>0</v>
      </c>
      <c r="F448" s="56">
        <v>0</v>
      </c>
      <c r="G448" s="56">
        <v>0</v>
      </c>
      <c r="H448" s="56">
        <v>0</v>
      </c>
      <c r="I448" s="56">
        <v>0</v>
      </c>
      <c r="J448" s="56">
        <v>0</v>
      </c>
      <c r="K448" s="56">
        <v>0</v>
      </c>
      <c r="L448" s="56">
        <v>0</v>
      </c>
    </row>
    <row r="449" spans="1:12">
      <c r="A449" s="97"/>
      <c r="B449" s="91"/>
      <c r="C449" s="91"/>
      <c r="D449" s="54" t="s">
        <v>15</v>
      </c>
      <c r="E449" s="56">
        <v>0</v>
      </c>
      <c r="F449" s="56">
        <v>0</v>
      </c>
      <c r="G449" s="56">
        <v>0</v>
      </c>
      <c r="H449" s="56">
        <v>0</v>
      </c>
      <c r="I449" s="56">
        <v>0</v>
      </c>
      <c r="J449" s="56">
        <v>0</v>
      </c>
      <c r="K449" s="56">
        <v>0</v>
      </c>
      <c r="L449" s="56">
        <v>0</v>
      </c>
    </row>
    <row r="450" spans="1:12" ht="25.5">
      <c r="A450" s="97"/>
      <c r="B450" s="91"/>
      <c r="C450" s="91"/>
      <c r="D450" s="54" t="s">
        <v>107</v>
      </c>
      <c r="E450" s="56">
        <v>0</v>
      </c>
      <c r="F450" s="56">
        <v>0</v>
      </c>
      <c r="G450" s="56">
        <v>0</v>
      </c>
      <c r="H450" s="56">
        <v>0</v>
      </c>
      <c r="I450" s="56">
        <v>0</v>
      </c>
      <c r="J450" s="56">
        <v>0</v>
      </c>
      <c r="K450" s="56">
        <v>0</v>
      </c>
      <c r="L450" s="56">
        <v>0</v>
      </c>
    </row>
    <row r="451" spans="1:12" ht="33.6" customHeight="1">
      <c r="A451" s="85"/>
      <c r="B451" s="92"/>
      <c r="C451" s="92"/>
      <c r="D451" s="54" t="s">
        <v>16</v>
      </c>
      <c r="E451" s="56">
        <f>F451+G451+H451+I451+J451+K451+L451</f>
        <v>5533.3</v>
      </c>
      <c r="F451" s="56">
        <v>0</v>
      </c>
      <c r="G451" s="56">
        <v>0</v>
      </c>
      <c r="H451" s="56">
        <v>0</v>
      </c>
      <c r="I451" s="41">
        <v>0</v>
      </c>
      <c r="J451" s="56">
        <v>553.33000000000004</v>
      </c>
      <c r="K451" s="56">
        <v>4979.97</v>
      </c>
      <c r="L451" s="56">
        <v>0</v>
      </c>
    </row>
    <row r="452" spans="1:12" ht="14.1" customHeight="1">
      <c r="A452" s="96" t="s">
        <v>190</v>
      </c>
      <c r="B452" s="90" t="s">
        <v>191</v>
      </c>
      <c r="C452" s="90" t="s">
        <v>89</v>
      </c>
      <c r="D452" s="54" t="s">
        <v>3</v>
      </c>
      <c r="E452" s="55">
        <f t="shared" ref="E452:L452" si="158">SUM(E453:E457)</f>
        <v>5547.5</v>
      </c>
      <c r="F452" s="55">
        <f t="shared" si="158"/>
        <v>0</v>
      </c>
      <c r="G452" s="55">
        <f t="shared" si="158"/>
        <v>0</v>
      </c>
      <c r="H452" s="55">
        <f t="shared" si="158"/>
        <v>554.75</v>
      </c>
      <c r="I452" s="55">
        <f t="shared" si="158"/>
        <v>4992.75</v>
      </c>
      <c r="J452" s="55">
        <f t="shared" si="158"/>
        <v>0</v>
      </c>
      <c r="K452" s="55">
        <f t="shared" si="158"/>
        <v>0</v>
      </c>
      <c r="L452" s="55">
        <f t="shared" si="158"/>
        <v>0</v>
      </c>
    </row>
    <row r="453" spans="1:12">
      <c r="A453" s="97"/>
      <c r="B453" s="91"/>
      <c r="C453" s="91"/>
      <c r="D453" s="54" t="s">
        <v>13</v>
      </c>
      <c r="E453" s="56">
        <v>0</v>
      </c>
      <c r="F453" s="56">
        <v>0</v>
      </c>
      <c r="G453" s="56">
        <v>0</v>
      </c>
      <c r="H453" s="56">
        <v>0</v>
      </c>
      <c r="I453" s="56">
        <v>0</v>
      </c>
      <c r="J453" s="56">
        <v>0</v>
      </c>
      <c r="K453" s="56">
        <v>0</v>
      </c>
      <c r="L453" s="56">
        <v>0</v>
      </c>
    </row>
    <row r="454" spans="1:12">
      <c r="A454" s="97"/>
      <c r="B454" s="91"/>
      <c r="C454" s="91"/>
      <c r="D454" s="54" t="s">
        <v>14</v>
      </c>
      <c r="E454" s="56">
        <v>0</v>
      </c>
      <c r="F454" s="56">
        <v>0</v>
      </c>
      <c r="G454" s="56">
        <v>0</v>
      </c>
      <c r="H454" s="56">
        <v>0</v>
      </c>
      <c r="I454" s="56">
        <v>0</v>
      </c>
      <c r="J454" s="56">
        <v>0</v>
      </c>
      <c r="K454" s="56">
        <v>0</v>
      </c>
      <c r="L454" s="56">
        <v>0</v>
      </c>
    </row>
    <row r="455" spans="1:12">
      <c r="A455" s="97"/>
      <c r="B455" s="91"/>
      <c r="C455" s="91"/>
      <c r="D455" s="54" t="s">
        <v>15</v>
      </c>
      <c r="E455" s="56">
        <v>0</v>
      </c>
      <c r="F455" s="56">
        <v>0</v>
      </c>
      <c r="G455" s="56">
        <v>0</v>
      </c>
      <c r="H455" s="56">
        <v>0</v>
      </c>
      <c r="I455" s="56">
        <v>0</v>
      </c>
      <c r="J455" s="56">
        <v>0</v>
      </c>
      <c r="K455" s="56">
        <v>0</v>
      </c>
      <c r="L455" s="56">
        <v>0</v>
      </c>
    </row>
    <row r="456" spans="1:12" ht="25.5">
      <c r="A456" s="97"/>
      <c r="B456" s="91"/>
      <c r="C456" s="91"/>
      <c r="D456" s="54" t="s">
        <v>107</v>
      </c>
      <c r="E456" s="56">
        <v>0</v>
      </c>
      <c r="F456" s="56">
        <v>0</v>
      </c>
      <c r="G456" s="56">
        <v>0</v>
      </c>
      <c r="H456" s="56">
        <v>0</v>
      </c>
      <c r="I456" s="56">
        <v>0</v>
      </c>
      <c r="J456" s="56">
        <v>0</v>
      </c>
      <c r="K456" s="56">
        <v>0</v>
      </c>
      <c r="L456" s="56">
        <v>0</v>
      </c>
    </row>
    <row r="457" spans="1:12" ht="48.75" customHeight="1">
      <c r="A457" s="85"/>
      <c r="B457" s="92"/>
      <c r="C457" s="92"/>
      <c r="D457" s="54" t="s">
        <v>16</v>
      </c>
      <c r="E457" s="56">
        <f>F457+G457+H457+I457+J457+K457+L457</f>
        <v>5547.5</v>
      </c>
      <c r="F457" s="56">
        <v>0</v>
      </c>
      <c r="G457" s="56">
        <v>0</v>
      </c>
      <c r="H457" s="41">
        <v>554.75</v>
      </c>
      <c r="I457" s="56">
        <v>4992.75</v>
      </c>
      <c r="J457" s="56">
        <v>0</v>
      </c>
      <c r="K457" s="56">
        <v>0</v>
      </c>
      <c r="L457" s="56">
        <v>0</v>
      </c>
    </row>
    <row r="458" spans="1:12" ht="14.1" customHeight="1">
      <c r="A458" s="96" t="s">
        <v>154</v>
      </c>
      <c r="B458" s="90" t="s">
        <v>192</v>
      </c>
      <c r="C458" s="90" t="s">
        <v>193</v>
      </c>
      <c r="D458" s="54" t="s">
        <v>3</v>
      </c>
      <c r="E458" s="55">
        <f t="shared" ref="E458:L458" si="159">SUM(E459:E463)</f>
        <v>5807.9</v>
      </c>
      <c r="F458" s="55">
        <f t="shared" si="159"/>
        <v>0</v>
      </c>
      <c r="G458" s="55">
        <f t="shared" si="159"/>
        <v>0</v>
      </c>
      <c r="H458" s="55">
        <f t="shared" si="159"/>
        <v>0</v>
      </c>
      <c r="I458" s="55">
        <f t="shared" si="159"/>
        <v>0</v>
      </c>
      <c r="J458" s="55">
        <f t="shared" si="159"/>
        <v>580.79</v>
      </c>
      <c r="K458" s="55">
        <f t="shared" si="159"/>
        <v>5227.1099999999997</v>
      </c>
      <c r="L458" s="55">
        <f t="shared" si="159"/>
        <v>0</v>
      </c>
    </row>
    <row r="459" spans="1:12">
      <c r="A459" s="97"/>
      <c r="B459" s="91"/>
      <c r="C459" s="91"/>
      <c r="D459" s="54" t="s">
        <v>13</v>
      </c>
      <c r="E459" s="56">
        <v>0</v>
      </c>
      <c r="F459" s="56">
        <v>0</v>
      </c>
      <c r="G459" s="56">
        <v>0</v>
      </c>
      <c r="H459" s="56">
        <v>0</v>
      </c>
      <c r="I459" s="56">
        <v>0</v>
      </c>
      <c r="J459" s="56">
        <v>0</v>
      </c>
      <c r="K459" s="56">
        <v>0</v>
      </c>
      <c r="L459" s="56">
        <v>0</v>
      </c>
    </row>
    <row r="460" spans="1:12">
      <c r="A460" s="97"/>
      <c r="B460" s="91"/>
      <c r="C460" s="91"/>
      <c r="D460" s="54" t="s">
        <v>14</v>
      </c>
      <c r="E460" s="56">
        <v>0</v>
      </c>
      <c r="F460" s="56">
        <v>0</v>
      </c>
      <c r="G460" s="56">
        <v>0</v>
      </c>
      <c r="H460" s="56">
        <v>0</v>
      </c>
      <c r="I460" s="56">
        <v>0</v>
      </c>
      <c r="J460" s="56">
        <v>0</v>
      </c>
      <c r="K460" s="56">
        <v>0</v>
      </c>
      <c r="L460" s="56">
        <v>0</v>
      </c>
    </row>
    <row r="461" spans="1:12">
      <c r="A461" s="97"/>
      <c r="B461" s="91"/>
      <c r="C461" s="91"/>
      <c r="D461" s="54" t="s">
        <v>15</v>
      </c>
      <c r="E461" s="56">
        <v>0</v>
      </c>
      <c r="F461" s="56">
        <v>0</v>
      </c>
      <c r="G461" s="56">
        <v>0</v>
      </c>
      <c r="H461" s="56">
        <v>0</v>
      </c>
      <c r="I461" s="56">
        <v>0</v>
      </c>
      <c r="J461" s="56">
        <v>0</v>
      </c>
      <c r="K461" s="56">
        <v>0</v>
      </c>
      <c r="L461" s="56">
        <v>0</v>
      </c>
    </row>
    <row r="462" spans="1:12" ht="25.5">
      <c r="A462" s="97"/>
      <c r="B462" s="91"/>
      <c r="C462" s="91"/>
      <c r="D462" s="54" t="s">
        <v>107</v>
      </c>
      <c r="E462" s="56">
        <v>0</v>
      </c>
      <c r="F462" s="56">
        <v>0</v>
      </c>
      <c r="G462" s="56">
        <v>0</v>
      </c>
      <c r="H462" s="56">
        <v>0</v>
      </c>
      <c r="I462" s="56">
        <v>0</v>
      </c>
      <c r="J462" s="56">
        <v>0</v>
      </c>
      <c r="K462" s="56">
        <v>0</v>
      </c>
      <c r="L462" s="56">
        <v>0</v>
      </c>
    </row>
    <row r="463" spans="1:12" ht="37.9" customHeight="1">
      <c r="A463" s="85"/>
      <c r="B463" s="92"/>
      <c r="C463" s="92"/>
      <c r="D463" s="54" t="s">
        <v>16</v>
      </c>
      <c r="E463" s="56">
        <f>F463+G463+H463+I463+J463+K463+L463</f>
        <v>5807.9</v>
      </c>
      <c r="F463" s="56">
        <v>0</v>
      </c>
      <c r="G463" s="56">
        <v>0</v>
      </c>
      <c r="H463" s="56">
        <v>0</v>
      </c>
      <c r="I463" s="41">
        <v>0</v>
      </c>
      <c r="J463" s="56">
        <v>580.79</v>
      </c>
      <c r="K463" s="56">
        <v>5227.1099999999997</v>
      </c>
      <c r="L463" s="56">
        <v>0</v>
      </c>
    </row>
    <row r="464" spans="1:12" ht="14.1" customHeight="1">
      <c r="A464" s="96" t="s">
        <v>194</v>
      </c>
      <c r="B464" s="90" t="s">
        <v>195</v>
      </c>
      <c r="C464" s="90" t="s">
        <v>89</v>
      </c>
      <c r="D464" s="54" t="s">
        <v>3</v>
      </c>
      <c r="E464" s="55">
        <f t="shared" ref="E464:L464" si="160">SUM(E465:E469)</f>
        <v>5476.5</v>
      </c>
      <c r="F464" s="55">
        <f t="shared" si="160"/>
        <v>0</v>
      </c>
      <c r="G464" s="55">
        <f t="shared" si="160"/>
        <v>0</v>
      </c>
      <c r="H464" s="55">
        <f t="shared" si="160"/>
        <v>547.65</v>
      </c>
      <c r="I464" s="55">
        <f t="shared" si="160"/>
        <v>4928.8500000000004</v>
      </c>
      <c r="J464" s="55">
        <f t="shared" si="160"/>
        <v>0</v>
      </c>
      <c r="K464" s="55">
        <f t="shared" si="160"/>
        <v>0</v>
      </c>
      <c r="L464" s="55">
        <f t="shared" si="160"/>
        <v>0</v>
      </c>
    </row>
    <row r="465" spans="1:12">
      <c r="A465" s="97"/>
      <c r="B465" s="91"/>
      <c r="C465" s="91"/>
      <c r="D465" s="54" t="s">
        <v>13</v>
      </c>
      <c r="E465" s="56">
        <v>0</v>
      </c>
      <c r="F465" s="56">
        <v>0</v>
      </c>
      <c r="G465" s="56">
        <v>0</v>
      </c>
      <c r="H465" s="41">
        <v>0</v>
      </c>
      <c r="I465" s="41">
        <v>0</v>
      </c>
      <c r="J465" s="41">
        <v>0</v>
      </c>
      <c r="K465" s="41">
        <v>0</v>
      </c>
      <c r="L465" s="41">
        <v>0</v>
      </c>
    </row>
    <row r="466" spans="1:12">
      <c r="A466" s="97"/>
      <c r="B466" s="91"/>
      <c r="C466" s="91"/>
      <c r="D466" s="54" t="s">
        <v>14</v>
      </c>
      <c r="E466" s="56">
        <v>0</v>
      </c>
      <c r="F466" s="56">
        <v>0</v>
      </c>
      <c r="G466" s="56">
        <v>0</v>
      </c>
      <c r="H466" s="41">
        <v>0</v>
      </c>
      <c r="I466" s="41">
        <v>0</v>
      </c>
      <c r="J466" s="41">
        <v>0</v>
      </c>
      <c r="K466" s="41">
        <v>0</v>
      </c>
      <c r="L466" s="41">
        <v>0</v>
      </c>
    </row>
    <row r="467" spans="1:12">
      <c r="A467" s="97"/>
      <c r="B467" s="91"/>
      <c r="C467" s="91"/>
      <c r="D467" s="54" t="s">
        <v>15</v>
      </c>
      <c r="E467" s="56">
        <v>0</v>
      </c>
      <c r="F467" s="56">
        <v>0</v>
      </c>
      <c r="G467" s="56">
        <v>0</v>
      </c>
      <c r="H467" s="41">
        <v>0</v>
      </c>
      <c r="I467" s="41">
        <v>0</v>
      </c>
      <c r="J467" s="41">
        <v>0</v>
      </c>
      <c r="K467" s="41">
        <v>0</v>
      </c>
      <c r="L467" s="41">
        <v>0</v>
      </c>
    </row>
    <row r="468" spans="1:12" ht="25.5">
      <c r="A468" s="97"/>
      <c r="B468" s="91"/>
      <c r="C468" s="91"/>
      <c r="D468" s="54" t="s">
        <v>107</v>
      </c>
      <c r="E468" s="56">
        <v>0</v>
      </c>
      <c r="F468" s="56">
        <v>0</v>
      </c>
      <c r="G468" s="56">
        <v>0</v>
      </c>
      <c r="H468" s="41">
        <v>0</v>
      </c>
      <c r="I468" s="41">
        <v>0</v>
      </c>
      <c r="J468" s="41">
        <v>0</v>
      </c>
      <c r="K468" s="41">
        <v>0</v>
      </c>
      <c r="L468" s="41">
        <v>0</v>
      </c>
    </row>
    <row r="469" spans="1:12" ht="43.9" customHeight="1">
      <c r="A469" s="85"/>
      <c r="B469" s="92"/>
      <c r="C469" s="92"/>
      <c r="D469" s="54" t="s">
        <v>16</v>
      </c>
      <c r="E469" s="56">
        <f>F469+G469+H469+I469+J469+K469+L469</f>
        <v>5476.5</v>
      </c>
      <c r="F469" s="56">
        <v>0</v>
      </c>
      <c r="G469" s="56">
        <v>0</v>
      </c>
      <c r="H469" s="41">
        <v>547.65</v>
      </c>
      <c r="I469" s="41">
        <v>4928.8500000000004</v>
      </c>
      <c r="J469" s="41">
        <v>0</v>
      </c>
      <c r="K469" s="41">
        <v>0</v>
      </c>
      <c r="L469" s="41">
        <v>0</v>
      </c>
    </row>
    <row r="470" spans="1:12" ht="14.1" customHeight="1">
      <c r="A470" s="96" t="s">
        <v>196</v>
      </c>
      <c r="B470" s="90" t="s">
        <v>155</v>
      </c>
      <c r="C470" s="90" t="s">
        <v>89</v>
      </c>
      <c r="D470" s="54" t="s">
        <v>3</v>
      </c>
      <c r="E470" s="55">
        <f t="shared" ref="E470:L470" si="161">SUM(E471:E475)</f>
        <v>16849.3</v>
      </c>
      <c r="F470" s="55">
        <f t="shared" si="161"/>
        <v>0</v>
      </c>
      <c r="G470" s="55">
        <f t="shared" si="161"/>
        <v>0</v>
      </c>
      <c r="H470" s="55">
        <f t="shared" si="161"/>
        <v>1684.93</v>
      </c>
      <c r="I470" s="55">
        <f t="shared" si="161"/>
        <v>15164.37</v>
      </c>
      <c r="J470" s="55">
        <f t="shared" si="161"/>
        <v>0</v>
      </c>
      <c r="K470" s="55">
        <f t="shared" si="161"/>
        <v>0</v>
      </c>
      <c r="L470" s="55">
        <f t="shared" si="161"/>
        <v>0</v>
      </c>
    </row>
    <row r="471" spans="1:12">
      <c r="A471" s="97"/>
      <c r="B471" s="91"/>
      <c r="C471" s="91"/>
      <c r="D471" s="54" t="s">
        <v>13</v>
      </c>
      <c r="E471" s="56">
        <v>0</v>
      </c>
      <c r="F471" s="56">
        <v>0</v>
      </c>
      <c r="G471" s="56">
        <v>0</v>
      </c>
      <c r="H471" s="56">
        <v>0</v>
      </c>
      <c r="I471" s="56">
        <v>0</v>
      </c>
      <c r="J471" s="56">
        <v>0</v>
      </c>
      <c r="K471" s="56">
        <v>0</v>
      </c>
      <c r="L471" s="56">
        <v>0</v>
      </c>
    </row>
    <row r="472" spans="1:12">
      <c r="A472" s="97"/>
      <c r="B472" s="91"/>
      <c r="C472" s="91"/>
      <c r="D472" s="54" t="s">
        <v>14</v>
      </c>
      <c r="E472" s="56">
        <v>0</v>
      </c>
      <c r="F472" s="56">
        <v>0</v>
      </c>
      <c r="G472" s="56">
        <v>0</v>
      </c>
      <c r="H472" s="56">
        <v>0</v>
      </c>
      <c r="I472" s="56">
        <v>0</v>
      </c>
      <c r="J472" s="56">
        <v>0</v>
      </c>
      <c r="K472" s="56">
        <v>0</v>
      </c>
      <c r="L472" s="56">
        <v>0</v>
      </c>
    </row>
    <row r="473" spans="1:12">
      <c r="A473" s="97"/>
      <c r="B473" s="91"/>
      <c r="C473" s="91"/>
      <c r="D473" s="54" t="s">
        <v>15</v>
      </c>
      <c r="E473" s="56">
        <v>0</v>
      </c>
      <c r="F473" s="56">
        <v>0</v>
      </c>
      <c r="G473" s="56">
        <v>0</v>
      </c>
      <c r="H473" s="56">
        <v>0</v>
      </c>
      <c r="I473" s="56">
        <v>0</v>
      </c>
      <c r="J473" s="56">
        <v>0</v>
      </c>
      <c r="K473" s="56">
        <v>0</v>
      </c>
      <c r="L473" s="56">
        <v>0</v>
      </c>
    </row>
    <row r="474" spans="1:12" ht="25.5">
      <c r="A474" s="97"/>
      <c r="B474" s="91"/>
      <c r="C474" s="91"/>
      <c r="D474" s="54" t="s">
        <v>107</v>
      </c>
      <c r="E474" s="56">
        <v>0</v>
      </c>
      <c r="F474" s="56">
        <v>0</v>
      </c>
      <c r="G474" s="56">
        <v>0</v>
      </c>
      <c r="H474" s="56">
        <v>0</v>
      </c>
      <c r="I474" s="56">
        <v>0</v>
      </c>
      <c r="J474" s="56">
        <v>0</v>
      </c>
      <c r="K474" s="56">
        <v>0</v>
      </c>
      <c r="L474" s="56">
        <v>0</v>
      </c>
    </row>
    <row r="475" spans="1:12" ht="41.45" customHeight="1">
      <c r="A475" s="85"/>
      <c r="B475" s="92"/>
      <c r="C475" s="92"/>
      <c r="D475" s="54" t="s">
        <v>16</v>
      </c>
      <c r="E475" s="56">
        <f>F475+G475+H475+I475+J475+K475+L475</f>
        <v>16849.3</v>
      </c>
      <c r="F475" s="56">
        <v>0</v>
      </c>
      <c r="G475" s="56">
        <v>0</v>
      </c>
      <c r="H475" s="41">
        <v>1684.93</v>
      </c>
      <c r="I475" s="56">
        <v>15164.37</v>
      </c>
      <c r="J475" s="56">
        <v>0</v>
      </c>
      <c r="K475" s="56">
        <v>0</v>
      </c>
      <c r="L475" s="56">
        <v>0</v>
      </c>
    </row>
    <row r="476" spans="1:12" ht="14.1" customHeight="1">
      <c r="A476" s="96" t="s">
        <v>197</v>
      </c>
      <c r="B476" s="90" t="s">
        <v>198</v>
      </c>
      <c r="C476" s="90" t="s">
        <v>89</v>
      </c>
      <c r="D476" s="54" t="s">
        <v>3</v>
      </c>
      <c r="E476" s="55">
        <f t="shared" ref="E476:L476" si="162">SUM(E477:E481)</f>
        <v>5504.9</v>
      </c>
      <c r="F476" s="55">
        <f t="shared" si="162"/>
        <v>0</v>
      </c>
      <c r="G476" s="55">
        <f t="shared" si="162"/>
        <v>0</v>
      </c>
      <c r="H476" s="55">
        <f t="shared" si="162"/>
        <v>0</v>
      </c>
      <c r="I476" s="55">
        <f t="shared" si="162"/>
        <v>0</v>
      </c>
      <c r="J476" s="55">
        <f t="shared" si="162"/>
        <v>550.49</v>
      </c>
      <c r="K476" s="55">
        <f t="shared" si="162"/>
        <v>4954.41</v>
      </c>
      <c r="L476" s="55">
        <f t="shared" si="162"/>
        <v>0</v>
      </c>
    </row>
    <row r="477" spans="1:12">
      <c r="A477" s="97"/>
      <c r="B477" s="91"/>
      <c r="C477" s="91"/>
      <c r="D477" s="54" t="s">
        <v>13</v>
      </c>
      <c r="E477" s="56">
        <v>0</v>
      </c>
      <c r="F477" s="56">
        <v>0</v>
      </c>
      <c r="G477" s="56">
        <v>0</v>
      </c>
      <c r="H477" s="41">
        <v>0</v>
      </c>
      <c r="I477" s="41">
        <v>0</v>
      </c>
      <c r="J477" s="41">
        <v>0</v>
      </c>
      <c r="K477" s="41">
        <v>0</v>
      </c>
      <c r="L477" s="41">
        <v>0</v>
      </c>
    </row>
    <row r="478" spans="1:12">
      <c r="A478" s="97"/>
      <c r="B478" s="91"/>
      <c r="C478" s="91"/>
      <c r="D478" s="54" t="s">
        <v>14</v>
      </c>
      <c r="E478" s="56">
        <v>0</v>
      </c>
      <c r="F478" s="56">
        <v>0</v>
      </c>
      <c r="G478" s="56">
        <v>0</v>
      </c>
      <c r="H478" s="41">
        <v>0</v>
      </c>
      <c r="I478" s="41">
        <v>0</v>
      </c>
      <c r="J478" s="41">
        <v>0</v>
      </c>
      <c r="K478" s="41">
        <v>0</v>
      </c>
      <c r="L478" s="41">
        <v>0</v>
      </c>
    </row>
    <row r="479" spans="1:12">
      <c r="A479" s="97"/>
      <c r="B479" s="91"/>
      <c r="C479" s="91"/>
      <c r="D479" s="54" t="s">
        <v>15</v>
      </c>
      <c r="E479" s="56">
        <v>0</v>
      </c>
      <c r="F479" s="56">
        <v>0</v>
      </c>
      <c r="G479" s="56">
        <v>0</v>
      </c>
      <c r="H479" s="41">
        <v>0</v>
      </c>
      <c r="I479" s="41">
        <v>0</v>
      </c>
      <c r="J479" s="41">
        <v>0</v>
      </c>
      <c r="K479" s="41">
        <v>0</v>
      </c>
      <c r="L479" s="41">
        <v>0</v>
      </c>
    </row>
    <row r="480" spans="1:12" ht="25.5">
      <c r="A480" s="97"/>
      <c r="B480" s="91"/>
      <c r="C480" s="91"/>
      <c r="D480" s="54" t="s">
        <v>107</v>
      </c>
      <c r="E480" s="56">
        <v>0</v>
      </c>
      <c r="F480" s="56">
        <v>0</v>
      </c>
      <c r="G480" s="56">
        <v>0</v>
      </c>
      <c r="H480" s="41">
        <v>0</v>
      </c>
      <c r="I480" s="41">
        <v>0</v>
      </c>
      <c r="J480" s="41">
        <v>0</v>
      </c>
      <c r="K480" s="41">
        <v>0</v>
      </c>
      <c r="L480" s="41">
        <v>0</v>
      </c>
    </row>
    <row r="481" spans="1:12" ht="50.45" customHeight="1">
      <c r="A481" s="85"/>
      <c r="B481" s="92"/>
      <c r="C481" s="92"/>
      <c r="D481" s="54" t="s">
        <v>16</v>
      </c>
      <c r="E481" s="56">
        <f>F481+G481+H481+I481+J481+K481+L481</f>
        <v>5504.9</v>
      </c>
      <c r="F481" s="56">
        <v>0</v>
      </c>
      <c r="G481" s="56">
        <v>0</v>
      </c>
      <c r="H481" s="41">
        <v>0</v>
      </c>
      <c r="I481" s="41">
        <v>0</v>
      </c>
      <c r="J481" s="41">
        <v>550.49</v>
      </c>
      <c r="K481" s="41">
        <v>4954.41</v>
      </c>
      <c r="L481" s="41">
        <v>0</v>
      </c>
    </row>
    <row r="482" spans="1:12" ht="14.1" customHeight="1">
      <c r="A482" s="96" t="s">
        <v>199</v>
      </c>
      <c r="B482" s="90" t="s">
        <v>200</v>
      </c>
      <c r="C482" s="90" t="s">
        <v>89</v>
      </c>
      <c r="D482" s="54" t="s">
        <v>3</v>
      </c>
      <c r="E482" s="55">
        <f t="shared" ref="E482:L482" si="163">SUM(E483:E487)</f>
        <v>17052.5</v>
      </c>
      <c r="F482" s="55">
        <f t="shared" si="163"/>
        <v>0</v>
      </c>
      <c r="G482" s="55">
        <f t="shared" si="163"/>
        <v>0</v>
      </c>
      <c r="H482" s="55">
        <f t="shared" si="163"/>
        <v>0</v>
      </c>
      <c r="I482" s="55">
        <f t="shared" si="163"/>
        <v>0</v>
      </c>
      <c r="J482" s="55">
        <f t="shared" si="163"/>
        <v>1705.25</v>
      </c>
      <c r="K482" s="55">
        <f t="shared" si="163"/>
        <v>15347.25</v>
      </c>
      <c r="L482" s="55">
        <f t="shared" si="163"/>
        <v>0</v>
      </c>
    </row>
    <row r="483" spans="1:12">
      <c r="A483" s="97"/>
      <c r="B483" s="91"/>
      <c r="C483" s="91"/>
      <c r="D483" s="54" t="s">
        <v>13</v>
      </c>
      <c r="E483" s="56">
        <v>0</v>
      </c>
      <c r="F483" s="56">
        <v>0</v>
      </c>
      <c r="G483" s="56">
        <v>0</v>
      </c>
      <c r="H483" s="56">
        <v>0</v>
      </c>
      <c r="I483" s="56">
        <v>0</v>
      </c>
      <c r="J483" s="56">
        <v>0</v>
      </c>
      <c r="K483" s="56">
        <v>0</v>
      </c>
      <c r="L483" s="56">
        <v>0</v>
      </c>
    </row>
    <row r="484" spans="1:12">
      <c r="A484" s="97"/>
      <c r="B484" s="91"/>
      <c r="C484" s="91"/>
      <c r="D484" s="54" t="s">
        <v>14</v>
      </c>
      <c r="E484" s="56">
        <v>0</v>
      </c>
      <c r="F484" s="56">
        <v>0</v>
      </c>
      <c r="G484" s="56">
        <v>0</v>
      </c>
      <c r="H484" s="56">
        <v>0</v>
      </c>
      <c r="I484" s="56">
        <v>0</v>
      </c>
      <c r="J484" s="56">
        <v>0</v>
      </c>
      <c r="K484" s="56">
        <v>0</v>
      </c>
      <c r="L484" s="56">
        <v>0</v>
      </c>
    </row>
    <row r="485" spans="1:12">
      <c r="A485" s="97"/>
      <c r="B485" s="91"/>
      <c r="C485" s="91"/>
      <c r="D485" s="54" t="s">
        <v>15</v>
      </c>
      <c r="E485" s="56">
        <v>0</v>
      </c>
      <c r="F485" s="56">
        <v>0</v>
      </c>
      <c r="G485" s="56">
        <v>0</v>
      </c>
      <c r="H485" s="56">
        <v>0</v>
      </c>
      <c r="I485" s="56">
        <v>0</v>
      </c>
      <c r="J485" s="56">
        <v>0</v>
      </c>
      <c r="K485" s="56">
        <v>0</v>
      </c>
      <c r="L485" s="56">
        <v>0</v>
      </c>
    </row>
    <row r="486" spans="1:12" ht="25.5">
      <c r="A486" s="97"/>
      <c r="B486" s="91"/>
      <c r="C486" s="91"/>
      <c r="D486" s="54" t="s">
        <v>107</v>
      </c>
      <c r="E486" s="56">
        <v>0</v>
      </c>
      <c r="F486" s="56">
        <v>0</v>
      </c>
      <c r="G486" s="56">
        <v>0</v>
      </c>
      <c r="H486" s="56">
        <v>0</v>
      </c>
      <c r="I486" s="56">
        <v>0</v>
      </c>
      <c r="J486" s="56">
        <v>0</v>
      </c>
      <c r="K486" s="56">
        <v>0</v>
      </c>
      <c r="L486" s="56">
        <v>0</v>
      </c>
    </row>
    <row r="487" spans="1:12" ht="26.45" customHeight="1">
      <c r="A487" s="85"/>
      <c r="B487" s="92"/>
      <c r="C487" s="92"/>
      <c r="D487" s="54" t="s">
        <v>16</v>
      </c>
      <c r="E487" s="56">
        <f>F487+G487+H487+I487+J487+K487+L487</f>
        <v>17052.5</v>
      </c>
      <c r="F487" s="56">
        <v>0</v>
      </c>
      <c r="G487" s="56">
        <v>0</v>
      </c>
      <c r="H487" s="56">
        <v>0</v>
      </c>
      <c r="I487" s="56">
        <v>0</v>
      </c>
      <c r="J487" s="41">
        <v>1705.25</v>
      </c>
      <c r="K487" s="56">
        <v>15347.25</v>
      </c>
      <c r="L487" s="56">
        <v>0</v>
      </c>
    </row>
    <row r="488" spans="1:12" ht="14.1" customHeight="1">
      <c r="A488" s="96" t="s">
        <v>156</v>
      </c>
      <c r="B488" s="90" t="s">
        <v>201</v>
      </c>
      <c r="C488" s="90" t="s">
        <v>89</v>
      </c>
      <c r="D488" s="54" t="s">
        <v>3</v>
      </c>
      <c r="E488" s="55">
        <f t="shared" ref="E488:L488" si="164">SUM(E489:E493)</f>
        <v>5628.5</v>
      </c>
      <c r="F488" s="55">
        <f t="shared" si="164"/>
        <v>0</v>
      </c>
      <c r="G488" s="55">
        <f t="shared" si="164"/>
        <v>0</v>
      </c>
      <c r="H488" s="55">
        <f t="shared" si="164"/>
        <v>562.85</v>
      </c>
      <c r="I488" s="55">
        <f t="shared" si="164"/>
        <v>5065.6499999999996</v>
      </c>
      <c r="J488" s="55">
        <f t="shared" si="164"/>
        <v>0</v>
      </c>
      <c r="K488" s="55">
        <f t="shared" si="164"/>
        <v>0</v>
      </c>
      <c r="L488" s="55">
        <f t="shared" si="164"/>
        <v>0</v>
      </c>
    </row>
    <row r="489" spans="1:12">
      <c r="A489" s="97"/>
      <c r="B489" s="91"/>
      <c r="C489" s="91"/>
      <c r="D489" s="54" t="s">
        <v>13</v>
      </c>
      <c r="E489" s="56">
        <v>0</v>
      </c>
      <c r="F489" s="56">
        <v>0</v>
      </c>
      <c r="G489" s="56">
        <v>0</v>
      </c>
      <c r="H489" s="41">
        <v>0</v>
      </c>
      <c r="I489" s="41">
        <v>0</v>
      </c>
      <c r="J489" s="41">
        <v>0</v>
      </c>
      <c r="K489" s="41">
        <v>0</v>
      </c>
      <c r="L489" s="41">
        <v>0</v>
      </c>
    </row>
    <row r="490" spans="1:12">
      <c r="A490" s="97"/>
      <c r="B490" s="91"/>
      <c r="C490" s="91"/>
      <c r="D490" s="54" t="s">
        <v>14</v>
      </c>
      <c r="E490" s="56">
        <v>0</v>
      </c>
      <c r="F490" s="56">
        <v>0</v>
      </c>
      <c r="G490" s="56">
        <v>0</v>
      </c>
      <c r="H490" s="41">
        <v>0</v>
      </c>
      <c r="I490" s="41">
        <v>0</v>
      </c>
      <c r="J490" s="41">
        <v>0</v>
      </c>
      <c r="K490" s="41">
        <v>0</v>
      </c>
      <c r="L490" s="41">
        <v>0</v>
      </c>
    </row>
    <row r="491" spans="1:12" ht="27" customHeight="1">
      <c r="A491" s="97"/>
      <c r="B491" s="91"/>
      <c r="C491" s="91"/>
      <c r="D491" s="54" t="s">
        <v>15</v>
      </c>
      <c r="E491" s="56">
        <v>0</v>
      </c>
      <c r="F491" s="56">
        <v>0</v>
      </c>
      <c r="G491" s="56">
        <v>0</v>
      </c>
      <c r="H491" s="41">
        <v>0</v>
      </c>
      <c r="I491" s="41">
        <v>0</v>
      </c>
      <c r="J491" s="41">
        <v>0</v>
      </c>
      <c r="K491" s="41">
        <v>0</v>
      </c>
      <c r="L491" s="41">
        <v>0</v>
      </c>
    </row>
    <row r="492" spans="1:12" ht="25.5">
      <c r="A492" s="97"/>
      <c r="B492" s="91"/>
      <c r="C492" s="91"/>
      <c r="D492" s="54" t="s">
        <v>107</v>
      </c>
      <c r="E492" s="56">
        <v>0</v>
      </c>
      <c r="F492" s="56">
        <v>0</v>
      </c>
      <c r="G492" s="56">
        <v>0</v>
      </c>
      <c r="H492" s="41">
        <v>0</v>
      </c>
      <c r="I492" s="41">
        <v>0</v>
      </c>
      <c r="J492" s="41">
        <v>0</v>
      </c>
      <c r="K492" s="41">
        <v>0</v>
      </c>
      <c r="L492" s="41">
        <v>0</v>
      </c>
    </row>
    <row r="493" spans="1:12">
      <c r="A493" s="85"/>
      <c r="B493" s="92"/>
      <c r="C493" s="92"/>
      <c r="D493" s="54" t="s">
        <v>16</v>
      </c>
      <c r="E493" s="56">
        <f>F493+G493+H493+I493+J493+K493+L493</f>
        <v>5628.5</v>
      </c>
      <c r="F493" s="56">
        <v>0</v>
      </c>
      <c r="G493" s="56">
        <v>0</v>
      </c>
      <c r="H493" s="41">
        <v>562.85</v>
      </c>
      <c r="I493" s="41">
        <v>5065.6499999999996</v>
      </c>
      <c r="J493" s="41">
        <v>0</v>
      </c>
      <c r="K493" s="41">
        <v>0</v>
      </c>
      <c r="L493" s="41">
        <v>0</v>
      </c>
    </row>
    <row r="494" spans="1:12" ht="14.1" customHeight="1">
      <c r="A494" s="96" t="s">
        <v>157</v>
      </c>
      <c r="B494" s="90" t="s">
        <v>202</v>
      </c>
      <c r="C494" s="90" t="s">
        <v>89</v>
      </c>
      <c r="D494" s="54" t="s">
        <v>3</v>
      </c>
      <c r="E494" s="55">
        <f t="shared" ref="E494:L494" si="165">SUM(E495:E499)</f>
        <v>5514.4</v>
      </c>
      <c r="F494" s="55">
        <f t="shared" si="165"/>
        <v>0</v>
      </c>
      <c r="G494" s="55">
        <f t="shared" si="165"/>
        <v>0</v>
      </c>
      <c r="H494" s="55">
        <f t="shared" si="165"/>
        <v>0</v>
      </c>
      <c r="I494" s="55">
        <f t="shared" si="165"/>
        <v>551.44000000000005</v>
      </c>
      <c r="J494" s="55">
        <f t="shared" si="165"/>
        <v>4962.96</v>
      </c>
      <c r="K494" s="55">
        <f t="shared" si="165"/>
        <v>0</v>
      </c>
      <c r="L494" s="55">
        <f t="shared" si="165"/>
        <v>0</v>
      </c>
    </row>
    <row r="495" spans="1:12">
      <c r="A495" s="97"/>
      <c r="B495" s="91"/>
      <c r="C495" s="91"/>
      <c r="D495" s="54" t="s">
        <v>13</v>
      </c>
      <c r="E495" s="56">
        <v>0</v>
      </c>
      <c r="F495" s="56">
        <v>0</v>
      </c>
      <c r="G495" s="56">
        <v>0</v>
      </c>
      <c r="H495" s="41">
        <v>0</v>
      </c>
      <c r="I495" s="41">
        <v>0</v>
      </c>
      <c r="J495" s="41">
        <v>0</v>
      </c>
      <c r="K495" s="41">
        <v>0</v>
      </c>
      <c r="L495" s="41">
        <v>0</v>
      </c>
    </row>
    <row r="496" spans="1:12">
      <c r="A496" s="97"/>
      <c r="B496" s="91"/>
      <c r="C496" s="91"/>
      <c r="D496" s="54" t="s">
        <v>14</v>
      </c>
      <c r="E496" s="56">
        <v>0</v>
      </c>
      <c r="F496" s="56">
        <v>0</v>
      </c>
      <c r="G496" s="56">
        <v>0</v>
      </c>
      <c r="H496" s="41">
        <v>0</v>
      </c>
      <c r="I496" s="41">
        <v>0</v>
      </c>
      <c r="J496" s="41">
        <v>0</v>
      </c>
      <c r="K496" s="41">
        <v>0</v>
      </c>
      <c r="L496" s="41">
        <v>0</v>
      </c>
    </row>
    <row r="497" spans="1:12">
      <c r="A497" s="97"/>
      <c r="B497" s="91"/>
      <c r="C497" s="91"/>
      <c r="D497" s="54" t="s">
        <v>15</v>
      </c>
      <c r="E497" s="56">
        <v>0</v>
      </c>
      <c r="F497" s="56">
        <v>0</v>
      </c>
      <c r="G497" s="56">
        <v>0</v>
      </c>
      <c r="H497" s="41">
        <v>0</v>
      </c>
      <c r="I497" s="41">
        <v>0</v>
      </c>
      <c r="J497" s="41">
        <v>0</v>
      </c>
      <c r="K497" s="41">
        <v>0</v>
      </c>
      <c r="L497" s="41">
        <v>0</v>
      </c>
    </row>
    <row r="498" spans="1:12" ht="25.5">
      <c r="A498" s="97"/>
      <c r="B498" s="91"/>
      <c r="C498" s="91"/>
      <c r="D498" s="54" t="s">
        <v>107</v>
      </c>
      <c r="E498" s="56">
        <v>0</v>
      </c>
      <c r="F498" s="56">
        <v>0</v>
      </c>
      <c r="G498" s="56">
        <v>0</v>
      </c>
      <c r="H498" s="41">
        <v>0</v>
      </c>
      <c r="I498" s="41">
        <v>0</v>
      </c>
      <c r="J498" s="41">
        <v>0</v>
      </c>
      <c r="K498" s="41">
        <v>0</v>
      </c>
      <c r="L498" s="41">
        <v>0</v>
      </c>
    </row>
    <row r="499" spans="1:12" ht="25.5" customHeight="1">
      <c r="A499" s="85"/>
      <c r="B499" s="92"/>
      <c r="C499" s="92"/>
      <c r="D499" s="54" t="s">
        <v>16</v>
      </c>
      <c r="E499" s="56">
        <f>F499+G499+H499+I499+J499+K499+L499</f>
        <v>5514.4</v>
      </c>
      <c r="F499" s="56">
        <v>0</v>
      </c>
      <c r="G499" s="56">
        <v>0</v>
      </c>
      <c r="H499" s="41">
        <v>0</v>
      </c>
      <c r="I499" s="41">
        <v>551.44000000000005</v>
      </c>
      <c r="J499" s="41">
        <v>4962.96</v>
      </c>
      <c r="K499" s="41">
        <v>0</v>
      </c>
      <c r="L499" s="41">
        <v>0</v>
      </c>
    </row>
    <row r="500" spans="1:12" ht="14.1" customHeight="1">
      <c r="A500" s="96" t="s">
        <v>158</v>
      </c>
      <c r="B500" s="90" t="s">
        <v>203</v>
      </c>
      <c r="C500" s="90" t="s">
        <v>89</v>
      </c>
      <c r="D500" s="54" t="s">
        <v>3</v>
      </c>
      <c r="E500" s="55">
        <f t="shared" ref="E500:L500" si="166">SUM(E501:E505)</f>
        <v>36579.700000000004</v>
      </c>
      <c r="F500" s="55">
        <f t="shared" si="166"/>
        <v>0</v>
      </c>
      <c r="G500" s="55">
        <f t="shared" si="166"/>
        <v>0</v>
      </c>
      <c r="H500" s="55">
        <f t="shared" si="166"/>
        <v>0</v>
      </c>
      <c r="I500" s="55">
        <f t="shared" si="166"/>
        <v>3657.97</v>
      </c>
      <c r="J500" s="55">
        <f t="shared" si="166"/>
        <v>32921.730000000003</v>
      </c>
      <c r="K500" s="55">
        <f t="shared" si="166"/>
        <v>0</v>
      </c>
      <c r="L500" s="55">
        <f t="shared" si="166"/>
        <v>0</v>
      </c>
    </row>
    <row r="501" spans="1:12">
      <c r="A501" s="97"/>
      <c r="B501" s="91"/>
      <c r="C501" s="91"/>
      <c r="D501" s="54" t="s">
        <v>13</v>
      </c>
      <c r="E501" s="56">
        <v>0</v>
      </c>
      <c r="F501" s="56">
        <v>0</v>
      </c>
      <c r="G501" s="56">
        <v>0</v>
      </c>
      <c r="H501" s="41">
        <v>0</v>
      </c>
      <c r="I501" s="41">
        <v>0</v>
      </c>
      <c r="J501" s="41">
        <v>0</v>
      </c>
      <c r="K501" s="41">
        <v>0</v>
      </c>
      <c r="L501" s="41">
        <v>0</v>
      </c>
    </row>
    <row r="502" spans="1:12">
      <c r="A502" s="97"/>
      <c r="B502" s="91"/>
      <c r="C502" s="91"/>
      <c r="D502" s="54" t="s">
        <v>14</v>
      </c>
      <c r="E502" s="56">
        <v>0</v>
      </c>
      <c r="F502" s="56">
        <v>0</v>
      </c>
      <c r="G502" s="56">
        <v>0</v>
      </c>
      <c r="H502" s="41">
        <v>0</v>
      </c>
      <c r="I502" s="41">
        <v>0</v>
      </c>
      <c r="J502" s="41">
        <v>0</v>
      </c>
      <c r="K502" s="41">
        <v>0</v>
      </c>
      <c r="L502" s="41">
        <v>0</v>
      </c>
    </row>
    <row r="503" spans="1:12">
      <c r="A503" s="97"/>
      <c r="B503" s="91"/>
      <c r="C503" s="91"/>
      <c r="D503" s="54" t="s">
        <v>15</v>
      </c>
      <c r="E503" s="56">
        <v>0</v>
      </c>
      <c r="F503" s="56">
        <v>0</v>
      </c>
      <c r="G503" s="56">
        <v>0</v>
      </c>
      <c r="H503" s="41">
        <v>0</v>
      </c>
      <c r="I503" s="41">
        <v>0</v>
      </c>
      <c r="J503" s="41">
        <v>0</v>
      </c>
      <c r="K503" s="41">
        <v>0</v>
      </c>
      <c r="L503" s="41">
        <v>0</v>
      </c>
    </row>
    <row r="504" spans="1:12" ht="25.5">
      <c r="A504" s="97"/>
      <c r="B504" s="91"/>
      <c r="C504" s="91"/>
      <c r="D504" s="54" t="s">
        <v>107</v>
      </c>
      <c r="E504" s="56">
        <v>0</v>
      </c>
      <c r="F504" s="56">
        <v>0</v>
      </c>
      <c r="G504" s="56">
        <v>0</v>
      </c>
      <c r="H504" s="41">
        <v>0</v>
      </c>
      <c r="I504" s="41">
        <v>0</v>
      </c>
      <c r="J504" s="41">
        <v>0</v>
      </c>
      <c r="K504" s="41">
        <v>0</v>
      </c>
      <c r="L504" s="41">
        <v>0</v>
      </c>
    </row>
    <row r="505" spans="1:12" ht="39.6" customHeight="1">
      <c r="A505" s="85"/>
      <c r="B505" s="92"/>
      <c r="C505" s="92"/>
      <c r="D505" s="54" t="s">
        <v>16</v>
      </c>
      <c r="E505" s="56">
        <f>F505+G505+H505+I505+J505+K505+L505</f>
        <v>36579.700000000004</v>
      </c>
      <c r="F505" s="56">
        <v>0</v>
      </c>
      <c r="G505" s="56">
        <v>0</v>
      </c>
      <c r="H505" s="41">
        <v>0</v>
      </c>
      <c r="I505" s="41">
        <v>3657.97</v>
      </c>
      <c r="J505" s="41">
        <v>32921.730000000003</v>
      </c>
      <c r="K505" s="41">
        <v>0</v>
      </c>
      <c r="L505" s="41">
        <v>0</v>
      </c>
    </row>
    <row r="506" spans="1:12" ht="14.1" customHeight="1">
      <c r="A506" s="96" t="s">
        <v>159</v>
      </c>
      <c r="B506" s="90" t="s">
        <v>204</v>
      </c>
      <c r="C506" s="90" t="s">
        <v>89</v>
      </c>
      <c r="D506" s="54" t="s">
        <v>3</v>
      </c>
      <c r="E506" s="55">
        <f t="shared" ref="E506:L506" si="167">SUM(E507:E511)</f>
        <v>5807.6</v>
      </c>
      <c r="F506" s="55">
        <f t="shared" si="167"/>
        <v>0</v>
      </c>
      <c r="G506" s="55">
        <f t="shared" si="167"/>
        <v>0</v>
      </c>
      <c r="H506" s="55">
        <f t="shared" si="167"/>
        <v>0</v>
      </c>
      <c r="I506" s="55">
        <f t="shared" si="167"/>
        <v>580.76</v>
      </c>
      <c r="J506" s="55">
        <f t="shared" si="167"/>
        <v>5226.84</v>
      </c>
      <c r="K506" s="55">
        <f t="shared" si="167"/>
        <v>0</v>
      </c>
      <c r="L506" s="55">
        <f t="shared" si="167"/>
        <v>0</v>
      </c>
    </row>
    <row r="507" spans="1:12">
      <c r="A507" s="97"/>
      <c r="B507" s="91"/>
      <c r="C507" s="91"/>
      <c r="D507" s="54" t="s">
        <v>13</v>
      </c>
      <c r="E507" s="56">
        <v>0</v>
      </c>
      <c r="F507" s="56">
        <v>0</v>
      </c>
      <c r="G507" s="56">
        <v>0</v>
      </c>
      <c r="H507" s="41">
        <v>0</v>
      </c>
      <c r="I507" s="41">
        <v>0</v>
      </c>
      <c r="J507" s="41">
        <v>0</v>
      </c>
      <c r="K507" s="41">
        <v>0</v>
      </c>
      <c r="L507" s="41">
        <v>0</v>
      </c>
    </row>
    <row r="508" spans="1:12">
      <c r="A508" s="97"/>
      <c r="B508" s="91"/>
      <c r="C508" s="91"/>
      <c r="D508" s="54" t="s">
        <v>14</v>
      </c>
      <c r="E508" s="56">
        <v>0</v>
      </c>
      <c r="F508" s="56">
        <v>0</v>
      </c>
      <c r="G508" s="56">
        <v>0</v>
      </c>
      <c r="H508" s="41">
        <v>0</v>
      </c>
      <c r="I508" s="41">
        <v>0</v>
      </c>
      <c r="J508" s="41">
        <v>0</v>
      </c>
      <c r="K508" s="41">
        <v>0</v>
      </c>
      <c r="L508" s="41">
        <v>0</v>
      </c>
    </row>
    <row r="509" spans="1:12">
      <c r="A509" s="97"/>
      <c r="B509" s="91"/>
      <c r="C509" s="91"/>
      <c r="D509" s="54" t="s">
        <v>15</v>
      </c>
      <c r="E509" s="56">
        <v>0</v>
      </c>
      <c r="F509" s="56">
        <v>0</v>
      </c>
      <c r="G509" s="56">
        <v>0</v>
      </c>
      <c r="H509" s="41">
        <v>0</v>
      </c>
      <c r="I509" s="41">
        <v>0</v>
      </c>
      <c r="J509" s="41">
        <v>0</v>
      </c>
      <c r="K509" s="41">
        <v>0</v>
      </c>
      <c r="L509" s="41">
        <v>0</v>
      </c>
    </row>
    <row r="510" spans="1:12" ht="25.5">
      <c r="A510" s="97"/>
      <c r="B510" s="91"/>
      <c r="C510" s="91"/>
      <c r="D510" s="54" t="s">
        <v>107</v>
      </c>
      <c r="E510" s="56">
        <v>0</v>
      </c>
      <c r="F510" s="56">
        <v>0</v>
      </c>
      <c r="G510" s="56">
        <v>0</v>
      </c>
      <c r="H510" s="41">
        <v>0</v>
      </c>
      <c r="I510" s="41">
        <v>0</v>
      </c>
      <c r="J510" s="41">
        <v>0</v>
      </c>
      <c r="K510" s="41">
        <v>0</v>
      </c>
      <c r="L510" s="41">
        <v>0</v>
      </c>
    </row>
    <row r="511" spans="1:12" ht="42" customHeight="1">
      <c r="A511" s="85"/>
      <c r="B511" s="92"/>
      <c r="C511" s="92"/>
      <c r="D511" s="54" t="s">
        <v>16</v>
      </c>
      <c r="E511" s="56">
        <f>F511+G511+H511+I511+J511+K511+L511</f>
        <v>5807.6</v>
      </c>
      <c r="F511" s="56">
        <v>0</v>
      </c>
      <c r="G511" s="56">
        <v>0</v>
      </c>
      <c r="H511" s="41">
        <v>0</v>
      </c>
      <c r="I511" s="41">
        <v>580.76</v>
      </c>
      <c r="J511" s="41">
        <v>5226.84</v>
      </c>
      <c r="K511" s="41">
        <v>0</v>
      </c>
      <c r="L511" s="41">
        <v>0</v>
      </c>
    </row>
    <row r="512" spans="1:12" ht="14.1" customHeight="1">
      <c r="A512" s="96" t="s">
        <v>205</v>
      </c>
      <c r="B512" s="90" t="s">
        <v>206</v>
      </c>
      <c r="C512" s="90" t="s">
        <v>89</v>
      </c>
      <c r="D512" s="54" t="s">
        <v>3</v>
      </c>
      <c r="E512" s="55">
        <f t="shared" ref="E512:L512" si="168">SUM(E513:E517)</f>
        <v>20268.600000000002</v>
      </c>
      <c r="F512" s="55">
        <f t="shared" si="168"/>
        <v>0</v>
      </c>
      <c r="G512" s="55">
        <f t="shared" si="168"/>
        <v>0</v>
      </c>
      <c r="H512" s="55">
        <f t="shared" si="168"/>
        <v>0</v>
      </c>
      <c r="I512" s="55">
        <f t="shared" si="168"/>
        <v>0</v>
      </c>
      <c r="J512" s="55">
        <f t="shared" si="168"/>
        <v>0</v>
      </c>
      <c r="K512" s="55">
        <f t="shared" si="168"/>
        <v>2026.86</v>
      </c>
      <c r="L512" s="55">
        <f t="shared" si="168"/>
        <v>18241.740000000002</v>
      </c>
    </row>
    <row r="513" spans="1:12">
      <c r="A513" s="97"/>
      <c r="B513" s="91"/>
      <c r="C513" s="91"/>
      <c r="D513" s="54" t="s">
        <v>13</v>
      </c>
      <c r="E513" s="56">
        <v>0</v>
      </c>
      <c r="F513" s="56">
        <v>0</v>
      </c>
      <c r="G513" s="56">
        <v>0</v>
      </c>
      <c r="H513" s="41">
        <v>0</v>
      </c>
      <c r="I513" s="41">
        <v>0</v>
      </c>
      <c r="J513" s="41">
        <v>0</v>
      </c>
      <c r="K513" s="41">
        <v>0</v>
      </c>
      <c r="L513" s="41">
        <v>0</v>
      </c>
    </row>
    <row r="514" spans="1:12">
      <c r="A514" s="97"/>
      <c r="B514" s="91"/>
      <c r="C514" s="91"/>
      <c r="D514" s="54" t="s">
        <v>14</v>
      </c>
      <c r="E514" s="56">
        <v>0</v>
      </c>
      <c r="F514" s="56">
        <v>0</v>
      </c>
      <c r="G514" s="56">
        <v>0</v>
      </c>
      <c r="H514" s="41">
        <v>0</v>
      </c>
      <c r="I514" s="41">
        <v>0</v>
      </c>
      <c r="J514" s="41">
        <v>0</v>
      </c>
      <c r="K514" s="41">
        <v>0</v>
      </c>
      <c r="L514" s="41">
        <v>0</v>
      </c>
    </row>
    <row r="515" spans="1:12">
      <c r="A515" s="97"/>
      <c r="B515" s="91"/>
      <c r="C515" s="91"/>
      <c r="D515" s="54" t="s">
        <v>15</v>
      </c>
      <c r="E515" s="56">
        <v>0</v>
      </c>
      <c r="F515" s="56">
        <v>0</v>
      </c>
      <c r="G515" s="56">
        <v>0</v>
      </c>
      <c r="H515" s="41">
        <v>0</v>
      </c>
      <c r="I515" s="41">
        <v>0</v>
      </c>
      <c r="J515" s="41">
        <v>0</v>
      </c>
      <c r="K515" s="41">
        <v>0</v>
      </c>
      <c r="L515" s="41">
        <v>0</v>
      </c>
    </row>
    <row r="516" spans="1:12" ht="25.5">
      <c r="A516" s="97"/>
      <c r="B516" s="91"/>
      <c r="C516" s="91"/>
      <c r="D516" s="54" t="s">
        <v>107</v>
      </c>
      <c r="E516" s="56">
        <v>0</v>
      </c>
      <c r="F516" s="56">
        <v>0</v>
      </c>
      <c r="G516" s="56">
        <v>0</v>
      </c>
      <c r="H516" s="41">
        <v>0</v>
      </c>
      <c r="I516" s="41">
        <v>0</v>
      </c>
      <c r="J516" s="41">
        <v>0</v>
      </c>
      <c r="K516" s="41">
        <v>0</v>
      </c>
      <c r="L516" s="41">
        <v>0</v>
      </c>
    </row>
    <row r="517" spans="1:12">
      <c r="A517" s="85"/>
      <c r="B517" s="92"/>
      <c r="C517" s="92"/>
      <c r="D517" s="54" t="s">
        <v>16</v>
      </c>
      <c r="E517" s="56">
        <f>F517+G517+H517+I517+J517+K517+L517</f>
        <v>20268.600000000002</v>
      </c>
      <c r="F517" s="56">
        <v>0</v>
      </c>
      <c r="G517" s="56">
        <v>0</v>
      </c>
      <c r="H517" s="41">
        <v>0</v>
      </c>
      <c r="I517" s="41">
        <v>0</v>
      </c>
      <c r="J517" s="41">
        <v>0</v>
      </c>
      <c r="K517" s="41">
        <v>2026.86</v>
      </c>
      <c r="L517" s="41">
        <v>18241.740000000002</v>
      </c>
    </row>
    <row r="518" spans="1:12" ht="14.1" customHeight="1">
      <c r="A518" s="96" t="s">
        <v>160</v>
      </c>
      <c r="B518" s="90" t="s">
        <v>207</v>
      </c>
      <c r="C518" s="90" t="s">
        <v>89</v>
      </c>
      <c r="D518" s="54" t="s">
        <v>3</v>
      </c>
      <c r="E518" s="55">
        <f t="shared" ref="E518:L518" si="169">SUM(E519:E523)</f>
        <v>18549.019999999997</v>
      </c>
      <c r="F518" s="55">
        <f t="shared" si="169"/>
        <v>0</v>
      </c>
      <c r="G518" s="55">
        <f t="shared" si="169"/>
        <v>0</v>
      </c>
      <c r="H518" s="55">
        <f t="shared" si="169"/>
        <v>1006.67</v>
      </c>
      <c r="I518" s="55">
        <f t="shared" si="169"/>
        <v>17542.349999999999</v>
      </c>
      <c r="J518" s="55">
        <f t="shared" si="169"/>
        <v>0</v>
      </c>
      <c r="K518" s="55">
        <f t="shared" si="169"/>
        <v>0</v>
      </c>
      <c r="L518" s="55">
        <f t="shared" si="169"/>
        <v>0</v>
      </c>
    </row>
    <row r="519" spans="1:12">
      <c r="A519" s="97"/>
      <c r="B519" s="91"/>
      <c r="C519" s="91"/>
      <c r="D519" s="54" t="s">
        <v>13</v>
      </c>
      <c r="E519" s="56">
        <v>0</v>
      </c>
      <c r="F519" s="56">
        <v>0</v>
      </c>
      <c r="G519" s="56">
        <v>0</v>
      </c>
      <c r="H519" s="41">
        <v>0</v>
      </c>
      <c r="I519" s="41">
        <v>0</v>
      </c>
      <c r="J519" s="41">
        <v>0</v>
      </c>
      <c r="K519" s="41">
        <v>0</v>
      </c>
      <c r="L519" s="41">
        <v>0</v>
      </c>
    </row>
    <row r="520" spans="1:12">
      <c r="A520" s="97"/>
      <c r="B520" s="91"/>
      <c r="C520" s="91"/>
      <c r="D520" s="54" t="s">
        <v>14</v>
      </c>
      <c r="E520" s="56">
        <v>0</v>
      </c>
      <c r="F520" s="56">
        <v>0</v>
      </c>
      <c r="G520" s="56">
        <v>0</v>
      </c>
      <c r="H520" s="41">
        <v>0</v>
      </c>
      <c r="I520" s="41">
        <v>0</v>
      </c>
      <c r="J520" s="41">
        <v>0</v>
      </c>
      <c r="K520" s="41">
        <v>0</v>
      </c>
      <c r="L520" s="41">
        <v>0</v>
      </c>
    </row>
    <row r="521" spans="1:12">
      <c r="A521" s="97"/>
      <c r="B521" s="91"/>
      <c r="C521" s="91"/>
      <c r="D521" s="54" t="s">
        <v>15</v>
      </c>
      <c r="E521" s="56">
        <f>SUM(F521:L521)</f>
        <v>1006.67</v>
      </c>
      <c r="F521" s="56">
        <v>0</v>
      </c>
      <c r="G521" s="56">
        <v>0</v>
      </c>
      <c r="H521" s="41">
        <v>1006.67</v>
      </c>
      <c r="I521" s="41">
        <v>0</v>
      </c>
      <c r="J521" s="41">
        <v>0</v>
      </c>
      <c r="K521" s="41">
        <v>0</v>
      </c>
      <c r="L521" s="41">
        <v>0</v>
      </c>
    </row>
    <row r="522" spans="1:12" ht="25.5">
      <c r="A522" s="97"/>
      <c r="B522" s="91"/>
      <c r="C522" s="91"/>
      <c r="D522" s="54" t="s">
        <v>107</v>
      </c>
      <c r="E522" s="56">
        <v>0</v>
      </c>
      <c r="F522" s="56">
        <v>0</v>
      </c>
      <c r="G522" s="56">
        <v>0</v>
      </c>
      <c r="H522" s="41">
        <v>0</v>
      </c>
      <c r="I522" s="41">
        <v>0</v>
      </c>
      <c r="J522" s="41">
        <v>0</v>
      </c>
      <c r="K522" s="41">
        <v>0</v>
      </c>
      <c r="L522" s="41">
        <v>0</v>
      </c>
    </row>
    <row r="523" spans="1:12" ht="37.15" customHeight="1">
      <c r="A523" s="85"/>
      <c r="B523" s="92"/>
      <c r="C523" s="92"/>
      <c r="D523" s="54" t="s">
        <v>16</v>
      </c>
      <c r="E523" s="56">
        <f>F523+G523+H523+I523+J523+K523+L523</f>
        <v>17542.349999999999</v>
      </c>
      <c r="F523" s="56">
        <v>0</v>
      </c>
      <c r="G523" s="56">
        <v>0</v>
      </c>
      <c r="H523" s="41">
        <v>0</v>
      </c>
      <c r="I523" s="41">
        <v>17542.349999999999</v>
      </c>
      <c r="J523" s="41">
        <v>0</v>
      </c>
      <c r="K523" s="41">
        <v>0</v>
      </c>
      <c r="L523" s="41">
        <v>0</v>
      </c>
    </row>
    <row r="524" spans="1:12" ht="14.1" customHeight="1">
      <c r="A524" s="96" t="s">
        <v>161</v>
      </c>
      <c r="B524" s="90" t="s">
        <v>165</v>
      </c>
      <c r="C524" s="90" t="s">
        <v>89</v>
      </c>
      <c r="D524" s="54" t="s">
        <v>3</v>
      </c>
      <c r="E524" s="55">
        <f t="shared" ref="E524:L524" si="170">SUM(E525:E529)</f>
        <v>17425.5</v>
      </c>
      <c r="F524" s="55">
        <f t="shared" si="170"/>
        <v>0</v>
      </c>
      <c r="G524" s="55">
        <f t="shared" si="170"/>
        <v>0</v>
      </c>
      <c r="H524" s="55">
        <f t="shared" si="170"/>
        <v>1742.55</v>
      </c>
      <c r="I524" s="55">
        <f t="shared" si="170"/>
        <v>15682.95</v>
      </c>
      <c r="J524" s="55">
        <f t="shared" si="170"/>
        <v>0</v>
      </c>
      <c r="K524" s="55">
        <f t="shared" si="170"/>
        <v>0</v>
      </c>
      <c r="L524" s="55">
        <f t="shared" si="170"/>
        <v>0</v>
      </c>
    </row>
    <row r="525" spans="1:12">
      <c r="A525" s="97"/>
      <c r="B525" s="91"/>
      <c r="C525" s="91"/>
      <c r="D525" s="54" t="s">
        <v>13</v>
      </c>
      <c r="E525" s="56">
        <v>0</v>
      </c>
      <c r="F525" s="56">
        <v>0</v>
      </c>
      <c r="G525" s="56">
        <v>0</v>
      </c>
      <c r="H525" s="41">
        <v>0</v>
      </c>
      <c r="I525" s="41">
        <v>0</v>
      </c>
      <c r="J525" s="41">
        <v>0</v>
      </c>
      <c r="K525" s="41">
        <v>0</v>
      </c>
      <c r="L525" s="41">
        <v>0</v>
      </c>
    </row>
    <row r="526" spans="1:12">
      <c r="A526" s="97"/>
      <c r="B526" s="91"/>
      <c r="C526" s="91"/>
      <c r="D526" s="54" t="s">
        <v>14</v>
      </c>
      <c r="E526" s="56">
        <v>0</v>
      </c>
      <c r="F526" s="56">
        <v>0</v>
      </c>
      <c r="G526" s="56">
        <v>0</v>
      </c>
      <c r="H526" s="41">
        <v>0</v>
      </c>
      <c r="I526" s="41">
        <v>0</v>
      </c>
      <c r="J526" s="41">
        <v>0</v>
      </c>
      <c r="K526" s="41">
        <v>0</v>
      </c>
      <c r="L526" s="41">
        <v>0</v>
      </c>
    </row>
    <row r="527" spans="1:12">
      <c r="A527" s="97"/>
      <c r="B527" s="91"/>
      <c r="C527" s="91"/>
      <c r="D527" s="54" t="s">
        <v>15</v>
      </c>
      <c r="E527" s="56">
        <v>0</v>
      </c>
      <c r="F527" s="56">
        <v>0</v>
      </c>
      <c r="G527" s="56">
        <v>0</v>
      </c>
      <c r="H527" s="41">
        <v>0</v>
      </c>
      <c r="I527" s="41">
        <v>0</v>
      </c>
      <c r="J527" s="41">
        <v>0</v>
      </c>
      <c r="K527" s="41">
        <v>0</v>
      </c>
      <c r="L527" s="41">
        <v>0</v>
      </c>
    </row>
    <row r="528" spans="1:12" ht="25.5">
      <c r="A528" s="97"/>
      <c r="B528" s="91"/>
      <c r="C528" s="91"/>
      <c r="D528" s="54" t="s">
        <v>107</v>
      </c>
      <c r="E528" s="56">
        <v>0</v>
      </c>
      <c r="F528" s="56">
        <v>0</v>
      </c>
      <c r="G528" s="56">
        <v>0</v>
      </c>
      <c r="H528" s="41">
        <v>0</v>
      </c>
      <c r="I528" s="41">
        <v>0</v>
      </c>
      <c r="J528" s="41">
        <v>0</v>
      </c>
      <c r="K528" s="41">
        <v>0</v>
      </c>
      <c r="L528" s="41">
        <v>0</v>
      </c>
    </row>
    <row r="529" spans="1:12">
      <c r="A529" s="85"/>
      <c r="B529" s="92"/>
      <c r="C529" s="92"/>
      <c r="D529" s="54" t="s">
        <v>16</v>
      </c>
      <c r="E529" s="56">
        <f>F529+G529+H529+I529+J529+K529+L529</f>
        <v>17425.5</v>
      </c>
      <c r="F529" s="56">
        <v>0</v>
      </c>
      <c r="G529" s="56">
        <v>0</v>
      </c>
      <c r="H529" s="41">
        <v>1742.55</v>
      </c>
      <c r="I529" s="41">
        <v>15682.95</v>
      </c>
      <c r="J529" s="41">
        <v>0</v>
      </c>
      <c r="K529" s="41">
        <v>0</v>
      </c>
      <c r="L529" s="41">
        <v>0</v>
      </c>
    </row>
    <row r="530" spans="1:12" ht="14.1" customHeight="1">
      <c r="A530" s="96" t="s">
        <v>162</v>
      </c>
      <c r="B530" s="90" t="s">
        <v>208</v>
      </c>
      <c r="C530" s="90" t="s">
        <v>89</v>
      </c>
      <c r="D530" s="54" t="s">
        <v>3</v>
      </c>
      <c r="E530" s="55">
        <f t="shared" ref="E530:L530" si="171">SUM(E531:E535)</f>
        <v>5501.76</v>
      </c>
      <c r="F530" s="55">
        <f t="shared" si="171"/>
        <v>0</v>
      </c>
      <c r="G530" s="55">
        <f t="shared" si="171"/>
        <v>0</v>
      </c>
      <c r="H530" s="55">
        <f t="shared" si="171"/>
        <v>583.71</v>
      </c>
      <c r="I530" s="55">
        <f t="shared" si="171"/>
        <v>4918.05</v>
      </c>
      <c r="J530" s="55">
        <f t="shared" si="171"/>
        <v>0</v>
      </c>
      <c r="K530" s="55">
        <f t="shared" si="171"/>
        <v>0</v>
      </c>
      <c r="L530" s="55">
        <f t="shared" si="171"/>
        <v>0</v>
      </c>
    </row>
    <row r="531" spans="1:12">
      <c r="A531" s="97"/>
      <c r="B531" s="91"/>
      <c r="C531" s="91"/>
      <c r="D531" s="54" t="s">
        <v>13</v>
      </c>
      <c r="E531" s="56">
        <v>0</v>
      </c>
      <c r="F531" s="56">
        <v>0</v>
      </c>
      <c r="G531" s="56">
        <v>0</v>
      </c>
      <c r="H531" s="41">
        <v>0</v>
      </c>
      <c r="I531" s="41">
        <v>0</v>
      </c>
      <c r="J531" s="41">
        <v>0</v>
      </c>
      <c r="K531" s="41">
        <v>0</v>
      </c>
      <c r="L531" s="41">
        <v>0</v>
      </c>
    </row>
    <row r="532" spans="1:12">
      <c r="A532" s="97"/>
      <c r="B532" s="91"/>
      <c r="C532" s="91"/>
      <c r="D532" s="54" t="s">
        <v>14</v>
      </c>
      <c r="E532" s="56">
        <v>0</v>
      </c>
      <c r="F532" s="56">
        <v>0</v>
      </c>
      <c r="G532" s="56">
        <v>0</v>
      </c>
      <c r="H532" s="41">
        <v>0</v>
      </c>
      <c r="I532" s="41">
        <v>0</v>
      </c>
      <c r="J532" s="41">
        <v>0</v>
      </c>
      <c r="K532" s="41">
        <v>0</v>
      </c>
      <c r="L532" s="41">
        <v>0</v>
      </c>
    </row>
    <row r="533" spans="1:12">
      <c r="A533" s="97"/>
      <c r="B533" s="91"/>
      <c r="C533" s="91"/>
      <c r="D533" s="54" t="s">
        <v>15</v>
      </c>
      <c r="E533" s="56">
        <f>SUM(F533:L533)</f>
        <v>583.71</v>
      </c>
      <c r="F533" s="56">
        <v>0</v>
      </c>
      <c r="G533" s="56">
        <v>0</v>
      </c>
      <c r="H533" s="41">
        <v>583.71</v>
      </c>
      <c r="I533" s="41">
        <v>0</v>
      </c>
      <c r="J533" s="41">
        <v>0</v>
      </c>
      <c r="K533" s="41">
        <v>0</v>
      </c>
      <c r="L533" s="41">
        <v>0</v>
      </c>
    </row>
    <row r="534" spans="1:12" ht="25.5">
      <c r="A534" s="97"/>
      <c r="B534" s="91"/>
      <c r="C534" s="91"/>
      <c r="D534" s="54" t="s">
        <v>107</v>
      </c>
      <c r="E534" s="56">
        <v>0</v>
      </c>
      <c r="F534" s="56">
        <v>0</v>
      </c>
      <c r="G534" s="56">
        <v>0</v>
      </c>
      <c r="H534" s="41">
        <v>0</v>
      </c>
      <c r="I534" s="41">
        <v>0</v>
      </c>
      <c r="J534" s="41">
        <v>0</v>
      </c>
      <c r="K534" s="41">
        <v>0</v>
      </c>
      <c r="L534" s="41">
        <v>0</v>
      </c>
    </row>
    <row r="535" spans="1:12" ht="31.5" customHeight="1">
      <c r="A535" s="85"/>
      <c r="B535" s="92"/>
      <c r="C535" s="92"/>
      <c r="D535" s="54" t="s">
        <v>16</v>
      </c>
      <c r="E535" s="56">
        <f>F535+G535+H535+I535+J535+K535+L535</f>
        <v>4918.05</v>
      </c>
      <c r="F535" s="56">
        <v>0</v>
      </c>
      <c r="G535" s="56">
        <v>0</v>
      </c>
      <c r="H535" s="41">
        <v>0</v>
      </c>
      <c r="I535" s="41">
        <v>4918.05</v>
      </c>
      <c r="J535" s="41">
        <v>0</v>
      </c>
      <c r="K535" s="41">
        <v>0</v>
      </c>
      <c r="L535" s="41">
        <v>0</v>
      </c>
    </row>
    <row r="536" spans="1:12" ht="14.1" customHeight="1">
      <c r="A536" s="96" t="s">
        <v>163</v>
      </c>
      <c r="B536" s="90" t="s">
        <v>209</v>
      </c>
      <c r="C536" s="90" t="s">
        <v>210</v>
      </c>
      <c r="D536" s="54" t="s">
        <v>3</v>
      </c>
      <c r="E536" s="55">
        <f t="shared" ref="E536:L536" si="172">SUM(E537:E541)</f>
        <v>19751.899999999998</v>
      </c>
      <c r="F536" s="55">
        <f t="shared" si="172"/>
        <v>0</v>
      </c>
      <c r="G536" s="55">
        <f t="shared" si="172"/>
        <v>0</v>
      </c>
      <c r="H536" s="55">
        <f t="shared" si="172"/>
        <v>0</v>
      </c>
      <c r="I536" s="55">
        <f t="shared" si="172"/>
        <v>1975.19</v>
      </c>
      <c r="J536" s="55">
        <f t="shared" si="172"/>
        <v>17776.71</v>
      </c>
      <c r="K536" s="55">
        <f t="shared" si="172"/>
        <v>0</v>
      </c>
      <c r="L536" s="55">
        <f t="shared" si="172"/>
        <v>0</v>
      </c>
    </row>
    <row r="537" spans="1:12">
      <c r="A537" s="97"/>
      <c r="B537" s="91"/>
      <c r="C537" s="91"/>
      <c r="D537" s="54" t="s">
        <v>13</v>
      </c>
      <c r="E537" s="56">
        <v>0</v>
      </c>
      <c r="F537" s="56">
        <v>0</v>
      </c>
      <c r="G537" s="56">
        <v>0</v>
      </c>
      <c r="H537" s="41">
        <v>0</v>
      </c>
      <c r="I537" s="41">
        <v>0</v>
      </c>
      <c r="J537" s="41">
        <v>0</v>
      </c>
      <c r="K537" s="41">
        <v>0</v>
      </c>
      <c r="L537" s="41">
        <v>0</v>
      </c>
    </row>
    <row r="538" spans="1:12">
      <c r="A538" s="97"/>
      <c r="B538" s="91"/>
      <c r="C538" s="91"/>
      <c r="D538" s="54" t="s">
        <v>14</v>
      </c>
      <c r="E538" s="56">
        <v>0</v>
      </c>
      <c r="F538" s="56">
        <v>0</v>
      </c>
      <c r="G538" s="56">
        <v>0</v>
      </c>
      <c r="H538" s="41">
        <v>0</v>
      </c>
      <c r="I538" s="41">
        <v>0</v>
      </c>
      <c r="J538" s="41">
        <v>0</v>
      </c>
      <c r="K538" s="41">
        <v>0</v>
      </c>
      <c r="L538" s="41">
        <v>0</v>
      </c>
    </row>
    <row r="539" spans="1:12">
      <c r="A539" s="97"/>
      <c r="B539" s="91"/>
      <c r="C539" s="91"/>
      <c r="D539" s="54" t="s">
        <v>15</v>
      </c>
      <c r="E539" s="56">
        <v>0</v>
      </c>
      <c r="F539" s="56">
        <v>0</v>
      </c>
      <c r="G539" s="56">
        <v>0</v>
      </c>
      <c r="H539" s="41">
        <v>0</v>
      </c>
      <c r="I539" s="41">
        <v>0</v>
      </c>
      <c r="J539" s="41">
        <v>0</v>
      </c>
      <c r="K539" s="41">
        <v>0</v>
      </c>
      <c r="L539" s="41">
        <v>0</v>
      </c>
    </row>
    <row r="540" spans="1:12" ht="25.5">
      <c r="A540" s="97"/>
      <c r="B540" s="91"/>
      <c r="C540" s="91"/>
      <c r="D540" s="54" t="s">
        <v>107</v>
      </c>
      <c r="E540" s="56">
        <v>0</v>
      </c>
      <c r="F540" s="56">
        <v>0</v>
      </c>
      <c r="G540" s="56">
        <v>0</v>
      </c>
      <c r="H540" s="41">
        <v>0</v>
      </c>
      <c r="I540" s="41">
        <v>0</v>
      </c>
      <c r="J540" s="41">
        <v>0</v>
      </c>
      <c r="K540" s="41">
        <v>0</v>
      </c>
      <c r="L540" s="41">
        <v>0</v>
      </c>
    </row>
    <row r="541" spans="1:12" ht="42" customHeight="1">
      <c r="A541" s="85"/>
      <c r="B541" s="92"/>
      <c r="C541" s="92"/>
      <c r="D541" s="54" t="s">
        <v>16</v>
      </c>
      <c r="E541" s="56">
        <f>F541+G541+H541+I541+J541+K541+L541</f>
        <v>19751.899999999998</v>
      </c>
      <c r="F541" s="56">
        <v>0</v>
      </c>
      <c r="G541" s="56">
        <v>0</v>
      </c>
      <c r="H541" s="41">
        <v>0</v>
      </c>
      <c r="I541" s="41">
        <v>1975.19</v>
      </c>
      <c r="J541" s="41">
        <v>17776.71</v>
      </c>
      <c r="K541" s="41">
        <v>0</v>
      </c>
      <c r="L541" s="41">
        <v>0</v>
      </c>
    </row>
    <row r="542" spans="1:12" ht="14.1" customHeight="1">
      <c r="A542" s="96" t="s">
        <v>164</v>
      </c>
      <c r="B542" s="90" t="s">
        <v>169</v>
      </c>
      <c r="C542" s="90" t="s">
        <v>89</v>
      </c>
      <c r="D542" s="54" t="s">
        <v>3</v>
      </c>
      <c r="E542" s="55">
        <f t="shared" ref="E542:L542" si="173">SUM(E543:E547)</f>
        <v>19572.3</v>
      </c>
      <c r="F542" s="55">
        <f t="shared" si="173"/>
        <v>0</v>
      </c>
      <c r="G542" s="55">
        <f t="shared" si="173"/>
        <v>0</v>
      </c>
      <c r="H542" s="55">
        <f t="shared" si="173"/>
        <v>1957.23</v>
      </c>
      <c r="I542" s="55">
        <f t="shared" si="173"/>
        <v>17615.07</v>
      </c>
      <c r="J542" s="55">
        <f t="shared" si="173"/>
        <v>0</v>
      </c>
      <c r="K542" s="55">
        <f t="shared" si="173"/>
        <v>0</v>
      </c>
      <c r="L542" s="55">
        <f t="shared" si="173"/>
        <v>0</v>
      </c>
    </row>
    <row r="543" spans="1:12">
      <c r="A543" s="97"/>
      <c r="B543" s="91"/>
      <c r="C543" s="91"/>
      <c r="D543" s="54" t="s">
        <v>13</v>
      </c>
      <c r="E543" s="56">
        <v>0</v>
      </c>
      <c r="F543" s="56">
        <v>0</v>
      </c>
      <c r="G543" s="56">
        <v>0</v>
      </c>
      <c r="H543" s="41">
        <v>0</v>
      </c>
      <c r="I543" s="41">
        <v>0</v>
      </c>
      <c r="J543" s="41">
        <v>0</v>
      </c>
      <c r="K543" s="41">
        <v>0</v>
      </c>
      <c r="L543" s="41">
        <v>0</v>
      </c>
    </row>
    <row r="544" spans="1:12">
      <c r="A544" s="97"/>
      <c r="B544" s="91"/>
      <c r="C544" s="91"/>
      <c r="D544" s="54" t="s">
        <v>14</v>
      </c>
      <c r="E544" s="56">
        <v>0</v>
      </c>
      <c r="F544" s="56">
        <v>0</v>
      </c>
      <c r="G544" s="56">
        <v>0</v>
      </c>
      <c r="H544" s="41">
        <v>0</v>
      </c>
      <c r="I544" s="41">
        <v>0</v>
      </c>
      <c r="J544" s="41">
        <v>0</v>
      </c>
      <c r="K544" s="41">
        <v>0</v>
      </c>
      <c r="L544" s="41">
        <v>0</v>
      </c>
    </row>
    <row r="545" spans="1:12">
      <c r="A545" s="97"/>
      <c r="B545" s="91"/>
      <c r="C545" s="91"/>
      <c r="D545" s="54" t="s">
        <v>15</v>
      </c>
      <c r="E545" s="56">
        <v>0</v>
      </c>
      <c r="F545" s="56">
        <v>0</v>
      </c>
      <c r="G545" s="56">
        <v>0</v>
      </c>
      <c r="H545" s="41">
        <v>0</v>
      </c>
      <c r="I545" s="41">
        <v>0</v>
      </c>
      <c r="J545" s="41">
        <v>0</v>
      </c>
      <c r="K545" s="41">
        <v>0</v>
      </c>
      <c r="L545" s="41">
        <v>0</v>
      </c>
    </row>
    <row r="546" spans="1:12" ht="25.5">
      <c r="A546" s="97"/>
      <c r="B546" s="91"/>
      <c r="C546" s="91"/>
      <c r="D546" s="54" t="s">
        <v>107</v>
      </c>
      <c r="E546" s="56">
        <v>0</v>
      </c>
      <c r="F546" s="56">
        <v>0</v>
      </c>
      <c r="G546" s="56">
        <v>0</v>
      </c>
      <c r="H546" s="41">
        <v>0</v>
      </c>
      <c r="I546" s="41">
        <v>0</v>
      </c>
      <c r="J546" s="41">
        <v>0</v>
      </c>
      <c r="K546" s="41">
        <v>0</v>
      </c>
      <c r="L546" s="41">
        <v>0</v>
      </c>
    </row>
    <row r="547" spans="1:12" ht="33.6" customHeight="1">
      <c r="A547" s="85"/>
      <c r="B547" s="92"/>
      <c r="C547" s="92"/>
      <c r="D547" s="54" t="s">
        <v>16</v>
      </c>
      <c r="E547" s="56">
        <f>F547+G547+H547+I547+J547+K547+L547</f>
        <v>19572.3</v>
      </c>
      <c r="F547" s="56">
        <v>0</v>
      </c>
      <c r="G547" s="56">
        <v>0</v>
      </c>
      <c r="H547" s="41">
        <v>1957.23</v>
      </c>
      <c r="I547" s="41">
        <v>17615.07</v>
      </c>
      <c r="J547" s="41">
        <v>0</v>
      </c>
      <c r="K547" s="41">
        <v>0</v>
      </c>
      <c r="L547" s="41">
        <v>0</v>
      </c>
    </row>
    <row r="548" spans="1:12" ht="14.1" customHeight="1">
      <c r="A548" s="96" t="s">
        <v>166</v>
      </c>
      <c r="B548" s="90" t="s">
        <v>171</v>
      </c>
      <c r="C548" s="90" t="s">
        <v>89</v>
      </c>
      <c r="D548" s="54" t="s">
        <v>3</v>
      </c>
      <c r="E548" s="55">
        <f t="shared" ref="E548:L548" si="174">SUM(E549:E553)</f>
        <v>19196.3</v>
      </c>
      <c r="F548" s="55">
        <f t="shared" si="174"/>
        <v>0</v>
      </c>
      <c r="G548" s="55">
        <f t="shared" si="174"/>
        <v>0</v>
      </c>
      <c r="H548" s="55">
        <f t="shared" si="174"/>
        <v>0</v>
      </c>
      <c r="I548" s="55">
        <f t="shared" si="174"/>
        <v>0</v>
      </c>
      <c r="J548" s="55">
        <f t="shared" si="174"/>
        <v>1919.63</v>
      </c>
      <c r="K548" s="55">
        <f t="shared" si="174"/>
        <v>17276.669999999998</v>
      </c>
      <c r="L548" s="55">
        <f t="shared" si="174"/>
        <v>0</v>
      </c>
    </row>
    <row r="549" spans="1:12">
      <c r="A549" s="97"/>
      <c r="B549" s="91"/>
      <c r="C549" s="91"/>
      <c r="D549" s="54" t="s">
        <v>13</v>
      </c>
      <c r="E549" s="56">
        <v>0</v>
      </c>
      <c r="F549" s="56">
        <v>0</v>
      </c>
      <c r="G549" s="56">
        <v>0</v>
      </c>
      <c r="H549" s="41">
        <v>0</v>
      </c>
      <c r="I549" s="41">
        <v>0</v>
      </c>
      <c r="J549" s="41">
        <v>0</v>
      </c>
      <c r="K549" s="41">
        <v>0</v>
      </c>
      <c r="L549" s="41">
        <v>0</v>
      </c>
    </row>
    <row r="550" spans="1:12">
      <c r="A550" s="97"/>
      <c r="B550" s="91"/>
      <c r="C550" s="91"/>
      <c r="D550" s="54" t="s">
        <v>14</v>
      </c>
      <c r="E550" s="56">
        <v>0</v>
      </c>
      <c r="F550" s="56">
        <v>0</v>
      </c>
      <c r="G550" s="56">
        <v>0</v>
      </c>
      <c r="H550" s="41">
        <v>0</v>
      </c>
      <c r="I550" s="41">
        <v>0</v>
      </c>
      <c r="J550" s="41">
        <v>0</v>
      </c>
      <c r="K550" s="41">
        <v>0</v>
      </c>
      <c r="L550" s="41">
        <v>0</v>
      </c>
    </row>
    <row r="551" spans="1:12">
      <c r="A551" s="97"/>
      <c r="B551" s="91"/>
      <c r="C551" s="91"/>
      <c r="D551" s="54" t="s">
        <v>15</v>
      </c>
      <c r="E551" s="56">
        <v>0</v>
      </c>
      <c r="F551" s="56">
        <v>0</v>
      </c>
      <c r="G551" s="56">
        <v>0</v>
      </c>
      <c r="H551" s="41">
        <v>0</v>
      </c>
      <c r="I551" s="41">
        <v>0</v>
      </c>
      <c r="J551" s="41">
        <v>0</v>
      </c>
      <c r="K551" s="41">
        <v>0</v>
      </c>
      <c r="L551" s="41">
        <v>0</v>
      </c>
    </row>
    <row r="552" spans="1:12" ht="25.5">
      <c r="A552" s="97"/>
      <c r="B552" s="91"/>
      <c r="C552" s="91"/>
      <c r="D552" s="54" t="s">
        <v>107</v>
      </c>
      <c r="E552" s="56">
        <v>0</v>
      </c>
      <c r="F552" s="56">
        <v>0</v>
      </c>
      <c r="G552" s="56">
        <v>0</v>
      </c>
      <c r="H552" s="41">
        <v>0</v>
      </c>
      <c r="I552" s="41">
        <v>0</v>
      </c>
      <c r="J552" s="41">
        <v>0</v>
      </c>
      <c r="K552" s="41">
        <v>0</v>
      </c>
      <c r="L552" s="41">
        <v>0</v>
      </c>
    </row>
    <row r="553" spans="1:12" ht="31.9" customHeight="1">
      <c r="A553" s="85"/>
      <c r="B553" s="92"/>
      <c r="C553" s="92"/>
      <c r="D553" s="54" t="s">
        <v>16</v>
      </c>
      <c r="E553" s="56">
        <f>F553+G553+H553+I553+J553+K553+L553</f>
        <v>19196.3</v>
      </c>
      <c r="F553" s="56">
        <v>0</v>
      </c>
      <c r="G553" s="56">
        <v>0</v>
      </c>
      <c r="H553" s="41">
        <v>0</v>
      </c>
      <c r="I553" s="41">
        <v>0</v>
      </c>
      <c r="J553" s="41">
        <v>1919.63</v>
      </c>
      <c r="K553" s="41">
        <v>17276.669999999998</v>
      </c>
      <c r="L553" s="41">
        <v>0</v>
      </c>
    </row>
    <row r="554" spans="1:12" ht="14.1" customHeight="1">
      <c r="A554" s="96" t="s">
        <v>167</v>
      </c>
      <c r="B554" s="90" t="s">
        <v>211</v>
      </c>
      <c r="C554" s="90" t="s">
        <v>89</v>
      </c>
      <c r="D554" s="54" t="s">
        <v>3</v>
      </c>
      <c r="E554" s="55">
        <f t="shared" ref="E554:L554" si="175">SUM(E555:E559)</f>
        <v>20613.899999999998</v>
      </c>
      <c r="F554" s="55">
        <f t="shared" si="175"/>
        <v>0</v>
      </c>
      <c r="G554" s="55">
        <f t="shared" si="175"/>
        <v>0</v>
      </c>
      <c r="H554" s="55">
        <f t="shared" si="175"/>
        <v>0</v>
      </c>
      <c r="I554" s="55">
        <f t="shared" si="175"/>
        <v>2061.39</v>
      </c>
      <c r="J554" s="55">
        <f t="shared" si="175"/>
        <v>18552.509999999998</v>
      </c>
      <c r="K554" s="55">
        <f t="shared" si="175"/>
        <v>0</v>
      </c>
      <c r="L554" s="55">
        <f t="shared" si="175"/>
        <v>0</v>
      </c>
    </row>
    <row r="555" spans="1:12">
      <c r="A555" s="97"/>
      <c r="B555" s="91"/>
      <c r="C555" s="91"/>
      <c r="D555" s="54" t="s">
        <v>13</v>
      </c>
      <c r="E555" s="56">
        <v>0</v>
      </c>
      <c r="F555" s="56">
        <v>0</v>
      </c>
      <c r="G555" s="56">
        <v>0</v>
      </c>
      <c r="H555" s="56">
        <v>0</v>
      </c>
      <c r="I555" s="56">
        <v>0</v>
      </c>
      <c r="J555" s="56">
        <v>0</v>
      </c>
      <c r="K555" s="56">
        <v>0</v>
      </c>
      <c r="L555" s="56">
        <v>0</v>
      </c>
    </row>
    <row r="556" spans="1:12">
      <c r="A556" s="97"/>
      <c r="B556" s="91"/>
      <c r="C556" s="91"/>
      <c r="D556" s="54" t="s">
        <v>14</v>
      </c>
      <c r="E556" s="56">
        <v>0</v>
      </c>
      <c r="F556" s="56">
        <v>0</v>
      </c>
      <c r="G556" s="56">
        <v>0</v>
      </c>
      <c r="H556" s="56">
        <v>0</v>
      </c>
      <c r="I556" s="56">
        <v>0</v>
      </c>
      <c r="J556" s="56">
        <v>0</v>
      </c>
      <c r="K556" s="56">
        <v>0</v>
      </c>
      <c r="L556" s="56">
        <v>0</v>
      </c>
    </row>
    <row r="557" spans="1:12">
      <c r="A557" s="97"/>
      <c r="B557" s="91"/>
      <c r="C557" s="91"/>
      <c r="D557" s="54" t="s">
        <v>15</v>
      </c>
      <c r="E557" s="56">
        <v>0</v>
      </c>
      <c r="F557" s="56">
        <v>0</v>
      </c>
      <c r="G557" s="56">
        <v>0</v>
      </c>
      <c r="H557" s="56">
        <v>0</v>
      </c>
      <c r="I557" s="56">
        <v>0</v>
      </c>
      <c r="J557" s="56">
        <v>0</v>
      </c>
      <c r="K557" s="56">
        <v>0</v>
      </c>
      <c r="L557" s="56">
        <v>0</v>
      </c>
    </row>
    <row r="558" spans="1:12" ht="25.5">
      <c r="A558" s="97"/>
      <c r="B558" s="91"/>
      <c r="C558" s="91"/>
      <c r="D558" s="54" t="s">
        <v>107</v>
      </c>
      <c r="E558" s="56">
        <v>0</v>
      </c>
      <c r="F558" s="56">
        <v>0</v>
      </c>
      <c r="G558" s="56">
        <v>0</v>
      </c>
      <c r="H558" s="56">
        <v>0</v>
      </c>
      <c r="I558" s="56">
        <v>0</v>
      </c>
      <c r="J558" s="56">
        <v>0</v>
      </c>
      <c r="K558" s="56">
        <v>0</v>
      </c>
      <c r="L558" s="56">
        <v>0</v>
      </c>
    </row>
    <row r="559" spans="1:12" ht="34.15" customHeight="1">
      <c r="A559" s="85"/>
      <c r="B559" s="92"/>
      <c r="C559" s="92"/>
      <c r="D559" s="54" t="s">
        <v>16</v>
      </c>
      <c r="E559" s="56">
        <f>F559+G559+H559+I559+J559+K559+L559</f>
        <v>20613.899999999998</v>
      </c>
      <c r="F559" s="56">
        <v>0</v>
      </c>
      <c r="G559" s="56">
        <v>0</v>
      </c>
      <c r="H559" s="41">
        <v>0</v>
      </c>
      <c r="I559" s="41">
        <v>2061.39</v>
      </c>
      <c r="J559" s="41">
        <v>18552.509999999998</v>
      </c>
      <c r="K559" s="41">
        <v>0</v>
      </c>
      <c r="L559" s="41">
        <v>0</v>
      </c>
    </row>
    <row r="560" spans="1:12" ht="14.1" customHeight="1">
      <c r="A560" s="96" t="s">
        <v>168</v>
      </c>
      <c r="B560" s="90" t="s">
        <v>212</v>
      </c>
      <c r="C560" s="90" t="s">
        <v>89</v>
      </c>
      <c r="D560" s="54" t="s">
        <v>3</v>
      </c>
      <c r="E560" s="55">
        <f t="shared" ref="E560:L560" si="176">SUM(E561:E565)</f>
        <v>19739.900000000001</v>
      </c>
      <c r="F560" s="55">
        <f t="shared" si="176"/>
        <v>0</v>
      </c>
      <c r="G560" s="55">
        <f t="shared" si="176"/>
        <v>0</v>
      </c>
      <c r="H560" s="55">
        <f t="shared" si="176"/>
        <v>1973.99</v>
      </c>
      <c r="I560" s="55">
        <f t="shared" si="176"/>
        <v>17765.91</v>
      </c>
      <c r="J560" s="55">
        <f t="shared" si="176"/>
        <v>0</v>
      </c>
      <c r="K560" s="55">
        <f t="shared" si="176"/>
        <v>0</v>
      </c>
      <c r="L560" s="55">
        <f t="shared" si="176"/>
        <v>0</v>
      </c>
    </row>
    <row r="561" spans="1:12">
      <c r="A561" s="97"/>
      <c r="B561" s="91"/>
      <c r="C561" s="91"/>
      <c r="D561" s="54" t="s">
        <v>13</v>
      </c>
      <c r="E561" s="56">
        <v>0</v>
      </c>
      <c r="F561" s="56">
        <v>0</v>
      </c>
      <c r="G561" s="56">
        <v>0</v>
      </c>
      <c r="H561" s="56">
        <v>0</v>
      </c>
      <c r="I561" s="56">
        <v>0</v>
      </c>
      <c r="J561" s="56">
        <v>0</v>
      </c>
      <c r="K561" s="56">
        <v>0</v>
      </c>
      <c r="L561" s="56">
        <v>0</v>
      </c>
    </row>
    <row r="562" spans="1:12">
      <c r="A562" s="97"/>
      <c r="B562" s="91"/>
      <c r="C562" s="91"/>
      <c r="D562" s="54" t="s">
        <v>14</v>
      </c>
      <c r="E562" s="56">
        <v>0</v>
      </c>
      <c r="F562" s="56">
        <v>0</v>
      </c>
      <c r="G562" s="56">
        <v>0</v>
      </c>
      <c r="H562" s="56">
        <v>0</v>
      </c>
      <c r="I562" s="56">
        <v>0</v>
      </c>
      <c r="J562" s="56">
        <v>0</v>
      </c>
      <c r="K562" s="56">
        <v>0</v>
      </c>
      <c r="L562" s="56">
        <v>0</v>
      </c>
    </row>
    <row r="563" spans="1:12">
      <c r="A563" s="97"/>
      <c r="B563" s="91"/>
      <c r="C563" s="91"/>
      <c r="D563" s="54" t="s">
        <v>15</v>
      </c>
      <c r="E563" s="56">
        <v>0</v>
      </c>
      <c r="F563" s="56">
        <v>0</v>
      </c>
      <c r="G563" s="56">
        <v>0</v>
      </c>
      <c r="H563" s="56">
        <v>0</v>
      </c>
      <c r="I563" s="56">
        <v>0</v>
      </c>
      <c r="J563" s="56">
        <v>0</v>
      </c>
      <c r="K563" s="56">
        <v>0</v>
      </c>
      <c r="L563" s="56">
        <v>0</v>
      </c>
    </row>
    <row r="564" spans="1:12" ht="25.5">
      <c r="A564" s="97"/>
      <c r="B564" s="91"/>
      <c r="C564" s="91"/>
      <c r="D564" s="54" t="s">
        <v>107</v>
      </c>
      <c r="E564" s="56">
        <v>0</v>
      </c>
      <c r="F564" s="56">
        <v>0</v>
      </c>
      <c r="G564" s="56">
        <v>0</v>
      </c>
      <c r="H564" s="56">
        <v>0</v>
      </c>
      <c r="I564" s="56">
        <v>0</v>
      </c>
      <c r="J564" s="56">
        <v>0</v>
      </c>
      <c r="K564" s="56">
        <v>0</v>
      </c>
      <c r="L564" s="56">
        <v>0</v>
      </c>
    </row>
    <row r="565" spans="1:12" ht="29.25" customHeight="1">
      <c r="A565" s="85"/>
      <c r="B565" s="92"/>
      <c r="C565" s="92"/>
      <c r="D565" s="54" t="s">
        <v>16</v>
      </c>
      <c r="E565" s="56">
        <f>F565+G565+H565+I565+J565+K565+L565</f>
        <v>19739.900000000001</v>
      </c>
      <c r="F565" s="56">
        <v>0</v>
      </c>
      <c r="G565" s="56">
        <v>0</v>
      </c>
      <c r="H565" s="41">
        <v>1973.99</v>
      </c>
      <c r="I565" s="56">
        <v>17765.91</v>
      </c>
      <c r="J565" s="56">
        <v>0</v>
      </c>
      <c r="K565" s="56">
        <v>0</v>
      </c>
      <c r="L565" s="56">
        <v>0</v>
      </c>
    </row>
    <row r="566" spans="1:12" ht="14.1" customHeight="1">
      <c r="A566" s="96" t="s">
        <v>170</v>
      </c>
      <c r="B566" s="90" t="s">
        <v>213</v>
      </c>
      <c r="C566" s="90" t="s">
        <v>89</v>
      </c>
      <c r="D566" s="54" t="s">
        <v>3</v>
      </c>
      <c r="E566" s="55">
        <f t="shared" ref="E566:L566" si="177">SUM(E567:E571)</f>
        <v>5634.96</v>
      </c>
      <c r="F566" s="55">
        <f t="shared" si="177"/>
        <v>0</v>
      </c>
      <c r="G566" s="55">
        <f t="shared" si="177"/>
        <v>0</v>
      </c>
      <c r="H566" s="42">
        <f t="shared" si="177"/>
        <v>597.03</v>
      </c>
      <c r="I566" s="55">
        <f t="shared" si="177"/>
        <v>5037.93</v>
      </c>
      <c r="J566" s="55">
        <f t="shared" si="177"/>
        <v>0</v>
      </c>
      <c r="K566" s="55">
        <f t="shared" si="177"/>
        <v>0</v>
      </c>
      <c r="L566" s="55">
        <f t="shared" si="177"/>
        <v>0</v>
      </c>
    </row>
    <row r="567" spans="1:12">
      <c r="A567" s="97"/>
      <c r="B567" s="91"/>
      <c r="C567" s="91"/>
      <c r="D567" s="54" t="s">
        <v>13</v>
      </c>
      <c r="E567" s="56">
        <f>SUM(F567:L567)</f>
        <v>0</v>
      </c>
      <c r="F567" s="56">
        <v>0</v>
      </c>
      <c r="G567" s="56">
        <v>0</v>
      </c>
      <c r="H567" s="56">
        <v>0</v>
      </c>
      <c r="I567" s="56">
        <v>0</v>
      </c>
      <c r="J567" s="56">
        <v>0</v>
      </c>
      <c r="K567" s="56">
        <v>0</v>
      </c>
      <c r="L567" s="56">
        <v>0</v>
      </c>
    </row>
    <row r="568" spans="1:12">
      <c r="A568" s="97"/>
      <c r="B568" s="91"/>
      <c r="C568" s="91"/>
      <c r="D568" s="54" t="s">
        <v>14</v>
      </c>
      <c r="E568" s="56">
        <f>SUM(F568:L568)</f>
        <v>0</v>
      </c>
      <c r="F568" s="56">
        <v>0</v>
      </c>
      <c r="G568" s="56">
        <v>0</v>
      </c>
      <c r="H568" s="56">
        <v>0</v>
      </c>
      <c r="I568" s="56">
        <v>0</v>
      </c>
      <c r="J568" s="56">
        <v>0</v>
      </c>
      <c r="K568" s="56">
        <v>0</v>
      </c>
      <c r="L568" s="56">
        <v>0</v>
      </c>
    </row>
    <row r="569" spans="1:12">
      <c r="A569" s="97"/>
      <c r="B569" s="91"/>
      <c r="C569" s="91"/>
      <c r="D569" s="54" t="s">
        <v>15</v>
      </c>
      <c r="E569" s="56">
        <f>SUM(F569:L569)</f>
        <v>597.03</v>
      </c>
      <c r="F569" s="56">
        <v>0</v>
      </c>
      <c r="G569" s="56">
        <v>0</v>
      </c>
      <c r="H569" s="56">
        <v>597.03</v>
      </c>
      <c r="I569" s="56">
        <v>0</v>
      </c>
      <c r="J569" s="56">
        <v>0</v>
      </c>
      <c r="K569" s="56">
        <v>0</v>
      </c>
      <c r="L569" s="56">
        <v>0</v>
      </c>
    </row>
    <row r="570" spans="1:12" ht="25.5">
      <c r="A570" s="97"/>
      <c r="B570" s="91"/>
      <c r="C570" s="91"/>
      <c r="D570" s="54" t="s">
        <v>107</v>
      </c>
      <c r="E570" s="56">
        <f>SUM(F570:L570)</f>
        <v>0</v>
      </c>
      <c r="F570" s="56">
        <v>0</v>
      </c>
      <c r="G570" s="56">
        <v>0</v>
      </c>
      <c r="H570" s="56">
        <v>0</v>
      </c>
      <c r="I570" s="56">
        <v>0</v>
      </c>
      <c r="J570" s="56">
        <v>0</v>
      </c>
      <c r="K570" s="56">
        <v>0</v>
      </c>
      <c r="L570" s="56">
        <v>0</v>
      </c>
    </row>
    <row r="571" spans="1:12" ht="24.75" customHeight="1">
      <c r="A571" s="85"/>
      <c r="B571" s="92"/>
      <c r="C571" s="92"/>
      <c r="D571" s="54" t="s">
        <v>16</v>
      </c>
      <c r="E571" s="56">
        <f>SUM(F571:L571)</f>
        <v>5037.93</v>
      </c>
      <c r="F571" s="56">
        <v>0</v>
      </c>
      <c r="G571" s="56">
        <v>0</v>
      </c>
      <c r="H571" s="41">
        <v>0</v>
      </c>
      <c r="I571" s="56">
        <v>5037.93</v>
      </c>
      <c r="J571" s="56">
        <v>0</v>
      </c>
      <c r="K571" s="56">
        <v>0</v>
      </c>
      <c r="L571" s="56">
        <v>0</v>
      </c>
    </row>
    <row r="572" spans="1:12" ht="14.1" customHeight="1">
      <c r="A572" s="96" t="s">
        <v>172</v>
      </c>
      <c r="B572" s="90" t="s">
        <v>214</v>
      </c>
      <c r="C572" s="90" t="s">
        <v>89</v>
      </c>
      <c r="D572" s="54" t="s">
        <v>3</v>
      </c>
      <c r="E572" s="55">
        <f t="shared" ref="E572:L572" si="178">SUM(E573:E577)</f>
        <v>5530.9000000000005</v>
      </c>
      <c r="F572" s="55">
        <f t="shared" si="178"/>
        <v>0</v>
      </c>
      <c r="G572" s="55">
        <f t="shared" si="178"/>
        <v>0</v>
      </c>
      <c r="H572" s="55">
        <f t="shared" si="178"/>
        <v>553.09</v>
      </c>
      <c r="I572" s="55">
        <f t="shared" si="178"/>
        <v>4977.8100000000004</v>
      </c>
      <c r="J572" s="55">
        <f t="shared" si="178"/>
        <v>0</v>
      </c>
      <c r="K572" s="55">
        <f t="shared" si="178"/>
        <v>0</v>
      </c>
      <c r="L572" s="55">
        <f t="shared" si="178"/>
        <v>0</v>
      </c>
    </row>
    <row r="573" spans="1:12">
      <c r="A573" s="97"/>
      <c r="B573" s="91"/>
      <c r="C573" s="91"/>
      <c r="D573" s="54" t="s">
        <v>13</v>
      </c>
      <c r="E573" s="56">
        <v>0</v>
      </c>
      <c r="F573" s="56">
        <v>0</v>
      </c>
      <c r="G573" s="56">
        <v>0</v>
      </c>
      <c r="H573" s="56">
        <v>0</v>
      </c>
      <c r="I573" s="56">
        <v>0</v>
      </c>
      <c r="J573" s="56">
        <v>0</v>
      </c>
      <c r="K573" s="56">
        <v>0</v>
      </c>
      <c r="L573" s="56">
        <v>0</v>
      </c>
    </row>
    <row r="574" spans="1:12">
      <c r="A574" s="97"/>
      <c r="B574" s="91"/>
      <c r="C574" s="91"/>
      <c r="D574" s="54" t="s">
        <v>14</v>
      </c>
      <c r="E574" s="56">
        <v>0</v>
      </c>
      <c r="F574" s="56">
        <v>0</v>
      </c>
      <c r="G574" s="56">
        <v>0</v>
      </c>
      <c r="H574" s="56">
        <v>0</v>
      </c>
      <c r="I574" s="56">
        <v>0</v>
      </c>
      <c r="J574" s="56">
        <v>0</v>
      </c>
      <c r="K574" s="56">
        <v>0</v>
      </c>
      <c r="L574" s="56">
        <v>0</v>
      </c>
    </row>
    <row r="575" spans="1:12">
      <c r="A575" s="97"/>
      <c r="B575" s="91"/>
      <c r="C575" s="91"/>
      <c r="D575" s="54" t="s">
        <v>15</v>
      </c>
      <c r="E575" s="56">
        <v>0</v>
      </c>
      <c r="F575" s="56">
        <v>0</v>
      </c>
      <c r="G575" s="56">
        <v>0</v>
      </c>
      <c r="H575" s="56">
        <v>0</v>
      </c>
      <c r="I575" s="56">
        <v>0</v>
      </c>
      <c r="J575" s="56">
        <v>0</v>
      </c>
      <c r="K575" s="56">
        <v>0</v>
      </c>
      <c r="L575" s="56">
        <v>0</v>
      </c>
    </row>
    <row r="576" spans="1:12" ht="25.5">
      <c r="A576" s="97"/>
      <c r="B576" s="91"/>
      <c r="C576" s="91"/>
      <c r="D576" s="54" t="s">
        <v>107</v>
      </c>
      <c r="E576" s="56">
        <v>0</v>
      </c>
      <c r="F576" s="56">
        <v>0</v>
      </c>
      <c r="G576" s="56">
        <v>0</v>
      </c>
      <c r="H576" s="56">
        <v>0</v>
      </c>
      <c r="I576" s="56">
        <v>0</v>
      </c>
      <c r="J576" s="56">
        <v>0</v>
      </c>
      <c r="K576" s="56">
        <v>0</v>
      </c>
      <c r="L576" s="56">
        <v>0</v>
      </c>
    </row>
    <row r="577" spans="1:12" ht="30" customHeight="1">
      <c r="A577" s="85"/>
      <c r="B577" s="92"/>
      <c r="C577" s="92"/>
      <c r="D577" s="54" t="s">
        <v>16</v>
      </c>
      <c r="E577" s="56">
        <f>F577+G577+H577+I577+J577+K577+L577</f>
        <v>5530.9000000000005</v>
      </c>
      <c r="F577" s="56">
        <v>0</v>
      </c>
      <c r="G577" s="56">
        <v>0</v>
      </c>
      <c r="H577" s="41">
        <v>553.09</v>
      </c>
      <c r="I577" s="56">
        <v>4977.8100000000004</v>
      </c>
      <c r="J577" s="56">
        <v>0</v>
      </c>
      <c r="K577" s="56">
        <v>0</v>
      </c>
      <c r="L577" s="56">
        <v>0</v>
      </c>
    </row>
    <row r="578" spans="1:12" ht="14.1" customHeight="1">
      <c r="A578" s="96" t="s">
        <v>173</v>
      </c>
      <c r="B578" s="90" t="s">
        <v>176</v>
      </c>
      <c r="C578" s="90" t="s">
        <v>89</v>
      </c>
      <c r="D578" s="54" t="s">
        <v>3</v>
      </c>
      <c r="E578" s="55">
        <f t="shared" ref="E578:L584" si="179">SUM(E579:E583)</f>
        <v>19094.7</v>
      </c>
      <c r="F578" s="55">
        <f t="shared" si="179"/>
        <v>0</v>
      </c>
      <c r="G578" s="55">
        <f t="shared" si="179"/>
        <v>0</v>
      </c>
      <c r="H578" s="55">
        <f t="shared" si="179"/>
        <v>1909.47</v>
      </c>
      <c r="I578" s="55">
        <f t="shared" si="179"/>
        <v>17185.23</v>
      </c>
      <c r="J578" s="55">
        <f t="shared" si="179"/>
        <v>0</v>
      </c>
      <c r="K578" s="55">
        <f t="shared" si="179"/>
        <v>0</v>
      </c>
      <c r="L578" s="55">
        <f t="shared" si="179"/>
        <v>0</v>
      </c>
    </row>
    <row r="579" spans="1:12">
      <c r="A579" s="97"/>
      <c r="B579" s="91"/>
      <c r="C579" s="91"/>
      <c r="D579" s="54" t="s">
        <v>13</v>
      </c>
      <c r="E579" s="56">
        <v>0</v>
      </c>
      <c r="F579" s="56">
        <f t="shared" si="179"/>
        <v>0</v>
      </c>
      <c r="G579" s="56">
        <f t="shared" si="179"/>
        <v>0</v>
      </c>
      <c r="H579" s="56">
        <v>0</v>
      </c>
      <c r="I579" s="56">
        <v>0</v>
      </c>
      <c r="J579" s="56">
        <v>0</v>
      </c>
      <c r="K579" s="56">
        <f t="shared" si="179"/>
        <v>0</v>
      </c>
      <c r="L579" s="56">
        <f t="shared" si="179"/>
        <v>0</v>
      </c>
    </row>
    <row r="580" spans="1:12">
      <c r="A580" s="97"/>
      <c r="B580" s="91"/>
      <c r="C580" s="91"/>
      <c r="D580" s="54" t="s">
        <v>14</v>
      </c>
      <c r="E580" s="56">
        <v>0</v>
      </c>
      <c r="F580" s="56">
        <f t="shared" si="179"/>
        <v>0</v>
      </c>
      <c r="G580" s="56">
        <f t="shared" si="179"/>
        <v>0</v>
      </c>
      <c r="H580" s="56">
        <v>0</v>
      </c>
      <c r="I580" s="56">
        <v>0</v>
      </c>
      <c r="J580" s="56">
        <v>0</v>
      </c>
      <c r="K580" s="56">
        <f t="shared" si="179"/>
        <v>0</v>
      </c>
      <c r="L580" s="56">
        <f t="shared" si="179"/>
        <v>0</v>
      </c>
    </row>
    <row r="581" spans="1:12">
      <c r="A581" s="97"/>
      <c r="B581" s="91"/>
      <c r="C581" s="91"/>
      <c r="D581" s="54" t="s">
        <v>15</v>
      </c>
      <c r="E581" s="56">
        <v>0</v>
      </c>
      <c r="F581" s="56">
        <f t="shared" si="179"/>
        <v>0</v>
      </c>
      <c r="G581" s="56">
        <f t="shared" si="179"/>
        <v>0</v>
      </c>
      <c r="H581" s="56">
        <v>0</v>
      </c>
      <c r="I581" s="56">
        <v>0</v>
      </c>
      <c r="J581" s="56">
        <v>0</v>
      </c>
      <c r="K581" s="56">
        <f t="shared" si="179"/>
        <v>0</v>
      </c>
      <c r="L581" s="56">
        <f t="shared" si="179"/>
        <v>0</v>
      </c>
    </row>
    <row r="582" spans="1:12" ht="25.5">
      <c r="A582" s="97"/>
      <c r="B582" s="91"/>
      <c r="C582" s="91"/>
      <c r="D582" s="54" t="s">
        <v>107</v>
      </c>
      <c r="E582" s="56">
        <v>0</v>
      </c>
      <c r="F582" s="56">
        <f t="shared" si="179"/>
        <v>0</v>
      </c>
      <c r="G582" s="56">
        <f t="shared" si="179"/>
        <v>0</v>
      </c>
      <c r="H582" s="56">
        <v>0</v>
      </c>
      <c r="I582" s="56">
        <v>0</v>
      </c>
      <c r="J582" s="56">
        <v>0</v>
      </c>
      <c r="K582" s="56">
        <f t="shared" si="179"/>
        <v>0</v>
      </c>
      <c r="L582" s="56">
        <f t="shared" si="179"/>
        <v>0</v>
      </c>
    </row>
    <row r="583" spans="1:12" ht="27.6" customHeight="1">
      <c r="A583" s="85"/>
      <c r="B583" s="92"/>
      <c r="C583" s="92"/>
      <c r="D583" s="54" t="s">
        <v>16</v>
      </c>
      <c r="E583" s="56">
        <f>F583+G583+H583+I583+J583+K583+L583</f>
        <v>19094.7</v>
      </c>
      <c r="F583" s="56">
        <f t="shared" si="179"/>
        <v>0</v>
      </c>
      <c r="G583" s="56">
        <f t="shared" si="179"/>
        <v>0</v>
      </c>
      <c r="H583" s="41">
        <v>1909.47</v>
      </c>
      <c r="I583" s="56">
        <v>17185.23</v>
      </c>
      <c r="J583" s="56">
        <v>0</v>
      </c>
      <c r="K583" s="56">
        <f t="shared" si="179"/>
        <v>0</v>
      </c>
      <c r="L583" s="56">
        <f t="shared" si="179"/>
        <v>0</v>
      </c>
    </row>
    <row r="584" spans="1:12" ht="14.1" customHeight="1">
      <c r="A584" s="96" t="s">
        <v>174</v>
      </c>
      <c r="B584" s="90" t="s">
        <v>215</v>
      </c>
      <c r="C584" s="90" t="s">
        <v>89</v>
      </c>
      <c r="D584" s="54" t="s">
        <v>3</v>
      </c>
      <c r="E584" s="55">
        <f>SUM(E585:E589)</f>
        <v>5464.2</v>
      </c>
      <c r="F584" s="55">
        <f t="shared" si="179"/>
        <v>0</v>
      </c>
      <c r="G584" s="55">
        <f t="shared" si="179"/>
        <v>0</v>
      </c>
      <c r="H584" s="55">
        <f>SUM(H585:H589)</f>
        <v>0</v>
      </c>
      <c r="I584" s="55">
        <f>SUM(I585:I589)</f>
        <v>546.41999999999996</v>
      </c>
      <c r="J584" s="55">
        <f>SUM(J585:J589)</f>
        <v>4917.78</v>
      </c>
      <c r="K584" s="55">
        <f t="shared" si="179"/>
        <v>0</v>
      </c>
      <c r="L584" s="55">
        <f t="shared" si="179"/>
        <v>0</v>
      </c>
    </row>
    <row r="585" spans="1:12">
      <c r="A585" s="97"/>
      <c r="B585" s="91"/>
      <c r="C585" s="91"/>
      <c r="D585" s="54" t="s">
        <v>13</v>
      </c>
      <c r="E585" s="56">
        <v>0</v>
      </c>
      <c r="F585" s="56">
        <v>0</v>
      </c>
      <c r="G585" s="56">
        <v>0</v>
      </c>
      <c r="H585" s="56">
        <v>0</v>
      </c>
      <c r="I585" s="56">
        <v>0</v>
      </c>
      <c r="J585" s="56">
        <v>0</v>
      </c>
      <c r="K585" s="56">
        <v>0</v>
      </c>
      <c r="L585" s="56">
        <v>0</v>
      </c>
    </row>
    <row r="586" spans="1:12">
      <c r="A586" s="97"/>
      <c r="B586" s="91"/>
      <c r="C586" s="91"/>
      <c r="D586" s="54" t="s">
        <v>14</v>
      </c>
      <c r="E586" s="56">
        <v>0</v>
      </c>
      <c r="F586" s="56">
        <v>0</v>
      </c>
      <c r="G586" s="56">
        <v>0</v>
      </c>
      <c r="H586" s="56">
        <v>0</v>
      </c>
      <c r="I586" s="56">
        <v>0</v>
      </c>
      <c r="J586" s="56">
        <v>0</v>
      </c>
      <c r="K586" s="56">
        <v>0</v>
      </c>
      <c r="L586" s="56">
        <v>0</v>
      </c>
    </row>
    <row r="587" spans="1:12">
      <c r="A587" s="97"/>
      <c r="B587" s="91"/>
      <c r="C587" s="91"/>
      <c r="D587" s="54" t="s">
        <v>15</v>
      </c>
      <c r="E587" s="56">
        <v>0</v>
      </c>
      <c r="F587" s="56">
        <v>0</v>
      </c>
      <c r="G587" s="56">
        <v>0</v>
      </c>
      <c r="H587" s="56">
        <v>0</v>
      </c>
      <c r="I587" s="56">
        <v>0</v>
      </c>
      <c r="J587" s="56">
        <v>0</v>
      </c>
      <c r="K587" s="56">
        <v>0</v>
      </c>
      <c r="L587" s="56">
        <v>0</v>
      </c>
    </row>
    <row r="588" spans="1:12" ht="25.5">
      <c r="A588" s="97"/>
      <c r="B588" s="91"/>
      <c r="C588" s="91"/>
      <c r="D588" s="54" t="s">
        <v>107</v>
      </c>
      <c r="E588" s="56">
        <v>0</v>
      </c>
      <c r="F588" s="56">
        <v>0</v>
      </c>
      <c r="G588" s="56">
        <v>0</v>
      </c>
      <c r="H588" s="56">
        <v>0</v>
      </c>
      <c r="I588" s="56">
        <v>0</v>
      </c>
      <c r="J588" s="56">
        <v>0</v>
      </c>
      <c r="K588" s="56">
        <v>0</v>
      </c>
      <c r="L588" s="56">
        <v>0</v>
      </c>
    </row>
    <row r="589" spans="1:12" ht="33.6" customHeight="1">
      <c r="A589" s="85"/>
      <c r="B589" s="92"/>
      <c r="C589" s="92"/>
      <c r="D589" s="54" t="s">
        <v>16</v>
      </c>
      <c r="E589" s="56">
        <f>F589+G589+H589+I589+J589+K589+L589</f>
        <v>5464.2</v>
      </c>
      <c r="F589" s="56">
        <v>0</v>
      </c>
      <c r="G589" s="56">
        <v>0</v>
      </c>
      <c r="H589" s="41">
        <v>0</v>
      </c>
      <c r="I589" s="56">
        <v>546.41999999999996</v>
      </c>
      <c r="J589" s="56">
        <v>4917.78</v>
      </c>
      <c r="K589" s="56">
        <v>0</v>
      </c>
      <c r="L589" s="56">
        <v>0</v>
      </c>
    </row>
    <row r="590" spans="1:12" ht="14.1" customHeight="1">
      <c r="A590" s="96" t="s">
        <v>175</v>
      </c>
      <c r="B590" s="90" t="s">
        <v>179</v>
      </c>
      <c r="C590" s="90" t="s">
        <v>89</v>
      </c>
      <c r="D590" s="54" t="s">
        <v>3</v>
      </c>
      <c r="E590" s="55">
        <f t="shared" ref="E590:L590" si="180">SUM(E591:E595)</f>
        <v>18687.5</v>
      </c>
      <c r="F590" s="55">
        <f t="shared" si="180"/>
        <v>0</v>
      </c>
      <c r="G590" s="55">
        <f t="shared" si="180"/>
        <v>0</v>
      </c>
      <c r="H590" s="55">
        <f t="shared" si="180"/>
        <v>0</v>
      </c>
      <c r="I590" s="55">
        <f t="shared" si="180"/>
        <v>1868.75</v>
      </c>
      <c r="J590" s="55">
        <f t="shared" si="180"/>
        <v>16818.75</v>
      </c>
      <c r="K590" s="55">
        <f t="shared" si="180"/>
        <v>0</v>
      </c>
      <c r="L590" s="55">
        <f t="shared" si="180"/>
        <v>0</v>
      </c>
    </row>
    <row r="591" spans="1:12">
      <c r="A591" s="97"/>
      <c r="B591" s="91"/>
      <c r="C591" s="91"/>
      <c r="D591" s="54" t="s">
        <v>13</v>
      </c>
      <c r="E591" s="56">
        <v>0</v>
      </c>
      <c r="F591" s="56">
        <v>0</v>
      </c>
      <c r="G591" s="56">
        <v>0</v>
      </c>
      <c r="H591" s="41">
        <v>0</v>
      </c>
      <c r="I591" s="41">
        <v>0</v>
      </c>
      <c r="J591" s="41">
        <v>0</v>
      </c>
      <c r="K591" s="41">
        <v>0</v>
      </c>
      <c r="L591" s="41">
        <v>0</v>
      </c>
    </row>
    <row r="592" spans="1:12">
      <c r="A592" s="97"/>
      <c r="B592" s="91"/>
      <c r="C592" s="91"/>
      <c r="D592" s="54" t="s">
        <v>14</v>
      </c>
      <c r="E592" s="56">
        <v>0</v>
      </c>
      <c r="F592" s="56">
        <v>0</v>
      </c>
      <c r="G592" s="56">
        <v>0</v>
      </c>
      <c r="H592" s="41">
        <v>0</v>
      </c>
      <c r="I592" s="41">
        <v>0</v>
      </c>
      <c r="J592" s="41">
        <v>0</v>
      </c>
      <c r="K592" s="41">
        <v>0</v>
      </c>
      <c r="L592" s="41">
        <v>0</v>
      </c>
    </row>
    <row r="593" spans="1:12">
      <c r="A593" s="97"/>
      <c r="B593" s="91"/>
      <c r="C593" s="91"/>
      <c r="D593" s="54" t="s">
        <v>15</v>
      </c>
      <c r="E593" s="56">
        <v>0</v>
      </c>
      <c r="F593" s="56">
        <v>0</v>
      </c>
      <c r="G593" s="56">
        <v>0</v>
      </c>
      <c r="H593" s="41">
        <v>0</v>
      </c>
      <c r="I593" s="41">
        <v>0</v>
      </c>
      <c r="J593" s="41">
        <v>0</v>
      </c>
      <c r="K593" s="41">
        <v>0</v>
      </c>
      <c r="L593" s="41">
        <v>0</v>
      </c>
    </row>
    <row r="594" spans="1:12" ht="25.5">
      <c r="A594" s="97"/>
      <c r="B594" s="91"/>
      <c r="C594" s="91"/>
      <c r="D594" s="54" t="s">
        <v>107</v>
      </c>
      <c r="E594" s="56">
        <v>0</v>
      </c>
      <c r="F594" s="56">
        <v>0</v>
      </c>
      <c r="G594" s="56">
        <v>0</v>
      </c>
      <c r="H594" s="41">
        <v>0</v>
      </c>
      <c r="I594" s="41">
        <v>0</v>
      </c>
      <c r="J594" s="41">
        <v>0</v>
      </c>
      <c r="K594" s="41">
        <v>0</v>
      </c>
      <c r="L594" s="41">
        <v>0</v>
      </c>
    </row>
    <row r="595" spans="1:12" ht="28.15" customHeight="1">
      <c r="A595" s="85"/>
      <c r="B595" s="92"/>
      <c r="C595" s="92"/>
      <c r="D595" s="54" t="s">
        <v>16</v>
      </c>
      <c r="E595" s="56">
        <f>F595+G595+H595+I595+J595+K595+L595</f>
        <v>18687.5</v>
      </c>
      <c r="F595" s="56">
        <v>0</v>
      </c>
      <c r="G595" s="56">
        <v>0</v>
      </c>
      <c r="H595" s="41">
        <v>0</v>
      </c>
      <c r="I595" s="41">
        <v>1868.75</v>
      </c>
      <c r="J595" s="41">
        <v>16818.75</v>
      </c>
      <c r="K595" s="41">
        <v>0</v>
      </c>
      <c r="L595" s="41">
        <v>0</v>
      </c>
    </row>
    <row r="596" spans="1:12" ht="14.1" customHeight="1">
      <c r="A596" s="96" t="s">
        <v>177</v>
      </c>
      <c r="B596" s="90" t="s">
        <v>181</v>
      </c>
      <c r="C596" s="90" t="s">
        <v>89</v>
      </c>
      <c r="D596" s="54" t="s">
        <v>3</v>
      </c>
      <c r="E596" s="55">
        <f t="shared" ref="E596:L596" si="181">SUM(E597:E601)</f>
        <v>29178.400000000001</v>
      </c>
      <c r="F596" s="55">
        <f t="shared" si="181"/>
        <v>0</v>
      </c>
      <c r="G596" s="55">
        <f t="shared" si="181"/>
        <v>0</v>
      </c>
      <c r="H596" s="55">
        <f t="shared" si="181"/>
        <v>2917.84</v>
      </c>
      <c r="I596" s="55">
        <f t="shared" si="181"/>
        <v>26260.560000000001</v>
      </c>
      <c r="J596" s="55">
        <f t="shared" si="181"/>
        <v>0</v>
      </c>
      <c r="K596" s="55">
        <f t="shared" si="181"/>
        <v>0</v>
      </c>
      <c r="L596" s="55">
        <f t="shared" si="181"/>
        <v>0</v>
      </c>
    </row>
    <row r="597" spans="1:12">
      <c r="A597" s="97"/>
      <c r="B597" s="91"/>
      <c r="C597" s="91"/>
      <c r="D597" s="54" t="s">
        <v>13</v>
      </c>
      <c r="E597" s="56">
        <v>0</v>
      </c>
      <c r="F597" s="56">
        <v>0</v>
      </c>
      <c r="G597" s="56">
        <v>0</v>
      </c>
      <c r="H597" s="56">
        <v>0</v>
      </c>
      <c r="I597" s="56">
        <v>0</v>
      </c>
      <c r="J597" s="56">
        <v>0</v>
      </c>
      <c r="K597" s="56">
        <v>0</v>
      </c>
      <c r="L597" s="56">
        <v>0</v>
      </c>
    </row>
    <row r="598" spans="1:12">
      <c r="A598" s="97"/>
      <c r="B598" s="91"/>
      <c r="C598" s="91"/>
      <c r="D598" s="54" t="s">
        <v>14</v>
      </c>
      <c r="E598" s="56">
        <v>0</v>
      </c>
      <c r="F598" s="56">
        <v>0</v>
      </c>
      <c r="G598" s="56">
        <v>0</v>
      </c>
      <c r="H598" s="56">
        <v>0</v>
      </c>
      <c r="I598" s="56">
        <v>0</v>
      </c>
      <c r="J598" s="56">
        <v>0</v>
      </c>
      <c r="K598" s="56">
        <v>0</v>
      </c>
      <c r="L598" s="56">
        <v>0</v>
      </c>
    </row>
    <row r="599" spans="1:12">
      <c r="A599" s="97"/>
      <c r="B599" s="91"/>
      <c r="C599" s="91"/>
      <c r="D599" s="54" t="s">
        <v>15</v>
      </c>
      <c r="E599" s="56">
        <v>0</v>
      </c>
      <c r="F599" s="56">
        <v>0</v>
      </c>
      <c r="G599" s="56">
        <v>0</v>
      </c>
      <c r="H599" s="56">
        <v>0</v>
      </c>
      <c r="I599" s="56">
        <v>0</v>
      </c>
      <c r="J599" s="56">
        <v>0</v>
      </c>
      <c r="K599" s="56">
        <v>0</v>
      </c>
      <c r="L599" s="56">
        <v>0</v>
      </c>
    </row>
    <row r="600" spans="1:12" ht="25.5">
      <c r="A600" s="97"/>
      <c r="B600" s="91"/>
      <c r="C600" s="91"/>
      <c r="D600" s="54" t="s">
        <v>107</v>
      </c>
      <c r="E600" s="56">
        <v>0</v>
      </c>
      <c r="F600" s="56">
        <v>0</v>
      </c>
      <c r="G600" s="56">
        <v>0</v>
      </c>
      <c r="H600" s="56">
        <v>0</v>
      </c>
      <c r="I600" s="56">
        <v>0</v>
      </c>
      <c r="J600" s="56">
        <v>0</v>
      </c>
      <c r="K600" s="56">
        <v>0</v>
      </c>
      <c r="L600" s="56">
        <v>0</v>
      </c>
    </row>
    <row r="601" spans="1:12" ht="32.25" customHeight="1">
      <c r="A601" s="85"/>
      <c r="B601" s="92"/>
      <c r="C601" s="92"/>
      <c r="D601" s="54" t="s">
        <v>16</v>
      </c>
      <c r="E601" s="56">
        <f>F601+G601+H601+I601+J601+K601+L601</f>
        <v>29178.400000000001</v>
      </c>
      <c r="F601" s="56">
        <v>0</v>
      </c>
      <c r="G601" s="56">
        <v>0</v>
      </c>
      <c r="H601" s="41">
        <v>2917.84</v>
      </c>
      <c r="I601" s="56">
        <v>26260.560000000001</v>
      </c>
      <c r="J601" s="56">
        <v>0</v>
      </c>
      <c r="K601" s="56">
        <v>0</v>
      </c>
      <c r="L601" s="56">
        <v>0</v>
      </c>
    </row>
    <row r="602" spans="1:12" ht="14.1" customHeight="1">
      <c r="A602" s="96" t="s">
        <v>178</v>
      </c>
      <c r="B602" s="90" t="s">
        <v>216</v>
      </c>
      <c r="C602" s="90" t="s">
        <v>89</v>
      </c>
      <c r="D602" s="54" t="s">
        <v>3</v>
      </c>
      <c r="E602" s="55">
        <f t="shared" ref="E602:L602" si="182">SUM(E603:E607)</f>
        <v>5454.7</v>
      </c>
      <c r="F602" s="55">
        <f t="shared" si="182"/>
        <v>0</v>
      </c>
      <c r="G602" s="55">
        <f t="shared" si="182"/>
        <v>0</v>
      </c>
      <c r="H602" s="55">
        <f t="shared" si="182"/>
        <v>545.47</v>
      </c>
      <c r="I602" s="55">
        <f t="shared" si="182"/>
        <v>4909.2299999999996</v>
      </c>
      <c r="J602" s="55">
        <f t="shared" si="182"/>
        <v>0</v>
      </c>
      <c r="K602" s="55">
        <f t="shared" si="182"/>
        <v>0</v>
      </c>
      <c r="L602" s="55">
        <f t="shared" si="182"/>
        <v>0</v>
      </c>
    </row>
    <row r="603" spans="1:12">
      <c r="A603" s="97"/>
      <c r="B603" s="91"/>
      <c r="C603" s="91"/>
      <c r="D603" s="54" t="s">
        <v>13</v>
      </c>
      <c r="E603" s="56">
        <v>0</v>
      </c>
      <c r="F603" s="56">
        <v>0</v>
      </c>
      <c r="G603" s="56">
        <v>0</v>
      </c>
      <c r="H603" s="56">
        <v>0</v>
      </c>
      <c r="I603" s="56">
        <v>0</v>
      </c>
      <c r="J603" s="56">
        <v>0</v>
      </c>
      <c r="K603" s="56">
        <v>0</v>
      </c>
      <c r="L603" s="56">
        <v>0</v>
      </c>
    </row>
    <row r="604" spans="1:12">
      <c r="A604" s="97"/>
      <c r="B604" s="91"/>
      <c r="C604" s="91"/>
      <c r="D604" s="54" t="s">
        <v>14</v>
      </c>
      <c r="E604" s="56">
        <v>0</v>
      </c>
      <c r="F604" s="56">
        <v>0</v>
      </c>
      <c r="G604" s="56">
        <v>0</v>
      </c>
      <c r="H604" s="56">
        <v>0</v>
      </c>
      <c r="I604" s="56">
        <v>0</v>
      </c>
      <c r="J604" s="56">
        <v>0</v>
      </c>
      <c r="K604" s="56">
        <v>0</v>
      </c>
      <c r="L604" s="56">
        <v>0</v>
      </c>
    </row>
    <row r="605" spans="1:12">
      <c r="A605" s="97"/>
      <c r="B605" s="91"/>
      <c r="C605" s="91"/>
      <c r="D605" s="54" t="s">
        <v>15</v>
      </c>
      <c r="E605" s="56">
        <v>0</v>
      </c>
      <c r="F605" s="56">
        <v>0</v>
      </c>
      <c r="G605" s="56">
        <v>0</v>
      </c>
      <c r="H605" s="56">
        <v>0</v>
      </c>
      <c r="I605" s="56">
        <v>0</v>
      </c>
      <c r="J605" s="56">
        <v>0</v>
      </c>
      <c r="K605" s="56">
        <v>0</v>
      </c>
      <c r="L605" s="56">
        <v>0</v>
      </c>
    </row>
    <row r="606" spans="1:12" ht="25.5">
      <c r="A606" s="97"/>
      <c r="B606" s="91"/>
      <c r="C606" s="91"/>
      <c r="D606" s="54" t="s">
        <v>107</v>
      </c>
      <c r="E606" s="56">
        <v>0</v>
      </c>
      <c r="F606" s="56">
        <v>0</v>
      </c>
      <c r="G606" s="56">
        <v>0</v>
      </c>
      <c r="H606" s="56">
        <v>0</v>
      </c>
      <c r="I606" s="56">
        <v>0</v>
      </c>
      <c r="J606" s="56">
        <v>0</v>
      </c>
      <c r="K606" s="56">
        <v>0</v>
      </c>
      <c r="L606" s="56">
        <v>0</v>
      </c>
    </row>
    <row r="607" spans="1:12" ht="38.450000000000003" customHeight="1">
      <c r="A607" s="85"/>
      <c r="B607" s="92"/>
      <c r="C607" s="92"/>
      <c r="D607" s="54" t="s">
        <v>16</v>
      </c>
      <c r="E607" s="56">
        <f>F607+G607+H607+I607+J607+K607+L607</f>
        <v>5454.7</v>
      </c>
      <c r="F607" s="56">
        <v>0</v>
      </c>
      <c r="G607" s="56">
        <v>0</v>
      </c>
      <c r="H607" s="41">
        <v>545.47</v>
      </c>
      <c r="I607" s="56">
        <v>4909.2299999999996</v>
      </c>
      <c r="J607" s="56">
        <v>0</v>
      </c>
      <c r="K607" s="56">
        <v>0</v>
      </c>
      <c r="L607" s="56">
        <v>0</v>
      </c>
    </row>
    <row r="608" spans="1:12" ht="15" customHeight="1">
      <c r="A608" s="96" t="s">
        <v>180</v>
      </c>
      <c r="B608" s="90" t="s">
        <v>217</v>
      </c>
      <c r="C608" s="90" t="s">
        <v>89</v>
      </c>
      <c r="D608" s="54" t="s">
        <v>3</v>
      </c>
      <c r="E608" s="55">
        <f t="shared" ref="E608:L608" si="183">SUM(E609:E613)</f>
        <v>5449</v>
      </c>
      <c r="F608" s="55">
        <f t="shared" si="183"/>
        <v>0</v>
      </c>
      <c r="G608" s="55">
        <f t="shared" si="183"/>
        <v>0</v>
      </c>
      <c r="H608" s="55">
        <f t="shared" si="183"/>
        <v>544.9</v>
      </c>
      <c r="I608" s="55">
        <f t="shared" si="183"/>
        <v>4904.1000000000004</v>
      </c>
      <c r="J608" s="55">
        <f t="shared" si="183"/>
        <v>0</v>
      </c>
      <c r="K608" s="55">
        <f t="shared" si="183"/>
        <v>0</v>
      </c>
      <c r="L608" s="55">
        <f t="shared" si="183"/>
        <v>0</v>
      </c>
    </row>
    <row r="609" spans="1:13">
      <c r="A609" s="97"/>
      <c r="B609" s="91"/>
      <c r="C609" s="91"/>
      <c r="D609" s="54" t="s">
        <v>13</v>
      </c>
      <c r="E609" s="56">
        <v>0</v>
      </c>
      <c r="F609" s="56">
        <v>0</v>
      </c>
      <c r="G609" s="56">
        <v>0</v>
      </c>
      <c r="H609" s="56">
        <v>0</v>
      </c>
      <c r="I609" s="56">
        <v>0</v>
      </c>
      <c r="J609" s="56">
        <v>0</v>
      </c>
      <c r="K609" s="56">
        <v>0</v>
      </c>
      <c r="L609" s="56">
        <v>0</v>
      </c>
    </row>
    <row r="610" spans="1:13">
      <c r="A610" s="97"/>
      <c r="B610" s="91"/>
      <c r="C610" s="91"/>
      <c r="D610" s="54" t="s">
        <v>14</v>
      </c>
      <c r="E610" s="56">
        <v>0</v>
      </c>
      <c r="F610" s="56">
        <v>0</v>
      </c>
      <c r="G610" s="56">
        <v>0</v>
      </c>
      <c r="H610" s="56">
        <v>0</v>
      </c>
      <c r="I610" s="56">
        <v>0</v>
      </c>
      <c r="J610" s="56">
        <v>0</v>
      </c>
      <c r="K610" s="56">
        <v>0</v>
      </c>
      <c r="L610" s="56">
        <v>0</v>
      </c>
    </row>
    <row r="611" spans="1:13" ht="19.899999999999999" customHeight="1">
      <c r="A611" s="97"/>
      <c r="B611" s="91"/>
      <c r="C611" s="91"/>
      <c r="D611" s="54" t="s">
        <v>15</v>
      </c>
      <c r="E611" s="56">
        <v>0</v>
      </c>
      <c r="F611" s="56">
        <v>0</v>
      </c>
      <c r="G611" s="56">
        <v>0</v>
      </c>
      <c r="H611" s="56">
        <v>0</v>
      </c>
      <c r="I611" s="56">
        <v>0</v>
      </c>
      <c r="J611" s="56">
        <v>0</v>
      </c>
      <c r="K611" s="56">
        <v>0</v>
      </c>
      <c r="L611" s="56">
        <v>0</v>
      </c>
      <c r="M611" s="2"/>
    </row>
    <row r="612" spans="1:13" ht="27" customHeight="1">
      <c r="A612" s="97"/>
      <c r="B612" s="91"/>
      <c r="C612" s="91"/>
      <c r="D612" s="54" t="s">
        <v>107</v>
      </c>
      <c r="E612" s="56">
        <v>0</v>
      </c>
      <c r="F612" s="56">
        <v>0</v>
      </c>
      <c r="G612" s="56">
        <v>0</v>
      </c>
      <c r="H612" s="56">
        <v>0</v>
      </c>
      <c r="I612" s="56">
        <v>0</v>
      </c>
      <c r="J612" s="56">
        <v>0</v>
      </c>
      <c r="K612" s="56">
        <v>0</v>
      </c>
      <c r="L612" s="56">
        <v>0</v>
      </c>
      <c r="M612" s="2"/>
    </row>
    <row r="613" spans="1:13" ht="26.45" customHeight="1">
      <c r="A613" s="85"/>
      <c r="B613" s="92"/>
      <c r="C613" s="92"/>
      <c r="D613" s="54" t="s">
        <v>16</v>
      </c>
      <c r="E613" s="56">
        <f>F613+G613+H613+I613+J613+K613+L613</f>
        <v>5449</v>
      </c>
      <c r="F613" s="56">
        <v>0</v>
      </c>
      <c r="G613" s="56">
        <v>0</v>
      </c>
      <c r="H613" s="41">
        <v>544.9</v>
      </c>
      <c r="I613" s="56">
        <v>4904.1000000000004</v>
      </c>
      <c r="J613" s="56">
        <v>0</v>
      </c>
      <c r="K613" s="56">
        <v>0</v>
      </c>
      <c r="L613" s="56">
        <v>0</v>
      </c>
    </row>
    <row r="614" spans="1:13" ht="14.1" customHeight="1">
      <c r="A614" s="153" t="s">
        <v>182</v>
      </c>
      <c r="B614" s="90" t="s">
        <v>185</v>
      </c>
      <c r="C614" s="90" t="s">
        <v>89</v>
      </c>
      <c r="D614" s="54" t="s">
        <v>3</v>
      </c>
      <c r="E614" s="55">
        <f t="shared" ref="E614:L614" si="184">SUM(E615:E619)</f>
        <v>18642.3</v>
      </c>
      <c r="F614" s="55">
        <f t="shared" si="184"/>
        <v>0</v>
      </c>
      <c r="G614" s="55">
        <f t="shared" si="184"/>
        <v>0</v>
      </c>
      <c r="H614" s="55">
        <f t="shared" si="184"/>
        <v>1864.23</v>
      </c>
      <c r="I614" s="55">
        <f t="shared" si="184"/>
        <v>16778.07</v>
      </c>
      <c r="J614" s="55">
        <f t="shared" si="184"/>
        <v>0</v>
      </c>
      <c r="K614" s="55">
        <f t="shared" si="184"/>
        <v>0</v>
      </c>
      <c r="L614" s="55">
        <f t="shared" si="184"/>
        <v>0</v>
      </c>
    </row>
    <row r="615" spans="1:13">
      <c r="A615" s="154"/>
      <c r="B615" s="91"/>
      <c r="C615" s="91"/>
      <c r="D615" s="54" t="s">
        <v>13</v>
      </c>
      <c r="E615" s="56">
        <v>0</v>
      </c>
      <c r="F615" s="56">
        <v>0</v>
      </c>
      <c r="G615" s="56">
        <v>0</v>
      </c>
      <c r="H615" s="56">
        <v>0</v>
      </c>
      <c r="I615" s="56">
        <v>0</v>
      </c>
      <c r="J615" s="56">
        <v>0</v>
      </c>
      <c r="K615" s="56">
        <v>0</v>
      </c>
      <c r="L615" s="56">
        <v>0</v>
      </c>
    </row>
    <row r="616" spans="1:13">
      <c r="A616" s="154"/>
      <c r="B616" s="91"/>
      <c r="C616" s="91"/>
      <c r="D616" s="54" t="s">
        <v>14</v>
      </c>
      <c r="E616" s="56">
        <v>0</v>
      </c>
      <c r="F616" s="56">
        <v>0</v>
      </c>
      <c r="G616" s="56">
        <v>0</v>
      </c>
      <c r="H616" s="56">
        <v>0</v>
      </c>
      <c r="I616" s="56">
        <v>0</v>
      </c>
      <c r="J616" s="56">
        <v>0</v>
      </c>
      <c r="K616" s="56">
        <v>0</v>
      </c>
      <c r="L616" s="56">
        <v>0</v>
      </c>
    </row>
    <row r="617" spans="1:13">
      <c r="A617" s="154"/>
      <c r="B617" s="91"/>
      <c r="C617" s="91"/>
      <c r="D617" s="54" t="s">
        <v>15</v>
      </c>
      <c r="E617" s="56">
        <v>0</v>
      </c>
      <c r="F617" s="56">
        <v>0</v>
      </c>
      <c r="G617" s="56">
        <v>0</v>
      </c>
      <c r="H617" s="56">
        <v>0</v>
      </c>
      <c r="I617" s="56">
        <v>0</v>
      </c>
      <c r="J617" s="56">
        <v>0</v>
      </c>
      <c r="K617" s="56">
        <v>0</v>
      </c>
      <c r="L617" s="56">
        <v>0</v>
      </c>
    </row>
    <row r="618" spans="1:13" ht="25.5">
      <c r="A618" s="154"/>
      <c r="B618" s="91"/>
      <c r="C618" s="91"/>
      <c r="D618" s="54" t="s">
        <v>107</v>
      </c>
      <c r="E618" s="56">
        <v>0</v>
      </c>
      <c r="F618" s="56">
        <v>0</v>
      </c>
      <c r="G618" s="56">
        <v>0</v>
      </c>
      <c r="H618" s="56">
        <v>0</v>
      </c>
      <c r="I618" s="56">
        <v>0</v>
      </c>
      <c r="J618" s="56">
        <v>0</v>
      </c>
      <c r="K618" s="56">
        <v>0</v>
      </c>
      <c r="L618" s="56">
        <v>0</v>
      </c>
    </row>
    <row r="619" spans="1:13">
      <c r="A619" s="155"/>
      <c r="B619" s="92"/>
      <c r="C619" s="92"/>
      <c r="D619" s="54" t="s">
        <v>16</v>
      </c>
      <c r="E619" s="56">
        <f>F619+G619+H619+I619+J619+K619+L619</f>
        <v>18642.3</v>
      </c>
      <c r="F619" s="56">
        <v>0</v>
      </c>
      <c r="G619" s="56">
        <v>0</v>
      </c>
      <c r="H619" s="41">
        <v>1864.23</v>
      </c>
      <c r="I619" s="56">
        <v>16778.07</v>
      </c>
      <c r="J619" s="56">
        <v>0</v>
      </c>
      <c r="K619" s="56">
        <v>0</v>
      </c>
      <c r="L619" s="56">
        <v>0</v>
      </c>
    </row>
    <row r="620" spans="1:13" ht="25.5" customHeight="1">
      <c r="A620" s="153" t="s">
        <v>183</v>
      </c>
      <c r="B620" s="90" t="s">
        <v>218</v>
      </c>
      <c r="C620" s="90" t="s">
        <v>89</v>
      </c>
      <c r="D620" s="54" t="s">
        <v>3</v>
      </c>
      <c r="E620" s="55">
        <f t="shared" ref="E620:L620" si="185">SUM(E621:E625)</f>
        <v>21261</v>
      </c>
      <c r="F620" s="55">
        <f t="shared" si="185"/>
        <v>0</v>
      </c>
      <c r="G620" s="55">
        <f t="shared" si="185"/>
        <v>0</v>
      </c>
      <c r="H620" s="55">
        <f t="shared" si="185"/>
        <v>0</v>
      </c>
      <c r="I620" s="55">
        <f t="shared" si="185"/>
        <v>2126.1</v>
      </c>
      <c r="J620" s="55">
        <f t="shared" si="185"/>
        <v>19134.900000000001</v>
      </c>
      <c r="K620" s="55">
        <f t="shared" si="185"/>
        <v>0</v>
      </c>
      <c r="L620" s="55">
        <f t="shared" si="185"/>
        <v>0</v>
      </c>
    </row>
    <row r="621" spans="1:13" ht="21.75" customHeight="1">
      <c r="A621" s="154"/>
      <c r="B621" s="91"/>
      <c r="C621" s="91"/>
      <c r="D621" s="54" t="s">
        <v>13</v>
      </c>
      <c r="E621" s="56">
        <v>0</v>
      </c>
      <c r="F621" s="56">
        <v>0</v>
      </c>
      <c r="G621" s="56">
        <v>0</v>
      </c>
      <c r="H621" s="56">
        <v>0</v>
      </c>
      <c r="I621" s="56">
        <v>0</v>
      </c>
      <c r="J621" s="56">
        <v>0</v>
      </c>
      <c r="K621" s="56">
        <v>0</v>
      </c>
      <c r="L621" s="56">
        <v>0</v>
      </c>
    </row>
    <row r="622" spans="1:13" ht="27" customHeight="1">
      <c r="A622" s="154"/>
      <c r="B622" s="91"/>
      <c r="C622" s="91"/>
      <c r="D622" s="54" t="s">
        <v>14</v>
      </c>
      <c r="E622" s="56">
        <v>0</v>
      </c>
      <c r="F622" s="56">
        <v>0</v>
      </c>
      <c r="G622" s="56">
        <v>0</v>
      </c>
      <c r="H622" s="56">
        <v>0</v>
      </c>
      <c r="I622" s="56">
        <v>0</v>
      </c>
      <c r="J622" s="56">
        <v>0</v>
      </c>
      <c r="K622" s="56">
        <v>0</v>
      </c>
      <c r="L622" s="56">
        <v>0</v>
      </c>
    </row>
    <row r="623" spans="1:13" ht="19.899999999999999" customHeight="1">
      <c r="A623" s="154"/>
      <c r="B623" s="91"/>
      <c r="C623" s="91"/>
      <c r="D623" s="54" t="s">
        <v>15</v>
      </c>
      <c r="E623" s="56">
        <v>0</v>
      </c>
      <c r="F623" s="56">
        <v>0</v>
      </c>
      <c r="G623" s="56">
        <v>0</v>
      </c>
      <c r="H623" s="56">
        <v>0</v>
      </c>
      <c r="I623" s="56">
        <v>0</v>
      </c>
      <c r="J623" s="56">
        <v>0</v>
      </c>
      <c r="K623" s="56">
        <v>0</v>
      </c>
      <c r="L623" s="56">
        <v>0</v>
      </c>
      <c r="M623" s="2"/>
    </row>
    <row r="624" spans="1:13" ht="27.6" customHeight="1">
      <c r="A624" s="154"/>
      <c r="B624" s="91"/>
      <c r="C624" s="91"/>
      <c r="D624" s="54" t="s">
        <v>107</v>
      </c>
      <c r="E624" s="56">
        <v>0</v>
      </c>
      <c r="F624" s="56">
        <v>0</v>
      </c>
      <c r="G624" s="56">
        <v>0</v>
      </c>
      <c r="H624" s="56">
        <v>0</v>
      </c>
      <c r="I624" s="56">
        <v>0</v>
      </c>
      <c r="J624" s="56">
        <v>0</v>
      </c>
      <c r="K624" s="56">
        <v>0</v>
      </c>
      <c r="L624" s="56">
        <v>0</v>
      </c>
      <c r="M624" s="2"/>
    </row>
    <row r="625" spans="1:12" ht="21" customHeight="1">
      <c r="A625" s="155"/>
      <c r="B625" s="92"/>
      <c r="C625" s="92"/>
      <c r="D625" s="54" t="s">
        <v>16</v>
      </c>
      <c r="E625" s="56">
        <f>F625+G625+H625+I625+J625+K625+L625</f>
        <v>21261</v>
      </c>
      <c r="F625" s="56">
        <v>0</v>
      </c>
      <c r="G625" s="56">
        <v>0</v>
      </c>
      <c r="H625" s="41">
        <v>0</v>
      </c>
      <c r="I625" s="41">
        <v>2126.1</v>
      </c>
      <c r="J625" s="41">
        <v>19134.900000000001</v>
      </c>
      <c r="K625" s="41">
        <v>0</v>
      </c>
      <c r="L625" s="41">
        <v>0</v>
      </c>
    </row>
    <row r="626" spans="1:12" ht="14.1" customHeight="1">
      <c r="A626" s="96" t="s">
        <v>184</v>
      </c>
      <c r="B626" s="90" t="s">
        <v>186</v>
      </c>
      <c r="C626" s="90" t="s">
        <v>89</v>
      </c>
      <c r="D626" s="54" t="s">
        <v>3</v>
      </c>
      <c r="E626" s="55">
        <f t="shared" ref="E626:L626" si="186">SUM(E627:E631)</f>
        <v>24864.5</v>
      </c>
      <c r="F626" s="55">
        <f t="shared" si="186"/>
        <v>0</v>
      </c>
      <c r="G626" s="55">
        <f t="shared" si="186"/>
        <v>0</v>
      </c>
      <c r="H626" s="55">
        <f t="shared" si="186"/>
        <v>0</v>
      </c>
      <c r="I626" s="55">
        <f t="shared" si="186"/>
        <v>2486.4499999999998</v>
      </c>
      <c r="J626" s="55">
        <f t="shared" si="186"/>
        <v>22378.05</v>
      </c>
      <c r="K626" s="55">
        <f t="shared" si="186"/>
        <v>0</v>
      </c>
      <c r="L626" s="55">
        <f t="shared" si="186"/>
        <v>0</v>
      </c>
    </row>
    <row r="627" spans="1:12" ht="15" customHeight="1">
      <c r="A627" s="97"/>
      <c r="B627" s="91"/>
      <c r="C627" s="91"/>
      <c r="D627" s="54" t="s">
        <v>13</v>
      </c>
      <c r="E627" s="56">
        <v>0</v>
      </c>
      <c r="F627" s="56">
        <v>0</v>
      </c>
      <c r="G627" s="56">
        <v>0</v>
      </c>
      <c r="H627" s="56">
        <v>0</v>
      </c>
      <c r="I627" s="56">
        <v>0</v>
      </c>
      <c r="J627" s="56">
        <v>0</v>
      </c>
      <c r="K627" s="56">
        <v>0</v>
      </c>
      <c r="L627" s="56">
        <v>0</v>
      </c>
    </row>
    <row r="628" spans="1:12">
      <c r="A628" s="97"/>
      <c r="B628" s="91"/>
      <c r="C628" s="91"/>
      <c r="D628" s="54" t="s">
        <v>14</v>
      </c>
      <c r="E628" s="56">
        <v>0</v>
      </c>
      <c r="F628" s="56">
        <v>0</v>
      </c>
      <c r="G628" s="56">
        <v>0</v>
      </c>
      <c r="H628" s="56">
        <v>0</v>
      </c>
      <c r="I628" s="56">
        <v>0</v>
      </c>
      <c r="J628" s="56">
        <v>0</v>
      </c>
      <c r="K628" s="56">
        <v>0</v>
      </c>
      <c r="L628" s="56">
        <v>0</v>
      </c>
    </row>
    <row r="629" spans="1:12">
      <c r="A629" s="97"/>
      <c r="B629" s="91"/>
      <c r="C629" s="91"/>
      <c r="D629" s="54" t="s">
        <v>15</v>
      </c>
      <c r="E629" s="56">
        <v>0</v>
      </c>
      <c r="F629" s="56">
        <v>0</v>
      </c>
      <c r="G629" s="56">
        <v>0</v>
      </c>
      <c r="H629" s="56">
        <v>0</v>
      </c>
      <c r="I629" s="56">
        <v>0</v>
      </c>
      <c r="J629" s="56">
        <v>0</v>
      </c>
      <c r="K629" s="56">
        <v>0</v>
      </c>
      <c r="L629" s="56">
        <v>0</v>
      </c>
    </row>
    <row r="630" spans="1:12" ht="25.5">
      <c r="A630" s="97"/>
      <c r="B630" s="91"/>
      <c r="C630" s="91"/>
      <c r="D630" s="54" t="s">
        <v>107</v>
      </c>
      <c r="E630" s="56">
        <v>0</v>
      </c>
      <c r="F630" s="56">
        <v>0</v>
      </c>
      <c r="G630" s="56">
        <v>0</v>
      </c>
      <c r="H630" s="56">
        <v>0</v>
      </c>
      <c r="I630" s="56">
        <v>0</v>
      </c>
      <c r="J630" s="56">
        <v>0</v>
      </c>
      <c r="K630" s="56">
        <v>0</v>
      </c>
      <c r="L630" s="56">
        <v>0</v>
      </c>
    </row>
    <row r="631" spans="1:12" ht="22.5" customHeight="1">
      <c r="A631" s="85"/>
      <c r="B631" s="92"/>
      <c r="C631" s="92"/>
      <c r="D631" s="54" t="s">
        <v>16</v>
      </c>
      <c r="E631" s="56">
        <f>F631+G631+H631+I631+J631+K631+L631</f>
        <v>24864.5</v>
      </c>
      <c r="F631" s="56">
        <v>0</v>
      </c>
      <c r="G631" s="56">
        <v>0</v>
      </c>
      <c r="H631" s="56">
        <v>0</v>
      </c>
      <c r="I631" s="41">
        <v>2486.4499999999998</v>
      </c>
      <c r="J631" s="56">
        <v>22378.05</v>
      </c>
      <c r="K631" s="56">
        <v>0</v>
      </c>
      <c r="L631" s="56">
        <v>0</v>
      </c>
    </row>
    <row r="632" spans="1:12">
      <c r="A632" s="87"/>
      <c r="B632" s="109" t="s">
        <v>49</v>
      </c>
      <c r="C632" s="90" t="s">
        <v>89</v>
      </c>
      <c r="D632" s="58" t="s">
        <v>3</v>
      </c>
      <c r="E632" s="42">
        <f>E440</f>
        <v>435183.44000000006</v>
      </c>
      <c r="F632" s="42">
        <f t="shared" ref="F632:L632" si="187">F440</f>
        <v>0</v>
      </c>
      <c r="G632" s="42">
        <f t="shared" si="187"/>
        <v>0</v>
      </c>
      <c r="H632" s="42">
        <f t="shared" si="187"/>
        <v>19546.360000000004</v>
      </c>
      <c r="I632" s="42">
        <f t="shared" si="187"/>
        <v>199583.35000000006</v>
      </c>
      <c r="J632" s="42">
        <f t="shared" si="187"/>
        <v>147999.71999999997</v>
      </c>
      <c r="K632" s="42">
        <f t="shared" si="187"/>
        <v>49812.27</v>
      </c>
      <c r="L632" s="42">
        <f t="shared" si="187"/>
        <v>18241.740000000002</v>
      </c>
    </row>
    <row r="633" spans="1:12" ht="14.1" customHeight="1">
      <c r="A633" s="88"/>
      <c r="B633" s="110"/>
      <c r="C633" s="91"/>
      <c r="D633" s="58" t="s">
        <v>13</v>
      </c>
      <c r="E633" s="41">
        <f t="shared" ref="E633:L637" si="188">E441</f>
        <v>0</v>
      </c>
      <c r="F633" s="41">
        <f t="shared" si="188"/>
        <v>0</v>
      </c>
      <c r="G633" s="41">
        <f t="shared" si="188"/>
        <v>0</v>
      </c>
      <c r="H633" s="41">
        <f t="shared" si="188"/>
        <v>0</v>
      </c>
      <c r="I633" s="41">
        <f t="shared" si="188"/>
        <v>0</v>
      </c>
      <c r="J633" s="41">
        <f t="shared" si="188"/>
        <v>0</v>
      </c>
      <c r="K633" s="41">
        <f t="shared" si="188"/>
        <v>0</v>
      </c>
      <c r="L633" s="41">
        <f t="shared" si="188"/>
        <v>0</v>
      </c>
    </row>
    <row r="634" spans="1:12">
      <c r="A634" s="88"/>
      <c r="B634" s="110"/>
      <c r="C634" s="91"/>
      <c r="D634" s="58" t="s">
        <v>14</v>
      </c>
      <c r="E634" s="41">
        <f t="shared" si="188"/>
        <v>0</v>
      </c>
      <c r="F634" s="41">
        <f t="shared" si="188"/>
        <v>0</v>
      </c>
      <c r="G634" s="41">
        <f t="shared" si="188"/>
        <v>0</v>
      </c>
      <c r="H634" s="41">
        <f t="shared" si="188"/>
        <v>0</v>
      </c>
      <c r="I634" s="41">
        <f t="shared" si="188"/>
        <v>0</v>
      </c>
      <c r="J634" s="41">
        <f t="shared" si="188"/>
        <v>0</v>
      </c>
      <c r="K634" s="41">
        <f t="shared" si="188"/>
        <v>0</v>
      </c>
      <c r="L634" s="41">
        <f t="shared" si="188"/>
        <v>0</v>
      </c>
    </row>
    <row r="635" spans="1:12">
      <c r="A635" s="88"/>
      <c r="B635" s="110"/>
      <c r="C635" s="91"/>
      <c r="D635" s="58" t="s">
        <v>15</v>
      </c>
      <c r="E635" s="41">
        <f t="shared" si="188"/>
        <v>2187.41</v>
      </c>
      <c r="F635" s="41">
        <f t="shared" si="188"/>
        <v>0</v>
      </c>
      <c r="G635" s="41">
        <f t="shared" si="188"/>
        <v>0</v>
      </c>
      <c r="H635" s="41">
        <f t="shared" si="188"/>
        <v>2187.41</v>
      </c>
      <c r="I635" s="41">
        <f t="shared" si="188"/>
        <v>0</v>
      </c>
      <c r="J635" s="41">
        <f t="shared" si="188"/>
        <v>0</v>
      </c>
      <c r="K635" s="41">
        <f t="shared" si="188"/>
        <v>0</v>
      </c>
      <c r="L635" s="41">
        <f t="shared" si="188"/>
        <v>0</v>
      </c>
    </row>
    <row r="636" spans="1:12" ht="30">
      <c r="A636" s="88"/>
      <c r="B636" s="110"/>
      <c r="C636" s="91"/>
      <c r="D636" s="59" t="s">
        <v>107</v>
      </c>
      <c r="E636" s="41">
        <f t="shared" si="188"/>
        <v>0</v>
      </c>
      <c r="F636" s="41">
        <f t="shared" si="188"/>
        <v>0</v>
      </c>
      <c r="G636" s="41">
        <f t="shared" si="188"/>
        <v>0</v>
      </c>
      <c r="H636" s="41">
        <f t="shared" si="188"/>
        <v>0</v>
      </c>
      <c r="I636" s="41">
        <f t="shared" si="188"/>
        <v>0</v>
      </c>
      <c r="J636" s="41">
        <f t="shared" si="188"/>
        <v>0</v>
      </c>
      <c r="K636" s="41">
        <f t="shared" si="188"/>
        <v>0</v>
      </c>
      <c r="L636" s="41">
        <f t="shared" si="188"/>
        <v>0</v>
      </c>
    </row>
    <row r="637" spans="1:12">
      <c r="A637" s="89"/>
      <c r="B637" s="111"/>
      <c r="C637" s="92"/>
      <c r="D637" s="58" t="s">
        <v>16</v>
      </c>
      <c r="E637" s="41">
        <f t="shared" si="188"/>
        <v>432996.03</v>
      </c>
      <c r="F637" s="41">
        <f t="shared" si="188"/>
        <v>0</v>
      </c>
      <c r="G637" s="41">
        <f t="shared" si="188"/>
        <v>0</v>
      </c>
      <c r="H637" s="41">
        <f t="shared" si="188"/>
        <v>17358.949999999997</v>
      </c>
      <c r="I637" s="41">
        <f t="shared" si="188"/>
        <v>199583.35000000006</v>
      </c>
      <c r="J637" s="41">
        <f t="shared" si="188"/>
        <v>147999.71999999997</v>
      </c>
      <c r="K637" s="41">
        <f t="shared" si="188"/>
        <v>49812.27</v>
      </c>
      <c r="L637" s="41">
        <f t="shared" si="188"/>
        <v>18241.740000000002</v>
      </c>
    </row>
    <row r="638" spans="1:12">
      <c r="A638" s="87"/>
      <c r="B638" s="106" t="s">
        <v>91</v>
      </c>
      <c r="C638" s="90" t="s">
        <v>219</v>
      </c>
      <c r="D638" s="58" t="s">
        <v>3</v>
      </c>
      <c r="E638" s="42">
        <f>E632+E433</f>
        <v>709266.32413000008</v>
      </c>
      <c r="F638" s="42">
        <f t="shared" ref="F638:L638" si="189">F632+F433</f>
        <v>44762.897130000005</v>
      </c>
      <c r="G638" s="42">
        <f t="shared" si="189"/>
        <v>25527.630109999998</v>
      </c>
      <c r="H638" s="42">
        <f t="shared" si="189"/>
        <v>98884.716889999996</v>
      </c>
      <c r="I638" s="42">
        <f t="shared" si="189"/>
        <v>283373.69000000006</v>
      </c>
      <c r="J638" s="42">
        <f t="shared" si="189"/>
        <v>188663.37999999998</v>
      </c>
      <c r="K638" s="42">
        <f t="shared" si="189"/>
        <v>49812.27</v>
      </c>
      <c r="L638" s="42">
        <f t="shared" si="189"/>
        <v>18241.740000000002</v>
      </c>
    </row>
    <row r="639" spans="1:12" ht="14.1" customHeight="1">
      <c r="A639" s="88"/>
      <c r="B639" s="107"/>
      <c r="C639" s="91"/>
      <c r="D639" s="58" t="s">
        <v>13</v>
      </c>
      <c r="E639" s="41">
        <f t="shared" ref="E639:L643" si="190">E633+E434</f>
        <v>0</v>
      </c>
      <c r="F639" s="41">
        <f t="shared" si="190"/>
        <v>0</v>
      </c>
      <c r="G639" s="41">
        <f t="shared" si="190"/>
        <v>0</v>
      </c>
      <c r="H639" s="41">
        <f t="shared" si="190"/>
        <v>0</v>
      </c>
      <c r="I639" s="41">
        <f t="shared" si="190"/>
        <v>0</v>
      </c>
      <c r="J639" s="41">
        <f t="shared" si="190"/>
        <v>0</v>
      </c>
      <c r="K639" s="41">
        <f t="shared" si="190"/>
        <v>0</v>
      </c>
      <c r="L639" s="41">
        <f t="shared" si="190"/>
        <v>0</v>
      </c>
    </row>
    <row r="640" spans="1:12">
      <c r="A640" s="88"/>
      <c r="B640" s="107"/>
      <c r="C640" s="91"/>
      <c r="D640" s="58" t="s">
        <v>14</v>
      </c>
      <c r="E640" s="41">
        <f t="shared" si="190"/>
        <v>106952.29999999999</v>
      </c>
      <c r="F640" s="41">
        <f t="shared" si="190"/>
        <v>40286</v>
      </c>
      <c r="G640" s="41">
        <f t="shared" si="190"/>
        <v>10350</v>
      </c>
      <c r="H640" s="41">
        <f t="shared" si="190"/>
        <v>18772.099999999999</v>
      </c>
      <c r="I640" s="41">
        <f t="shared" si="190"/>
        <v>18772.099999999999</v>
      </c>
      <c r="J640" s="41">
        <f t="shared" si="190"/>
        <v>18772.099999999999</v>
      </c>
      <c r="K640" s="41">
        <f t="shared" si="190"/>
        <v>0</v>
      </c>
      <c r="L640" s="41">
        <f t="shared" si="190"/>
        <v>0</v>
      </c>
    </row>
    <row r="641" spans="1:13">
      <c r="A641" s="88"/>
      <c r="B641" s="107"/>
      <c r="C641" s="91"/>
      <c r="D641" s="58" t="s">
        <v>15</v>
      </c>
      <c r="E641" s="41">
        <f t="shared" si="190"/>
        <v>37882.794129999995</v>
      </c>
      <c r="F641" s="41">
        <f t="shared" si="190"/>
        <v>4476.8971300000003</v>
      </c>
      <c r="G641" s="41">
        <f t="shared" si="190"/>
        <v>13677.63011</v>
      </c>
      <c r="H641" s="41">
        <f t="shared" si="190"/>
        <v>8777.8668900000011</v>
      </c>
      <c r="I641" s="41">
        <f t="shared" si="190"/>
        <v>4693</v>
      </c>
      <c r="J641" s="41">
        <f t="shared" si="190"/>
        <v>6257.4</v>
      </c>
      <c r="K641" s="41">
        <f t="shared" si="190"/>
        <v>0</v>
      </c>
      <c r="L641" s="41">
        <f t="shared" si="190"/>
        <v>0</v>
      </c>
    </row>
    <row r="642" spans="1:13" ht="30">
      <c r="A642" s="88"/>
      <c r="B642" s="107"/>
      <c r="C642" s="91"/>
      <c r="D642" s="59" t="s">
        <v>107</v>
      </c>
      <c r="E642" s="41">
        <f t="shared" si="190"/>
        <v>0</v>
      </c>
      <c r="F642" s="41">
        <f t="shared" si="190"/>
        <v>0</v>
      </c>
      <c r="G642" s="41">
        <f t="shared" si="190"/>
        <v>0</v>
      </c>
      <c r="H642" s="41">
        <f t="shared" si="190"/>
        <v>0</v>
      </c>
      <c r="I642" s="41">
        <f t="shared" si="190"/>
        <v>0</v>
      </c>
      <c r="J642" s="41">
        <f t="shared" si="190"/>
        <v>0</v>
      </c>
      <c r="K642" s="41">
        <f t="shared" si="190"/>
        <v>0</v>
      </c>
      <c r="L642" s="41">
        <f t="shared" si="190"/>
        <v>0</v>
      </c>
      <c r="M642" s="5"/>
    </row>
    <row r="643" spans="1:13">
      <c r="A643" s="89"/>
      <c r="B643" s="108"/>
      <c r="C643" s="92"/>
      <c r="D643" s="58" t="s">
        <v>16</v>
      </c>
      <c r="E643" s="41">
        <f t="shared" si="190"/>
        <v>564431.23</v>
      </c>
      <c r="F643" s="41">
        <f t="shared" si="190"/>
        <v>0</v>
      </c>
      <c r="G643" s="41">
        <f t="shared" si="190"/>
        <v>1500</v>
      </c>
      <c r="H643" s="41">
        <f t="shared" si="190"/>
        <v>71334.75</v>
      </c>
      <c r="I643" s="41">
        <f t="shared" si="190"/>
        <v>259908.59000000008</v>
      </c>
      <c r="J643" s="41">
        <f t="shared" si="190"/>
        <v>163633.87999999998</v>
      </c>
      <c r="K643" s="41">
        <f t="shared" si="190"/>
        <v>49812.27</v>
      </c>
      <c r="L643" s="41">
        <f t="shared" si="190"/>
        <v>18241.740000000002</v>
      </c>
    </row>
    <row r="644" spans="1:13">
      <c r="A644" s="104"/>
      <c r="B644" s="98" t="s">
        <v>60</v>
      </c>
      <c r="C644" s="98" t="s">
        <v>220</v>
      </c>
      <c r="D644" s="60" t="s">
        <v>3</v>
      </c>
      <c r="E644" s="36">
        <f>E638+E370+E349+E322+E236+E113</f>
        <v>9120000.7716400009</v>
      </c>
      <c r="F644" s="36">
        <f t="shared" ref="F644:L644" si="191">F638+F370+F349+F322+F236+F113</f>
        <v>1323175.32452</v>
      </c>
      <c r="G644" s="36">
        <f t="shared" si="191"/>
        <v>1426441.7426100001</v>
      </c>
      <c r="H644" s="36">
        <f t="shared" si="191"/>
        <v>1474702.8033999999</v>
      </c>
      <c r="I644" s="36">
        <f t="shared" si="191"/>
        <v>1420070.8811100002</v>
      </c>
      <c r="J644" s="36">
        <f t="shared" si="191"/>
        <v>1261627.5899999999</v>
      </c>
      <c r="K644" s="36">
        <f t="shared" si="191"/>
        <v>1122776.48</v>
      </c>
      <c r="L644" s="36">
        <f t="shared" si="191"/>
        <v>1091205.95</v>
      </c>
    </row>
    <row r="645" spans="1:13" ht="14.1" customHeight="1">
      <c r="A645" s="105"/>
      <c r="B645" s="99"/>
      <c r="C645" s="99"/>
      <c r="D645" s="61" t="s">
        <v>13</v>
      </c>
      <c r="E645" s="36">
        <f t="shared" ref="E645:L649" si="192">E639+E371+E350+E323+E237+E114</f>
        <v>73580.922000000006</v>
      </c>
      <c r="F645" s="36">
        <f t="shared" si="192"/>
        <v>12485.502</v>
      </c>
      <c r="G645" s="36">
        <f t="shared" si="192"/>
        <v>14093.82</v>
      </c>
      <c r="H645" s="36">
        <f t="shared" si="192"/>
        <v>23500.799999999999</v>
      </c>
      <c r="I645" s="36">
        <f t="shared" si="192"/>
        <v>23500.799999999999</v>
      </c>
      <c r="J645" s="36">
        <f t="shared" si="192"/>
        <v>0</v>
      </c>
      <c r="K645" s="36">
        <f t="shared" si="192"/>
        <v>0</v>
      </c>
      <c r="L645" s="36">
        <f t="shared" si="192"/>
        <v>0</v>
      </c>
      <c r="M645" s="5"/>
    </row>
    <row r="646" spans="1:13">
      <c r="A646" s="105"/>
      <c r="B646" s="99"/>
      <c r="C646" s="99"/>
      <c r="D646" s="61" t="s">
        <v>14</v>
      </c>
      <c r="E646" s="36">
        <f t="shared" si="192"/>
        <v>620981.24800000002</v>
      </c>
      <c r="F646" s="36">
        <f t="shared" si="192"/>
        <v>384995.424</v>
      </c>
      <c r="G646" s="36">
        <f t="shared" si="192"/>
        <v>137606.72399999999</v>
      </c>
      <c r="H646" s="36">
        <f t="shared" si="192"/>
        <v>39803.5</v>
      </c>
      <c r="I646" s="36">
        <f t="shared" si="192"/>
        <v>39803.5</v>
      </c>
      <c r="J646" s="36">
        <f t="shared" si="192"/>
        <v>18772.099999999999</v>
      </c>
      <c r="K646" s="36">
        <f t="shared" si="192"/>
        <v>0</v>
      </c>
      <c r="L646" s="36">
        <f t="shared" si="192"/>
        <v>0</v>
      </c>
      <c r="M646" s="5"/>
    </row>
    <row r="647" spans="1:13">
      <c r="A647" s="105"/>
      <c r="B647" s="99"/>
      <c r="C647" s="99"/>
      <c r="D647" s="61" t="s">
        <v>15</v>
      </c>
      <c r="E647" s="36">
        <f t="shared" si="192"/>
        <v>183128.38835999998</v>
      </c>
      <c r="F647" s="36">
        <f t="shared" si="192"/>
        <v>24798.728520000001</v>
      </c>
      <c r="G647" s="36">
        <f t="shared" si="192"/>
        <v>118812.47073</v>
      </c>
      <c r="H647" s="36">
        <f t="shared" si="192"/>
        <v>17915.578000000001</v>
      </c>
      <c r="I647" s="36">
        <f t="shared" si="192"/>
        <v>15344.21111</v>
      </c>
      <c r="J647" s="36">
        <f t="shared" si="192"/>
        <v>6257.4</v>
      </c>
      <c r="K647" s="36">
        <f t="shared" si="192"/>
        <v>0</v>
      </c>
      <c r="L647" s="36">
        <f t="shared" si="192"/>
        <v>0</v>
      </c>
      <c r="M647" s="5"/>
    </row>
    <row r="648" spans="1:13" ht="25.5">
      <c r="A648" s="105"/>
      <c r="B648" s="99"/>
      <c r="C648" s="99"/>
      <c r="D648" s="62" t="s">
        <v>107</v>
      </c>
      <c r="E648" s="36">
        <f t="shared" si="192"/>
        <v>613956.41469000012</v>
      </c>
      <c r="F648" s="36">
        <f t="shared" si="192"/>
        <v>357499.47080000001</v>
      </c>
      <c r="G648" s="36">
        <f t="shared" si="192"/>
        <v>210632.72167</v>
      </c>
      <c r="H648" s="36">
        <f t="shared" si="192"/>
        <v>22912.111110000002</v>
      </c>
      <c r="I648" s="36">
        <f t="shared" si="192"/>
        <v>22912.111110000002</v>
      </c>
      <c r="J648" s="36">
        <f t="shared" si="192"/>
        <v>0</v>
      </c>
      <c r="K648" s="36">
        <f t="shared" si="192"/>
        <v>0</v>
      </c>
      <c r="L648" s="36">
        <f t="shared" si="192"/>
        <v>0</v>
      </c>
      <c r="M648" s="5"/>
    </row>
    <row r="649" spans="1:13">
      <c r="A649" s="83"/>
      <c r="B649" s="100"/>
      <c r="C649" s="100"/>
      <c r="D649" s="62" t="s">
        <v>16</v>
      </c>
      <c r="E649" s="36">
        <f t="shared" si="192"/>
        <v>7628353.7985899989</v>
      </c>
      <c r="F649" s="36">
        <f t="shared" si="192"/>
        <v>543396.19919999992</v>
      </c>
      <c r="G649" s="36">
        <f t="shared" si="192"/>
        <v>945296.00621000002</v>
      </c>
      <c r="H649" s="36">
        <f t="shared" si="192"/>
        <v>1370570.8142899999</v>
      </c>
      <c r="I649" s="36">
        <f t="shared" si="192"/>
        <v>1318510.2588900002</v>
      </c>
      <c r="J649" s="36">
        <f t="shared" si="192"/>
        <v>1236598.0899999999</v>
      </c>
      <c r="K649" s="36">
        <f t="shared" si="192"/>
        <v>1122776.48</v>
      </c>
      <c r="L649" s="36">
        <f t="shared" si="192"/>
        <v>1091205.95</v>
      </c>
    </row>
    <row r="650" spans="1:13">
      <c r="A650" s="64"/>
      <c r="B650" s="101" t="s">
        <v>70</v>
      </c>
      <c r="C650" s="102"/>
      <c r="D650" s="102"/>
      <c r="E650" s="102"/>
      <c r="F650" s="102"/>
      <c r="G650" s="102"/>
      <c r="H650" s="102"/>
      <c r="I650" s="102"/>
      <c r="J650" s="102"/>
      <c r="K650" s="102"/>
      <c r="L650" s="103"/>
    </row>
    <row r="651" spans="1:13" ht="14.1" customHeight="1">
      <c r="A651" s="104"/>
      <c r="B651" s="90" t="s">
        <v>95</v>
      </c>
      <c r="C651" s="90" t="s">
        <v>221</v>
      </c>
      <c r="D651" s="51" t="s">
        <v>3</v>
      </c>
      <c r="E651" s="43">
        <f>E638</f>
        <v>709266.32413000008</v>
      </c>
      <c r="F651" s="43">
        <f t="shared" ref="E651:L656" si="193">F638</f>
        <v>44762.897130000005</v>
      </c>
      <c r="G651" s="43">
        <f t="shared" si="193"/>
        <v>25527.630109999998</v>
      </c>
      <c r="H651" s="43">
        <f t="shared" si="193"/>
        <v>98884.716889999996</v>
      </c>
      <c r="I651" s="43">
        <f t="shared" si="193"/>
        <v>283373.69000000006</v>
      </c>
      <c r="J651" s="43">
        <f t="shared" si="193"/>
        <v>188663.37999999998</v>
      </c>
      <c r="K651" s="43">
        <f t="shared" si="193"/>
        <v>49812.27</v>
      </c>
      <c r="L651" s="43">
        <f t="shared" si="193"/>
        <v>18241.740000000002</v>
      </c>
    </row>
    <row r="652" spans="1:13">
      <c r="A652" s="105"/>
      <c r="B652" s="91"/>
      <c r="C652" s="91"/>
      <c r="D652" s="54" t="s">
        <v>13</v>
      </c>
      <c r="E652" s="44">
        <f>E639</f>
        <v>0</v>
      </c>
      <c r="F652" s="44">
        <f t="shared" si="193"/>
        <v>0</v>
      </c>
      <c r="G652" s="44">
        <f t="shared" si="193"/>
        <v>0</v>
      </c>
      <c r="H652" s="44">
        <f t="shared" si="193"/>
        <v>0</v>
      </c>
      <c r="I652" s="44">
        <f t="shared" si="193"/>
        <v>0</v>
      </c>
      <c r="J652" s="44">
        <f t="shared" si="193"/>
        <v>0</v>
      </c>
      <c r="K652" s="44">
        <f t="shared" si="193"/>
        <v>0</v>
      </c>
      <c r="L652" s="44">
        <f t="shared" si="193"/>
        <v>0</v>
      </c>
    </row>
    <row r="653" spans="1:13">
      <c r="A653" s="105"/>
      <c r="B653" s="91"/>
      <c r="C653" s="91"/>
      <c r="D653" s="54" t="s">
        <v>14</v>
      </c>
      <c r="E653" s="44">
        <f t="shared" si="193"/>
        <v>106952.29999999999</v>
      </c>
      <c r="F653" s="44">
        <f t="shared" si="193"/>
        <v>40286</v>
      </c>
      <c r="G653" s="44">
        <f t="shared" si="193"/>
        <v>10350</v>
      </c>
      <c r="H653" s="44">
        <f t="shared" si="193"/>
        <v>18772.099999999999</v>
      </c>
      <c r="I653" s="44">
        <f t="shared" si="193"/>
        <v>18772.099999999999</v>
      </c>
      <c r="J653" s="44">
        <f t="shared" si="193"/>
        <v>18772.099999999999</v>
      </c>
      <c r="K653" s="44">
        <f t="shared" si="193"/>
        <v>0</v>
      </c>
      <c r="L653" s="44">
        <f t="shared" si="193"/>
        <v>0</v>
      </c>
    </row>
    <row r="654" spans="1:13">
      <c r="A654" s="105"/>
      <c r="B654" s="91"/>
      <c r="C654" s="91"/>
      <c r="D654" s="54" t="s">
        <v>15</v>
      </c>
      <c r="E654" s="44">
        <f t="shared" si="193"/>
        <v>37882.794129999995</v>
      </c>
      <c r="F654" s="44">
        <f t="shared" si="193"/>
        <v>4476.8971300000003</v>
      </c>
      <c r="G654" s="44">
        <f t="shared" si="193"/>
        <v>13677.63011</v>
      </c>
      <c r="H654" s="44">
        <f t="shared" si="193"/>
        <v>8777.8668900000011</v>
      </c>
      <c r="I654" s="44">
        <f t="shared" si="193"/>
        <v>4693</v>
      </c>
      <c r="J654" s="44">
        <f t="shared" si="193"/>
        <v>6257.4</v>
      </c>
      <c r="K654" s="44">
        <f t="shared" si="193"/>
        <v>0</v>
      </c>
      <c r="L654" s="44">
        <f t="shared" si="193"/>
        <v>0</v>
      </c>
    </row>
    <row r="655" spans="1:13" ht="25.5">
      <c r="A655" s="105"/>
      <c r="B655" s="91"/>
      <c r="C655" s="91"/>
      <c r="D655" s="54" t="s">
        <v>107</v>
      </c>
      <c r="E655" s="44">
        <f>E642</f>
        <v>0</v>
      </c>
      <c r="F655" s="44">
        <f t="shared" si="193"/>
        <v>0</v>
      </c>
      <c r="G655" s="44">
        <f t="shared" si="193"/>
        <v>0</v>
      </c>
      <c r="H655" s="44">
        <f t="shared" si="193"/>
        <v>0</v>
      </c>
      <c r="I655" s="44">
        <f t="shared" si="193"/>
        <v>0</v>
      </c>
      <c r="J655" s="44">
        <f t="shared" si="193"/>
        <v>0</v>
      </c>
      <c r="K655" s="44">
        <f t="shared" si="193"/>
        <v>0</v>
      </c>
      <c r="L655" s="44">
        <f t="shared" si="193"/>
        <v>0</v>
      </c>
    </row>
    <row r="656" spans="1:13" ht="14.1" customHeight="1">
      <c r="A656" s="83"/>
      <c r="B656" s="92"/>
      <c r="C656" s="92"/>
      <c r="D656" s="54" t="s">
        <v>16</v>
      </c>
      <c r="E656" s="44">
        <f t="shared" si="193"/>
        <v>564431.23</v>
      </c>
      <c r="F656" s="44">
        <f t="shared" si="193"/>
        <v>0</v>
      </c>
      <c r="G656" s="44">
        <f t="shared" si="193"/>
        <v>1500</v>
      </c>
      <c r="H656" s="44">
        <f t="shared" si="193"/>
        <v>71334.75</v>
      </c>
      <c r="I656" s="44">
        <f t="shared" si="193"/>
        <v>259908.59000000008</v>
      </c>
      <c r="J656" s="44">
        <f t="shared" si="193"/>
        <v>163633.87999999998</v>
      </c>
      <c r="K656" s="44">
        <f t="shared" si="193"/>
        <v>49812.27</v>
      </c>
      <c r="L656" s="44">
        <f t="shared" si="193"/>
        <v>18241.740000000002</v>
      </c>
    </row>
    <row r="657" spans="1:12">
      <c r="A657" s="104"/>
      <c r="B657" s="90" t="s">
        <v>72</v>
      </c>
      <c r="C657" s="90" t="s">
        <v>222</v>
      </c>
      <c r="D657" s="51" t="s">
        <v>3</v>
      </c>
      <c r="E657" s="43">
        <f t="shared" ref="E657:L662" si="194">E236+E322+E349+E370</f>
        <v>8333163.2678999994</v>
      </c>
      <c r="F657" s="43">
        <f t="shared" si="194"/>
        <v>1250709.9225999999</v>
      </c>
      <c r="G657" s="43">
        <f t="shared" si="194"/>
        <v>1396341.3076800001</v>
      </c>
      <c r="H657" s="43">
        <f t="shared" si="194"/>
        <v>1347431.78651</v>
      </c>
      <c r="I657" s="43">
        <f t="shared" si="194"/>
        <v>1119787.6211100002</v>
      </c>
      <c r="J657" s="43">
        <f t="shared" si="194"/>
        <v>1072964.21</v>
      </c>
      <c r="K657" s="43">
        <f t="shared" si="194"/>
        <v>1072964.21</v>
      </c>
      <c r="L657" s="43">
        <f t="shared" si="194"/>
        <v>1072964.21</v>
      </c>
    </row>
    <row r="658" spans="1:12">
      <c r="A658" s="105"/>
      <c r="B658" s="91"/>
      <c r="C658" s="91"/>
      <c r="D658" s="54" t="s">
        <v>13</v>
      </c>
      <c r="E658" s="44">
        <f t="shared" si="194"/>
        <v>73580.922000000006</v>
      </c>
      <c r="F658" s="44">
        <f t="shared" si="194"/>
        <v>12485.502</v>
      </c>
      <c r="G658" s="44">
        <f t="shared" si="194"/>
        <v>14093.82</v>
      </c>
      <c r="H658" s="44">
        <f t="shared" si="194"/>
        <v>23500.799999999999</v>
      </c>
      <c r="I658" s="44">
        <f t="shared" si="194"/>
        <v>23500.799999999999</v>
      </c>
      <c r="J658" s="44">
        <f t="shared" si="194"/>
        <v>0</v>
      </c>
      <c r="K658" s="44">
        <f t="shared" si="194"/>
        <v>0</v>
      </c>
      <c r="L658" s="44">
        <f t="shared" si="194"/>
        <v>0</v>
      </c>
    </row>
    <row r="659" spans="1:12">
      <c r="A659" s="105"/>
      <c r="B659" s="91"/>
      <c r="C659" s="91"/>
      <c r="D659" s="54" t="s">
        <v>14</v>
      </c>
      <c r="E659" s="44">
        <f t="shared" si="194"/>
        <v>514028.94800000003</v>
      </c>
      <c r="F659" s="44">
        <f t="shared" si="194"/>
        <v>344709.424</v>
      </c>
      <c r="G659" s="44">
        <f t="shared" si="194"/>
        <v>127256.72399999999</v>
      </c>
      <c r="H659" s="44">
        <f t="shared" si="194"/>
        <v>21031.4</v>
      </c>
      <c r="I659" s="44">
        <f t="shared" si="194"/>
        <v>21031.4</v>
      </c>
      <c r="J659" s="44">
        <f t="shared" si="194"/>
        <v>0</v>
      </c>
      <c r="K659" s="44">
        <f t="shared" si="194"/>
        <v>0</v>
      </c>
      <c r="L659" s="44">
        <f t="shared" si="194"/>
        <v>0</v>
      </c>
    </row>
    <row r="660" spans="1:12">
      <c r="A660" s="105"/>
      <c r="B660" s="91"/>
      <c r="C660" s="91"/>
      <c r="D660" s="54" t="s">
        <v>15</v>
      </c>
      <c r="E660" s="44">
        <f t="shared" si="194"/>
        <v>120185.38462</v>
      </c>
      <c r="F660" s="44">
        <f t="shared" si="194"/>
        <v>15040.926599999999</v>
      </c>
      <c r="G660" s="44">
        <f t="shared" si="194"/>
        <v>100562.0358</v>
      </c>
      <c r="H660" s="44">
        <f t="shared" si="194"/>
        <v>2291.2111100000002</v>
      </c>
      <c r="I660" s="44">
        <f t="shared" si="194"/>
        <v>2291.2111100000002</v>
      </c>
      <c r="J660" s="44">
        <f t="shared" si="194"/>
        <v>0</v>
      </c>
      <c r="K660" s="44">
        <f t="shared" si="194"/>
        <v>0</v>
      </c>
      <c r="L660" s="44">
        <f t="shared" si="194"/>
        <v>0</v>
      </c>
    </row>
    <row r="661" spans="1:12" ht="30" customHeight="1">
      <c r="A661" s="105"/>
      <c r="B661" s="91"/>
      <c r="C661" s="91"/>
      <c r="D661" s="45" t="s">
        <v>107</v>
      </c>
      <c r="E661" s="44">
        <f t="shared" si="194"/>
        <v>613956.41469000012</v>
      </c>
      <c r="F661" s="44">
        <f t="shared" si="194"/>
        <v>357499.47080000001</v>
      </c>
      <c r="G661" s="44">
        <f t="shared" si="194"/>
        <v>210632.72167</v>
      </c>
      <c r="H661" s="44">
        <f t="shared" si="194"/>
        <v>22912.111110000002</v>
      </c>
      <c r="I661" s="44">
        <f t="shared" si="194"/>
        <v>22912.111110000002</v>
      </c>
      <c r="J661" s="44">
        <f t="shared" si="194"/>
        <v>0</v>
      </c>
      <c r="K661" s="44">
        <f t="shared" si="194"/>
        <v>0</v>
      </c>
      <c r="L661" s="44">
        <f t="shared" si="194"/>
        <v>0</v>
      </c>
    </row>
    <row r="662" spans="1:12">
      <c r="A662" s="83"/>
      <c r="B662" s="92"/>
      <c r="C662" s="92"/>
      <c r="D662" s="54" t="s">
        <v>16</v>
      </c>
      <c r="E662" s="44">
        <f t="shared" si="194"/>
        <v>7011411.5985899996</v>
      </c>
      <c r="F662" s="44">
        <f t="shared" si="194"/>
        <v>520974.59919999994</v>
      </c>
      <c r="G662" s="44">
        <f t="shared" si="194"/>
        <v>943796.00621000002</v>
      </c>
      <c r="H662" s="44">
        <f t="shared" si="194"/>
        <v>1277696.2642899998</v>
      </c>
      <c r="I662" s="44">
        <f t="shared" si="194"/>
        <v>1050052.09889</v>
      </c>
      <c r="J662" s="44">
        <f t="shared" si="194"/>
        <v>1072964.21</v>
      </c>
      <c r="K662" s="44">
        <f t="shared" si="194"/>
        <v>1072964.21</v>
      </c>
      <c r="L662" s="44">
        <f t="shared" si="194"/>
        <v>1072964.21</v>
      </c>
    </row>
    <row r="663" spans="1:12">
      <c r="A663" s="104"/>
      <c r="B663" s="90" t="s">
        <v>59</v>
      </c>
      <c r="C663" s="90" t="s">
        <v>223</v>
      </c>
      <c r="D663" s="51" t="s">
        <v>3</v>
      </c>
      <c r="E663" s="43">
        <f t="shared" ref="E663:L668" si="195">E113</f>
        <v>77571.179610000007</v>
      </c>
      <c r="F663" s="43">
        <f t="shared" si="195"/>
        <v>27702.504789999999</v>
      </c>
      <c r="G663" s="43">
        <f t="shared" si="195"/>
        <v>4572.8048200000003</v>
      </c>
      <c r="H663" s="43">
        <f t="shared" si="195"/>
        <v>28386.3</v>
      </c>
      <c r="I663" s="43">
        <f t="shared" si="195"/>
        <v>16909.57</v>
      </c>
      <c r="J663" s="43">
        <f t="shared" si="195"/>
        <v>0</v>
      </c>
      <c r="K663" s="43">
        <f t="shared" si="195"/>
        <v>0</v>
      </c>
      <c r="L663" s="43">
        <f t="shared" si="195"/>
        <v>0</v>
      </c>
    </row>
    <row r="664" spans="1:12">
      <c r="A664" s="105"/>
      <c r="B664" s="91"/>
      <c r="C664" s="91"/>
      <c r="D664" s="54" t="s">
        <v>13</v>
      </c>
      <c r="E664" s="44">
        <f t="shared" si="195"/>
        <v>0</v>
      </c>
      <c r="F664" s="44">
        <f t="shared" si="195"/>
        <v>0</v>
      </c>
      <c r="G664" s="44">
        <f t="shared" si="195"/>
        <v>0</v>
      </c>
      <c r="H664" s="44">
        <f t="shared" si="195"/>
        <v>0</v>
      </c>
      <c r="I664" s="44">
        <f t="shared" si="195"/>
        <v>0</v>
      </c>
      <c r="J664" s="44">
        <f t="shared" si="195"/>
        <v>0</v>
      </c>
      <c r="K664" s="44">
        <f t="shared" si="195"/>
        <v>0</v>
      </c>
      <c r="L664" s="44">
        <f t="shared" si="195"/>
        <v>0</v>
      </c>
    </row>
    <row r="665" spans="1:12">
      <c r="A665" s="105"/>
      <c r="B665" s="91"/>
      <c r="C665" s="91"/>
      <c r="D665" s="54" t="s">
        <v>14</v>
      </c>
      <c r="E665" s="44">
        <f t="shared" si="195"/>
        <v>0</v>
      </c>
      <c r="F665" s="44">
        <f t="shared" si="195"/>
        <v>0</v>
      </c>
      <c r="G665" s="44">
        <f t="shared" si="195"/>
        <v>0</v>
      </c>
      <c r="H665" s="44">
        <f t="shared" si="195"/>
        <v>0</v>
      </c>
      <c r="I665" s="44">
        <f t="shared" si="195"/>
        <v>0</v>
      </c>
      <c r="J665" s="44">
        <f t="shared" si="195"/>
        <v>0</v>
      </c>
      <c r="K665" s="44">
        <f t="shared" si="195"/>
        <v>0</v>
      </c>
      <c r="L665" s="44">
        <f t="shared" si="195"/>
        <v>0</v>
      </c>
    </row>
    <row r="666" spans="1:12" ht="14.1" customHeight="1">
      <c r="A666" s="105"/>
      <c r="B666" s="91"/>
      <c r="C666" s="91"/>
      <c r="D666" s="54" t="s">
        <v>15</v>
      </c>
      <c r="E666" s="44">
        <f t="shared" si="195"/>
        <v>25060.209610000002</v>
      </c>
      <c r="F666" s="44">
        <f t="shared" si="195"/>
        <v>5280.9047900000005</v>
      </c>
      <c r="G666" s="44">
        <f t="shared" si="195"/>
        <v>4572.8048200000003</v>
      </c>
      <c r="H666" s="44">
        <f t="shared" si="195"/>
        <v>6846.5</v>
      </c>
      <c r="I666" s="44">
        <f t="shared" si="195"/>
        <v>8360</v>
      </c>
      <c r="J666" s="44">
        <f t="shared" si="195"/>
        <v>0</v>
      </c>
      <c r="K666" s="44">
        <f t="shared" si="195"/>
        <v>0</v>
      </c>
      <c r="L666" s="44">
        <f t="shared" si="195"/>
        <v>0</v>
      </c>
    </row>
    <row r="667" spans="1:12" ht="25.5">
      <c r="A667" s="105"/>
      <c r="B667" s="91"/>
      <c r="C667" s="91"/>
      <c r="D667" s="54" t="s">
        <v>107</v>
      </c>
      <c r="E667" s="44">
        <f t="shared" si="195"/>
        <v>0</v>
      </c>
      <c r="F667" s="44">
        <f t="shared" si="195"/>
        <v>0</v>
      </c>
      <c r="G667" s="44">
        <f t="shared" si="195"/>
        <v>0</v>
      </c>
      <c r="H667" s="44">
        <f t="shared" si="195"/>
        <v>0</v>
      </c>
      <c r="I667" s="44">
        <f t="shared" si="195"/>
        <v>0</v>
      </c>
      <c r="J667" s="44">
        <f t="shared" si="195"/>
        <v>0</v>
      </c>
      <c r="K667" s="44">
        <f t="shared" si="195"/>
        <v>0</v>
      </c>
      <c r="L667" s="44">
        <f t="shared" si="195"/>
        <v>0</v>
      </c>
    </row>
    <row r="668" spans="1:12">
      <c r="A668" s="83"/>
      <c r="B668" s="92"/>
      <c r="C668" s="92"/>
      <c r="D668" s="54" t="s">
        <v>16</v>
      </c>
      <c r="E668" s="44">
        <f t="shared" si="195"/>
        <v>52510.97</v>
      </c>
      <c r="F668" s="44">
        <f t="shared" si="195"/>
        <v>22421.599999999999</v>
      </c>
      <c r="G668" s="44">
        <f t="shared" si="195"/>
        <v>0</v>
      </c>
      <c r="H668" s="44">
        <f t="shared" si="195"/>
        <v>21539.8</v>
      </c>
      <c r="I668" s="44">
        <f t="shared" si="195"/>
        <v>8549.57</v>
      </c>
      <c r="J668" s="44">
        <f t="shared" si="195"/>
        <v>0</v>
      </c>
      <c r="K668" s="44">
        <f t="shared" si="195"/>
        <v>0</v>
      </c>
      <c r="L668" s="44">
        <f t="shared" si="195"/>
        <v>0</v>
      </c>
    </row>
    <row r="669" spans="1:12">
      <c r="A669" s="87"/>
      <c r="B669" s="77" t="s">
        <v>224</v>
      </c>
      <c r="C669" s="80" t="s">
        <v>223</v>
      </c>
      <c r="D669" s="51" t="s">
        <v>3</v>
      </c>
      <c r="E669" s="65">
        <f>E536+E212+E304</f>
        <v>70699.899999999994</v>
      </c>
      <c r="F669" s="65">
        <f t="shared" ref="F669:L669" si="196">F536+F212+F304</f>
        <v>4332</v>
      </c>
      <c r="G669" s="65">
        <f t="shared" si="196"/>
        <v>6976</v>
      </c>
      <c r="H669" s="65">
        <f t="shared" si="196"/>
        <v>9128</v>
      </c>
      <c r="I669" s="65">
        <f t="shared" si="196"/>
        <v>9103.19</v>
      </c>
      <c r="J669" s="65">
        <f t="shared" si="196"/>
        <v>19904.71</v>
      </c>
      <c r="K669" s="65">
        <f t="shared" si="196"/>
        <v>12128</v>
      </c>
      <c r="L669" s="65">
        <f t="shared" si="196"/>
        <v>9128</v>
      </c>
    </row>
    <row r="670" spans="1:12">
      <c r="A670" s="88"/>
      <c r="B670" s="78"/>
      <c r="C670" s="81"/>
      <c r="D670" s="54" t="s">
        <v>13</v>
      </c>
      <c r="E670" s="67">
        <f t="shared" ref="E670:L674" si="197">E537+E213+E305</f>
        <v>0</v>
      </c>
      <c r="F670" s="67">
        <f t="shared" si="197"/>
        <v>0</v>
      </c>
      <c r="G670" s="67">
        <f t="shared" si="197"/>
        <v>0</v>
      </c>
      <c r="H670" s="67">
        <f t="shared" si="197"/>
        <v>0</v>
      </c>
      <c r="I670" s="67">
        <f t="shared" si="197"/>
        <v>0</v>
      </c>
      <c r="J670" s="67">
        <f t="shared" si="197"/>
        <v>0</v>
      </c>
      <c r="K670" s="67">
        <f t="shared" si="197"/>
        <v>0</v>
      </c>
      <c r="L670" s="67">
        <f t="shared" si="197"/>
        <v>0</v>
      </c>
    </row>
    <row r="671" spans="1:12">
      <c r="A671" s="88"/>
      <c r="B671" s="78"/>
      <c r="C671" s="81"/>
      <c r="D671" s="54" t="s">
        <v>14</v>
      </c>
      <c r="E671" s="67">
        <f t="shared" si="197"/>
        <v>0</v>
      </c>
      <c r="F671" s="67">
        <f t="shared" si="197"/>
        <v>0</v>
      </c>
      <c r="G671" s="67">
        <f t="shared" si="197"/>
        <v>0</v>
      </c>
      <c r="H671" s="67">
        <f t="shared" si="197"/>
        <v>0</v>
      </c>
      <c r="I671" s="67">
        <f t="shared" si="197"/>
        <v>0</v>
      </c>
      <c r="J671" s="67">
        <f t="shared" si="197"/>
        <v>0</v>
      </c>
      <c r="K671" s="67">
        <f t="shared" si="197"/>
        <v>0</v>
      </c>
      <c r="L671" s="67">
        <f t="shared" si="197"/>
        <v>0</v>
      </c>
    </row>
    <row r="672" spans="1:12">
      <c r="A672" s="88"/>
      <c r="B672" s="78"/>
      <c r="C672" s="81"/>
      <c r="D672" s="54" t="s">
        <v>15</v>
      </c>
      <c r="E672" s="67">
        <f t="shared" si="197"/>
        <v>0</v>
      </c>
      <c r="F672" s="67">
        <f t="shared" si="197"/>
        <v>0</v>
      </c>
      <c r="G672" s="67">
        <f t="shared" si="197"/>
        <v>0</v>
      </c>
      <c r="H672" s="67">
        <f t="shared" si="197"/>
        <v>0</v>
      </c>
      <c r="I672" s="67">
        <f t="shared" si="197"/>
        <v>0</v>
      </c>
      <c r="J672" s="67">
        <f t="shared" si="197"/>
        <v>0</v>
      </c>
      <c r="K672" s="67">
        <f t="shared" si="197"/>
        <v>0</v>
      </c>
      <c r="L672" s="67">
        <f t="shared" si="197"/>
        <v>0</v>
      </c>
    </row>
    <row r="673" spans="1:12" ht="25.5">
      <c r="A673" s="88"/>
      <c r="B673" s="78"/>
      <c r="C673" s="81"/>
      <c r="D673" s="54" t="s">
        <v>107</v>
      </c>
      <c r="E673" s="67">
        <f t="shared" si="197"/>
        <v>0</v>
      </c>
      <c r="F673" s="67">
        <f t="shared" si="197"/>
        <v>0</v>
      </c>
      <c r="G673" s="67">
        <f t="shared" si="197"/>
        <v>0</v>
      </c>
      <c r="H673" s="67">
        <f t="shared" si="197"/>
        <v>0</v>
      </c>
      <c r="I673" s="67">
        <f t="shared" si="197"/>
        <v>0</v>
      </c>
      <c r="J673" s="67">
        <f t="shared" si="197"/>
        <v>0</v>
      </c>
      <c r="K673" s="67">
        <f t="shared" si="197"/>
        <v>0</v>
      </c>
      <c r="L673" s="67">
        <f t="shared" si="197"/>
        <v>0</v>
      </c>
    </row>
    <row r="674" spans="1:12">
      <c r="A674" s="89"/>
      <c r="B674" s="79"/>
      <c r="C674" s="82"/>
      <c r="D674" s="54" t="s">
        <v>16</v>
      </c>
      <c r="E674" s="67">
        <f t="shared" si="197"/>
        <v>70699.899999999994</v>
      </c>
      <c r="F674" s="67">
        <f t="shared" si="197"/>
        <v>4332</v>
      </c>
      <c r="G674" s="67">
        <f t="shared" si="197"/>
        <v>6976</v>
      </c>
      <c r="H674" s="67">
        <f t="shared" si="197"/>
        <v>9128</v>
      </c>
      <c r="I674" s="67">
        <f t="shared" si="197"/>
        <v>9103.19</v>
      </c>
      <c r="J674" s="67">
        <f t="shared" si="197"/>
        <v>19904.71</v>
      </c>
      <c r="K674" s="67">
        <f t="shared" si="197"/>
        <v>12128</v>
      </c>
      <c r="L674" s="67">
        <f t="shared" si="197"/>
        <v>9128</v>
      </c>
    </row>
    <row r="675" spans="1:12">
      <c r="A675" s="74"/>
      <c r="B675" s="77" t="s">
        <v>225</v>
      </c>
      <c r="C675" s="80" t="s">
        <v>223</v>
      </c>
      <c r="D675" s="51" t="s">
        <v>3</v>
      </c>
      <c r="E675" s="65">
        <f>E458+E194</f>
        <v>22599.5</v>
      </c>
      <c r="F675" s="65">
        <f t="shared" ref="F675:L675" si="198">F458+F194</f>
        <v>4000</v>
      </c>
      <c r="G675" s="65">
        <f t="shared" si="198"/>
        <v>5001</v>
      </c>
      <c r="H675" s="65">
        <f t="shared" si="198"/>
        <v>3790.6</v>
      </c>
      <c r="I675" s="65">
        <f t="shared" si="198"/>
        <v>0</v>
      </c>
      <c r="J675" s="65">
        <f t="shared" si="198"/>
        <v>4580.79</v>
      </c>
      <c r="K675" s="65">
        <f t="shared" si="198"/>
        <v>5227.1099999999997</v>
      </c>
      <c r="L675" s="65">
        <f t="shared" si="198"/>
        <v>0</v>
      </c>
    </row>
    <row r="676" spans="1:12">
      <c r="A676" s="75"/>
      <c r="B676" s="78"/>
      <c r="C676" s="81"/>
      <c r="D676" s="54" t="s">
        <v>13</v>
      </c>
      <c r="E676" s="67">
        <f t="shared" ref="E676:L680" si="199">E459+E195</f>
        <v>0</v>
      </c>
      <c r="F676" s="67">
        <f t="shared" si="199"/>
        <v>0</v>
      </c>
      <c r="G676" s="67">
        <f t="shared" si="199"/>
        <v>0</v>
      </c>
      <c r="H676" s="67">
        <f t="shared" si="199"/>
        <v>0</v>
      </c>
      <c r="I676" s="67">
        <f t="shared" si="199"/>
        <v>0</v>
      </c>
      <c r="J676" s="67">
        <f t="shared" si="199"/>
        <v>0</v>
      </c>
      <c r="K676" s="67">
        <f t="shared" si="199"/>
        <v>0</v>
      </c>
      <c r="L676" s="67">
        <f t="shared" si="199"/>
        <v>0</v>
      </c>
    </row>
    <row r="677" spans="1:12">
      <c r="A677" s="75"/>
      <c r="B677" s="78"/>
      <c r="C677" s="81"/>
      <c r="D677" s="54" t="s">
        <v>14</v>
      </c>
      <c r="E677" s="67">
        <f t="shared" si="199"/>
        <v>0</v>
      </c>
      <c r="F677" s="67">
        <f t="shared" si="199"/>
        <v>0</v>
      </c>
      <c r="G677" s="67">
        <f t="shared" si="199"/>
        <v>0</v>
      </c>
      <c r="H677" s="67">
        <f t="shared" si="199"/>
        <v>0</v>
      </c>
      <c r="I677" s="67">
        <f t="shared" si="199"/>
        <v>0</v>
      </c>
      <c r="J677" s="67">
        <f t="shared" si="199"/>
        <v>0</v>
      </c>
      <c r="K677" s="67">
        <f t="shared" si="199"/>
        <v>0</v>
      </c>
      <c r="L677" s="67">
        <f t="shared" si="199"/>
        <v>0</v>
      </c>
    </row>
    <row r="678" spans="1:12">
      <c r="A678" s="75"/>
      <c r="B678" s="78"/>
      <c r="C678" s="81"/>
      <c r="D678" s="54" t="s">
        <v>15</v>
      </c>
      <c r="E678" s="67">
        <f t="shared" si="199"/>
        <v>1001</v>
      </c>
      <c r="F678" s="67">
        <f t="shared" si="199"/>
        <v>0</v>
      </c>
      <c r="G678" s="67">
        <f t="shared" si="199"/>
        <v>1001</v>
      </c>
      <c r="H678" s="67">
        <f t="shared" si="199"/>
        <v>0</v>
      </c>
      <c r="I678" s="67">
        <f t="shared" si="199"/>
        <v>0</v>
      </c>
      <c r="J678" s="67">
        <f t="shared" si="199"/>
        <v>0</v>
      </c>
      <c r="K678" s="67">
        <f t="shared" si="199"/>
        <v>0</v>
      </c>
      <c r="L678" s="67">
        <f t="shared" si="199"/>
        <v>0</v>
      </c>
    </row>
    <row r="679" spans="1:12" ht="25.5">
      <c r="A679" s="75"/>
      <c r="B679" s="78"/>
      <c r="C679" s="81"/>
      <c r="D679" s="54" t="s">
        <v>107</v>
      </c>
      <c r="E679" s="67">
        <f t="shared" si="199"/>
        <v>1001</v>
      </c>
      <c r="F679" s="67">
        <f t="shared" si="199"/>
        <v>0</v>
      </c>
      <c r="G679" s="67">
        <f t="shared" si="199"/>
        <v>0</v>
      </c>
      <c r="H679" s="67">
        <f t="shared" si="199"/>
        <v>0</v>
      </c>
      <c r="I679" s="67">
        <f t="shared" si="199"/>
        <v>0</v>
      </c>
      <c r="J679" s="67">
        <f t="shared" si="199"/>
        <v>0</v>
      </c>
      <c r="K679" s="67">
        <f t="shared" si="199"/>
        <v>0</v>
      </c>
      <c r="L679" s="67">
        <f t="shared" si="199"/>
        <v>0</v>
      </c>
    </row>
    <row r="680" spans="1:12">
      <c r="A680" s="76"/>
      <c r="B680" s="79"/>
      <c r="C680" s="82"/>
      <c r="D680" s="54" t="s">
        <v>16</v>
      </c>
      <c r="E680" s="67">
        <f t="shared" si="199"/>
        <v>21598.5</v>
      </c>
      <c r="F680" s="67">
        <f t="shared" si="199"/>
        <v>4000</v>
      </c>
      <c r="G680" s="67">
        <f t="shared" si="199"/>
        <v>4000</v>
      </c>
      <c r="H680" s="67">
        <f t="shared" si="199"/>
        <v>3790.6</v>
      </c>
      <c r="I680" s="67">
        <f t="shared" si="199"/>
        <v>0</v>
      </c>
      <c r="J680" s="67">
        <f t="shared" si="199"/>
        <v>4580.79</v>
      </c>
      <c r="K680" s="67">
        <f t="shared" si="199"/>
        <v>5227.1099999999997</v>
      </c>
      <c r="L680" s="67">
        <f t="shared" si="199"/>
        <v>0</v>
      </c>
    </row>
    <row r="681" spans="1:12">
      <c r="A681" s="93"/>
      <c r="B681" s="96" t="s">
        <v>48</v>
      </c>
      <c r="C681" s="96" t="s">
        <v>223</v>
      </c>
      <c r="D681" s="27" t="s">
        <v>3</v>
      </c>
      <c r="E681" s="63">
        <f>E188+E298</f>
        <v>161934.48249999998</v>
      </c>
      <c r="F681" s="63">
        <f t="shared" ref="F681:L681" si="200">F188+F298</f>
        <v>14059.119999999999</v>
      </c>
      <c r="G681" s="63">
        <f t="shared" si="200"/>
        <v>20532.400000000001</v>
      </c>
      <c r="H681" s="63">
        <f t="shared" si="200"/>
        <v>25660.282500000001</v>
      </c>
      <c r="I681" s="63">
        <f t="shared" si="200"/>
        <v>24170.67</v>
      </c>
      <c r="J681" s="63">
        <f t="shared" si="200"/>
        <v>24170.67</v>
      </c>
      <c r="K681" s="63">
        <f t="shared" si="200"/>
        <v>29170.67</v>
      </c>
      <c r="L681" s="63">
        <f t="shared" si="200"/>
        <v>24170.67</v>
      </c>
    </row>
    <row r="682" spans="1:12">
      <c r="A682" s="94"/>
      <c r="B682" s="97"/>
      <c r="C682" s="97"/>
      <c r="D682" s="16" t="s">
        <v>13</v>
      </c>
      <c r="E682" s="46">
        <f t="shared" ref="E682:L686" si="201">E189+E299</f>
        <v>0</v>
      </c>
      <c r="F682" s="46">
        <f t="shared" si="201"/>
        <v>0</v>
      </c>
      <c r="G682" s="46">
        <f t="shared" si="201"/>
        <v>0</v>
      </c>
      <c r="H682" s="46">
        <f t="shared" si="201"/>
        <v>0</v>
      </c>
      <c r="I682" s="46">
        <f t="shared" si="201"/>
        <v>0</v>
      </c>
      <c r="J682" s="46">
        <f t="shared" si="201"/>
        <v>0</v>
      </c>
      <c r="K682" s="46">
        <f t="shared" si="201"/>
        <v>0</v>
      </c>
      <c r="L682" s="46">
        <f t="shared" si="201"/>
        <v>0</v>
      </c>
    </row>
    <row r="683" spans="1:12">
      <c r="A683" s="94"/>
      <c r="B683" s="97"/>
      <c r="C683" s="97"/>
      <c r="D683" s="16" t="s">
        <v>14</v>
      </c>
      <c r="E683" s="46">
        <f t="shared" si="201"/>
        <v>0</v>
      </c>
      <c r="F683" s="46">
        <f t="shared" si="201"/>
        <v>0</v>
      </c>
      <c r="G683" s="46">
        <f t="shared" si="201"/>
        <v>0</v>
      </c>
      <c r="H683" s="46">
        <f t="shared" si="201"/>
        <v>0</v>
      </c>
      <c r="I683" s="46">
        <f t="shared" si="201"/>
        <v>0</v>
      </c>
      <c r="J683" s="46">
        <f t="shared" si="201"/>
        <v>0</v>
      </c>
      <c r="K683" s="46">
        <f t="shared" si="201"/>
        <v>0</v>
      </c>
      <c r="L683" s="46">
        <f t="shared" si="201"/>
        <v>0</v>
      </c>
    </row>
    <row r="684" spans="1:12" ht="14.1" customHeight="1">
      <c r="A684" s="94"/>
      <c r="B684" s="97"/>
      <c r="C684" s="97"/>
      <c r="D684" s="16" t="s">
        <v>15</v>
      </c>
      <c r="E684" s="46">
        <f t="shared" si="201"/>
        <v>114.4</v>
      </c>
      <c r="F684" s="46">
        <f t="shared" si="201"/>
        <v>0</v>
      </c>
      <c r="G684" s="46">
        <f t="shared" si="201"/>
        <v>114.4</v>
      </c>
      <c r="H684" s="46">
        <f t="shared" si="201"/>
        <v>0</v>
      </c>
      <c r="I684" s="46">
        <f t="shared" si="201"/>
        <v>0</v>
      </c>
      <c r="J684" s="46">
        <f t="shared" si="201"/>
        <v>0</v>
      </c>
      <c r="K684" s="46">
        <f t="shared" si="201"/>
        <v>0</v>
      </c>
      <c r="L684" s="46">
        <f t="shared" si="201"/>
        <v>0</v>
      </c>
    </row>
    <row r="685" spans="1:12" s="35" customFormat="1" ht="27.6" customHeight="1">
      <c r="A685" s="94"/>
      <c r="B685" s="97"/>
      <c r="C685" s="97"/>
      <c r="D685" s="16" t="s">
        <v>107</v>
      </c>
      <c r="E685" s="46">
        <f t="shared" si="201"/>
        <v>0</v>
      </c>
      <c r="F685" s="46">
        <f t="shared" si="201"/>
        <v>0</v>
      </c>
      <c r="G685" s="46">
        <f t="shared" si="201"/>
        <v>0</v>
      </c>
      <c r="H685" s="46">
        <f t="shared" si="201"/>
        <v>0</v>
      </c>
      <c r="I685" s="46">
        <f t="shared" si="201"/>
        <v>0</v>
      </c>
      <c r="J685" s="46">
        <f t="shared" si="201"/>
        <v>0</v>
      </c>
      <c r="K685" s="46">
        <f t="shared" si="201"/>
        <v>0</v>
      </c>
      <c r="L685" s="46">
        <f t="shared" si="201"/>
        <v>0</v>
      </c>
    </row>
    <row r="686" spans="1:12">
      <c r="A686" s="95"/>
      <c r="B686" s="85"/>
      <c r="C686" s="85"/>
      <c r="D686" s="16" t="s">
        <v>16</v>
      </c>
      <c r="E686" s="46">
        <f t="shared" si="201"/>
        <v>161820.08249999999</v>
      </c>
      <c r="F686" s="46">
        <f t="shared" si="201"/>
        <v>14059.119999999999</v>
      </c>
      <c r="G686" s="46">
        <f t="shared" si="201"/>
        <v>20418</v>
      </c>
      <c r="H686" s="46">
        <f t="shared" si="201"/>
        <v>25660.282500000001</v>
      </c>
      <c r="I686" s="46">
        <f t="shared" si="201"/>
        <v>24170.67</v>
      </c>
      <c r="J686" s="46">
        <f t="shared" si="201"/>
        <v>24170.67</v>
      </c>
      <c r="K686" s="46">
        <f t="shared" si="201"/>
        <v>29170.67</v>
      </c>
      <c r="L686" s="46">
        <f t="shared" si="201"/>
        <v>24170.67</v>
      </c>
    </row>
    <row r="687" spans="1:12">
      <c r="A687" s="83"/>
      <c r="B687" s="85" t="s">
        <v>80</v>
      </c>
      <c r="C687" s="85" t="s">
        <v>223</v>
      </c>
      <c r="D687" s="27" t="s">
        <v>3</v>
      </c>
      <c r="E687" s="63">
        <f>E310+E182</f>
        <v>76692.73</v>
      </c>
      <c r="F687" s="63">
        <f t="shared" ref="F687:L687" si="202">F310+F182</f>
        <v>8656.73</v>
      </c>
      <c r="G687" s="63">
        <f t="shared" si="202"/>
        <v>26352</v>
      </c>
      <c r="H687" s="63">
        <f t="shared" si="202"/>
        <v>5684</v>
      </c>
      <c r="I687" s="63">
        <f t="shared" si="202"/>
        <v>5000</v>
      </c>
      <c r="J687" s="63">
        <f t="shared" si="202"/>
        <v>11000</v>
      </c>
      <c r="K687" s="63">
        <f t="shared" si="202"/>
        <v>7000</v>
      </c>
      <c r="L687" s="63">
        <f t="shared" si="202"/>
        <v>13000</v>
      </c>
    </row>
    <row r="688" spans="1:12">
      <c r="A688" s="84"/>
      <c r="B688" s="86"/>
      <c r="C688" s="86"/>
      <c r="D688" s="16" t="s">
        <v>13</v>
      </c>
      <c r="E688" s="46">
        <f t="shared" ref="E688:L692" si="203">E311+E183</f>
        <v>0</v>
      </c>
      <c r="F688" s="46">
        <f t="shared" si="203"/>
        <v>0</v>
      </c>
      <c r="G688" s="46">
        <f t="shared" si="203"/>
        <v>0</v>
      </c>
      <c r="H688" s="46">
        <f t="shared" si="203"/>
        <v>0</v>
      </c>
      <c r="I688" s="46">
        <f t="shared" si="203"/>
        <v>0</v>
      </c>
      <c r="J688" s="46">
        <f t="shared" si="203"/>
        <v>0</v>
      </c>
      <c r="K688" s="46">
        <f t="shared" si="203"/>
        <v>0</v>
      </c>
      <c r="L688" s="46">
        <f t="shared" si="203"/>
        <v>0</v>
      </c>
    </row>
    <row r="689" spans="1:12">
      <c r="A689" s="84"/>
      <c r="B689" s="86"/>
      <c r="C689" s="86"/>
      <c r="D689" s="16" t="s">
        <v>14</v>
      </c>
      <c r="E689" s="46">
        <f t="shared" si="203"/>
        <v>0</v>
      </c>
      <c r="F689" s="46">
        <f t="shared" si="203"/>
        <v>0</v>
      </c>
      <c r="G689" s="46">
        <f t="shared" si="203"/>
        <v>0</v>
      </c>
      <c r="H689" s="46">
        <f t="shared" si="203"/>
        <v>0</v>
      </c>
      <c r="I689" s="46">
        <f t="shared" si="203"/>
        <v>0</v>
      </c>
      <c r="J689" s="46">
        <f t="shared" si="203"/>
        <v>0</v>
      </c>
      <c r="K689" s="46">
        <f t="shared" si="203"/>
        <v>0</v>
      </c>
      <c r="L689" s="46">
        <f t="shared" si="203"/>
        <v>0</v>
      </c>
    </row>
    <row r="690" spans="1:12">
      <c r="A690" s="84"/>
      <c r="B690" s="86"/>
      <c r="C690" s="86"/>
      <c r="D690" s="16" t="s">
        <v>15</v>
      </c>
      <c r="E690" s="46">
        <f t="shared" si="203"/>
        <v>11200</v>
      </c>
      <c r="F690" s="46">
        <f t="shared" si="203"/>
        <v>0</v>
      </c>
      <c r="G690" s="46">
        <f t="shared" si="203"/>
        <v>11200</v>
      </c>
      <c r="H690" s="46">
        <f t="shared" si="203"/>
        <v>0</v>
      </c>
      <c r="I690" s="46">
        <f t="shared" si="203"/>
        <v>0</v>
      </c>
      <c r="J690" s="46">
        <f t="shared" si="203"/>
        <v>0</v>
      </c>
      <c r="K690" s="46">
        <f t="shared" si="203"/>
        <v>0</v>
      </c>
      <c r="L690" s="46">
        <f t="shared" si="203"/>
        <v>0</v>
      </c>
    </row>
    <row r="691" spans="1:12" s="35" customFormat="1" ht="25.5">
      <c r="A691" s="84"/>
      <c r="B691" s="86"/>
      <c r="C691" s="86"/>
      <c r="D691" s="16" t="s">
        <v>107</v>
      </c>
      <c r="E691" s="46">
        <f t="shared" si="203"/>
        <v>11200</v>
      </c>
      <c r="F691" s="46">
        <f t="shared" si="203"/>
        <v>0</v>
      </c>
      <c r="G691" s="46">
        <f t="shared" si="203"/>
        <v>0</v>
      </c>
      <c r="H691" s="46">
        <f t="shared" si="203"/>
        <v>0</v>
      </c>
      <c r="I691" s="46">
        <f t="shared" si="203"/>
        <v>0</v>
      </c>
      <c r="J691" s="46">
        <f t="shared" si="203"/>
        <v>0</v>
      </c>
      <c r="K691" s="46">
        <f t="shared" si="203"/>
        <v>0</v>
      </c>
      <c r="L691" s="46">
        <f t="shared" si="203"/>
        <v>0</v>
      </c>
    </row>
    <row r="692" spans="1:12">
      <c r="A692" s="84"/>
      <c r="B692" s="86"/>
      <c r="C692" s="86"/>
      <c r="D692" s="16" t="s">
        <v>16</v>
      </c>
      <c r="E692" s="46">
        <f t="shared" si="203"/>
        <v>65492.729999999996</v>
      </c>
      <c r="F692" s="46">
        <f t="shared" si="203"/>
        <v>8656.73</v>
      </c>
      <c r="G692" s="46">
        <f t="shared" si="203"/>
        <v>15152</v>
      </c>
      <c r="H692" s="46">
        <f t="shared" si="203"/>
        <v>5684</v>
      </c>
      <c r="I692" s="46">
        <f t="shared" si="203"/>
        <v>5000</v>
      </c>
      <c r="J692" s="46">
        <f t="shared" si="203"/>
        <v>11000</v>
      </c>
      <c r="K692" s="46">
        <f t="shared" si="203"/>
        <v>7000</v>
      </c>
      <c r="L692" s="46">
        <f t="shared" si="203"/>
        <v>13000</v>
      </c>
    </row>
    <row r="693" spans="1:12">
      <c r="A693" s="83"/>
      <c r="B693" s="85" t="s">
        <v>228</v>
      </c>
      <c r="C693" s="85" t="s">
        <v>223</v>
      </c>
      <c r="D693" s="27" t="s">
        <v>3</v>
      </c>
      <c r="E693" s="63">
        <f>E200</f>
        <v>18176</v>
      </c>
      <c r="F693" s="63">
        <f t="shared" ref="F693:L693" si="204">F200</f>
        <v>0</v>
      </c>
      <c r="G693" s="63">
        <f t="shared" si="204"/>
        <v>9176</v>
      </c>
      <c r="H693" s="63">
        <f t="shared" si="204"/>
        <v>0</v>
      </c>
      <c r="I693" s="63">
        <f t="shared" si="204"/>
        <v>6000</v>
      </c>
      <c r="J693" s="63">
        <f t="shared" si="204"/>
        <v>0</v>
      </c>
      <c r="K693" s="63">
        <f t="shared" si="204"/>
        <v>3000</v>
      </c>
      <c r="L693" s="63">
        <f t="shared" si="204"/>
        <v>0</v>
      </c>
    </row>
    <row r="694" spans="1:12">
      <c r="A694" s="84"/>
      <c r="B694" s="86"/>
      <c r="C694" s="86"/>
      <c r="D694" s="16" t="s">
        <v>13</v>
      </c>
      <c r="E694" s="46">
        <f t="shared" ref="E694:L698" si="205">E201</f>
        <v>0</v>
      </c>
      <c r="F694" s="46">
        <f t="shared" si="205"/>
        <v>0</v>
      </c>
      <c r="G694" s="46">
        <f t="shared" si="205"/>
        <v>0</v>
      </c>
      <c r="H694" s="46">
        <f t="shared" si="205"/>
        <v>0</v>
      </c>
      <c r="I694" s="46">
        <f t="shared" si="205"/>
        <v>0</v>
      </c>
      <c r="J694" s="46">
        <f t="shared" si="205"/>
        <v>0</v>
      </c>
      <c r="K694" s="46">
        <f t="shared" si="205"/>
        <v>0</v>
      </c>
      <c r="L694" s="46">
        <f t="shared" si="205"/>
        <v>0</v>
      </c>
    </row>
    <row r="695" spans="1:12">
      <c r="A695" s="84"/>
      <c r="B695" s="86"/>
      <c r="C695" s="86"/>
      <c r="D695" s="16" t="s">
        <v>14</v>
      </c>
      <c r="E695" s="46">
        <f t="shared" si="205"/>
        <v>0</v>
      </c>
      <c r="F695" s="46">
        <f t="shared" si="205"/>
        <v>0</v>
      </c>
      <c r="G695" s="46">
        <f t="shared" si="205"/>
        <v>0</v>
      </c>
      <c r="H695" s="46">
        <f t="shared" si="205"/>
        <v>0</v>
      </c>
      <c r="I695" s="46">
        <f t="shared" si="205"/>
        <v>0</v>
      </c>
      <c r="J695" s="46">
        <f t="shared" si="205"/>
        <v>0</v>
      </c>
      <c r="K695" s="46">
        <f t="shared" si="205"/>
        <v>0</v>
      </c>
      <c r="L695" s="46">
        <f t="shared" si="205"/>
        <v>0</v>
      </c>
    </row>
    <row r="696" spans="1:12">
      <c r="A696" s="84"/>
      <c r="B696" s="86"/>
      <c r="C696" s="86"/>
      <c r="D696" s="16" t="s">
        <v>15</v>
      </c>
      <c r="E696" s="46">
        <f t="shared" si="205"/>
        <v>0</v>
      </c>
      <c r="F696" s="46">
        <f t="shared" si="205"/>
        <v>0</v>
      </c>
      <c r="G696" s="46">
        <f t="shared" si="205"/>
        <v>0</v>
      </c>
      <c r="H696" s="46">
        <f t="shared" si="205"/>
        <v>0</v>
      </c>
      <c r="I696" s="46">
        <f t="shared" si="205"/>
        <v>0</v>
      </c>
      <c r="J696" s="46">
        <f t="shared" si="205"/>
        <v>0</v>
      </c>
      <c r="K696" s="46">
        <f t="shared" si="205"/>
        <v>0</v>
      </c>
      <c r="L696" s="46">
        <f t="shared" si="205"/>
        <v>0</v>
      </c>
    </row>
    <row r="697" spans="1:12" s="35" customFormat="1" ht="25.5">
      <c r="A697" s="84"/>
      <c r="B697" s="86"/>
      <c r="C697" s="86"/>
      <c r="D697" s="16" t="s">
        <v>107</v>
      </c>
      <c r="E697" s="46">
        <f t="shared" si="205"/>
        <v>0</v>
      </c>
      <c r="F697" s="46">
        <f t="shared" si="205"/>
        <v>0</v>
      </c>
      <c r="G697" s="46">
        <f t="shared" si="205"/>
        <v>0</v>
      </c>
      <c r="H697" s="46">
        <f t="shared" si="205"/>
        <v>0</v>
      </c>
      <c r="I697" s="46">
        <f t="shared" si="205"/>
        <v>0</v>
      </c>
      <c r="J697" s="46">
        <f t="shared" si="205"/>
        <v>0</v>
      </c>
      <c r="K697" s="46">
        <f t="shared" si="205"/>
        <v>0</v>
      </c>
      <c r="L697" s="46">
        <f t="shared" si="205"/>
        <v>0</v>
      </c>
    </row>
    <row r="698" spans="1:12">
      <c r="A698" s="84"/>
      <c r="B698" s="86"/>
      <c r="C698" s="86"/>
      <c r="D698" s="16" t="s">
        <v>16</v>
      </c>
      <c r="E698" s="46">
        <f t="shared" si="205"/>
        <v>18176</v>
      </c>
      <c r="F698" s="46">
        <f t="shared" si="205"/>
        <v>0</v>
      </c>
      <c r="G698" s="46">
        <f t="shared" si="205"/>
        <v>9176</v>
      </c>
      <c r="H698" s="46">
        <f t="shared" si="205"/>
        <v>0</v>
      </c>
      <c r="I698" s="46">
        <f t="shared" si="205"/>
        <v>6000</v>
      </c>
      <c r="J698" s="46">
        <f t="shared" si="205"/>
        <v>0</v>
      </c>
      <c r="K698" s="46">
        <f t="shared" si="205"/>
        <v>3000</v>
      </c>
      <c r="L698" s="46">
        <f t="shared" si="205"/>
        <v>0</v>
      </c>
    </row>
    <row r="699" spans="1:12">
      <c r="A699" s="83"/>
      <c r="B699" s="85" t="s">
        <v>229</v>
      </c>
      <c r="C699" s="85" t="s">
        <v>223</v>
      </c>
      <c r="D699" s="27" t="s">
        <v>3</v>
      </c>
      <c r="E699" s="63">
        <f>E206</f>
        <v>12000</v>
      </c>
      <c r="F699" s="63">
        <f t="shared" ref="F699:L699" si="206">F206</f>
        <v>4000</v>
      </c>
      <c r="G699" s="63">
        <f t="shared" si="206"/>
        <v>0</v>
      </c>
      <c r="H699" s="63">
        <f t="shared" si="206"/>
        <v>4000</v>
      </c>
      <c r="I699" s="63">
        <f t="shared" si="206"/>
        <v>4000</v>
      </c>
      <c r="J699" s="63">
        <f t="shared" si="206"/>
        <v>0</v>
      </c>
      <c r="K699" s="63">
        <f t="shared" si="206"/>
        <v>0</v>
      </c>
      <c r="L699" s="63">
        <f t="shared" si="206"/>
        <v>0</v>
      </c>
    </row>
    <row r="700" spans="1:12">
      <c r="A700" s="84"/>
      <c r="B700" s="86"/>
      <c r="C700" s="86"/>
      <c r="D700" s="16" t="s">
        <v>13</v>
      </c>
      <c r="E700" s="46">
        <f t="shared" ref="E700:L704" si="207">E207</f>
        <v>0</v>
      </c>
      <c r="F700" s="46">
        <f t="shared" si="207"/>
        <v>0</v>
      </c>
      <c r="G700" s="46">
        <f t="shared" si="207"/>
        <v>0</v>
      </c>
      <c r="H700" s="46">
        <f t="shared" si="207"/>
        <v>0</v>
      </c>
      <c r="I700" s="46">
        <f t="shared" si="207"/>
        <v>0</v>
      </c>
      <c r="J700" s="46">
        <f t="shared" si="207"/>
        <v>0</v>
      </c>
      <c r="K700" s="46">
        <f t="shared" si="207"/>
        <v>0</v>
      </c>
      <c r="L700" s="46">
        <f t="shared" si="207"/>
        <v>0</v>
      </c>
    </row>
    <row r="701" spans="1:12">
      <c r="A701" s="84"/>
      <c r="B701" s="86"/>
      <c r="C701" s="86"/>
      <c r="D701" s="16" t="s">
        <v>14</v>
      </c>
      <c r="E701" s="46">
        <f t="shared" si="207"/>
        <v>0</v>
      </c>
      <c r="F701" s="46">
        <f t="shared" si="207"/>
        <v>0</v>
      </c>
      <c r="G701" s="46">
        <f t="shared" si="207"/>
        <v>0</v>
      </c>
      <c r="H701" s="46">
        <f t="shared" si="207"/>
        <v>0</v>
      </c>
      <c r="I701" s="46">
        <f t="shared" si="207"/>
        <v>0</v>
      </c>
      <c r="J701" s="46">
        <f t="shared" si="207"/>
        <v>0</v>
      </c>
      <c r="K701" s="46">
        <f t="shared" si="207"/>
        <v>0</v>
      </c>
      <c r="L701" s="46">
        <f t="shared" si="207"/>
        <v>0</v>
      </c>
    </row>
    <row r="702" spans="1:12">
      <c r="A702" s="84"/>
      <c r="B702" s="86"/>
      <c r="C702" s="86"/>
      <c r="D702" s="16" t="s">
        <v>15</v>
      </c>
      <c r="E702" s="46">
        <f t="shared" si="207"/>
        <v>0</v>
      </c>
      <c r="F702" s="46">
        <f t="shared" si="207"/>
        <v>0</v>
      </c>
      <c r="G702" s="46">
        <f t="shared" si="207"/>
        <v>0</v>
      </c>
      <c r="H702" s="46">
        <f t="shared" si="207"/>
        <v>0</v>
      </c>
      <c r="I702" s="46">
        <f t="shared" si="207"/>
        <v>0</v>
      </c>
      <c r="J702" s="46">
        <f t="shared" si="207"/>
        <v>0</v>
      </c>
      <c r="K702" s="46">
        <f t="shared" si="207"/>
        <v>0</v>
      </c>
      <c r="L702" s="46">
        <f t="shared" si="207"/>
        <v>0</v>
      </c>
    </row>
    <row r="703" spans="1:12" ht="25.5">
      <c r="A703" s="84"/>
      <c r="B703" s="86"/>
      <c r="C703" s="86"/>
      <c r="D703" s="16" t="s">
        <v>107</v>
      </c>
      <c r="E703" s="46">
        <f t="shared" si="207"/>
        <v>0</v>
      </c>
      <c r="F703" s="46">
        <f t="shared" si="207"/>
        <v>0</v>
      </c>
      <c r="G703" s="46">
        <f t="shared" si="207"/>
        <v>0</v>
      </c>
      <c r="H703" s="46">
        <f t="shared" si="207"/>
        <v>0</v>
      </c>
      <c r="I703" s="46">
        <f t="shared" si="207"/>
        <v>0</v>
      </c>
      <c r="J703" s="46">
        <f t="shared" si="207"/>
        <v>0</v>
      </c>
      <c r="K703" s="46">
        <f t="shared" si="207"/>
        <v>0</v>
      </c>
      <c r="L703" s="46">
        <f t="shared" si="207"/>
        <v>0</v>
      </c>
    </row>
    <row r="704" spans="1:12">
      <c r="A704" s="84"/>
      <c r="B704" s="86"/>
      <c r="C704" s="86"/>
      <c r="D704" s="16" t="s">
        <v>16</v>
      </c>
      <c r="E704" s="46">
        <f t="shared" si="207"/>
        <v>12000</v>
      </c>
      <c r="F704" s="46">
        <f t="shared" si="207"/>
        <v>4000</v>
      </c>
      <c r="G704" s="46">
        <f t="shared" si="207"/>
        <v>0</v>
      </c>
      <c r="H704" s="46">
        <f t="shared" si="207"/>
        <v>4000</v>
      </c>
      <c r="I704" s="46">
        <f t="shared" si="207"/>
        <v>4000</v>
      </c>
      <c r="J704" s="46">
        <f t="shared" si="207"/>
        <v>0</v>
      </c>
      <c r="K704" s="46">
        <f t="shared" si="207"/>
        <v>0</v>
      </c>
      <c r="L704" s="46">
        <f t="shared" si="207"/>
        <v>0</v>
      </c>
    </row>
    <row r="705" spans="1:12">
      <c r="A705" s="83"/>
      <c r="B705" s="85" t="s">
        <v>230</v>
      </c>
      <c r="C705" s="85" t="s">
        <v>223</v>
      </c>
      <c r="D705" s="27" t="s">
        <v>3</v>
      </c>
      <c r="E705" s="63">
        <f t="shared" ref="E705:E710" si="208">E224</f>
        <v>3000</v>
      </c>
      <c r="F705" s="63">
        <f t="shared" ref="F705:L705" si="209">F224</f>
        <v>0</v>
      </c>
      <c r="G705" s="63">
        <f t="shared" si="209"/>
        <v>0</v>
      </c>
      <c r="H705" s="63">
        <f t="shared" si="209"/>
        <v>3000</v>
      </c>
      <c r="I705" s="63">
        <f t="shared" si="209"/>
        <v>0</v>
      </c>
      <c r="J705" s="63">
        <f t="shared" si="209"/>
        <v>0</v>
      </c>
      <c r="K705" s="63">
        <f t="shared" si="209"/>
        <v>0</v>
      </c>
      <c r="L705" s="63">
        <f t="shared" si="209"/>
        <v>0</v>
      </c>
    </row>
    <row r="706" spans="1:12">
      <c r="A706" s="84"/>
      <c r="B706" s="86"/>
      <c r="C706" s="86"/>
      <c r="D706" s="16" t="s">
        <v>13</v>
      </c>
      <c r="E706" s="46">
        <f t="shared" si="208"/>
        <v>0</v>
      </c>
      <c r="F706" s="46">
        <f t="shared" ref="F706:L710" si="210">F225</f>
        <v>0</v>
      </c>
      <c r="G706" s="46">
        <f t="shared" si="210"/>
        <v>0</v>
      </c>
      <c r="H706" s="46">
        <f t="shared" si="210"/>
        <v>0</v>
      </c>
      <c r="I706" s="46">
        <f t="shared" si="210"/>
        <v>0</v>
      </c>
      <c r="J706" s="46">
        <f t="shared" si="210"/>
        <v>0</v>
      </c>
      <c r="K706" s="46">
        <f t="shared" si="210"/>
        <v>0</v>
      </c>
      <c r="L706" s="46">
        <f t="shared" si="210"/>
        <v>0</v>
      </c>
    </row>
    <row r="707" spans="1:12">
      <c r="A707" s="84"/>
      <c r="B707" s="86"/>
      <c r="C707" s="86"/>
      <c r="D707" s="16" t="s">
        <v>14</v>
      </c>
      <c r="E707" s="46">
        <f t="shared" si="208"/>
        <v>0</v>
      </c>
      <c r="F707" s="46">
        <f t="shared" si="210"/>
        <v>0</v>
      </c>
      <c r="G707" s="46">
        <f t="shared" si="210"/>
        <v>0</v>
      </c>
      <c r="H707" s="46">
        <f t="shared" si="210"/>
        <v>0</v>
      </c>
      <c r="I707" s="46">
        <f t="shared" si="210"/>
        <v>0</v>
      </c>
      <c r="J707" s="46">
        <f t="shared" si="210"/>
        <v>0</v>
      </c>
      <c r="K707" s="46">
        <f t="shared" si="210"/>
        <v>0</v>
      </c>
      <c r="L707" s="46">
        <f t="shared" si="210"/>
        <v>0</v>
      </c>
    </row>
    <row r="708" spans="1:12">
      <c r="A708" s="84"/>
      <c r="B708" s="86"/>
      <c r="C708" s="86"/>
      <c r="D708" s="16" t="s">
        <v>15</v>
      </c>
      <c r="E708" s="46">
        <f t="shared" si="208"/>
        <v>0</v>
      </c>
      <c r="F708" s="46">
        <f t="shared" si="210"/>
        <v>0</v>
      </c>
      <c r="G708" s="46">
        <f t="shared" si="210"/>
        <v>0</v>
      </c>
      <c r="H708" s="46">
        <f t="shared" si="210"/>
        <v>0</v>
      </c>
      <c r="I708" s="46">
        <f t="shared" si="210"/>
        <v>0</v>
      </c>
      <c r="J708" s="46">
        <f t="shared" si="210"/>
        <v>0</v>
      </c>
      <c r="K708" s="46">
        <f t="shared" si="210"/>
        <v>0</v>
      </c>
      <c r="L708" s="46">
        <f t="shared" si="210"/>
        <v>0</v>
      </c>
    </row>
    <row r="709" spans="1:12" ht="25.5">
      <c r="A709" s="84"/>
      <c r="B709" s="86"/>
      <c r="C709" s="86"/>
      <c r="D709" s="16" t="s">
        <v>107</v>
      </c>
      <c r="E709" s="46">
        <f t="shared" si="208"/>
        <v>0</v>
      </c>
      <c r="F709" s="46">
        <f t="shared" si="210"/>
        <v>0</v>
      </c>
      <c r="G709" s="46">
        <f t="shared" si="210"/>
        <v>0</v>
      </c>
      <c r="H709" s="46">
        <f t="shared" si="210"/>
        <v>0</v>
      </c>
      <c r="I709" s="46">
        <f t="shared" si="210"/>
        <v>0</v>
      </c>
      <c r="J709" s="46">
        <f t="shared" si="210"/>
        <v>0</v>
      </c>
      <c r="K709" s="46">
        <f t="shared" si="210"/>
        <v>0</v>
      </c>
      <c r="L709" s="46">
        <f t="shared" si="210"/>
        <v>0</v>
      </c>
    </row>
    <row r="710" spans="1:12">
      <c r="A710" s="84"/>
      <c r="B710" s="86"/>
      <c r="C710" s="86"/>
      <c r="D710" s="16" t="s">
        <v>16</v>
      </c>
      <c r="E710" s="46">
        <f t="shared" si="208"/>
        <v>3000</v>
      </c>
      <c r="F710" s="46">
        <f t="shared" si="210"/>
        <v>0</v>
      </c>
      <c r="G710" s="46">
        <f t="shared" ref="G710:L710" si="211">G229</f>
        <v>0</v>
      </c>
      <c r="H710" s="46">
        <f t="shared" si="211"/>
        <v>3000</v>
      </c>
      <c r="I710" s="46">
        <f t="shared" si="211"/>
        <v>0</v>
      </c>
      <c r="J710" s="46">
        <f t="shared" si="211"/>
        <v>0</v>
      </c>
      <c r="K710" s="46">
        <f t="shared" si="211"/>
        <v>0</v>
      </c>
      <c r="L710" s="46">
        <f t="shared" si="211"/>
        <v>0</v>
      </c>
    </row>
    <row r="711" spans="1:12">
      <c r="A711" s="83"/>
      <c r="B711" s="85" t="s">
        <v>231</v>
      </c>
      <c r="C711" s="85" t="s">
        <v>223</v>
      </c>
      <c r="D711" s="27" t="s">
        <v>3</v>
      </c>
      <c r="E711" s="63">
        <f>E218</f>
        <v>0</v>
      </c>
      <c r="F711" s="63">
        <f t="shared" ref="F711:L711" si="212">F218</f>
        <v>0</v>
      </c>
      <c r="G711" s="63">
        <f t="shared" si="212"/>
        <v>0</v>
      </c>
      <c r="H711" s="63">
        <f t="shared" si="212"/>
        <v>0</v>
      </c>
      <c r="I711" s="63">
        <f t="shared" si="212"/>
        <v>0</v>
      </c>
      <c r="J711" s="63">
        <f t="shared" si="212"/>
        <v>0</v>
      </c>
      <c r="K711" s="63">
        <f t="shared" si="212"/>
        <v>0</v>
      </c>
      <c r="L711" s="63">
        <f t="shared" si="212"/>
        <v>0</v>
      </c>
    </row>
    <row r="712" spans="1:12">
      <c r="A712" s="84"/>
      <c r="B712" s="86"/>
      <c r="C712" s="86"/>
      <c r="D712" s="16" t="s">
        <v>13</v>
      </c>
      <c r="E712" s="46">
        <f t="shared" ref="E712:L716" si="213">E219</f>
        <v>0</v>
      </c>
      <c r="F712" s="46">
        <f t="shared" si="213"/>
        <v>0</v>
      </c>
      <c r="G712" s="46">
        <f t="shared" si="213"/>
        <v>0</v>
      </c>
      <c r="H712" s="46">
        <f t="shared" si="213"/>
        <v>0</v>
      </c>
      <c r="I712" s="46">
        <f t="shared" si="213"/>
        <v>0</v>
      </c>
      <c r="J712" s="46">
        <f t="shared" si="213"/>
        <v>0</v>
      </c>
      <c r="K712" s="46">
        <f t="shared" si="213"/>
        <v>0</v>
      </c>
      <c r="L712" s="46">
        <f t="shared" si="213"/>
        <v>0</v>
      </c>
    </row>
    <row r="713" spans="1:12">
      <c r="A713" s="84"/>
      <c r="B713" s="86"/>
      <c r="C713" s="86"/>
      <c r="D713" s="16" t="s">
        <v>14</v>
      </c>
      <c r="E713" s="46">
        <f t="shared" si="213"/>
        <v>0</v>
      </c>
      <c r="F713" s="46">
        <f t="shared" si="213"/>
        <v>0</v>
      </c>
      <c r="G713" s="46">
        <f t="shared" si="213"/>
        <v>0</v>
      </c>
      <c r="H713" s="46">
        <f t="shared" si="213"/>
        <v>0</v>
      </c>
      <c r="I713" s="46">
        <f t="shared" si="213"/>
        <v>0</v>
      </c>
      <c r="J713" s="46">
        <f t="shared" si="213"/>
        <v>0</v>
      </c>
      <c r="K713" s="46">
        <f t="shared" si="213"/>
        <v>0</v>
      </c>
      <c r="L713" s="46">
        <f t="shared" si="213"/>
        <v>0</v>
      </c>
    </row>
    <row r="714" spans="1:12">
      <c r="A714" s="84"/>
      <c r="B714" s="86"/>
      <c r="C714" s="86"/>
      <c r="D714" s="16" t="s">
        <v>15</v>
      </c>
      <c r="E714" s="46">
        <f t="shared" si="213"/>
        <v>0</v>
      </c>
      <c r="F714" s="46">
        <f t="shared" si="213"/>
        <v>0</v>
      </c>
      <c r="G714" s="46">
        <f t="shared" si="213"/>
        <v>0</v>
      </c>
      <c r="H714" s="46">
        <f t="shared" si="213"/>
        <v>0</v>
      </c>
      <c r="I714" s="46">
        <f t="shared" si="213"/>
        <v>0</v>
      </c>
      <c r="J714" s="46">
        <f t="shared" si="213"/>
        <v>0</v>
      </c>
      <c r="K714" s="46">
        <f t="shared" si="213"/>
        <v>0</v>
      </c>
      <c r="L714" s="46">
        <f t="shared" si="213"/>
        <v>0</v>
      </c>
    </row>
    <row r="715" spans="1:12" ht="25.5">
      <c r="A715" s="84"/>
      <c r="B715" s="86"/>
      <c r="C715" s="86"/>
      <c r="D715" s="16" t="s">
        <v>107</v>
      </c>
      <c r="E715" s="46">
        <f t="shared" si="213"/>
        <v>0</v>
      </c>
      <c r="F715" s="46">
        <f t="shared" si="213"/>
        <v>0</v>
      </c>
      <c r="G715" s="46">
        <f t="shared" si="213"/>
        <v>0</v>
      </c>
      <c r="H715" s="46">
        <f t="shared" si="213"/>
        <v>0</v>
      </c>
      <c r="I715" s="46">
        <f t="shared" si="213"/>
        <v>0</v>
      </c>
      <c r="J715" s="46">
        <f t="shared" si="213"/>
        <v>0</v>
      </c>
      <c r="K715" s="46">
        <f t="shared" si="213"/>
        <v>0</v>
      </c>
      <c r="L715" s="46">
        <f t="shared" si="213"/>
        <v>0</v>
      </c>
    </row>
    <row r="716" spans="1:12">
      <c r="A716" s="84"/>
      <c r="B716" s="86"/>
      <c r="C716" s="86"/>
      <c r="D716" s="16" t="s">
        <v>16</v>
      </c>
      <c r="E716" s="46">
        <f t="shared" si="213"/>
        <v>0</v>
      </c>
      <c r="F716" s="46">
        <f t="shared" si="213"/>
        <v>0</v>
      </c>
      <c r="G716" s="46">
        <f t="shared" si="213"/>
        <v>0</v>
      </c>
      <c r="H716" s="46">
        <f t="shared" si="213"/>
        <v>0</v>
      </c>
      <c r="I716" s="46">
        <f t="shared" si="213"/>
        <v>0</v>
      </c>
      <c r="J716" s="46">
        <f t="shared" si="213"/>
        <v>0</v>
      </c>
      <c r="K716" s="46">
        <f t="shared" si="213"/>
        <v>0</v>
      </c>
      <c r="L716" s="46">
        <f t="shared" si="213"/>
        <v>0</v>
      </c>
    </row>
  </sheetData>
  <mergeCells count="371">
    <mergeCell ref="A620:A625"/>
    <mergeCell ref="B620:B625"/>
    <mergeCell ref="C620:C625"/>
    <mergeCell ref="A608:A613"/>
    <mergeCell ref="B608:B613"/>
    <mergeCell ref="C608:C613"/>
    <mergeCell ref="A614:A619"/>
    <mergeCell ref="B614:B619"/>
    <mergeCell ref="C614:C619"/>
    <mergeCell ref="A596:A601"/>
    <mergeCell ref="B596:B601"/>
    <mergeCell ref="C596:C601"/>
    <mergeCell ref="A602:A607"/>
    <mergeCell ref="B602:B607"/>
    <mergeCell ref="C602:C607"/>
    <mergeCell ref="A584:A589"/>
    <mergeCell ref="B584:B589"/>
    <mergeCell ref="C584:C589"/>
    <mergeCell ref="A590:A595"/>
    <mergeCell ref="B590:B595"/>
    <mergeCell ref="C590:C595"/>
    <mergeCell ref="A572:A577"/>
    <mergeCell ref="B572:B577"/>
    <mergeCell ref="C572:C577"/>
    <mergeCell ref="A578:A583"/>
    <mergeCell ref="B578:B583"/>
    <mergeCell ref="C578:C583"/>
    <mergeCell ref="A560:A565"/>
    <mergeCell ref="B560:B565"/>
    <mergeCell ref="C560:C565"/>
    <mergeCell ref="A566:A571"/>
    <mergeCell ref="B566:B571"/>
    <mergeCell ref="C566:C571"/>
    <mergeCell ref="A548:A553"/>
    <mergeCell ref="B548:B553"/>
    <mergeCell ref="C548:C553"/>
    <mergeCell ref="A554:A559"/>
    <mergeCell ref="B554:B559"/>
    <mergeCell ref="C554:C559"/>
    <mergeCell ref="A536:A541"/>
    <mergeCell ref="B536:B541"/>
    <mergeCell ref="C536:C541"/>
    <mergeCell ref="A542:A547"/>
    <mergeCell ref="B542:B547"/>
    <mergeCell ref="C542:C547"/>
    <mergeCell ref="A524:A529"/>
    <mergeCell ref="B524:B529"/>
    <mergeCell ref="C524:C529"/>
    <mergeCell ref="A530:A535"/>
    <mergeCell ref="B530:B535"/>
    <mergeCell ref="C530:C535"/>
    <mergeCell ref="A512:A517"/>
    <mergeCell ref="B512:B517"/>
    <mergeCell ref="C512:C517"/>
    <mergeCell ref="A518:A523"/>
    <mergeCell ref="B518:B523"/>
    <mergeCell ref="C518:C523"/>
    <mergeCell ref="A500:A505"/>
    <mergeCell ref="B500:B505"/>
    <mergeCell ref="C500:C505"/>
    <mergeCell ref="A506:A511"/>
    <mergeCell ref="B506:B511"/>
    <mergeCell ref="C506:C511"/>
    <mergeCell ref="A488:A493"/>
    <mergeCell ref="B488:B493"/>
    <mergeCell ref="C488:C493"/>
    <mergeCell ref="A494:A499"/>
    <mergeCell ref="B494:B499"/>
    <mergeCell ref="C494:C499"/>
    <mergeCell ref="A476:A481"/>
    <mergeCell ref="B476:B481"/>
    <mergeCell ref="C476:C481"/>
    <mergeCell ref="A482:A487"/>
    <mergeCell ref="B482:B487"/>
    <mergeCell ref="C482:C487"/>
    <mergeCell ref="A464:A469"/>
    <mergeCell ref="B464:B469"/>
    <mergeCell ref="C464:C469"/>
    <mergeCell ref="A470:A475"/>
    <mergeCell ref="B470:B475"/>
    <mergeCell ref="C470:C475"/>
    <mergeCell ref="A452:A457"/>
    <mergeCell ref="B452:B457"/>
    <mergeCell ref="C452:C457"/>
    <mergeCell ref="A458:A463"/>
    <mergeCell ref="B458:B463"/>
    <mergeCell ref="C458:C463"/>
    <mergeCell ref="A439:L439"/>
    <mergeCell ref="A440:A445"/>
    <mergeCell ref="B440:B445"/>
    <mergeCell ref="C440:C445"/>
    <mergeCell ref="A446:A451"/>
    <mergeCell ref="B446:B451"/>
    <mergeCell ref="C446:C451"/>
    <mergeCell ref="C421:C426"/>
    <mergeCell ref="A427:A432"/>
    <mergeCell ref="B427:B432"/>
    <mergeCell ref="C427:C432"/>
    <mergeCell ref="A433:A438"/>
    <mergeCell ref="B433:B438"/>
    <mergeCell ref="C433:C438"/>
    <mergeCell ref="B421:B426"/>
    <mergeCell ref="A421:A426"/>
    <mergeCell ref="A397:A402"/>
    <mergeCell ref="B397:B402"/>
    <mergeCell ref="C397:C402"/>
    <mergeCell ref="A403:A408"/>
    <mergeCell ref="B403:B408"/>
    <mergeCell ref="C403:C408"/>
    <mergeCell ref="A262:A267"/>
    <mergeCell ref="B262:B267"/>
    <mergeCell ref="A101:A106"/>
    <mergeCell ref="B101:B106"/>
    <mergeCell ref="C101:C106"/>
    <mergeCell ref="A257:A261"/>
    <mergeCell ref="B257:B261"/>
    <mergeCell ref="C257:C261"/>
    <mergeCell ref="C262:C267"/>
    <mergeCell ref="A245:A250"/>
    <mergeCell ref="A409:A414"/>
    <mergeCell ref="B409:B414"/>
    <mergeCell ref="C409:C414"/>
    <mergeCell ref="A415:A420"/>
    <mergeCell ref="B415:B420"/>
    <mergeCell ref="C415:C420"/>
    <mergeCell ref="A385:A390"/>
    <mergeCell ref="B385:B390"/>
    <mergeCell ref="C385:C390"/>
    <mergeCell ref="A391:A396"/>
    <mergeCell ref="A378:L378"/>
    <mergeCell ref="A379:A384"/>
    <mergeCell ref="B379:B384"/>
    <mergeCell ref="C379:C384"/>
    <mergeCell ref="B391:B396"/>
    <mergeCell ref="C391:C396"/>
    <mergeCell ref="A370:A375"/>
    <mergeCell ref="B370:B375"/>
    <mergeCell ref="C370:C375"/>
    <mergeCell ref="A376:L376"/>
    <mergeCell ref="A377:L377"/>
    <mergeCell ref="A358:A363"/>
    <mergeCell ref="B358:B363"/>
    <mergeCell ref="C358:C363"/>
    <mergeCell ref="A364:A369"/>
    <mergeCell ref="B364:B369"/>
    <mergeCell ref="C364:C369"/>
    <mergeCell ref="A349:A354"/>
    <mergeCell ref="B349:B354"/>
    <mergeCell ref="C349:C354"/>
    <mergeCell ref="A355:L355"/>
    <mergeCell ref="A356:L356"/>
    <mergeCell ref="A357:L357"/>
    <mergeCell ref="A337:A342"/>
    <mergeCell ref="B337:B342"/>
    <mergeCell ref="C337:C342"/>
    <mergeCell ref="A343:A348"/>
    <mergeCell ref="B343:B348"/>
    <mergeCell ref="C343:C348"/>
    <mergeCell ref="A328:L328"/>
    <mergeCell ref="A329:L329"/>
    <mergeCell ref="A330:L330"/>
    <mergeCell ref="A331:A336"/>
    <mergeCell ref="B331:B336"/>
    <mergeCell ref="C331:C336"/>
    <mergeCell ref="A316:A321"/>
    <mergeCell ref="B316:B321"/>
    <mergeCell ref="C316:C321"/>
    <mergeCell ref="A322:A327"/>
    <mergeCell ref="B322:B327"/>
    <mergeCell ref="C322:C327"/>
    <mergeCell ref="A304:A309"/>
    <mergeCell ref="B304:B309"/>
    <mergeCell ref="C304:C309"/>
    <mergeCell ref="A310:A315"/>
    <mergeCell ref="B310:B315"/>
    <mergeCell ref="C310:C315"/>
    <mergeCell ref="A292:A297"/>
    <mergeCell ref="B292:B297"/>
    <mergeCell ref="C292:C297"/>
    <mergeCell ref="A298:A303"/>
    <mergeCell ref="B298:B303"/>
    <mergeCell ref="C298:C303"/>
    <mergeCell ref="A280:A285"/>
    <mergeCell ref="B280:B285"/>
    <mergeCell ref="C280:C285"/>
    <mergeCell ref="A286:A291"/>
    <mergeCell ref="B286:B291"/>
    <mergeCell ref="C286:C291"/>
    <mergeCell ref="A268:A273"/>
    <mergeCell ref="B268:B273"/>
    <mergeCell ref="C268:C273"/>
    <mergeCell ref="A274:A279"/>
    <mergeCell ref="B274:B279"/>
    <mergeCell ref="C274:C279"/>
    <mergeCell ref="B245:B250"/>
    <mergeCell ref="C245:C250"/>
    <mergeCell ref="A251:A256"/>
    <mergeCell ref="B251:B256"/>
    <mergeCell ref="C251:C256"/>
    <mergeCell ref="A236:A241"/>
    <mergeCell ref="B236:B241"/>
    <mergeCell ref="C236:C241"/>
    <mergeCell ref="A242:L242"/>
    <mergeCell ref="A243:L243"/>
    <mergeCell ref="A244:L244"/>
    <mergeCell ref="A224:A229"/>
    <mergeCell ref="B224:B229"/>
    <mergeCell ref="C224:C229"/>
    <mergeCell ref="A230:A235"/>
    <mergeCell ref="B230:B235"/>
    <mergeCell ref="C230:C235"/>
    <mergeCell ref="A212:A217"/>
    <mergeCell ref="B212:B217"/>
    <mergeCell ref="C212:C217"/>
    <mergeCell ref="A218:A223"/>
    <mergeCell ref="B218:B223"/>
    <mergeCell ref="C218:C223"/>
    <mergeCell ref="A206:A211"/>
    <mergeCell ref="B206:B211"/>
    <mergeCell ref="C206:C211"/>
    <mergeCell ref="A194:A199"/>
    <mergeCell ref="B194:B199"/>
    <mergeCell ref="C194:C199"/>
    <mergeCell ref="A200:A205"/>
    <mergeCell ref="B200:B205"/>
    <mergeCell ref="C200:C205"/>
    <mergeCell ref="A182:A187"/>
    <mergeCell ref="B182:B187"/>
    <mergeCell ref="C182:C187"/>
    <mergeCell ref="A188:A193"/>
    <mergeCell ref="B188:B193"/>
    <mergeCell ref="C188:C193"/>
    <mergeCell ref="A170:A175"/>
    <mergeCell ref="B170:B175"/>
    <mergeCell ref="C170:C175"/>
    <mergeCell ref="A176:A181"/>
    <mergeCell ref="B176:B181"/>
    <mergeCell ref="C176:C181"/>
    <mergeCell ref="B146:B151"/>
    <mergeCell ref="C146:C151"/>
    <mergeCell ref="A158:A163"/>
    <mergeCell ref="B158:B163"/>
    <mergeCell ref="C158:C163"/>
    <mergeCell ref="A164:A169"/>
    <mergeCell ref="B164:B169"/>
    <mergeCell ref="C164:C169"/>
    <mergeCell ref="A134:A139"/>
    <mergeCell ref="B134:B139"/>
    <mergeCell ref="C134:C139"/>
    <mergeCell ref="A152:A157"/>
    <mergeCell ref="B152:B157"/>
    <mergeCell ref="C152:C157"/>
    <mergeCell ref="A140:A145"/>
    <mergeCell ref="B140:B145"/>
    <mergeCell ref="C140:C145"/>
    <mergeCell ref="A146:A151"/>
    <mergeCell ref="A121:L121"/>
    <mergeCell ref="A122:A127"/>
    <mergeCell ref="B122:B127"/>
    <mergeCell ref="C122:C127"/>
    <mergeCell ref="A128:A133"/>
    <mergeCell ref="B128:B133"/>
    <mergeCell ref="C128:C133"/>
    <mergeCell ref="B76:B81"/>
    <mergeCell ref="A94:A99"/>
    <mergeCell ref="B94:B99"/>
    <mergeCell ref="C94:C99"/>
    <mergeCell ref="A119:L119"/>
    <mergeCell ref="A100:L100"/>
    <mergeCell ref="C82:C87"/>
    <mergeCell ref="A76:A81"/>
    <mergeCell ref="A120:L120"/>
    <mergeCell ref="A70:A75"/>
    <mergeCell ref="B70:B75"/>
    <mergeCell ref="C70:C75"/>
    <mergeCell ref="C76:C81"/>
    <mergeCell ref="A88:A93"/>
    <mergeCell ref="B88:B93"/>
    <mergeCell ref="C88:C93"/>
    <mergeCell ref="A82:A87"/>
    <mergeCell ref="B82:B87"/>
    <mergeCell ref="A58:A63"/>
    <mergeCell ref="B58:B63"/>
    <mergeCell ref="C58:C63"/>
    <mergeCell ref="A64:A69"/>
    <mergeCell ref="B64:B69"/>
    <mergeCell ref="C64:C69"/>
    <mergeCell ref="A46:A51"/>
    <mergeCell ref="B46:B51"/>
    <mergeCell ref="C46:C51"/>
    <mergeCell ref="A52:A57"/>
    <mergeCell ref="B52:B57"/>
    <mergeCell ref="C52:C57"/>
    <mergeCell ref="B28:B33"/>
    <mergeCell ref="C28:C33"/>
    <mergeCell ref="A34:A39"/>
    <mergeCell ref="B34:B39"/>
    <mergeCell ref="C34:C39"/>
    <mergeCell ref="A40:A45"/>
    <mergeCell ref="B40:B45"/>
    <mergeCell ref="C40:C45"/>
    <mergeCell ref="A22:A27"/>
    <mergeCell ref="B22:B27"/>
    <mergeCell ref="C22:C27"/>
    <mergeCell ref="A113:A118"/>
    <mergeCell ref="B113:B118"/>
    <mergeCell ref="C113:C118"/>
    <mergeCell ref="A107:A112"/>
    <mergeCell ref="B107:B112"/>
    <mergeCell ref="C107:C112"/>
    <mergeCell ref="A28:A33"/>
    <mergeCell ref="A13:L13"/>
    <mergeCell ref="A14:L14"/>
    <mergeCell ref="A15:L15"/>
    <mergeCell ref="A16:A21"/>
    <mergeCell ref="B16:B21"/>
    <mergeCell ref="C16:C21"/>
    <mergeCell ref="A7:L7"/>
    <mergeCell ref="A9:A11"/>
    <mergeCell ref="B9:B11"/>
    <mergeCell ref="C9:C11"/>
    <mergeCell ref="D9:D11"/>
    <mergeCell ref="E9:L9"/>
    <mergeCell ref="E10:E11"/>
    <mergeCell ref="F10:L10"/>
    <mergeCell ref="A626:A631"/>
    <mergeCell ref="B626:B631"/>
    <mergeCell ref="C626:C631"/>
    <mergeCell ref="A632:A637"/>
    <mergeCell ref="B632:B637"/>
    <mergeCell ref="C632:C637"/>
    <mergeCell ref="A711:A716"/>
    <mergeCell ref="B711:B716"/>
    <mergeCell ref="C711:C716"/>
    <mergeCell ref="A638:A643"/>
    <mergeCell ref="B638:B643"/>
    <mergeCell ref="C638:C643"/>
    <mergeCell ref="A644:A649"/>
    <mergeCell ref="B687:B692"/>
    <mergeCell ref="C687:C692"/>
    <mergeCell ref="A705:A710"/>
    <mergeCell ref="B705:B710"/>
    <mergeCell ref="C705:C710"/>
    <mergeCell ref="A657:A662"/>
    <mergeCell ref="B657:B662"/>
    <mergeCell ref="C657:C662"/>
    <mergeCell ref="A663:A668"/>
    <mergeCell ref="B644:B649"/>
    <mergeCell ref="C644:C649"/>
    <mergeCell ref="B650:L650"/>
    <mergeCell ref="A651:A656"/>
    <mergeCell ref="B651:B656"/>
    <mergeCell ref="C651:C656"/>
    <mergeCell ref="A669:A674"/>
    <mergeCell ref="B669:B674"/>
    <mergeCell ref="C669:C674"/>
    <mergeCell ref="B663:B668"/>
    <mergeCell ref="C663:C668"/>
    <mergeCell ref="A681:A686"/>
    <mergeCell ref="B681:B686"/>
    <mergeCell ref="C681:C686"/>
    <mergeCell ref="A675:A680"/>
    <mergeCell ref="B675:B680"/>
    <mergeCell ref="C675:C680"/>
    <mergeCell ref="A699:A704"/>
    <mergeCell ref="B699:B704"/>
    <mergeCell ref="C699:C704"/>
    <mergeCell ref="A693:A698"/>
    <mergeCell ref="B693:B698"/>
    <mergeCell ref="C693:C698"/>
    <mergeCell ref="A687:A692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58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Мага</dc:creator>
  <cp:lastModifiedBy>Иванова Елена Витальевна</cp:lastModifiedBy>
  <cp:lastPrinted>2015-08-24T10:35:24Z</cp:lastPrinted>
  <dcterms:created xsi:type="dcterms:W3CDTF">2013-09-10T08:11:51Z</dcterms:created>
  <dcterms:modified xsi:type="dcterms:W3CDTF">2015-08-26T09:04:51Z</dcterms:modified>
</cp:coreProperties>
</file>