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2775" windowWidth="14805" windowHeight="7770"/>
  </bookViews>
  <sheets>
    <sheet name="проект" sheetId="4" r:id="rId1"/>
    <sheet name="Лист3" sheetId="3" r:id="rId2"/>
  </sheets>
  <definedNames>
    <definedName name="_xlnm.Print_Titles" localSheetId="0">проект!$6:$8</definedName>
    <definedName name="_xlnm.Print_Area" localSheetId="0">проект!$A$1:$L$163</definedName>
  </definedNames>
  <calcPr calcId="144525"/>
</workbook>
</file>

<file path=xl/calcChain.xml><?xml version="1.0" encoding="utf-8"?>
<calcChain xmlns="http://schemas.openxmlformats.org/spreadsheetml/2006/main">
  <c r="H100" i="4" l="1"/>
  <c r="H143" i="4" l="1"/>
  <c r="E143" i="4" s="1"/>
  <c r="G140" i="4"/>
  <c r="H140" i="4"/>
  <c r="I140" i="4"/>
  <c r="J140" i="4"/>
  <c r="K140" i="4"/>
  <c r="F140" i="4"/>
  <c r="E141" i="4"/>
  <c r="E142" i="4"/>
  <c r="E144" i="4"/>
  <c r="E145" i="4"/>
  <c r="H137" i="4"/>
  <c r="G49" i="4"/>
  <c r="H49" i="4"/>
  <c r="I49" i="4"/>
  <c r="J49" i="4"/>
  <c r="K49" i="4"/>
  <c r="L49" i="4"/>
  <c r="F49" i="4"/>
  <c r="E50" i="4"/>
  <c r="E51" i="4"/>
  <c r="E52" i="4"/>
  <c r="E53" i="4"/>
  <c r="E54" i="4"/>
  <c r="G73" i="4"/>
  <c r="H73" i="4"/>
  <c r="I73" i="4"/>
  <c r="J73" i="4"/>
  <c r="K73" i="4"/>
  <c r="L73" i="4"/>
  <c r="F73" i="4"/>
  <c r="E74" i="4"/>
  <c r="E75" i="4"/>
  <c r="E76" i="4"/>
  <c r="E77" i="4"/>
  <c r="E78" i="4"/>
  <c r="E140" i="4" l="1"/>
  <c r="E49" i="4"/>
  <c r="E73" i="4"/>
  <c r="H155" i="4"/>
  <c r="G100" i="4"/>
  <c r="I100" i="4"/>
  <c r="J100" i="4"/>
  <c r="K100" i="4"/>
  <c r="L100" i="4"/>
  <c r="F100" i="4"/>
  <c r="E69" i="4"/>
  <c r="E70" i="4"/>
  <c r="E71" i="4"/>
  <c r="E72" i="4"/>
  <c r="E68" i="4"/>
  <c r="F67" i="4"/>
  <c r="G67" i="4"/>
  <c r="H67" i="4"/>
  <c r="I67" i="4"/>
  <c r="J67" i="4"/>
  <c r="K67" i="4"/>
  <c r="L67" i="4"/>
  <c r="E67" i="4" l="1"/>
  <c r="H149" i="4" l="1"/>
  <c r="E154" i="4"/>
  <c r="E156" i="4"/>
  <c r="E157" i="4"/>
  <c r="E153" i="4"/>
  <c r="H152" i="4"/>
  <c r="F152" i="4"/>
  <c r="G152" i="4"/>
  <c r="I152" i="4"/>
  <c r="J152" i="4"/>
  <c r="K152" i="4"/>
  <c r="L152" i="4"/>
  <c r="E155" i="4" l="1"/>
  <c r="E152" i="4" s="1"/>
  <c r="I102" i="4"/>
  <c r="J102" i="4"/>
  <c r="K102" i="4"/>
  <c r="L102" i="4"/>
  <c r="H101" i="4"/>
  <c r="H102" i="4"/>
  <c r="G33" i="4" l="1"/>
  <c r="G102" i="4" l="1"/>
  <c r="F101" i="4"/>
  <c r="F102" i="4"/>
  <c r="G101" i="4"/>
  <c r="H151" i="4"/>
  <c r="H150" i="4"/>
  <c r="G150" i="4" l="1"/>
  <c r="G151" i="4"/>
  <c r="I149" i="4"/>
  <c r="J149" i="4"/>
  <c r="K149" i="4"/>
  <c r="L149" i="4"/>
  <c r="G149" i="4"/>
  <c r="L91" i="4" l="1"/>
  <c r="G91" i="4"/>
  <c r="H91" i="4"/>
  <c r="I91" i="4"/>
  <c r="J91" i="4"/>
  <c r="K91" i="4"/>
  <c r="F91" i="4"/>
  <c r="E92" i="4"/>
  <c r="E93" i="4"/>
  <c r="E94" i="4"/>
  <c r="E95" i="4"/>
  <c r="E96" i="4"/>
  <c r="G85" i="4"/>
  <c r="H85" i="4"/>
  <c r="I85" i="4"/>
  <c r="J85" i="4"/>
  <c r="K85" i="4"/>
  <c r="L85" i="4"/>
  <c r="F85" i="4"/>
  <c r="E86" i="4"/>
  <c r="E87" i="4"/>
  <c r="E88" i="4"/>
  <c r="E89" i="4"/>
  <c r="E90" i="4"/>
  <c r="E91" i="4" l="1"/>
  <c r="E85" i="4"/>
  <c r="I151" i="4"/>
  <c r="I37" i="4" l="1"/>
  <c r="H115" i="4" l="1"/>
  <c r="H37" i="4"/>
  <c r="G115" i="4" l="1"/>
  <c r="H113" i="4"/>
  <c r="G113" i="4" l="1"/>
  <c r="G161" i="4" l="1"/>
  <c r="E161" i="4" s="1"/>
  <c r="E160" i="4"/>
  <c r="E162" i="4"/>
  <c r="E163" i="4"/>
  <c r="E159" i="4"/>
  <c r="H158" i="4"/>
  <c r="I158" i="4"/>
  <c r="J158" i="4"/>
  <c r="K158" i="4"/>
  <c r="F158" i="4"/>
  <c r="L158" i="4"/>
  <c r="G158" i="4" l="1"/>
  <c r="E158" i="4"/>
  <c r="G43" i="4" l="1"/>
  <c r="G79" i="4"/>
  <c r="H79" i="4"/>
  <c r="I79" i="4"/>
  <c r="J79" i="4"/>
  <c r="K79" i="4"/>
  <c r="L79" i="4"/>
  <c r="F79" i="4"/>
  <c r="E80" i="4"/>
  <c r="E81" i="4"/>
  <c r="E82" i="4"/>
  <c r="E83" i="4"/>
  <c r="E84" i="4"/>
  <c r="E79" i="4" l="1"/>
  <c r="F61" i="4" l="1"/>
  <c r="F148" i="4" l="1"/>
  <c r="G148" i="4"/>
  <c r="H148" i="4"/>
  <c r="I148" i="4"/>
  <c r="J148" i="4"/>
  <c r="K148" i="4"/>
  <c r="L148" i="4"/>
  <c r="F149" i="4"/>
  <c r="F150" i="4"/>
  <c r="I150" i="4"/>
  <c r="J150" i="4"/>
  <c r="K150" i="4"/>
  <c r="L150" i="4"/>
  <c r="F151" i="4"/>
  <c r="J151" i="4"/>
  <c r="K151" i="4"/>
  <c r="L151" i="4"/>
  <c r="G147" i="4"/>
  <c r="H147" i="4"/>
  <c r="I147" i="4"/>
  <c r="J147" i="4"/>
  <c r="K147" i="4"/>
  <c r="L147" i="4"/>
  <c r="F147" i="4"/>
  <c r="F136" i="4"/>
  <c r="G136" i="4"/>
  <c r="H136" i="4"/>
  <c r="I136" i="4"/>
  <c r="J136" i="4"/>
  <c r="K136" i="4"/>
  <c r="L136" i="4"/>
  <c r="F137" i="4"/>
  <c r="G137" i="4"/>
  <c r="I137" i="4"/>
  <c r="J137" i="4"/>
  <c r="K137" i="4"/>
  <c r="L137" i="4"/>
  <c r="F138" i="4"/>
  <c r="G138" i="4"/>
  <c r="H138" i="4"/>
  <c r="I138" i="4"/>
  <c r="J138" i="4"/>
  <c r="K138" i="4"/>
  <c r="L138" i="4"/>
  <c r="F139" i="4"/>
  <c r="G139" i="4"/>
  <c r="H139" i="4"/>
  <c r="I139" i="4"/>
  <c r="J139" i="4"/>
  <c r="K139" i="4"/>
  <c r="L139" i="4"/>
  <c r="G135" i="4"/>
  <c r="H135" i="4"/>
  <c r="I135" i="4"/>
  <c r="J135" i="4"/>
  <c r="K135" i="4"/>
  <c r="L135" i="4"/>
  <c r="F135" i="4"/>
  <c r="F130" i="4"/>
  <c r="G130" i="4"/>
  <c r="H130" i="4"/>
  <c r="I130" i="4"/>
  <c r="J130" i="4"/>
  <c r="K130" i="4"/>
  <c r="L130" i="4"/>
  <c r="F131" i="4"/>
  <c r="G131" i="4"/>
  <c r="H131" i="4"/>
  <c r="I131" i="4"/>
  <c r="J131" i="4"/>
  <c r="K131" i="4"/>
  <c r="L131" i="4"/>
  <c r="F132" i="4"/>
  <c r="G132" i="4"/>
  <c r="H132" i="4"/>
  <c r="I132" i="4"/>
  <c r="J132" i="4"/>
  <c r="K132" i="4"/>
  <c r="L132" i="4"/>
  <c r="F133" i="4"/>
  <c r="G133" i="4"/>
  <c r="H133" i="4"/>
  <c r="I133" i="4"/>
  <c r="J133" i="4"/>
  <c r="K133" i="4"/>
  <c r="L133" i="4"/>
  <c r="G129" i="4"/>
  <c r="H129" i="4"/>
  <c r="I129" i="4"/>
  <c r="J129" i="4"/>
  <c r="K129" i="4"/>
  <c r="L129" i="4"/>
  <c r="F129" i="4"/>
  <c r="E111" i="4"/>
  <c r="E112" i="4"/>
  <c r="E113" i="4"/>
  <c r="E114" i="4"/>
  <c r="E115" i="4"/>
  <c r="G110" i="4"/>
  <c r="H110" i="4"/>
  <c r="I110" i="4"/>
  <c r="J110" i="4"/>
  <c r="K110" i="4"/>
  <c r="L110" i="4"/>
  <c r="F110" i="4"/>
  <c r="F124" i="4"/>
  <c r="G124" i="4"/>
  <c r="H124" i="4"/>
  <c r="I124" i="4"/>
  <c r="J124" i="4"/>
  <c r="K124" i="4"/>
  <c r="L124" i="4"/>
  <c r="F125" i="4"/>
  <c r="G125" i="4"/>
  <c r="H125" i="4"/>
  <c r="I125" i="4"/>
  <c r="J125" i="4"/>
  <c r="K125" i="4"/>
  <c r="L125" i="4"/>
  <c r="F126" i="4"/>
  <c r="G126" i="4"/>
  <c r="H126" i="4"/>
  <c r="I126" i="4"/>
  <c r="J126" i="4"/>
  <c r="K126" i="4"/>
  <c r="L126" i="4"/>
  <c r="F127" i="4"/>
  <c r="G127" i="4"/>
  <c r="H127" i="4"/>
  <c r="I127" i="4"/>
  <c r="J127" i="4"/>
  <c r="K127" i="4"/>
  <c r="L127" i="4"/>
  <c r="G123" i="4"/>
  <c r="H123" i="4"/>
  <c r="I123" i="4"/>
  <c r="J123" i="4"/>
  <c r="K123" i="4"/>
  <c r="L123" i="4"/>
  <c r="F123" i="4"/>
  <c r="E110" i="4" l="1"/>
  <c r="E137" i="4"/>
  <c r="E64" i="4"/>
  <c r="G35" i="4"/>
  <c r="G121" i="4" s="1"/>
  <c r="H35" i="4"/>
  <c r="H108" i="4" s="1"/>
  <c r="I35" i="4"/>
  <c r="I108" i="4" s="1"/>
  <c r="J35" i="4"/>
  <c r="K35" i="4"/>
  <c r="L35" i="4"/>
  <c r="L108" i="4" s="1"/>
  <c r="G34" i="4"/>
  <c r="H34" i="4"/>
  <c r="H107" i="4" s="1"/>
  <c r="I34" i="4"/>
  <c r="J34" i="4"/>
  <c r="K34" i="4"/>
  <c r="L34" i="4"/>
  <c r="H33" i="4"/>
  <c r="I33" i="4"/>
  <c r="I106" i="4" s="1"/>
  <c r="J33" i="4"/>
  <c r="J106" i="4" s="1"/>
  <c r="K33" i="4"/>
  <c r="K106" i="4" s="1"/>
  <c r="L33" i="4"/>
  <c r="L106" i="4" s="1"/>
  <c r="G32" i="4"/>
  <c r="H32" i="4"/>
  <c r="I32" i="4"/>
  <c r="J32" i="4"/>
  <c r="K32" i="4"/>
  <c r="L32" i="4"/>
  <c r="F32" i="4"/>
  <c r="F33" i="4"/>
  <c r="F34" i="4"/>
  <c r="F35" i="4"/>
  <c r="G31" i="4"/>
  <c r="H31" i="4"/>
  <c r="I31" i="4"/>
  <c r="J31" i="4"/>
  <c r="K31" i="4"/>
  <c r="L31" i="4"/>
  <c r="F31" i="4"/>
  <c r="K146" i="4"/>
  <c r="L146" i="4"/>
  <c r="K134" i="4"/>
  <c r="L134" i="4"/>
  <c r="E149" i="4"/>
  <c r="G146" i="4"/>
  <c r="G134" i="4"/>
  <c r="E131" i="4"/>
  <c r="G128" i="4"/>
  <c r="E151" i="4"/>
  <c r="E150" i="4"/>
  <c r="E148" i="4"/>
  <c r="E147" i="4"/>
  <c r="J146" i="4"/>
  <c r="I146" i="4"/>
  <c r="H146" i="4"/>
  <c r="F146" i="4"/>
  <c r="E139" i="4"/>
  <c r="E138" i="4"/>
  <c r="E136" i="4"/>
  <c r="E135" i="4"/>
  <c r="J134" i="4"/>
  <c r="I134" i="4"/>
  <c r="H134" i="4"/>
  <c r="G55" i="4"/>
  <c r="H55" i="4"/>
  <c r="I55" i="4"/>
  <c r="J55" i="4"/>
  <c r="K55" i="4"/>
  <c r="L55" i="4"/>
  <c r="F55" i="4"/>
  <c r="E56" i="4"/>
  <c r="E57" i="4"/>
  <c r="E58" i="4"/>
  <c r="E59" i="4"/>
  <c r="E60" i="4"/>
  <c r="H43" i="4"/>
  <c r="I43" i="4"/>
  <c r="J43" i="4"/>
  <c r="K43" i="4"/>
  <c r="L43" i="4"/>
  <c r="F43" i="4"/>
  <c r="E44" i="4"/>
  <c r="E45" i="4"/>
  <c r="E46" i="4"/>
  <c r="E47" i="4"/>
  <c r="E48" i="4"/>
  <c r="K121" i="4" l="1"/>
  <c r="K108" i="4"/>
  <c r="J121" i="4"/>
  <c r="J108" i="4"/>
  <c r="G97" i="4"/>
  <c r="G119" i="4"/>
  <c r="G106" i="4"/>
  <c r="H97" i="4"/>
  <c r="I121" i="4"/>
  <c r="K117" i="4"/>
  <c r="K104" i="4"/>
  <c r="F118" i="4"/>
  <c r="F105" i="4"/>
  <c r="I120" i="4"/>
  <c r="I107" i="4"/>
  <c r="J117" i="4"/>
  <c r="J104" i="4"/>
  <c r="F108" i="4"/>
  <c r="F121" i="4"/>
  <c r="L118" i="4"/>
  <c r="L105" i="4"/>
  <c r="H105" i="4"/>
  <c r="H118" i="4"/>
  <c r="L120" i="4"/>
  <c r="L107" i="4"/>
  <c r="H120" i="4"/>
  <c r="F104" i="4"/>
  <c r="F117" i="4"/>
  <c r="I104" i="4"/>
  <c r="I117" i="4"/>
  <c r="F107" i="4"/>
  <c r="F120" i="4"/>
  <c r="K118" i="4"/>
  <c r="K105" i="4"/>
  <c r="G118" i="4"/>
  <c r="G105" i="4"/>
  <c r="K120" i="4"/>
  <c r="K107" i="4"/>
  <c r="G120" i="4"/>
  <c r="G107" i="4"/>
  <c r="G108" i="4"/>
  <c r="L104" i="4"/>
  <c r="L117" i="4"/>
  <c r="H104" i="4"/>
  <c r="H117" i="4"/>
  <c r="F106" i="4"/>
  <c r="F119" i="4"/>
  <c r="J118" i="4"/>
  <c r="J105" i="4"/>
  <c r="L119" i="4"/>
  <c r="J120" i="4"/>
  <c r="J107" i="4"/>
  <c r="L121" i="4"/>
  <c r="G117" i="4"/>
  <c r="G104" i="4"/>
  <c r="I105" i="4"/>
  <c r="I118" i="4"/>
  <c r="K119" i="4"/>
  <c r="H106" i="4"/>
  <c r="H119" i="4" s="1"/>
  <c r="H121" i="4"/>
  <c r="J119" i="4"/>
  <c r="I119" i="4"/>
  <c r="E146" i="4"/>
  <c r="E55" i="4"/>
  <c r="E43" i="4"/>
  <c r="E134" i="4"/>
  <c r="E40" i="4"/>
  <c r="F37" i="4"/>
  <c r="H116" i="4" l="1"/>
  <c r="I116" i="4"/>
  <c r="F116" i="4"/>
  <c r="K116" i="4"/>
  <c r="L116" i="4"/>
  <c r="J116" i="4"/>
  <c r="G116" i="4"/>
  <c r="E119" i="4"/>
  <c r="E133" i="4"/>
  <c r="E132" i="4"/>
  <c r="E130" i="4"/>
  <c r="E129" i="4"/>
  <c r="L128" i="4"/>
  <c r="K128" i="4"/>
  <c r="J128" i="4"/>
  <c r="I128" i="4"/>
  <c r="H128" i="4"/>
  <c r="F128" i="4"/>
  <c r="E123" i="4" l="1"/>
  <c r="E128" i="4"/>
  <c r="E104" i="4"/>
  <c r="E117" i="4"/>
  <c r="E101" i="4"/>
  <c r="E98" i="4"/>
  <c r="E62" i="4"/>
  <c r="E63" i="4"/>
  <c r="E65" i="4"/>
  <c r="E66" i="4"/>
  <c r="G61" i="4"/>
  <c r="H61" i="4"/>
  <c r="I61" i="4"/>
  <c r="J61" i="4"/>
  <c r="K61" i="4"/>
  <c r="L61" i="4"/>
  <c r="G37" i="4"/>
  <c r="J37" i="4"/>
  <c r="K37" i="4"/>
  <c r="L37" i="4"/>
  <c r="E31" i="4"/>
  <c r="E28" i="4"/>
  <c r="E29" i="4"/>
  <c r="E27" i="4"/>
  <c r="E25" i="4"/>
  <c r="G24" i="4"/>
  <c r="H24" i="4"/>
  <c r="I24" i="4"/>
  <c r="J24" i="4"/>
  <c r="K24" i="4"/>
  <c r="L24" i="4"/>
  <c r="F24" i="4"/>
  <c r="E22" i="4"/>
  <c r="E23" i="4"/>
  <c r="E21" i="4"/>
  <c r="E19" i="4"/>
  <c r="G18" i="4"/>
  <c r="H18" i="4"/>
  <c r="I18" i="4"/>
  <c r="J18" i="4"/>
  <c r="K18" i="4"/>
  <c r="L18" i="4"/>
  <c r="F18" i="4"/>
  <c r="G12" i="4"/>
  <c r="H12" i="4"/>
  <c r="I12" i="4"/>
  <c r="J12" i="4"/>
  <c r="K12" i="4"/>
  <c r="L12" i="4"/>
  <c r="F12" i="4"/>
  <c r="E16" i="4"/>
  <c r="E17" i="4"/>
  <c r="E15" i="4"/>
  <c r="E13" i="4"/>
  <c r="E12" i="4" l="1"/>
  <c r="E127" i="4"/>
  <c r="I103" i="4"/>
  <c r="G103" i="4"/>
  <c r="K103" i="4"/>
  <c r="L97" i="4"/>
  <c r="E102" i="4"/>
  <c r="F30" i="4"/>
  <c r="K97" i="4"/>
  <c r="I97" i="4"/>
  <c r="J97" i="4"/>
  <c r="G30" i="4"/>
  <c r="E100" i="4"/>
  <c r="F97" i="4"/>
  <c r="E99" i="4"/>
  <c r="E61" i="4"/>
  <c r="E34" i="4"/>
  <c r="E24" i="4"/>
  <c r="E18" i="4"/>
  <c r="E121" i="4" l="1"/>
  <c r="G122" i="4"/>
  <c r="E107" i="4"/>
  <c r="F103" i="4"/>
  <c r="I122" i="4"/>
  <c r="L122" i="4"/>
  <c r="E125" i="4"/>
  <c r="J122" i="4"/>
  <c r="K122" i="4"/>
  <c r="H103" i="4"/>
  <c r="L103" i="4"/>
  <c r="J103" i="4"/>
  <c r="E97" i="4"/>
  <c r="E42" i="4"/>
  <c r="E41" i="4"/>
  <c r="E39" i="4"/>
  <c r="E38" i="4"/>
  <c r="L30" i="4"/>
  <c r="K30" i="4"/>
  <c r="J30" i="4"/>
  <c r="I30" i="4"/>
  <c r="H30" i="4"/>
  <c r="E26" i="4"/>
  <c r="E20" i="4"/>
  <c r="E14" i="4"/>
  <c r="E120" i="4" l="1"/>
  <c r="E126" i="4"/>
  <c r="F122" i="4"/>
  <c r="E116" i="4"/>
  <c r="H122" i="4"/>
  <c r="E124" i="4"/>
  <c r="E118" i="4"/>
  <c r="E30" i="4"/>
  <c r="E33" i="4"/>
  <c r="E35" i="4"/>
  <c r="E105" i="4"/>
  <c r="E32" i="4"/>
  <c r="E37" i="4"/>
  <c r="E122" i="4" l="1"/>
  <c r="E108" i="4"/>
  <c r="E106" i="4" l="1"/>
  <c r="E103" i="4"/>
</calcChain>
</file>

<file path=xl/sharedStrings.xml><?xml version="1.0" encoding="utf-8"?>
<sst xmlns="http://schemas.openxmlformats.org/spreadsheetml/2006/main" count="214" uniqueCount="67">
  <si>
    <t>Таблица 2</t>
  </si>
  <si>
    <t>Мероприятия муниципальной программы</t>
  </si>
  <si>
    <t>Ответственный исполнитель / соисполнитель</t>
  </si>
  <si>
    <t>Финансовые затраты на реализацию (тыс.руб.)</t>
  </si>
  <si>
    <t>в том числе:</t>
  </si>
  <si>
    <t>2014г.</t>
  </si>
  <si>
    <t>2015г.</t>
  </si>
  <si>
    <t>2016г.</t>
  </si>
  <si>
    <t>2017г.</t>
  </si>
  <si>
    <t>2018г.</t>
  </si>
  <si>
    <t>2019г.</t>
  </si>
  <si>
    <t>2020г.</t>
  </si>
  <si>
    <t>1.1.</t>
  </si>
  <si>
    <t xml:space="preserve">бюджет автономного округа </t>
  </si>
  <si>
    <t>1.2.</t>
  </si>
  <si>
    <t>бюджет автономного округа</t>
  </si>
  <si>
    <t>1.3.</t>
  </si>
  <si>
    <t>местный бюджет</t>
  </si>
  <si>
    <t>Итого по задаче 1</t>
  </si>
  <si>
    <t>2.1.</t>
  </si>
  <si>
    <t>2.2.</t>
  </si>
  <si>
    <t>Итого по задаче 2</t>
  </si>
  <si>
    <t xml:space="preserve">местный бюджет </t>
  </si>
  <si>
    <t>№ п/п</t>
  </si>
  <si>
    <t>всего</t>
  </si>
  <si>
    <t>федеральный бюджет</t>
  </si>
  <si>
    <t>средства по Соглашениям по передаче полномочий</t>
  </si>
  <si>
    <t>Всего по муниципальной программе</t>
  </si>
  <si>
    <t>Цель: Сохранение благоприятной окружающей среды и биологического разнообразия в интересах настоящего и будущего поколений</t>
  </si>
  <si>
    <t>Задача 1.  Распространение среди всех групп населения экологических знаний и формирование экологически мотивированных культурных навыков</t>
  </si>
  <si>
    <t xml:space="preserve">Обеспечение 
информирования населения через средства массовой информации 
(печатные издания, телевидение 
и радио)
</t>
  </si>
  <si>
    <t xml:space="preserve">Участие 
в международной экологической 
акции «Спасти 
и сохранить»
</t>
  </si>
  <si>
    <t xml:space="preserve">Департамент 
образования 
и молодежной политики 
</t>
  </si>
  <si>
    <t xml:space="preserve">Организация 
деятельности школьных 
лесничеств 
</t>
  </si>
  <si>
    <t xml:space="preserve">Департамент 
образования 
и молодежной политики </t>
  </si>
  <si>
    <t>Задача 2. Снижение негативного воздействия на окружающую среду</t>
  </si>
  <si>
    <t xml:space="preserve">Полигон для складирования бытовых отходов в гп.Пойковский Нефтеюганского района.
III очередь 
строительства
</t>
  </si>
  <si>
    <t xml:space="preserve">Департамент строительства 
и жилищно-коммунального комплекса 
(МКУ 
«УКСиЖКК »)
</t>
  </si>
  <si>
    <t xml:space="preserve">Рекультивация объектов и несанкционированных мест размещения твёрдых бытовых отходов </t>
  </si>
  <si>
    <t xml:space="preserve">Департамент строительства 
и жилищно-коммунального комплекса (МКУ «УКСиЖКК»)
</t>
  </si>
  <si>
    <t>Ликвидация мест захламления</t>
  </si>
  <si>
    <t xml:space="preserve">Повышение экологически безопасного уровня обращения с отходами и качества жизни 
населения
</t>
  </si>
  <si>
    <t>2.4.</t>
  </si>
  <si>
    <t xml:space="preserve">Администрация сельского 
поселения 
Усть-Юган
</t>
  </si>
  <si>
    <t>Администрация сельского поселения Усть-Юган</t>
  </si>
  <si>
    <t>Перечень программных мероприятий</t>
  </si>
  <si>
    <t>ДИО</t>
  </si>
  <si>
    <t>иные источники</t>
  </si>
  <si>
    <t>иные  источники</t>
  </si>
  <si>
    <t>2.5.</t>
  </si>
  <si>
    <t>2.6.</t>
  </si>
  <si>
    <t xml:space="preserve">Оценка запасов пресных подземных вод  и разработка проектов зон санитарной охраны существующих скважин объектов водоснабжения, разработка проектов нормативно-допустимых сбросов объектов водоотведения Нефтеюганского района, принятых от ОАО «РЖД»  </t>
  </si>
  <si>
    <t xml:space="preserve">Обследование технического состояния объектов водоснабжения и водоотведения Нефтеюганского района, принятых от ОАО «РЖД» </t>
  </si>
  <si>
    <t xml:space="preserve">  </t>
  </si>
  <si>
    <t>Всего</t>
  </si>
  <si>
    <t>Источники финансирования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</si>
  <si>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района"</t>
  </si>
  <si>
    <t xml:space="preserve">всего </t>
  </si>
  <si>
    <t>инвестиции в объекты муниципальной собственности</t>
  </si>
  <si>
    <t>прочие расходы</t>
  </si>
  <si>
    <t>Департамент имущественных отношений Нефтеюганского района</t>
  </si>
  <si>
    <t>Департамент строительства и  жилищно-коммунального комплекса  Нефтеюганского района/(МКУ «УКСиЖКК»)</t>
  </si>
  <si>
    <t>Департамент образования и молодежной   политики Нефтеюганского района</t>
  </si>
  <si>
    <t>Администрация Нефтеюганского района  –  комитет   по делам народов Севера, охраны окружающей среды и водных ресурсов/ МКУ  "Управление по делам администрации района"</t>
  </si>
  <si>
    <t>2.3.</t>
  </si>
  <si>
    <t>Администрации сельских поселений</t>
  </si>
  <si>
    <t>Администрация сельского поселения Лемпино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</si>
</sst>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2" fontId="4" fillId="0" borderId="0" xfId="0" applyNumberFormat="1" applyFont="1"/>
    <xf numFmtId="2" fontId="0" fillId="0" borderId="0" xfId="0" applyNumberFormat="1"/>
    <xf numFmtId="43" fontId="0" fillId="0" borderId="0" xfId="0" applyNumberFormat="1"/>
    <xf numFmtId="0" fontId="0" fillId="0" borderId="2" xfId="0" applyBorder="1"/>
    <xf numFmtId="43" fontId="0" fillId="0" borderId="2" xfId="0" applyNumberFormat="1" applyBorder="1"/>
    <xf numFmtId="0" fontId="0" fillId="0" borderId="0" xfId="0" applyBorder="1"/>
    <xf numFmtId="43" fontId="0" fillId="0" borderId="0" xfId="0" applyNumberFormat="1" applyBorder="1"/>
    <xf numFmtId="2" fontId="0" fillId="0" borderId="0" xfId="0" applyNumberFormat="1" applyBorder="1"/>
    <xf numFmtId="164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9"/>
  <sheetViews>
    <sheetView tabSelected="1" view="pageBreakPreview" topLeftCell="A118" zoomScale="71" zoomScaleNormal="77" zoomScaleSheetLayoutView="71" workbookViewId="0">
      <selection activeCell="H40" sqref="H40:H52"/>
    </sheetView>
  </sheetViews>
  <sheetFormatPr defaultRowHeight="15" x14ac:dyDescent="0.25"/>
  <cols>
    <col min="1" max="1" width="6.7109375" customWidth="1"/>
    <col min="2" max="2" width="36" customWidth="1"/>
    <col min="3" max="3" width="22" customWidth="1"/>
    <col min="4" max="4" width="26.140625" customWidth="1"/>
    <col min="5" max="12" width="18.140625" customWidth="1"/>
    <col min="13" max="13" width="9.5703125" bestFit="1" customWidth="1"/>
    <col min="14" max="14" width="13.28515625" bestFit="1" customWidth="1"/>
  </cols>
  <sheetData>
    <row r="1" spans="1:12" ht="15.75" x14ac:dyDescent="0.25">
      <c r="A1" s="1"/>
    </row>
    <row r="2" spans="1:12" ht="15.75" x14ac:dyDescent="0.25">
      <c r="A2" s="1"/>
      <c r="J2" s="38" t="s">
        <v>0</v>
      </c>
      <c r="K2" s="38"/>
      <c r="L2" s="38"/>
    </row>
    <row r="3" spans="1:12" ht="15.75" x14ac:dyDescent="0.25">
      <c r="A3" s="1"/>
      <c r="J3" s="9"/>
      <c r="K3" s="9"/>
      <c r="L3" s="9"/>
    </row>
    <row r="4" spans="1:12" ht="18.75" x14ac:dyDescent="0.3">
      <c r="A4" s="1"/>
      <c r="C4" s="39" t="s">
        <v>45</v>
      </c>
      <c r="D4" s="39"/>
      <c r="E4" s="39"/>
      <c r="F4" s="39"/>
      <c r="G4" s="39"/>
      <c r="H4" s="39"/>
      <c r="I4" s="39"/>
      <c r="J4" s="9"/>
      <c r="K4" s="9"/>
      <c r="L4" s="9"/>
    </row>
    <row r="5" spans="1:12" ht="18" customHeight="1" x14ac:dyDescent="0.25">
      <c r="A5" s="1"/>
    </row>
    <row r="6" spans="1:12" ht="16.5" customHeight="1" x14ac:dyDescent="0.25">
      <c r="A6" s="41" t="s">
        <v>23</v>
      </c>
      <c r="B6" s="41" t="s">
        <v>1</v>
      </c>
      <c r="C6" s="41" t="s">
        <v>2</v>
      </c>
      <c r="D6" s="41" t="s">
        <v>55</v>
      </c>
      <c r="E6" s="41" t="s">
        <v>3</v>
      </c>
      <c r="F6" s="41"/>
      <c r="G6" s="41"/>
      <c r="H6" s="41"/>
      <c r="I6" s="41"/>
      <c r="J6" s="41"/>
      <c r="K6" s="41"/>
      <c r="L6" s="41"/>
    </row>
    <row r="7" spans="1:12" ht="31.5" customHeight="1" x14ac:dyDescent="0.25">
      <c r="A7" s="41"/>
      <c r="B7" s="41"/>
      <c r="C7" s="41"/>
      <c r="D7" s="41"/>
      <c r="E7" s="41" t="s">
        <v>54</v>
      </c>
      <c r="F7" s="41" t="s">
        <v>4</v>
      </c>
      <c r="G7" s="41"/>
      <c r="H7" s="41"/>
      <c r="I7" s="41"/>
      <c r="J7" s="41"/>
      <c r="K7" s="41"/>
      <c r="L7" s="41"/>
    </row>
    <row r="8" spans="1:12" ht="15.75" x14ac:dyDescent="0.25">
      <c r="A8" s="41"/>
      <c r="B8" s="41"/>
      <c r="C8" s="41"/>
      <c r="D8" s="41"/>
      <c r="E8" s="41"/>
      <c r="F8" s="35" t="s">
        <v>5</v>
      </c>
      <c r="G8" s="35" t="s">
        <v>6</v>
      </c>
      <c r="H8" s="35" t="s">
        <v>7</v>
      </c>
      <c r="I8" s="35" t="s">
        <v>8</v>
      </c>
      <c r="J8" s="35" t="s">
        <v>9</v>
      </c>
      <c r="K8" s="35" t="s">
        <v>10</v>
      </c>
      <c r="L8" s="35" t="s">
        <v>11</v>
      </c>
    </row>
    <row r="9" spans="1:12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</row>
    <row r="10" spans="1:12" ht="16.5" customHeight="1" x14ac:dyDescent="0.25">
      <c r="A10" s="40" t="s">
        <v>28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ht="16.5" customHeight="1" x14ac:dyDescent="0.25">
      <c r="A11" s="40" t="s">
        <v>29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ht="38.25" customHeight="1" x14ac:dyDescent="0.25">
      <c r="A12" s="41" t="s">
        <v>12</v>
      </c>
      <c r="B12" s="41" t="s">
        <v>30</v>
      </c>
      <c r="C12" s="41" t="s">
        <v>56</v>
      </c>
      <c r="D12" s="5" t="s">
        <v>24</v>
      </c>
      <c r="E12" s="26">
        <f>F12+G12+H12+I12+J12+K12+L12</f>
        <v>2526.5430299999998</v>
      </c>
      <c r="F12" s="26">
        <f>F13+F14+F15+F16+F17</f>
        <v>173.5</v>
      </c>
      <c r="G12" s="26">
        <f t="shared" ref="G12:L12" si="0">G13+G14+G15+G16+G17</f>
        <v>353.04302999999999</v>
      </c>
      <c r="H12" s="26">
        <f t="shared" si="0"/>
        <v>400</v>
      </c>
      <c r="I12" s="26">
        <f t="shared" si="0"/>
        <v>400</v>
      </c>
      <c r="J12" s="26">
        <f t="shared" si="0"/>
        <v>400</v>
      </c>
      <c r="K12" s="26">
        <f t="shared" si="0"/>
        <v>400</v>
      </c>
      <c r="L12" s="26">
        <f t="shared" si="0"/>
        <v>400</v>
      </c>
    </row>
    <row r="13" spans="1:12" ht="38.25" customHeight="1" x14ac:dyDescent="0.25">
      <c r="A13" s="41"/>
      <c r="B13" s="41"/>
      <c r="C13" s="41"/>
      <c r="D13" s="6" t="s">
        <v>25</v>
      </c>
      <c r="E13" s="27">
        <f>F13+G13+H13+I13+J13+K13+L13</f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</row>
    <row r="14" spans="1:12" ht="38.25" customHeight="1" x14ac:dyDescent="0.25">
      <c r="A14" s="41"/>
      <c r="B14" s="41"/>
      <c r="C14" s="41"/>
      <c r="D14" s="4" t="s">
        <v>13</v>
      </c>
      <c r="E14" s="25">
        <f>SUM(F14:L14)</f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</row>
    <row r="15" spans="1:12" ht="38.25" customHeight="1" x14ac:dyDescent="0.25">
      <c r="A15" s="41"/>
      <c r="B15" s="41"/>
      <c r="C15" s="41"/>
      <c r="D15" s="4" t="s">
        <v>17</v>
      </c>
      <c r="E15" s="29">
        <f>F15+G15+H15+I15+J15+K15+L15</f>
        <v>2526.5430299999998</v>
      </c>
      <c r="F15" s="30">
        <v>173.5</v>
      </c>
      <c r="G15" s="30">
        <v>353.04302999999999</v>
      </c>
      <c r="H15" s="30">
        <v>400</v>
      </c>
      <c r="I15" s="30">
        <v>400</v>
      </c>
      <c r="J15" s="30">
        <v>400</v>
      </c>
      <c r="K15" s="27">
        <v>400</v>
      </c>
      <c r="L15" s="27">
        <v>400</v>
      </c>
    </row>
    <row r="16" spans="1:12" ht="59.25" customHeight="1" x14ac:dyDescent="0.25">
      <c r="A16" s="41"/>
      <c r="B16" s="41"/>
      <c r="C16" s="41"/>
      <c r="D16" s="4" t="s">
        <v>26</v>
      </c>
      <c r="E16" s="25">
        <f t="shared" ref="E16:E17" si="1">F16+G16+H16+I16+J16+K16+L16</f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</row>
    <row r="17" spans="1:12" ht="20.25" customHeight="1" x14ac:dyDescent="0.25">
      <c r="A17" s="41"/>
      <c r="B17" s="41"/>
      <c r="C17" s="41"/>
      <c r="D17" s="4" t="s">
        <v>47</v>
      </c>
      <c r="E17" s="25">
        <f t="shared" si="1"/>
        <v>0</v>
      </c>
      <c r="F17" s="27">
        <v>0</v>
      </c>
      <c r="G17" s="27">
        <v>0</v>
      </c>
      <c r="H17" s="30">
        <v>0</v>
      </c>
      <c r="I17" s="30">
        <v>0</v>
      </c>
      <c r="J17" s="27">
        <v>0</v>
      </c>
      <c r="K17" s="27">
        <v>0</v>
      </c>
      <c r="L17" s="27">
        <v>0</v>
      </c>
    </row>
    <row r="18" spans="1:12" ht="38.25" customHeight="1" x14ac:dyDescent="0.25">
      <c r="A18" s="37" t="s">
        <v>14</v>
      </c>
      <c r="B18" s="37" t="s">
        <v>31</v>
      </c>
      <c r="C18" s="37" t="s">
        <v>32</v>
      </c>
      <c r="D18" s="7" t="s">
        <v>24</v>
      </c>
      <c r="E18" s="24">
        <f>F18+G18+H18+I18+J18+K18+L18</f>
        <v>2500</v>
      </c>
      <c r="F18" s="31">
        <f>F19+F20+F21+F22+F23</f>
        <v>300</v>
      </c>
      <c r="G18" s="31">
        <f t="shared" ref="G18:L18" si="2">G19+G20+G21+G22+G23</f>
        <v>400</v>
      </c>
      <c r="H18" s="31">
        <f t="shared" si="2"/>
        <v>200</v>
      </c>
      <c r="I18" s="31">
        <f t="shared" si="2"/>
        <v>400</v>
      </c>
      <c r="J18" s="31">
        <f t="shared" si="2"/>
        <v>400</v>
      </c>
      <c r="K18" s="31">
        <f t="shared" si="2"/>
        <v>400</v>
      </c>
      <c r="L18" s="31">
        <f t="shared" si="2"/>
        <v>400</v>
      </c>
    </row>
    <row r="19" spans="1:12" ht="38.25" customHeight="1" x14ac:dyDescent="0.25">
      <c r="A19" s="37"/>
      <c r="B19" s="37"/>
      <c r="C19" s="37"/>
      <c r="D19" s="8" t="s">
        <v>25</v>
      </c>
      <c r="E19" s="29">
        <f>F19+G19+H19+I19+J19+K19+L19</f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</row>
    <row r="20" spans="1:12" ht="38.25" customHeight="1" x14ac:dyDescent="0.25">
      <c r="A20" s="37"/>
      <c r="B20" s="37"/>
      <c r="C20" s="37"/>
      <c r="D20" s="8" t="s">
        <v>15</v>
      </c>
      <c r="E20" s="23">
        <f>SUM(F20:L20)</f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3">
        <v>0</v>
      </c>
    </row>
    <row r="21" spans="1:12" ht="38.25" customHeight="1" x14ac:dyDescent="0.25">
      <c r="A21" s="37"/>
      <c r="B21" s="37"/>
      <c r="C21" s="37"/>
      <c r="D21" s="8" t="s">
        <v>17</v>
      </c>
      <c r="E21" s="23">
        <f>F21+G21+H21+I21+J21+K21+L21</f>
        <v>2500</v>
      </c>
      <c r="F21" s="30">
        <v>300</v>
      </c>
      <c r="G21" s="30">
        <v>400</v>
      </c>
      <c r="H21" s="30">
        <v>200</v>
      </c>
      <c r="I21" s="30">
        <v>400</v>
      </c>
      <c r="J21" s="30">
        <v>400</v>
      </c>
      <c r="K21" s="30">
        <v>400</v>
      </c>
      <c r="L21" s="30">
        <v>400</v>
      </c>
    </row>
    <row r="22" spans="1:12" ht="62.25" customHeight="1" x14ac:dyDescent="0.25">
      <c r="A22" s="37"/>
      <c r="B22" s="37"/>
      <c r="C22" s="37"/>
      <c r="D22" s="8" t="s">
        <v>26</v>
      </c>
      <c r="E22" s="23">
        <f t="shared" ref="E22:E23" si="3">F22+G22+H22+I22+J22+K22+L22</f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</row>
    <row r="23" spans="1:12" ht="28.5" customHeight="1" x14ac:dyDescent="0.25">
      <c r="A23" s="37"/>
      <c r="B23" s="37"/>
      <c r="C23" s="37"/>
      <c r="D23" s="8" t="s">
        <v>47</v>
      </c>
      <c r="E23" s="23">
        <f t="shared" si="3"/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</row>
    <row r="24" spans="1:12" ht="38.25" customHeight="1" x14ac:dyDescent="0.25">
      <c r="A24" s="37" t="s">
        <v>16</v>
      </c>
      <c r="B24" s="37" t="s">
        <v>33</v>
      </c>
      <c r="C24" s="37" t="s">
        <v>34</v>
      </c>
      <c r="D24" s="7" t="s">
        <v>24</v>
      </c>
      <c r="E24" s="24">
        <f>F24+G24+H24+I24+J24+K24+L24</f>
        <v>1350</v>
      </c>
      <c r="F24" s="31">
        <f>F25+F26+F27+F28+F29</f>
        <v>200</v>
      </c>
      <c r="G24" s="31">
        <f t="shared" ref="G24:L24" si="4">G25+G26+G27+G28+G29</f>
        <v>200</v>
      </c>
      <c r="H24" s="31">
        <f t="shared" si="4"/>
        <v>150</v>
      </c>
      <c r="I24" s="31">
        <f t="shared" si="4"/>
        <v>200</v>
      </c>
      <c r="J24" s="31">
        <f t="shared" si="4"/>
        <v>200</v>
      </c>
      <c r="K24" s="31">
        <f t="shared" si="4"/>
        <v>200</v>
      </c>
      <c r="L24" s="31">
        <f t="shared" si="4"/>
        <v>200</v>
      </c>
    </row>
    <row r="25" spans="1:12" ht="32.25" customHeight="1" x14ac:dyDescent="0.25">
      <c r="A25" s="37"/>
      <c r="B25" s="37"/>
      <c r="C25" s="37"/>
      <c r="D25" s="8" t="s">
        <v>25</v>
      </c>
      <c r="E25" s="23">
        <f>F25+G25+H25+I25+J25+K25+L25</f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</row>
    <row r="26" spans="1:12" ht="38.25" customHeight="1" x14ac:dyDescent="0.25">
      <c r="A26" s="37"/>
      <c r="B26" s="37"/>
      <c r="C26" s="37"/>
      <c r="D26" s="8" t="s">
        <v>13</v>
      </c>
      <c r="E26" s="23">
        <f>SUM(F26:L26)</f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</row>
    <row r="27" spans="1:12" ht="27" customHeight="1" x14ac:dyDescent="0.25">
      <c r="A27" s="37"/>
      <c r="B27" s="37"/>
      <c r="C27" s="37"/>
      <c r="D27" s="8" t="s">
        <v>17</v>
      </c>
      <c r="E27" s="23">
        <f>F27+G27+H27+I27+J27+K27+L27</f>
        <v>1350</v>
      </c>
      <c r="F27" s="30">
        <v>200</v>
      </c>
      <c r="G27" s="30">
        <v>200</v>
      </c>
      <c r="H27" s="30">
        <v>150</v>
      </c>
      <c r="I27" s="30">
        <v>200</v>
      </c>
      <c r="J27" s="30">
        <v>200</v>
      </c>
      <c r="K27" s="30">
        <v>200</v>
      </c>
      <c r="L27" s="30">
        <v>200</v>
      </c>
    </row>
    <row r="28" spans="1:12" ht="55.5" customHeight="1" x14ac:dyDescent="0.25">
      <c r="A28" s="37"/>
      <c r="B28" s="37"/>
      <c r="C28" s="37"/>
      <c r="D28" s="8" t="s">
        <v>26</v>
      </c>
      <c r="E28" s="23">
        <f t="shared" ref="E28:E29" si="5">F28+G28+H28+I28+J28+K28+L28</f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</row>
    <row r="29" spans="1:12" ht="38.25" customHeight="1" x14ac:dyDescent="0.25">
      <c r="A29" s="37"/>
      <c r="B29" s="37"/>
      <c r="C29" s="37"/>
      <c r="D29" s="8" t="s">
        <v>47</v>
      </c>
      <c r="E29" s="23">
        <f t="shared" si="5"/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</row>
    <row r="30" spans="1:12" s="2" customFormat="1" ht="25.5" customHeight="1" x14ac:dyDescent="0.25">
      <c r="A30" s="42" t="s">
        <v>18</v>
      </c>
      <c r="B30" s="42"/>
      <c r="C30" s="42"/>
      <c r="D30" s="7" t="s">
        <v>24</v>
      </c>
      <c r="E30" s="21">
        <f>F30+G30+H30+I30+J30+K30+L30</f>
        <v>6376.5430299999998</v>
      </c>
      <c r="F30" s="21">
        <f>F31+F32+F33+F34+F35</f>
        <v>673.5</v>
      </c>
      <c r="G30" s="21">
        <f>G31+G32+G33+G34+G35</f>
        <v>953.04303000000004</v>
      </c>
      <c r="H30" s="21">
        <f t="shared" ref="H30:L30" si="6">H31+H32+H33+H34+H35</f>
        <v>750</v>
      </c>
      <c r="I30" s="21">
        <f t="shared" si="6"/>
        <v>1000</v>
      </c>
      <c r="J30" s="21">
        <f t="shared" si="6"/>
        <v>1000</v>
      </c>
      <c r="K30" s="21">
        <f t="shared" si="6"/>
        <v>1000</v>
      </c>
      <c r="L30" s="21">
        <f t="shared" si="6"/>
        <v>1000</v>
      </c>
    </row>
    <row r="31" spans="1:12" s="2" customFormat="1" ht="27" customHeight="1" x14ac:dyDescent="0.25">
      <c r="A31" s="42"/>
      <c r="B31" s="42"/>
      <c r="C31" s="42"/>
      <c r="D31" s="8" t="s">
        <v>25</v>
      </c>
      <c r="E31" s="22">
        <f>F31+G31+H31+I31+J31+K31+L31</f>
        <v>0</v>
      </c>
      <c r="F31" s="22">
        <f>F13+F19+F25</f>
        <v>0</v>
      </c>
      <c r="G31" s="22">
        <f t="shared" ref="G31:L31" si="7">G13+G19+G25</f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  <c r="K31" s="22">
        <f t="shared" si="7"/>
        <v>0</v>
      </c>
      <c r="L31" s="22">
        <f t="shared" si="7"/>
        <v>0</v>
      </c>
    </row>
    <row r="32" spans="1:12" s="2" customFormat="1" ht="38.25" customHeight="1" x14ac:dyDescent="0.25">
      <c r="A32" s="42"/>
      <c r="B32" s="42"/>
      <c r="C32" s="42"/>
      <c r="D32" s="8" t="s">
        <v>15</v>
      </c>
      <c r="E32" s="22">
        <f t="shared" ref="E32:E42" si="8">SUM(F32:L32)</f>
        <v>0</v>
      </c>
      <c r="F32" s="22">
        <f t="shared" ref="F32:L35" si="9">F14+F20+F26</f>
        <v>0</v>
      </c>
      <c r="G32" s="22">
        <f t="shared" si="9"/>
        <v>0</v>
      </c>
      <c r="H32" s="22">
        <f t="shared" si="9"/>
        <v>0</v>
      </c>
      <c r="I32" s="22">
        <f t="shared" si="9"/>
        <v>0</v>
      </c>
      <c r="J32" s="22">
        <f t="shared" si="9"/>
        <v>0</v>
      </c>
      <c r="K32" s="22">
        <f t="shared" si="9"/>
        <v>0</v>
      </c>
      <c r="L32" s="22">
        <f t="shared" si="9"/>
        <v>0</v>
      </c>
    </row>
    <row r="33" spans="1:14" s="2" customFormat="1" ht="24.75" customHeight="1" x14ac:dyDescent="0.25">
      <c r="A33" s="42"/>
      <c r="B33" s="42"/>
      <c r="C33" s="42"/>
      <c r="D33" s="8" t="s">
        <v>17</v>
      </c>
      <c r="E33" s="22">
        <f t="shared" si="8"/>
        <v>6376.5430299999998</v>
      </c>
      <c r="F33" s="22">
        <f t="shared" si="9"/>
        <v>673.5</v>
      </c>
      <c r="G33" s="22">
        <f>G15+G21+G27</f>
        <v>953.04303000000004</v>
      </c>
      <c r="H33" s="22">
        <f t="shared" si="9"/>
        <v>750</v>
      </c>
      <c r="I33" s="22">
        <f t="shared" si="9"/>
        <v>1000</v>
      </c>
      <c r="J33" s="22">
        <f t="shared" si="9"/>
        <v>1000</v>
      </c>
      <c r="K33" s="22">
        <f t="shared" si="9"/>
        <v>1000</v>
      </c>
      <c r="L33" s="22">
        <f t="shared" si="9"/>
        <v>1000</v>
      </c>
    </row>
    <row r="34" spans="1:14" s="2" customFormat="1" ht="56.25" customHeight="1" x14ac:dyDescent="0.25">
      <c r="A34" s="42"/>
      <c r="B34" s="42"/>
      <c r="C34" s="42"/>
      <c r="D34" s="8" t="s">
        <v>26</v>
      </c>
      <c r="E34" s="22">
        <f>F34+G34+H34+I34+J34+L34</f>
        <v>0</v>
      </c>
      <c r="F34" s="22">
        <f t="shared" si="9"/>
        <v>0</v>
      </c>
      <c r="G34" s="22">
        <f t="shared" si="9"/>
        <v>0</v>
      </c>
      <c r="H34" s="22">
        <f t="shared" si="9"/>
        <v>0</v>
      </c>
      <c r="I34" s="22">
        <f t="shared" si="9"/>
        <v>0</v>
      </c>
      <c r="J34" s="22">
        <f t="shared" si="9"/>
        <v>0</v>
      </c>
      <c r="K34" s="22">
        <f t="shared" si="9"/>
        <v>0</v>
      </c>
      <c r="L34" s="22">
        <f t="shared" si="9"/>
        <v>0</v>
      </c>
    </row>
    <row r="35" spans="1:14" s="2" customFormat="1" ht="30" customHeight="1" x14ac:dyDescent="0.25">
      <c r="A35" s="42"/>
      <c r="B35" s="42"/>
      <c r="C35" s="42"/>
      <c r="D35" s="8" t="s">
        <v>47</v>
      </c>
      <c r="E35" s="21">
        <f t="shared" si="8"/>
        <v>0</v>
      </c>
      <c r="F35" s="21">
        <f t="shared" si="9"/>
        <v>0</v>
      </c>
      <c r="G35" s="21">
        <f t="shared" si="9"/>
        <v>0</v>
      </c>
      <c r="H35" s="21">
        <f t="shared" si="9"/>
        <v>0</v>
      </c>
      <c r="I35" s="21">
        <f t="shared" si="9"/>
        <v>0</v>
      </c>
      <c r="J35" s="21">
        <f t="shared" si="9"/>
        <v>0</v>
      </c>
      <c r="K35" s="21">
        <f t="shared" si="9"/>
        <v>0</v>
      </c>
      <c r="L35" s="21">
        <f t="shared" si="9"/>
        <v>0</v>
      </c>
    </row>
    <row r="36" spans="1:14" ht="19.5" customHeight="1" x14ac:dyDescent="0.25">
      <c r="A36" s="42" t="s">
        <v>35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1:14" ht="18.75" customHeight="1" x14ac:dyDescent="0.25">
      <c r="A37" s="37" t="s">
        <v>19</v>
      </c>
      <c r="B37" s="37" t="s">
        <v>36</v>
      </c>
      <c r="C37" s="37" t="s">
        <v>37</v>
      </c>
      <c r="D37" s="19" t="s">
        <v>24</v>
      </c>
      <c r="E37" s="21">
        <f t="shared" si="8"/>
        <v>238232.03427</v>
      </c>
      <c r="F37" s="21">
        <f>F38+F39+F40+F41+F42</f>
        <v>0</v>
      </c>
      <c r="G37" s="21">
        <f t="shared" ref="G37:L37" si="10">G38+G39+G40+G41+G42</f>
        <v>154.69999999999999</v>
      </c>
      <c r="H37" s="21">
        <f t="shared" si="10"/>
        <v>238077.33426999999</v>
      </c>
      <c r="I37" s="21">
        <f t="shared" si="10"/>
        <v>0</v>
      </c>
      <c r="J37" s="21">
        <f t="shared" si="10"/>
        <v>0</v>
      </c>
      <c r="K37" s="21">
        <f t="shared" si="10"/>
        <v>0</v>
      </c>
      <c r="L37" s="21">
        <f t="shared" si="10"/>
        <v>0</v>
      </c>
    </row>
    <row r="38" spans="1:14" ht="22.5" customHeight="1" x14ac:dyDescent="0.25">
      <c r="A38" s="37"/>
      <c r="B38" s="37"/>
      <c r="C38" s="37"/>
      <c r="D38" s="34" t="s">
        <v>25</v>
      </c>
      <c r="E38" s="22">
        <f t="shared" si="8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3">
        <v>0</v>
      </c>
    </row>
    <row r="39" spans="1:14" ht="33" customHeight="1" x14ac:dyDescent="0.25">
      <c r="A39" s="37"/>
      <c r="B39" s="37"/>
      <c r="C39" s="37"/>
      <c r="D39" s="34" t="s">
        <v>15</v>
      </c>
      <c r="E39" s="22">
        <f t="shared" si="8"/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3">
        <v>0</v>
      </c>
    </row>
    <row r="40" spans="1:14" ht="28.5" customHeight="1" x14ac:dyDescent="0.25">
      <c r="A40" s="37"/>
      <c r="B40" s="37"/>
      <c r="C40" s="37"/>
      <c r="D40" s="34" t="s">
        <v>17</v>
      </c>
      <c r="E40" s="22">
        <f t="shared" si="8"/>
        <v>154.69999999999999</v>
      </c>
      <c r="F40" s="23">
        <v>0</v>
      </c>
      <c r="G40" s="22">
        <v>154.69999999999999</v>
      </c>
      <c r="H40" s="22">
        <v>0</v>
      </c>
      <c r="I40" s="22">
        <v>0</v>
      </c>
      <c r="J40" s="22">
        <v>0</v>
      </c>
      <c r="K40" s="22">
        <v>0</v>
      </c>
      <c r="L40" s="23">
        <v>0</v>
      </c>
    </row>
    <row r="41" spans="1:14" ht="33.75" customHeight="1" x14ac:dyDescent="0.25">
      <c r="A41" s="37"/>
      <c r="B41" s="37"/>
      <c r="C41" s="37"/>
      <c r="D41" s="34" t="s">
        <v>26</v>
      </c>
      <c r="E41" s="22">
        <f t="shared" si="8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3">
        <v>0</v>
      </c>
    </row>
    <row r="42" spans="1:14" ht="20.25" customHeight="1" x14ac:dyDescent="0.25">
      <c r="A42" s="37"/>
      <c r="B42" s="37"/>
      <c r="C42" s="37"/>
      <c r="D42" s="34" t="s">
        <v>48</v>
      </c>
      <c r="E42" s="22">
        <f t="shared" si="8"/>
        <v>238077.33426999999</v>
      </c>
      <c r="F42" s="22">
        <v>0</v>
      </c>
      <c r="G42" s="22">
        <v>0</v>
      </c>
      <c r="H42" s="22">
        <v>238077.33426999999</v>
      </c>
      <c r="I42" s="22">
        <v>0</v>
      </c>
      <c r="J42" s="22">
        <v>0</v>
      </c>
      <c r="K42" s="22">
        <v>0</v>
      </c>
      <c r="L42" s="23">
        <v>0</v>
      </c>
    </row>
    <row r="43" spans="1:14" ht="15.75" customHeight="1" x14ac:dyDescent="0.25">
      <c r="A43" s="37" t="s">
        <v>20</v>
      </c>
      <c r="B43" s="37" t="s">
        <v>38</v>
      </c>
      <c r="C43" s="37" t="s">
        <v>39</v>
      </c>
      <c r="D43" s="19" t="s">
        <v>24</v>
      </c>
      <c r="E43" s="21">
        <f>F43+G43+H43+I43+J43+K43+L43</f>
        <v>205367.97071000002</v>
      </c>
      <c r="F43" s="21">
        <f>F44+F45+F46+F47+F48</f>
        <v>0</v>
      </c>
      <c r="G43" s="21">
        <f>G44+G45+G46+G47+G48</f>
        <v>71735.03</v>
      </c>
      <c r="H43" s="21">
        <f t="shared" ref="H43:L43" si="11">H44+H45+H46+H47+H48</f>
        <v>92141.240709999998</v>
      </c>
      <c r="I43" s="21">
        <f t="shared" si="11"/>
        <v>38491.699999999997</v>
      </c>
      <c r="J43" s="21">
        <f t="shared" si="11"/>
        <v>3000</v>
      </c>
      <c r="K43" s="21">
        <f t="shared" si="11"/>
        <v>0</v>
      </c>
      <c r="L43" s="21">
        <f t="shared" si="11"/>
        <v>0</v>
      </c>
    </row>
    <row r="44" spans="1:14" ht="25.5" customHeight="1" x14ac:dyDescent="0.25">
      <c r="A44" s="37"/>
      <c r="B44" s="37"/>
      <c r="C44" s="37"/>
      <c r="D44" s="34" t="s">
        <v>25</v>
      </c>
      <c r="E44" s="22">
        <f t="shared" ref="E44:E54" si="12">F44+G44+H44+I44+J44+K44+L44</f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</row>
    <row r="45" spans="1:14" ht="35.25" customHeight="1" x14ac:dyDescent="0.25">
      <c r="A45" s="37"/>
      <c r="B45" s="37"/>
      <c r="C45" s="37"/>
      <c r="D45" s="34" t="s">
        <v>15</v>
      </c>
      <c r="E45" s="22">
        <f t="shared" si="12"/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</row>
    <row r="46" spans="1:14" ht="18" customHeight="1" x14ac:dyDescent="0.25">
      <c r="A46" s="37"/>
      <c r="B46" s="37"/>
      <c r="C46" s="37"/>
      <c r="D46" s="34" t="s">
        <v>17</v>
      </c>
      <c r="E46" s="22">
        <f t="shared" si="12"/>
        <v>135352.27071000001</v>
      </c>
      <c r="F46" s="22">
        <v>0</v>
      </c>
      <c r="G46" s="22">
        <v>46211.03</v>
      </c>
      <c r="H46" s="22">
        <v>89141.240709999998</v>
      </c>
      <c r="I46" s="22">
        <v>0</v>
      </c>
      <c r="J46" s="22">
        <v>0</v>
      </c>
      <c r="K46" s="22">
        <v>0</v>
      </c>
      <c r="L46" s="22">
        <v>0</v>
      </c>
      <c r="N46" s="18"/>
    </row>
    <row r="47" spans="1:14" ht="33.75" customHeight="1" x14ac:dyDescent="0.25">
      <c r="A47" s="37"/>
      <c r="B47" s="37"/>
      <c r="C47" s="37"/>
      <c r="D47" s="34" t="s">
        <v>26</v>
      </c>
      <c r="E47" s="22">
        <f t="shared" si="12"/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</row>
    <row r="48" spans="1:14" ht="17.25" customHeight="1" x14ac:dyDescent="0.25">
      <c r="A48" s="37"/>
      <c r="B48" s="37"/>
      <c r="C48" s="37"/>
      <c r="D48" s="34" t="s">
        <v>47</v>
      </c>
      <c r="E48" s="22">
        <f t="shared" si="12"/>
        <v>70015.7</v>
      </c>
      <c r="F48" s="22">
        <v>0</v>
      </c>
      <c r="G48" s="22">
        <v>25524</v>
      </c>
      <c r="H48" s="22">
        <v>3000</v>
      </c>
      <c r="I48" s="22">
        <v>38491.699999999997</v>
      </c>
      <c r="J48" s="22">
        <v>3000</v>
      </c>
      <c r="K48" s="22">
        <v>0</v>
      </c>
      <c r="L48" s="22">
        <v>0</v>
      </c>
    </row>
    <row r="49" spans="1:12" ht="21.75" customHeight="1" x14ac:dyDescent="0.25">
      <c r="A49" s="37" t="s">
        <v>64</v>
      </c>
      <c r="B49" s="37" t="s">
        <v>40</v>
      </c>
      <c r="C49" s="37" t="s">
        <v>44</v>
      </c>
      <c r="D49" s="19" t="s">
        <v>24</v>
      </c>
      <c r="E49" s="21">
        <f t="shared" si="12"/>
        <v>996.4</v>
      </c>
      <c r="F49" s="21">
        <f>F50+F51+F52+F53+F54</f>
        <v>0</v>
      </c>
      <c r="G49" s="21">
        <f t="shared" ref="G49:L49" si="13">G50+G51+G52+G53+G54</f>
        <v>0</v>
      </c>
      <c r="H49" s="21">
        <f t="shared" si="13"/>
        <v>996.4</v>
      </c>
      <c r="I49" s="21">
        <f t="shared" si="13"/>
        <v>0</v>
      </c>
      <c r="J49" s="21">
        <f t="shared" si="13"/>
        <v>0</v>
      </c>
      <c r="K49" s="21">
        <f t="shared" si="13"/>
        <v>0</v>
      </c>
      <c r="L49" s="21">
        <f t="shared" si="13"/>
        <v>0</v>
      </c>
    </row>
    <row r="50" spans="1:12" ht="21" customHeight="1" x14ac:dyDescent="0.25">
      <c r="A50" s="37"/>
      <c r="B50" s="37"/>
      <c r="C50" s="37"/>
      <c r="D50" s="34" t="s">
        <v>25</v>
      </c>
      <c r="E50" s="22">
        <f t="shared" si="12"/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</row>
    <row r="51" spans="1:12" ht="42.75" customHeight="1" x14ac:dyDescent="0.25">
      <c r="A51" s="37"/>
      <c r="B51" s="37"/>
      <c r="C51" s="37"/>
      <c r="D51" s="34" t="s">
        <v>15</v>
      </c>
      <c r="E51" s="22">
        <f t="shared" si="12"/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</row>
    <row r="52" spans="1:12" ht="27" customHeight="1" x14ac:dyDescent="0.25">
      <c r="A52" s="37"/>
      <c r="B52" s="37"/>
      <c r="C52" s="37"/>
      <c r="D52" s="34" t="s">
        <v>17</v>
      </c>
      <c r="E52" s="22">
        <f t="shared" si="12"/>
        <v>996.4</v>
      </c>
      <c r="F52" s="22">
        <v>0</v>
      </c>
      <c r="G52" s="22">
        <v>0</v>
      </c>
      <c r="H52" s="22">
        <v>996.4</v>
      </c>
      <c r="I52" s="22">
        <v>0</v>
      </c>
      <c r="J52" s="22">
        <v>0</v>
      </c>
      <c r="K52" s="22">
        <v>0</v>
      </c>
      <c r="L52" s="22">
        <v>0</v>
      </c>
    </row>
    <row r="53" spans="1:12" ht="38.25" customHeight="1" x14ac:dyDescent="0.25">
      <c r="A53" s="37"/>
      <c r="B53" s="37"/>
      <c r="C53" s="37"/>
      <c r="D53" s="34" t="s">
        <v>26</v>
      </c>
      <c r="E53" s="22">
        <f t="shared" si="12"/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</row>
    <row r="54" spans="1:12" ht="27" customHeight="1" x14ac:dyDescent="0.25">
      <c r="A54" s="37"/>
      <c r="B54" s="37"/>
      <c r="C54" s="37"/>
      <c r="D54" s="34" t="s">
        <v>47</v>
      </c>
      <c r="E54" s="22">
        <f t="shared" si="12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</row>
    <row r="55" spans="1:12" ht="17.25" customHeight="1" x14ac:dyDescent="0.25">
      <c r="A55" s="37"/>
      <c r="B55" s="37"/>
      <c r="C55" s="37" t="s">
        <v>39</v>
      </c>
      <c r="D55" s="19" t="s">
        <v>24</v>
      </c>
      <c r="E55" s="21">
        <f>F55+G55+H55+I55+J55+K55+L55</f>
        <v>8003.5909099999999</v>
      </c>
      <c r="F55" s="21">
        <f>F56+F57+F58+F59+F60</f>
        <v>0</v>
      </c>
      <c r="G55" s="21">
        <f t="shared" ref="G55:L55" si="14">G56+G57+G58+G59+G60</f>
        <v>1000</v>
      </c>
      <c r="H55" s="21">
        <f t="shared" si="14"/>
        <v>603.59091000000001</v>
      </c>
      <c r="I55" s="21">
        <f t="shared" si="14"/>
        <v>1600</v>
      </c>
      <c r="J55" s="21">
        <f t="shared" si="14"/>
        <v>1600</v>
      </c>
      <c r="K55" s="21">
        <f t="shared" si="14"/>
        <v>1600</v>
      </c>
      <c r="L55" s="21">
        <f t="shared" si="14"/>
        <v>1600</v>
      </c>
    </row>
    <row r="56" spans="1:12" ht="16.5" customHeight="1" x14ac:dyDescent="0.25">
      <c r="A56" s="37"/>
      <c r="B56" s="37"/>
      <c r="C56" s="37"/>
      <c r="D56" s="34" t="s">
        <v>25</v>
      </c>
      <c r="E56" s="22">
        <f t="shared" ref="E56:E60" si="15">F56+G56+H56+I56+J56+K56+L56</f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3">
        <v>0</v>
      </c>
    </row>
    <row r="57" spans="1:12" ht="29.25" customHeight="1" x14ac:dyDescent="0.25">
      <c r="A57" s="37"/>
      <c r="B57" s="37"/>
      <c r="C57" s="37"/>
      <c r="D57" s="34" t="s">
        <v>15</v>
      </c>
      <c r="E57" s="22">
        <f t="shared" si="15"/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3">
        <v>0</v>
      </c>
    </row>
    <row r="58" spans="1:12" ht="15.75" x14ac:dyDescent="0.25">
      <c r="A58" s="37"/>
      <c r="B58" s="37"/>
      <c r="C58" s="37"/>
      <c r="D58" s="34" t="s">
        <v>17</v>
      </c>
      <c r="E58" s="22">
        <f t="shared" si="15"/>
        <v>2924.99091</v>
      </c>
      <c r="F58" s="22">
        <v>0</v>
      </c>
      <c r="G58" s="22">
        <v>500</v>
      </c>
      <c r="H58" s="22">
        <v>24.99091</v>
      </c>
      <c r="I58" s="22">
        <v>600</v>
      </c>
      <c r="J58" s="22">
        <v>600</v>
      </c>
      <c r="K58" s="22">
        <v>600</v>
      </c>
      <c r="L58" s="23">
        <v>600</v>
      </c>
    </row>
    <row r="59" spans="1:12" ht="38.25" customHeight="1" x14ac:dyDescent="0.25">
      <c r="A59" s="37"/>
      <c r="B59" s="37"/>
      <c r="C59" s="37"/>
      <c r="D59" s="34" t="s">
        <v>26</v>
      </c>
      <c r="E59" s="22">
        <f t="shared" si="15"/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3">
        <v>0</v>
      </c>
    </row>
    <row r="60" spans="1:12" ht="17.25" customHeight="1" x14ac:dyDescent="0.25">
      <c r="A60" s="37"/>
      <c r="B60" s="37"/>
      <c r="C60" s="37"/>
      <c r="D60" s="34" t="s">
        <v>47</v>
      </c>
      <c r="E60" s="22">
        <f t="shared" si="15"/>
        <v>5078.6000000000004</v>
      </c>
      <c r="F60" s="22">
        <v>0</v>
      </c>
      <c r="G60" s="22">
        <v>500</v>
      </c>
      <c r="H60" s="22">
        <v>578.6</v>
      </c>
      <c r="I60" s="22">
        <v>1000</v>
      </c>
      <c r="J60" s="22">
        <v>1000</v>
      </c>
      <c r="K60" s="22">
        <v>1000</v>
      </c>
      <c r="L60" s="23">
        <v>1000</v>
      </c>
    </row>
    <row r="61" spans="1:12" ht="27" customHeight="1" x14ac:dyDescent="0.25">
      <c r="A61" s="36" t="s">
        <v>42</v>
      </c>
      <c r="B61" s="37" t="s">
        <v>41</v>
      </c>
      <c r="C61" s="37" t="s">
        <v>43</v>
      </c>
      <c r="D61" s="19" t="s">
        <v>24</v>
      </c>
      <c r="E61" s="21">
        <f>F61+G61+H61+I61+J61+K61+L61</f>
        <v>11155.817999999999</v>
      </c>
      <c r="F61" s="24">
        <f>F62+F63+F64+F65+F66</f>
        <v>2881.3</v>
      </c>
      <c r="G61" s="24">
        <f t="shared" ref="G61:L61" si="16">G62+G63+G64+G65+G66</f>
        <v>4089.058</v>
      </c>
      <c r="H61" s="24">
        <f t="shared" si="16"/>
        <v>4185.46</v>
      </c>
      <c r="I61" s="24">
        <f t="shared" si="16"/>
        <v>0</v>
      </c>
      <c r="J61" s="24">
        <f t="shared" si="16"/>
        <v>0</v>
      </c>
      <c r="K61" s="24">
        <f t="shared" si="16"/>
        <v>0</v>
      </c>
      <c r="L61" s="24">
        <f t="shared" si="16"/>
        <v>0</v>
      </c>
    </row>
    <row r="62" spans="1:12" ht="31.5" customHeight="1" x14ac:dyDescent="0.25">
      <c r="A62" s="36"/>
      <c r="B62" s="37"/>
      <c r="C62" s="37"/>
      <c r="D62" s="34" t="s">
        <v>25</v>
      </c>
      <c r="E62" s="24">
        <f t="shared" ref="E62:E66" si="17">F62+G62+H62+I62+J62+K62+L62</f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</row>
    <row r="63" spans="1:12" ht="39.75" customHeight="1" x14ac:dyDescent="0.25">
      <c r="A63" s="36"/>
      <c r="B63" s="37"/>
      <c r="C63" s="37"/>
      <c r="D63" s="34" t="s">
        <v>15</v>
      </c>
      <c r="E63" s="24">
        <f t="shared" si="17"/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</row>
    <row r="64" spans="1:12" ht="27" customHeight="1" x14ac:dyDescent="0.25">
      <c r="A64" s="36"/>
      <c r="B64" s="37"/>
      <c r="C64" s="37"/>
      <c r="D64" s="34" t="s">
        <v>17</v>
      </c>
      <c r="E64" s="23">
        <f>G64+2881.3</f>
        <v>6970.3580000000002</v>
      </c>
      <c r="F64" s="23">
        <v>2881.3</v>
      </c>
      <c r="G64" s="23">
        <v>4089.058</v>
      </c>
      <c r="H64" s="23">
        <v>4185.46</v>
      </c>
      <c r="I64" s="23">
        <v>0</v>
      </c>
      <c r="J64" s="23">
        <v>0</v>
      </c>
      <c r="K64" s="23">
        <v>0</v>
      </c>
      <c r="L64" s="23">
        <v>0</v>
      </c>
    </row>
    <row r="65" spans="1:12" ht="56.25" customHeight="1" x14ac:dyDescent="0.25">
      <c r="A65" s="36"/>
      <c r="B65" s="37"/>
      <c r="C65" s="37"/>
      <c r="D65" s="34" t="s">
        <v>26</v>
      </c>
      <c r="E65" s="23">
        <f t="shared" si="17"/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</row>
    <row r="66" spans="1:12" ht="27" customHeight="1" x14ac:dyDescent="0.25">
      <c r="A66" s="36"/>
      <c r="B66" s="37"/>
      <c r="C66" s="37"/>
      <c r="D66" s="34" t="s">
        <v>47</v>
      </c>
      <c r="E66" s="23">
        <f t="shared" si="17"/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</row>
    <row r="67" spans="1:12" ht="27" customHeight="1" x14ac:dyDescent="0.25">
      <c r="A67" s="36"/>
      <c r="B67" s="37"/>
      <c r="C67" s="37" t="s">
        <v>65</v>
      </c>
      <c r="D67" s="19" t="s">
        <v>24</v>
      </c>
      <c r="E67" s="24">
        <f>E68+E69+E70+E71+E72</f>
        <v>7888.5</v>
      </c>
      <c r="F67" s="24">
        <f>F68+F69+F70+F71+F72</f>
        <v>0</v>
      </c>
      <c r="G67" s="24">
        <f t="shared" ref="G67:L67" si="18">G68+G69+G70+G71+G72</f>
        <v>0</v>
      </c>
      <c r="H67" s="24">
        <f t="shared" si="18"/>
        <v>7888.5</v>
      </c>
      <c r="I67" s="24">
        <f t="shared" si="18"/>
        <v>0</v>
      </c>
      <c r="J67" s="24">
        <f t="shared" si="18"/>
        <v>0</v>
      </c>
      <c r="K67" s="24">
        <f t="shared" si="18"/>
        <v>0</v>
      </c>
      <c r="L67" s="24">
        <f t="shared" si="18"/>
        <v>0</v>
      </c>
    </row>
    <row r="68" spans="1:12" ht="27" customHeight="1" x14ac:dyDescent="0.25">
      <c r="A68" s="36"/>
      <c r="B68" s="37"/>
      <c r="C68" s="37"/>
      <c r="D68" s="34" t="s">
        <v>25</v>
      </c>
      <c r="E68" s="23">
        <f>F68+G68+H68+I68+J68+K68+L68</f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</row>
    <row r="69" spans="1:12" ht="42.75" customHeight="1" x14ac:dyDescent="0.25">
      <c r="A69" s="36"/>
      <c r="B69" s="37"/>
      <c r="C69" s="37"/>
      <c r="D69" s="34" t="s">
        <v>15</v>
      </c>
      <c r="E69" s="23">
        <f t="shared" ref="E69:E78" si="19">F69+G69+H69+I69+J69+K69+L69</f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</row>
    <row r="70" spans="1:12" ht="27" customHeight="1" x14ac:dyDescent="0.25">
      <c r="A70" s="36"/>
      <c r="B70" s="37"/>
      <c r="C70" s="37"/>
      <c r="D70" s="34" t="s">
        <v>17</v>
      </c>
      <c r="E70" s="23">
        <f t="shared" si="19"/>
        <v>7888.5</v>
      </c>
      <c r="F70" s="23">
        <v>0</v>
      </c>
      <c r="G70" s="23">
        <v>0</v>
      </c>
      <c r="H70" s="23">
        <v>7888.5</v>
      </c>
      <c r="I70" s="23">
        <v>0</v>
      </c>
      <c r="J70" s="23">
        <v>0</v>
      </c>
      <c r="K70" s="23">
        <v>0</v>
      </c>
      <c r="L70" s="23">
        <v>0</v>
      </c>
    </row>
    <row r="71" spans="1:12" ht="55.5" customHeight="1" x14ac:dyDescent="0.25">
      <c r="A71" s="36"/>
      <c r="B71" s="37"/>
      <c r="C71" s="37"/>
      <c r="D71" s="34" t="s">
        <v>26</v>
      </c>
      <c r="E71" s="23">
        <f t="shared" si="19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</row>
    <row r="72" spans="1:12" ht="27" customHeight="1" x14ac:dyDescent="0.25">
      <c r="A72" s="36"/>
      <c r="B72" s="37"/>
      <c r="C72" s="37"/>
      <c r="D72" s="34" t="s">
        <v>47</v>
      </c>
      <c r="E72" s="23">
        <f t="shared" si="19"/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</row>
    <row r="73" spans="1:12" ht="27" customHeight="1" x14ac:dyDescent="0.25">
      <c r="A73" s="36"/>
      <c r="B73" s="37"/>
      <c r="C73" s="37" t="s">
        <v>66</v>
      </c>
      <c r="D73" s="19" t="s">
        <v>24</v>
      </c>
      <c r="E73" s="24">
        <f t="shared" si="19"/>
        <v>569.45573000000002</v>
      </c>
      <c r="F73" s="24">
        <f>F74+F75+F76+F77+F78</f>
        <v>0</v>
      </c>
      <c r="G73" s="24">
        <f t="shared" ref="G73:L73" si="20">G74+G75+G76+G77+G78</f>
        <v>0</v>
      </c>
      <c r="H73" s="24">
        <f t="shared" si="20"/>
        <v>569.45573000000002</v>
      </c>
      <c r="I73" s="24">
        <f t="shared" si="20"/>
        <v>0</v>
      </c>
      <c r="J73" s="24">
        <f t="shared" si="20"/>
        <v>0</v>
      </c>
      <c r="K73" s="24">
        <f t="shared" si="20"/>
        <v>0</v>
      </c>
      <c r="L73" s="24">
        <f t="shared" si="20"/>
        <v>0</v>
      </c>
    </row>
    <row r="74" spans="1:12" ht="27" customHeight="1" x14ac:dyDescent="0.25">
      <c r="A74" s="36"/>
      <c r="B74" s="37"/>
      <c r="C74" s="37"/>
      <c r="D74" s="34" t="s">
        <v>25</v>
      </c>
      <c r="E74" s="23">
        <f t="shared" si="19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</row>
    <row r="75" spans="1:12" ht="40.5" customHeight="1" x14ac:dyDescent="0.25">
      <c r="A75" s="36"/>
      <c r="B75" s="37"/>
      <c r="C75" s="37"/>
      <c r="D75" s="34" t="s">
        <v>15</v>
      </c>
      <c r="E75" s="23">
        <f t="shared" si="19"/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</row>
    <row r="76" spans="1:12" ht="27" customHeight="1" x14ac:dyDescent="0.25">
      <c r="A76" s="36"/>
      <c r="B76" s="37"/>
      <c r="C76" s="37"/>
      <c r="D76" s="34" t="s">
        <v>17</v>
      </c>
      <c r="E76" s="23">
        <f t="shared" si="19"/>
        <v>569.45573000000002</v>
      </c>
      <c r="F76" s="23">
        <v>0</v>
      </c>
      <c r="G76" s="23">
        <v>0</v>
      </c>
      <c r="H76" s="23">
        <v>569.45573000000002</v>
      </c>
      <c r="I76" s="23">
        <v>0</v>
      </c>
      <c r="J76" s="23">
        <v>0</v>
      </c>
      <c r="K76" s="23">
        <v>0</v>
      </c>
      <c r="L76" s="23">
        <v>0</v>
      </c>
    </row>
    <row r="77" spans="1:12" ht="46.5" customHeight="1" x14ac:dyDescent="0.25">
      <c r="A77" s="36"/>
      <c r="B77" s="37"/>
      <c r="C77" s="37"/>
      <c r="D77" s="34" t="s">
        <v>26</v>
      </c>
      <c r="E77" s="23">
        <f t="shared" si="19"/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</row>
    <row r="78" spans="1:12" ht="27" customHeight="1" x14ac:dyDescent="0.25">
      <c r="A78" s="36"/>
      <c r="B78" s="37"/>
      <c r="C78" s="37"/>
      <c r="D78" s="34" t="s">
        <v>47</v>
      </c>
      <c r="E78" s="23">
        <f t="shared" si="19"/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</row>
    <row r="79" spans="1:12" ht="31.5" customHeight="1" x14ac:dyDescent="0.25">
      <c r="A79" s="36"/>
      <c r="B79" s="37"/>
      <c r="C79" s="37" t="s">
        <v>46</v>
      </c>
      <c r="D79" s="19" t="s">
        <v>24</v>
      </c>
      <c r="E79" s="24">
        <f>F79+G79+H79+I79+J79+K79+L79</f>
        <v>4520</v>
      </c>
      <c r="F79" s="24">
        <f>F80+F81+F82+F83+F84</f>
        <v>0</v>
      </c>
      <c r="G79" s="24">
        <f t="shared" ref="G79:L79" si="21">G80+G81+G82+G83+G84</f>
        <v>4520</v>
      </c>
      <c r="H79" s="24">
        <f t="shared" si="21"/>
        <v>0</v>
      </c>
      <c r="I79" s="24">
        <f t="shared" si="21"/>
        <v>0</v>
      </c>
      <c r="J79" s="24">
        <f t="shared" si="21"/>
        <v>0</v>
      </c>
      <c r="K79" s="24">
        <f t="shared" si="21"/>
        <v>0</v>
      </c>
      <c r="L79" s="24">
        <f t="shared" si="21"/>
        <v>0</v>
      </c>
    </row>
    <row r="80" spans="1:12" ht="27" customHeight="1" x14ac:dyDescent="0.25">
      <c r="A80" s="36"/>
      <c r="B80" s="37"/>
      <c r="C80" s="37"/>
      <c r="D80" s="34" t="s">
        <v>25</v>
      </c>
      <c r="E80" s="24">
        <f t="shared" ref="E80:E84" si="22">F80+G80+H80+I80+J80+K80+L80</f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</row>
    <row r="81" spans="1:12" ht="37.5" customHeight="1" x14ac:dyDescent="0.25">
      <c r="A81" s="36"/>
      <c r="B81" s="37"/>
      <c r="C81" s="37"/>
      <c r="D81" s="34" t="s">
        <v>15</v>
      </c>
      <c r="E81" s="24">
        <f t="shared" si="22"/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</row>
    <row r="82" spans="1:12" ht="27" customHeight="1" x14ac:dyDescent="0.25">
      <c r="A82" s="36"/>
      <c r="B82" s="37"/>
      <c r="C82" s="37"/>
      <c r="D82" s="34" t="s">
        <v>17</v>
      </c>
      <c r="E82" s="23">
        <f t="shared" si="22"/>
        <v>4520</v>
      </c>
      <c r="F82" s="23">
        <v>0</v>
      </c>
      <c r="G82" s="23">
        <v>4520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</row>
    <row r="83" spans="1:12" ht="55.5" customHeight="1" x14ac:dyDescent="0.25">
      <c r="A83" s="36"/>
      <c r="B83" s="37"/>
      <c r="C83" s="37"/>
      <c r="D83" s="34" t="s">
        <v>26</v>
      </c>
      <c r="E83" s="24">
        <f t="shared" si="22"/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</row>
    <row r="84" spans="1:12" ht="27" customHeight="1" x14ac:dyDescent="0.25">
      <c r="A84" s="36"/>
      <c r="B84" s="37"/>
      <c r="C84" s="37"/>
      <c r="D84" s="34" t="s">
        <v>47</v>
      </c>
      <c r="E84" s="24">
        <f t="shared" si="22"/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</row>
    <row r="85" spans="1:12" ht="27" customHeight="1" x14ac:dyDescent="0.25">
      <c r="A85" s="36" t="s">
        <v>49</v>
      </c>
      <c r="B85" s="37" t="s">
        <v>51</v>
      </c>
      <c r="C85" s="37" t="s">
        <v>39</v>
      </c>
      <c r="D85" s="19" t="s">
        <v>24</v>
      </c>
      <c r="E85" s="24">
        <f>F85+G85+H85+I85+J85+K85+L85</f>
        <v>1000</v>
      </c>
      <c r="F85" s="23">
        <f>F86+F87+F88+F89+F90</f>
        <v>0</v>
      </c>
      <c r="G85" s="23">
        <f t="shared" ref="G85:L85" si="23">G86+G87+G88+G89+G90</f>
        <v>0</v>
      </c>
      <c r="H85" s="23">
        <f t="shared" si="23"/>
        <v>1000</v>
      </c>
      <c r="I85" s="23">
        <f t="shared" si="23"/>
        <v>0</v>
      </c>
      <c r="J85" s="23">
        <f t="shared" si="23"/>
        <v>0</v>
      </c>
      <c r="K85" s="23">
        <f t="shared" si="23"/>
        <v>0</v>
      </c>
      <c r="L85" s="23">
        <f t="shared" si="23"/>
        <v>0</v>
      </c>
    </row>
    <row r="86" spans="1:12" ht="27" customHeight="1" x14ac:dyDescent="0.25">
      <c r="A86" s="36"/>
      <c r="B86" s="37"/>
      <c r="C86" s="37"/>
      <c r="D86" s="34" t="s">
        <v>25</v>
      </c>
      <c r="E86" s="24">
        <f t="shared" ref="E86:E90" si="24">F86+G86+H86+I86+J86+K86+L86</f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</row>
    <row r="87" spans="1:12" ht="36.75" customHeight="1" x14ac:dyDescent="0.25">
      <c r="A87" s="36"/>
      <c r="B87" s="37"/>
      <c r="C87" s="37"/>
      <c r="D87" s="34" t="s">
        <v>15</v>
      </c>
      <c r="E87" s="24">
        <f t="shared" si="24"/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</row>
    <row r="88" spans="1:12" ht="27" customHeight="1" x14ac:dyDescent="0.25">
      <c r="A88" s="36"/>
      <c r="B88" s="37"/>
      <c r="C88" s="37"/>
      <c r="D88" s="34" t="s">
        <v>17</v>
      </c>
      <c r="E88" s="23">
        <f t="shared" si="24"/>
        <v>1000</v>
      </c>
      <c r="F88" s="23">
        <v>0</v>
      </c>
      <c r="G88" s="23">
        <v>0</v>
      </c>
      <c r="H88" s="23">
        <v>1000</v>
      </c>
      <c r="I88" s="23">
        <v>0</v>
      </c>
      <c r="J88" s="23">
        <v>0</v>
      </c>
      <c r="K88" s="23">
        <v>0</v>
      </c>
      <c r="L88" s="23">
        <v>0</v>
      </c>
    </row>
    <row r="89" spans="1:12" ht="48.75" customHeight="1" x14ac:dyDescent="0.25">
      <c r="A89" s="36"/>
      <c r="B89" s="37"/>
      <c r="C89" s="37"/>
      <c r="D89" s="34" t="s">
        <v>26</v>
      </c>
      <c r="E89" s="24">
        <f t="shared" si="24"/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</row>
    <row r="90" spans="1:12" ht="27" customHeight="1" x14ac:dyDescent="0.25">
      <c r="A90" s="36"/>
      <c r="B90" s="37"/>
      <c r="C90" s="37"/>
      <c r="D90" s="34" t="s">
        <v>47</v>
      </c>
      <c r="E90" s="24">
        <f t="shared" si="24"/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</row>
    <row r="91" spans="1:12" ht="33" customHeight="1" x14ac:dyDescent="0.25">
      <c r="A91" s="36" t="s">
        <v>50</v>
      </c>
      <c r="B91" s="37" t="s">
        <v>52</v>
      </c>
      <c r="C91" s="37" t="s">
        <v>39</v>
      </c>
      <c r="D91" s="19" t="s">
        <v>24</v>
      </c>
      <c r="E91" s="24">
        <f>F91+G91+H91+I91+J91+K91+L91</f>
        <v>1200</v>
      </c>
      <c r="F91" s="23">
        <f>F92+F93+F94+F95+F96</f>
        <v>0</v>
      </c>
      <c r="G91" s="23">
        <f t="shared" ref="G91:L91" si="25">G92+G93+G94+G95+G96</f>
        <v>0</v>
      </c>
      <c r="H91" s="23">
        <f t="shared" si="25"/>
        <v>1200</v>
      </c>
      <c r="I91" s="23">
        <f t="shared" si="25"/>
        <v>0</v>
      </c>
      <c r="J91" s="23">
        <f t="shared" si="25"/>
        <v>0</v>
      </c>
      <c r="K91" s="23">
        <f t="shared" si="25"/>
        <v>0</v>
      </c>
      <c r="L91" s="23">
        <f t="shared" si="25"/>
        <v>0</v>
      </c>
    </row>
    <row r="92" spans="1:12" ht="33" customHeight="1" x14ac:dyDescent="0.25">
      <c r="A92" s="36"/>
      <c r="B92" s="37"/>
      <c r="C92" s="37"/>
      <c r="D92" s="34" t="s">
        <v>25</v>
      </c>
      <c r="E92" s="24">
        <f t="shared" ref="E92:E96" si="26">F92+G92+H92+I92+J92+K92+L92</f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</row>
    <row r="93" spans="1:12" ht="33" customHeight="1" x14ac:dyDescent="0.25">
      <c r="A93" s="36"/>
      <c r="B93" s="37"/>
      <c r="C93" s="37"/>
      <c r="D93" s="34" t="s">
        <v>15</v>
      </c>
      <c r="E93" s="24">
        <f t="shared" si="26"/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</row>
    <row r="94" spans="1:12" ht="33" customHeight="1" x14ac:dyDescent="0.25">
      <c r="A94" s="36"/>
      <c r="B94" s="37"/>
      <c r="C94" s="37"/>
      <c r="D94" s="34" t="s">
        <v>17</v>
      </c>
      <c r="E94" s="23">
        <f t="shared" si="26"/>
        <v>1200</v>
      </c>
      <c r="F94" s="23">
        <v>0</v>
      </c>
      <c r="G94" s="23">
        <v>0</v>
      </c>
      <c r="H94" s="23">
        <v>1200</v>
      </c>
      <c r="I94" s="23">
        <v>0</v>
      </c>
      <c r="J94" s="23">
        <v>0</v>
      </c>
      <c r="K94" s="23">
        <v>0</v>
      </c>
      <c r="L94" s="23">
        <v>0</v>
      </c>
    </row>
    <row r="95" spans="1:12" ht="40.5" customHeight="1" x14ac:dyDescent="0.25">
      <c r="A95" s="36"/>
      <c r="B95" s="37"/>
      <c r="C95" s="37"/>
      <c r="D95" s="34" t="s">
        <v>26</v>
      </c>
      <c r="E95" s="24">
        <f t="shared" si="26"/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</row>
    <row r="96" spans="1:12" ht="24.75" customHeight="1" x14ac:dyDescent="0.25">
      <c r="A96" s="36"/>
      <c r="B96" s="37"/>
      <c r="C96" s="37"/>
      <c r="D96" s="34" t="s">
        <v>47</v>
      </c>
      <c r="E96" s="24">
        <f t="shared" si="26"/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</row>
    <row r="97" spans="1:15" s="2" customFormat="1" ht="33" customHeight="1" x14ac:dyDescent="0.25">
      <c r="A97" s="42" t="s">
        <v>21</v>
      </c>
      <c r="B97" s="42"/>
      <c r="C97" s="42"/>
      <c r="D97" s="7" t="s">
        <v>24</v>
      </c>
      <c r="E97" s="24">
        <f>F97+G97+H97+I97+J97+K97+L97</f>
        <v>478933.76961999998</v>
      </c>
      <c r="F97" s="24">
        <f>F98+F99+F100+F101+F102</f>
        <v>2881.3</v>
      </c>
      <c r="G97" s="24">
        <f>G98+G99+G100+G101+G102</f>
        <v>81498.788</v>
      </c>
      <c r="H97" s="24">
        <f>H98+H99+H100+H101+H102</f>
        <v>346661.98161999998</v>
      </c>
      <c r="I97" s="24">
        <f t="shared" ref="I97:L97" si="27">I98+I99+I100+I101+I102</f>
        <v>40091.699999999997</v>
      </c>
      <c r="J97" s="24">
        <f t="shared" si="27"/>
        <v>4600</v>
      </c>
      <c r="K97" s="24">
        <f t="shared" si="27"/>
        <v>1600</v>
      </c>
      <c r="L97" s="24">
        <f t="shared" si="27"/>
        <v>1600</v>
      </c>
    </row>
    <row r="98" spans="1:15" s="2" customFormat="1" ht="23.25" customHeight="1" x14ac:dyDescent="0.25">
      <c r="A98" s="42"/>
      <c r="B98" s="42"/>
      <c r="C98" s="42"/>
      <c r="D98" s="8" t="s">
        <v>25</v>
      </c>
      <c r="E98" s="23">
        <f t="shared" ref="E98:E102" si="28">F98+G98+H98+I98+J98+K98+L98</f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N98" s="10"/>
    </row>
    <row r="99" spans="1:15" s="2" customFormat="1" ht="33" customHeight="1" x14ac:dyDescent="0.25">
      <c r="A99" s="42"/>
      <c r="B99" s="42"/>
      <c r="C99" s="42"/>
      <c r="D99" s="8" t="s">
        <v>15</v>
      </c>
      <c r="E99" s="23">
        <f t="shared" si="28"/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</row>
    <row r="100" spans="1:15" s="2" customFormat="1" ht="23.25" customHeight="1" x14ac:dyDescent="0.25">
      <c r="A100" s="42"/>
      <c r="B100" s="42"/>
      <c r="C100" s="42"/>
      <c r="D100" s="8" t="s">
        <v>22</v>
      </c>
      <c r="E100" s="23">
        <f t="shared" si="28"/>
        <v>165762.13535</v>
      </c>
      <c r="F100" s="23">
        <f>F40+F46+F58+F64+F82+F88+F70+F94</f>
        <v>2881.3</v>
      </c>
      <c r="G100" s="23">
        <f t="shared" ref="G100:L100" si="29">G40+G46+G58+G64+G82+G88+G70+G94</f>
        <v>55474.787999999993</v>
      </c>
      <c r="H100" s="23">
        <f>H40+H46+H58+H64+H82+H88+H70+H94+H52+H76</f>
        <v>105006.04734999999</v>
      </c>
      <c r="I100" s="23">
        <f t="shared" si="29"/>
        <v>600</v>
      </c>
      <c r="J100" s="23">
        <f t="shared" si="29"/>
        <v>600</v>
      </c>
      <c r="K100" s="23">
        <f t="shared" si="29"/>
        <v>600</v>
      </c>
      <c r="L100" s="23">
        <f t="shared" si="29"/>
        <v>600</v>
      </c>
    </row>
    <row r="101" spans="1:15" s="2" customFormat="1" ht="35.25" customHeight="1" x14ac:dyDescent="0.25">
      <c r="A101" s="42"/>
      <c r="B101" s="42"/>
      <c r="C101" s="42"/>
      <c r="D101" s="8" t="s">
        <v>26</v>
      </c>
      <c r="E101" s="23">
        <f t="shared" si="28"/>
        <v>0</v>
      </c>
      <c r="F101" s="23">
        <f t="shared" ref="F101:H102" si="30">F41+F47+F59+F65+F83+F89+F95</f>
        <v>0</v>
      </c>
      <c r="G101" s="23">
        <f t="shared" si="30"/>
        <v>0</v>
      </c>
      <c r="H101" s="23">
        <f t="shared" si="30"/>
        <v>0</v>
      </c>
      <c r="I101" s="23">
        <v>0</v>
      </c>
      <c r="J101" s="23">
        <v>0</v>
      </c>
      <c r="K101" s="23">
        <v>0</v>
      </c>
      <c r="L101" s="23">
        <v>0</v>
      </c>
    </row>
    <row r="102" spans="1:15" s="2" customFormat="1" ht="36" customHeight="1" x14ac:dyDescent="0.25">
      <c r="A102" s="42"/>
      <c r="B102" s="42"/>
      <c r="C102" s="42"/>
      <c r="D102" s="8" t="s">
        <v>47</v>
      </c>
      <c r="E102" s="23">
        <f t="shared" si="28"/>
        <v>313171.63426999998</v>
      </c>
      <c r="F102" s="23">
        <f t="shared" si="30"/>
        <v>0</v>
      </c>
      <c r="G102" s="23">
        <f t="shared" si="30"/>
        <v>26024</v>
      </c>
      <c r="H102" s="23">
        <f t="shared" si="30"/>
        <v>241655.93427</v>
      </c>
      <c r="I102" s="23">
        <f>I42+I48+I60+I66+I84+I90+I96</f>
        <v>39491.699999999997</v>
      </c>
      <c r="J102" s="23">
        <f>J42+J48+J60+J66+J84+J90+J96</f>
        <v>4000</v>
      </c>
      <c r="K102" s="23">
        <f>K42+K48+K60+K66+K84+K90+K96</f>
        <v>1000</v>
      </c>
      <c r="L102" s="23">
        <f>L42+L48+L60+L66+L84+L90+L96</f>
        <v>1000</v>
      </c>
      <c r="O102" s="2" t="s">
        <v>53</v>
      </c>
    </row>
    <row r="103" spans="1:15" ht="33" customHeight="1" x14ac:dyDescent="0.25">
      <c r="A103" s="42" t="s">
        <v>27</v>
      </c>
      <c r="B103" s="42"/>
      <c r="C103" s="42"/>
      <c r="D103" s="7" t="s">
        <v>24</v>
      </c>
      <c r="E103" s="21">
        <f>SUM(F103:L103)</f>
        <v>485310.31264999998</v>
      </c>
      <c r="F103" s="21">
        <f>SUM(F104:F108)</f>
        <v>3554.8</v>
      </c>
      <c r="G103" s="21">
        <f t="shared" ref="G103:L103" si="31">SUM(G104:G108)</f>
        <v>82451.831030000001</v>
      </c>
      <c r="H103" s="21">
        <f t="shared" si="31"/>
        <v>347411.98161999998</v>
      </c>
      <c r="I103" s="21">
        <f t="shared" si="31"/>
        <v>41091.699999999997</v>
      </c>
      <c r="J103" s="21">
        <f t="shared" si="31"/>
        <v>5600</v>
      </c>
      <c r="K103" s="21">
        <f t="shared" si="31"/>
        <v>2600</v>
      </c>
      <c r="L103" s="21">
        <f t="shared" si="31"/>
        <v>2600</v>
      </c>
    </row>
    <row r="104" spans="1:15" ht="23.25" customHeight="1" x14ac:dyDescent="0.25">
      <c r="A104" s="42"/>
      <c r="B104" s="42"/>
      <c r="C104" s="42"/>
      <c r="D104" s="8" t="s">
        <v>25</v>
      </c>
      <c r="E104" s="22">
        <f>SUM(F104:L104)</f>
        <v>0</v>
      </c>
      <c r="F104" s="22">
        <f t="shared" ref="F104:L108" si="32">F31+F98</f>
        <v>0</v>
      </c>
      <c r="G104" s="22">
        <f t="shared" si="32"/>
        <v>0</v>
      </c>
      <c r="H104" s="22">
        <f t="shared" si="32"/>
        <v>0</v>
      </c>
      <c r="I104" s="22">
        <f t="shared" si="32"/>
        <v>0</v>
      </c>
      <c r="J104" s="22">
        <f t="shared" si="32"/>
        <v>0</v>
      </c>
      <c r="K104" s="22">
        <f t="shared" si="32"/>
        <v>0</v>
      </c>
      <c r="L104" s="22">
        <f t="shared" si="32"/>
        <v>0</v>
      </c>
    </row>
    <row r="105" spans="1:15" ht="33" customHeight="1" x14ac:dyDescent="0.25">
      <c r="A105" s="42"/>
      <c r="B105" s="42"/>
      <c r="C105" s="42"/>
      <c r="D105" s="8" t="s">
        <v>15</v>
      </c>
      <c r="E105" s="22">
        <f t="shared" ref="E105:E108" si="33">SUM(F105:L105)</f>
        <v>0</v>
      </c>
      <c r="F105" s="22">
        <f t="shared" si="32"/>
        <v>0</v>
      </c>
      <c r="G105" s="22">
        <f t="shared" si="32"/>
        <v>0</v>
      </c>
      <c r="H105" s="22">
        <f t="shared" si="32"/>
        <v>0</v>
      </c>
      <c r="I105" s="22">
        <f t="shared" si="32"/>
        <v>0</v>
      </c>
      <c r="J105" s="22">
        <f t="shared" si="32"/>
        <v>0</v>
      </c>
      <c r="K105" s="22">
        <f t="shared" si="32"/>
        <v>0</v>
      </c>
      <c r="L105" s="22">
        <f t="shared" si="32"/>
        <v>0</v>
      </c>
    </row>
    <row r="106" spans="1:15" ht="22.5" customHeight="1" x14ac:dyDescent="0.25">
      <c r="A106" s="42"/>
      <c r="B106" s="42"/>
      <c r="C106" s="42"/>
      <c r="D106" s="8" t="s">
        <v>17</v>
      </c>
      <c r="E106" s="22">
        <f>SUM(F106:L106)</f>
        <v>172138.67838</v>
      </c>
      <c r="F106" s="22">
        <f t="shared" si="32"/>
        <v>3554.8</v>
      </c>
      <c r="G106" s="22">
        <f t="shared" si="32"/>
        <v>56427.831029999994</v>
      </c>
      <c r="H106" s="22">
        <f t="shared" si="32"/>
        <v>105756.04734999999</v>
      </c>
      <c r="I106" s="22">
        <f t="shared" si="32"/>
        <v>1600</v>
      </c>
      <c r="J106" s="22">
        <f t="shared" si="32"/>
        <v>1600</v>
      </c>
      <c r="K106" s="22">
        <f t="shared" si="32"/>
        <v>1600</v>
      </c>
      <c r="L106" s="22">
        <f t="shared" si="32"/>
        <v>1600</v>
      </c>
    </row>
    <row r="107" spans="1:15" ht="44.25" customHeight="1" x14ac:dyDescent="0.25">
      <c r="A107" s="42"/>
      <c r="B107" s="42"/>
      <c r="C107" s="42"/>
      <c r="D107" s="8" t="s">
        <v>26</v>
      </c>
      <c r="E107" s="22">
        <f>SUM(F107:L107)</f>
        <v>0</v>
      </c>
      <c r="F107" s="22">
        <f t="shared" si="32"/>
        <v>0</v>
      </c>
      <c r="G107" s="22">
        <f t="shared" si="32"/>
        <v>0</v>
      </c>
      <c r="H107" s="22">
        <f t="shared" si="32"/>
        <v>0</v>
      </c>
      <c r="I107" s="22">
        <f t="shared" si="32"/>
        <v>0</v>
      </c>
      <c r="J107" s="22">
        <f t="shared" si="32"/>
        <v>0</v>
      </c>
      <c r="K107" s="22">
        <f t="shared" si="32"/>
        <v>0</v>
      </c>
      <c r="L107" s="22">
        <f t="shared" si="32"/>
        <v>0</v>
      </c>
    </row>
    <row r="108" spans="1:15" ht="18" customHeight="1" x14ac:dyDescent="0.25">
      <c r="A108" s="42"/>
      <c r="B108" s="42"/>
      <c r="C108" s="42"/>
      <c r="D108" s="8" t="s">
        <v>47</v>
      </c>
      <c r="E108" s="22">
        <f t="shared" si="33"/>
        <v>313171.63426999998</v>
      </c>
      <c r="F108" s="22">
        <f t="shared" si="32"/>
        <v>0</v>
      </c>
      <c r="G108" s="22">
        <f t="shared" si="32"/>
        <v>26024</v>
      </c>
      <c r="H108" s="22">
        <f t="shared" si="32"/>
        <v>241655.93427</v>
      </c>
      <c r="I108" s="22">
        <f t="shared" si="32"/>
        <v>39491.699999999997</v>
      </c>
      <c r="J108" s="22">
        <f t="shared" si="32"/>
        <v>4000</v>
      </c>
      <c r="K108" s="22">
        <f t="shared" si="32"/>
        <v>1000</v>
      </c>
      <c r="L108" s="22">
        <f t="shared" si="32"/>
        <v>1000</v>
      </c>
    </row>
    <row r="109" spans="1:15" ht="33" customHeight="1" x14ac:dyDescent="0.25">
      <c r="A109" s="44" t="s">
        <v>4</v>
      </c>
      <c r="B109" s="44"/>
      <c r="C109" s="44"/>
      <c r="D109" s="8"/>
      <c r="E109" s="21"/>
      <c r="F109" s="21"/>
      <c r="G109" s="21"/>
      <c r="H109" s="21"/>
      <c r="I109" s="21"/>
      <c r="J109" s="21"/>
      <c r="K109" s="21"/>
      <c r="L109" s="21"/>
    </row>
    <row r="110" spans="1:15" ht="33" customHeight="1" x14ac:dyDescent="0.25">
      <c r="A110" s="44" t="s">
        <v>58</v>
      </c>
      <c r="B110" s="44"/>
      <c r="C110" s="44"/>
      <c r="D110" s="7" t="s">
        <v>57</v>
      </c>
      <c r="E110" s="21">
        <f>F110+G110+H110+I110+J110+K110+L110</f>
        <v>238232.03427</v>
      </c>
      <c r="F110" s="21">
        <f t="shared" ref="F110:L110" si="34">F111+F112+F113+F114+F115</f>
        <v>0</v>
      </c>
      <c r="G110" s="21">
        <f t="shared" si="34"/>
        <v>154.69999999999999</v>
      </c>
      <c r="H110" s="21">
        <f t="shared" si="34"/>
        <v>238077.33426999999</v>
      </c>
      <c r="I110" s="21">
        <f t="shared" si="34"/>
        <v>0</v>
      </c>
      <c r="J110" s="21">
        <f t="shared" si="34"/>
        <v>0</v>
      </c>
      <c r="K110" s="21">
        <f t="shared" si="34"/>
        <v>0</v>
      </c>
      <c r="L110" s="21">
        <f t="shared" si="34"/>
        <v>0</v>
      </c>
    </row>
    <row r="111" spans="1:15" ht="33" customHeight="1" x14ac:dyDescent="0.25">
      <c r="A111" s="44"/>
      <c r="B111" s="44"/>
      <c r="C111" s="44"/>
      <c r="D111" s="8" t="s">
        <v>25</v>
      </c>
      <c r="E111" s="21">
        <f t="shared" ref="E111:E115" si="35">F111+G111+H111+I111+J111+K111+L111</f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</row>
    <row r="112" spans="1:15" ht="33" customHeight="1" x14ac:dyDescent="0.25">
      <c r="A112" s="44"/>
      <c r="B112" s="44"/>
      <c r="C112" s="44"/>
      <c r="D112" s="8" t="s">
        <v>15</v>
      </c>
      <c r="E112" s="22">
        <f t="shared" si="35"/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</row>
    <row r="113" spans="1:14" ht="33" customHeight="1" x14ac:dyDescent="0.25">
      <c r="A113" s="44"/>
      <c r="B113" s="44"/>
      <c r="C113" s="44"/>
      <c r="D113" s="8" t="s">
        <v>17</v>
      </c>
      <c r="E113" s="22">
        <f t="shared" si="35"/>
        <v>154.69999999999999</v>
      </c>
      <c r="F113" s="22">
        <v>0</v>
      </c>
      <c r="G113" s="22">
        <f>G40</f>
        <v>154.69999999999999</v>
      </c>
      <c r="H113" s="22">
        <f>H40</f>
        <v>0</v>
      </c>
      <c r="I113" s="22">
        <v>0</v>
      </c>
      <c r="J113" s="22">
        <v>0</v>
      </c>
      <c r="K113" s="22">
        <v>0</v>
      </c>
      <c r="L113" s="22">
        <v>0</v>
      </c>
    </row>
    <row r="114" spans="1:14" ht="33" customHeight="1" x14ac:dyDescent="0.25">
      <c r="A114" s="44"/>
      <c r="B114" s="44"/>
      <c r="C114" s="44"/>
      <c r="D114" s="3" t="s">
        <v>26</v>
      </c>
      <c r="E114" s="22">
        <f t="shared" si="35"/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N114" s="12"/>
    </row>
    <row r="115" spans="1:14" ht="33" customHeight="1" x14ac:dyDescent="0.25">
      <c r="A115" s="44"/>
      <c r="B115" s="44"/>
      <c r="C115" s="44"/>
      <c r="D115" s="32" t="s">
        <v>48</v>
      </c>
      <c r="E115" s="22">
        <f t="shared" si="35"/>
        <v>238077.33426999999</v>
      </c>
      <c r="F115" s="22">
        <v>0</v>
      </c>
      <c r="G115" s="22">
        <f>G42</f>
        <v>0</v>
      </c>
      <c r="H115" s="22">
        <f>H42</f>
        <v>238077.33426999999</v>
      </c>
      <c r="I115" s="22">
        <v>0</v>
      </c>
      <c r="J115" s="22">
        <v>0</v>
      </c>
      <c r="K115" s="22">
        <v>0</v>
      </c>
      <c r="L115" s="22">
        <v>0</v>
      </c>
    </row>
    <row r="116" spans="1:14" ht="38.25" customHeight="1" x14ac:dyDescent="0.25">
      <c r="A116" s="44" t="s">
        <v>59</v>
      </c>
      <c r="B116" s="44"/>
      <c r="C116" s="44"/>
      <c r="D116" s="7" t="s">
        <v>57</v>
      </c>
      <c r="E116" s="21">
        <f>SUM(F116:L116)</f>
        <v>247078.27837999997</v>
      </c>
      <c r="F116" s="21">
        <f>F117+F118+F119+F120+F121</f>
        <v>3554.8</v>
      </c>
      <c r="G116" s="21">
        <f t="shared" ref="G116:L116" si="36">G117+G118+G119+G120+G121</f>
        <v>82297.13102999999</v>
      </c>
      <c r="H116" s="21">
        <f t="shared" si="36"/>
        <v>109334.64735</v>
      </c>
      <c r="I116" s="21">
        <f t="shared" si="36"/>
        <v>41091.699999999997</v>
      </c>
      <c r="J116" s="21">
        <f t="shared" si="36"/>
        <v>5600</v>
      </c>
      <c r="K116" s="21">
        <f t="shared" si="36"/>
        <v>2600</v>
      </c>
      <c r="L116" s="21">
        <f t="shared" si="36"/>
        <v>2600</v>
      </c>
    </row>
    <row r="117" spans="1:14" ht="38.25" customHeight="1" x14ac:dyDescent="0.25">
      <c r="A117" s="44"/>
      <c r="B117" s="44"/>
      <c r="C117" s="44"/>
      <c r="D117" s="8" t="s">
        <v>25</v>
      </c>
      <c r="E117" s="21">
        <f>SUM(F117:L117)</f>
        <v>0</v>
      </c>
      <c r="F117" s="22">
        <f t="shared" ref="F117:L118" si="37">F31+F44+F56+F62</f>
        <v>0</v>
      </c>
      <c r="G117" s="22">
        <f t="shared" si="37"/>
        <v>0</v>
      </c>
      <c r="H117" s="22">
        <f t="shared" si="37"/>
        <v>0</v>
      </c>
      <c r="I117" s="22">
        <f t="shared" si="37"/>
        <v>0</v>
      </c>
      <c r="J117" s="22">
        <f t="shared" si="37"/>
        <v>0</v>
      </c>
      <c r="K117" s="22">
        <f t="shared" si="37"/>
        <v>0</v>
      </c>
      <c r="L117" s="22">
        <f t="shared" si="37"/>
        <v>0</v>
      </c>
    </row>
    <row r="118" spans="1:14" ht="38.25" customHeight="1" x14ac:dyDescent="0.25">
      <c r="A118" s="44"/>
      <c r="B118" s="44"/>
      <c r="C118" s="44"/>
      <c r="D118" s="8" t="s">
        <v>15</v>
      </c>
      <c r="E118" s="21">
        <f t="shared" ref="E118:E119" si="38">SUM(F118:L118)</f>
        <v>0</v>
      </c>
      <c r="F118" s="22">
        <f t="shared" si="37"/>
        <v>0</v>
      </c>
      <c r="G118" s="22">
        <f t="shared" si="37"/>
        <v>0</v>
      </c>
      <c r="H118" s="22">
        <f t="shared" si="37"/>
        <v>0</v>
      </c>
      <c r="I118" s="22">
        <f t="shared" si="37"/>
        <v>0</v>
      </c>
      <c r="J118" s="22">
        <f t="shared" si="37"/>
        <v>0</v>
      </c>
      <c r="K118" s="22">
        <f t="shared" si="37"/>
        <v>0</v>
      </c>
      <c r="L118" s="22">
        <f t="shared" si="37"/>
        <v>0</v>
      </c>
      <c r="M118" s="11"/>
    </row>
    <row r="119" spans="1:14" ht="38.25" customHeight="1" x14ac:dyDescent="0.25">
      <c r="A119" s="44"/>
      <c r="B119" s="44"/>
      <c r="C119" s="44"/>
      <c r="D119" s="8" t="s">
        <v>17</v>
      </c>
      <c r="E119" s="22">
        <f t="shared" si="38"/>
        <v>171983.97837999999</v>
      </c>
      <c r="F119" s="22">
        <f>F33+F46+F58+2881.3</f>
        <v>3554.8</v>
      </c>
      <c r="G119" s="22">
        <f>G33+G46+G58+G64+G82</f>
        <v>56273.131029999997</v>
      </c>
      <c r="H119" s="22">
        <f>H106-H40</f>
        <v>105756.04734999999</v>
      </c>
      <c r="I119" s="22">
        <f t="shared" ref="I119:L121" si="39">I33+I46+I58+I64</f>
        <v>1600</v>
      </c>
      <c r="J119" s="22">
        <f t="shared" si="39"/>
        <v>1600</v>
      </c>
      <c r="K119" s="22">
        <f t="shared" si="39"/>
        <v>1600</v>
      </c>
      <c r="L119" s="22">
        <f t="shared" si="39"/>
        <v>1600</v>
      </c>
    </row>
    <row r="120" spans="1:14" ht="41.25" customHeight="1" x14ac:dyDescent="0.25">
      <c r="A120" s="44"/>
      <c r="B120" s="44"/>
      <c r="C120" s="44"/>
      <c r="D120" s="8" t="s">
        <v>26</v>
      </c>
      <c r="E120" s="21">
        <f>SUM(F120:L120)</f>
        <v>0</v>
      </c>
      <c r="F120" s="22">
        <f t="shared" ref="F120:H121" si="40">F34+F47+F59+F65</f>
        <v>0</v>
      </c>
      <c r="G120" s="22">
        <f t="shared" si="40"/>
        <v>0</v>
      </c>
      <c r="H120" s="22">
        <f t="shared" si="40"/>
        <v>0</v>
      </c>
      <c r="I120" s="22">
        <f t="shared" si="39"/>
        <v>0</v>
      </c>
      <c r="J120" s="22">
        <f t="shared" si="39"/>
        <v>0</v>
      </c>
      <c r="K120" s="22">
        <f t="shared" si="39"/>
        <v>0</v>
      </c>
      <c r="L120" s="22">
        <f t="shared" si="39"/>
        <v>0</v>
      </c>
      <c r="M120" s="11"/>
    </row>
    <row r="121" spans="1:14" ht="38.25" customHeight="1" x14ac:dyDescent="0.25">
      <c r="A121" s="44"/>
      <c r="B121" s="44"/>
      <c r="C121" s="44"/>
      <c r="D121" s="8" t="s">
        <v>47</v>
      </c>
      <c r="E121" s="22">
        <f t="shared" ref="E121" si="41">SUM(F121:L121)</f>
        <v>75094.299999999988</v>
      </c>
      <c r="F121" s="22">
        <f t="shared" si="40"/>
        <v>0</v>
      </c>
      <c r="G121" s="22">
        <f t="shared" si="40"/>
        <v>26024</v>
      </c>
      <c r="H121" s="22">
        <f t="shared" si="40"/>
        <v>3578.6</v>
      </c>
      <c r="I121" s="22">
        <f t="shared" si="39"/>
        <v>39491.699999999997</v>
      </c>
      <c r="J121" s="22">
        <f t="shared" si="39"/>
        <v>4000</v>
      </c>
      <c r="K121" s="22">
        <f t="shared" si="39"/>
        <v>1000</v>
      </c>
      <c r="L121" s="22">
        <f t="shared" si="39"/>
        <v>1000</v>
      </c>
    </row>
    <row r="122" spans="1:14" ht="27.75" customHeight="1" x14ac:dyDescent="0.25">
      <c r="A122" s="37" t="s">
        <v>63</v>
      </c>
      <c r="B122" s="37"/>
      <c r="C122" s="37"/>
      <c r="D122" s="7" t="s">
        <v>57</v>
      </c>
      <c r="E122" s="21">
        <f>SUM(F122:L122)</f>
        <v>2526.5430299999998</v>
      </c>
      <c r="F122" s="21">
        <f>SUM(F123:F127)</f>
        <v>173.5</v>
      </c>
      <c r="G122" s="21">
        <f t="shared" ref="G122" si="42">SUM(G123:G127)</f>
        <v>353.04302999999999</v>
      </c>
      <c r="H122" s="21">
        <f t="shared" ref="H122" si="43">SUM(H123:H127)</f>
        <v>400</v>
      </c>
      <c r="I122" s="21">
        <f t="shared" ref="I122" si="44">SUM(I123:I127)</f>
        <v>400</v>
      </c>
      <c r="J122" s="21">
        <f t="shared" ref="J122" si="45">SUM(J123:J127)</f>
        <v>400</v>
      </c>
      <c r="K122" s="21">
        <f t="shared" ref="K122" si="46">SUM(K123:K127)</f>
        <v>400</v>
      </c>
      <c r="L122" s="21">
        <f t="shared" ref="L122" si="47">SUM(L123:L127)</f>
        <v>400</v>
      </c>
    </row>
    <row r="123" spans="1:14" ht="30" customHeight="1" x14ac:dyDescent="0.25">
      <c r="A123" s="37"/>
      <c r="B123" s="37"/>
      <c r="C123" s="37"/>
      <c r="D123" s="8" t="s">
        <v>25</v>
      </c>
      <c r="E123" s="21">
        <f>SUM(F123:L123)</f>
        <v>0</v>
      </c>
      <c r="F123" s="22">
        <f t="shared" ref="F123:L127" si="48">F13</f>
        <v>0</v>
      </c>
      <c r="G123" s="22">
        <f t="shared" si="48"/>
        <v>0</v>
      </c>
      <c r="H123" s="22">
        <f t="shared" si="48"/>
        <v>0</v>
      </c>
      <c r="I123" s="22">
        <f t="shared" si="48"/>
        <v>0</v>
      </c>
      <c r="J123" s="22">
        <f t="shared" si="48"/>
        <v>0</v>
      </c>
      <c r="K123" s="22">
        <f t="shared" si="48"/>
        <v>0</v>
      </c>
      <c r="L123" s="22">
        <f t="shared" si="48"/>
        <v>0</v>
      </c>
    </row>
    <row r="124" spans="1:14" ht="38.25" customHeight="1" x14ac:dyDescent="0.25">
      <c r="A124" s="37"/>
      <c r="B124" s="37"/>
      <c r="C124" s="37"/>
      <c r="D124" s="8" t="s">
        <v>15</v>
      </c>
      <c r="E124" s="21">
        <f t="shared" ref="E124" si="49">SUM(F124:L124)</f>
        <v>0</v>
      </c>
      <c r="F124" s="22">
        <f t="shared" si="48"/>
        <v>0</v>
      </c>
      <c r="G124" s="22">
        <f t="shared" si="48"/>
        <v>0</v>
      </c>
      <c r="H124" s="22">
        <f t="shared" si="48"/>
        <v>0</v>
      </c>
      <c r="I124" s="22">
        <f t="shared" si="48"/>
        <v>0</v>
      </c>
      <c r="J124" s="22">
        <f t="shared" si="48"/>
        <v>0</v>
      </c>
      <c r="K124" s="22">
        <f t="shared" si="48"/>
        <v>0</v>
      </c>
      <c r="L124" s="22">
        <f t="shared" si="48"/>
        <v>0</v>
      </c>
    </row>
    <row r="125" spans="1:14" ht="22.5" customHeight="1" x14ac:dyDescent="0.25">
      <c r="A125" s="37"/>
      <c r="B125" s="37"/>
      <c r="C125" s="37"/>
      <c r="D125" s="8" t="s">
        <v>17</v>
      </c>
      <c r="E125" s="22">
        <f>SUM(F125:L125)</f>
        <v>2526.5430299999998</v>
      </c>
      <c r="F125" s="22">
        <f t="shared" si="48"/>
        <v>173.5</v>
      </c>
      <c r="G125" s="22">
        <f t="shared" si="48"/>
        <v>353.04302999999999</v>
      </c>
      <c r="H125" s="22">
        <f t="shared" si="48"/>
        <v>400</v>
      </c>
      <c r="I125" s="22">
        <f t="shared" si="48"/>
        <v>400</v>
      </c>
      <c r="J125" s="22">
        <f t="shared" si="48"/>
        <v>400</v>
      </c>
      <c r="K125" s="22">
        <f t="shared" si="48"/>
        <v>400</v>
      </c>
      <c r="L125" s="22">
        <f t="shared" si="48"/>
        <v>400</v>
      </c>
    </row>
    <row r="126" spans="1:14" ht="45.75" customHeight="1" x14ac:dyDescent="0.25">
      <c r="A126" s="37"/>
      <c r="B126" s="37"/>
      <c r="C126" s="37"/>
      <c r="D126" s="8" t="s">
        <v>26</v>
      </c>
      <c r="E126" s="21">
        <f>SUM(F126:L126)</f>
        <v>0</v>
      </c>
      <c r="F126" s="22">
        <f t="shared" si="48"/>
        <v>0</v>
      </c>
      <c r="G126" s="22">
        <f t="shared" si="48"/>
        <v>0</v>
      </c>
      <c r="H126" s="22">
        <f t="shared" si="48"/>
        <v>0</v>
      </c>
      <c r="I126" s="22">
        <f t="shared" si="48"/>
        <v>0</v>
      </c>
      <c r="J126" s="22">
        <f t="shared" si="48"/>
        <v>0</v>
      </c>
      <c r="K126" s="22">
        <f t="shared" si="48"/>
        <v>0</v>
      </c>
      <c r="L126" s="22">
        <f t="shared" si="48"/>
        <v>0</v>
      </c>
    </row>
    <row r="127" spans="1:14" ht="38.25" customHeight="1" x14ac:dyDescent="0.25">
      <c r="A127" s="37"/>
      <c r="B127" s="37"/>
      <c r="C127" s="37"/>
      <c r="D127" s="8" t="s">
        <v>48</v>
      </c>
      <c r="E127" s="21">
        <f t="shared" ref="E127" si="50">SUM(F127:L127)</f>
        <v>0</v>
      </c>
      <c r="F127" s="22">
        <f t="shared" si="48"/>
        <v>0</v>
      </c>
      <c r="G127" s="22">
        <f t="shared" si="48"/>
        <v>0</v>
      </c>
      <c r="H127" s="22">
        <f t="shared" si="48"/>
        <v>0</v>
      </c>
      <c r="I127" s="22">
        <f t="shared" si="48"/>
        <v>0</v>
      </c>
      <c r="J127" s="22">
        <f t="shared" si="48"/>
        <v>0</v>
      </c>
      <c r="K127" s="22">
        <f t="shared" si="48"/>
        <v>0</v>
      </c>
      <c r="L127" s="22">
        <f t="shared" si="48"/>
        <v>0</v>
      </c>
    </row>
    <row r="128" spans="1:14" ht="21" customHeight="1" x14ac:dyDescent="0.25">
      <c r="A128" s="37" t="s">
        <v>62</v>
      </c>
      <c r="B128" s="37"/>
      <c r="C128" s="37"/>
      <c r="D128" s="7" t="s">
        <v>57</v>
      </c>
      <c r="E128" s="21">
        <f>SUM(F128:L128)</f>
        <v>3850</v>
      </c>
      <c r="F128" s="21">
        <f>SUM(F129:F133)</f>
        <v>500</v>
      </c>
      <c r="G128" s="21">
        <f>SUM(G129:G133)</f>
        <v>600</v>
      </c>
      <c r="H128" s="21">
        <f t="shared" ref="H128" si="51">SUM(H129:H133)</f>
        <v>350</v>
      </c>
      <c r="I128" s="21">
        <f t="shared" ref="I128" si="52">SUM(I129:I133)</f>
        <v>600</v>
      </c>
      <c r="J128" s="21">
        <f t="shared" ref="J128" si="53">SUM(J129:J133)</f>
        <v>600</v>
      </c>
      <c r="K128" s="21">
        <f t="shared" ref="K128" si="54">SUM(K129:K133)</f>
        <v>600</v>
      </c>
      <c r="L128" s="21">
        <f t="shared" ref="L128" si="55">SUM(L129:L133)</f>
        <v>600</v>
      </c>
    </row>
    <row r="129" spans="1:12" ht="30.75" customHeight="1" x14ac:dyDescent="0.25">
      <c r="A129" s="37"/>
      <c r="B129" s="37"/>
      <c r="C129" s="37"/>
      <c r="D129" s="8" t="s">
        <v>25</v>
      </c>
      <c r="E129" s="21">
        <f>SUM(F129:L129)</f>
        <v>0</v>
      </c>
      <c r="F129" s="25">
        <f t="shared" ref="F129:L133" si="56">F19+F25</f>
        <v>0</v>
      </c>
      <c r="G129" s="25">
        <f t="shared" si="56"/>
        <v>0</v>
      </c>
      <c r="H129" s="25">
        <f t="shared" si="56"/>
        <v>0</v>
      </c>
      <c r="I129" s="25">
        <f t="shared" si="56"/>
        <v>0</v>
      </c>
      <c r="J129" s="25">
        <f t="shared" si="56"/>
        <v>0</v>
      </c>
      <c r="K129" s="25">
        <f t="shared" si="56"/>
        <v>0</v>
      </c>
      <c r="L129" s="25">
        <f t="shared" si="56"/>
        <v>0</v>
      </c>
    </row>
    <row r="130" spans="1:12" ht="38.25" customHeight="1" x14ac:dyDescent="0.25">
      <c r="A130" s="37"/>
      <c r="B130" s="37"/>
      <c r="C130" s="37"/>
      <c r="D130" s="8" t="s">
        <v>15</v>
      </c>
      <c r="E130" s="21">
        <f t="shared" ref="E130:E131" si="57">SUM(F130:L130)</f>
        <v>0</v>
      </c>
      <c r="F130" s="25">
        <f t="shared" si="56"/>
        <v>0</v>
      </c>
      <c r="G130" s="25">
        <f t="shared" si="56"/>
        <v>0</v>
      </c>
      <c r="H130" s="25">
        <f t="shared" si="56"/>
        <v>0</v>
      </c>
      <c r="I130" s="25">
        <f t="shared" si="56"/>
        <v>0</v>
      </c>
      <c r="J130" s="25">
        <f t="shared" si="56"/>
        <v>0</v>
      </c>
      <c r="K130" s="25">
        <f t="shared" si="56"/>
        <v>0</v>
      </c>
      <c r="L130" s="25">
        <f t="shared" si="56"/>
        <v>0</v>
      </c>
    </row>
    <row r="131" spans="1:12" ht="22.5" customHeight="1" x14ac:dyDescent="0.25">
      <c r="A131" s="37"/>
      <c r="B131" s="37"/>
      <c r="C131" s="37"/>
      <c r="D131" s="8" t="s">
        <v>17</v>
      </c>
      <c r="E131" s="22">
        <f t="shared" si="57"/>
        <v>3850</v>
      </c>
      <c r="F131" s="25">
        <f t="shared" si="56"/>
        <v>500</v>
      </c>
      <c r="G131" s="25">
        <f t="shared" si="56"/>
        <v>600</v>
      </c>
      <c r="H131" s="25">
        <f t="shared" si="56"/>
        <v>350</v>
      </c>
      <c r="I131" s="25">
        <f t="shared" si="56"/>
        <v>600</v>
      </c>
      <c r="J131" s="25">
        <f t="shared" si="56"/>
        <v>600</v>
      </c>
      <c r="K131" s="25">
        <f t="shared" si="56"/>
        <v>600</v>
      </c>
      <c r="L131" s="25">
        <f t="shared" si="56"/>
        <v>600</v>
      </c>
    </row>
    <row r="132" spans="1:12" ht="51" customHeight="1" x14ac:dyDescent="0.25">
      <c r="A132" s="37"/>
      <c r="B132" s="37"/>
      <c r="C132" s="37"/>
      <c r="D132" s="8" t="s">
        <v>26</v>
      </c>
      <c r="E132" s="21">
        <f>SUM(F132:L132)</f>
        <v>0</v>
      </c>
      <c r="F132" s="25">
        <f t="shared" si="56"/>
        <v>0</v>
      </c>
      <c r="G132" s="25">
        <f t="shared" si="56"/>
        <v>0</v>
      </c>
      <c r="H132" s="25">
        <f t="shared" si="56"/>
        <v>0</v>
      </c>
      <c r="I132" s="25">
        <f t="shared" si="56"/>
        <v>0</v>
      </c>
      <c r="J132" s="25">
        <f t="shared" si="56"/>
        <v>0</v>
      </c>
      <c r="K132" s="25">
        <f t="shared" si="56"/>
        <v>0</v>
      </c>
      <c r="L132" s="25">
        <f t="shared" si="56"/>
        <v>0</v>
      </c>
    </row>
    <row r="133" spans="1:12" ht="38.25" customHeight="1" x14ac:dyDescent="0.25">
      <c r="A133" s="37"/>
      <c r="B133" s="37"/>
      <c r="C133" s="37"/>
      <c r="D133" s="8" t="s">
        <v>48</v>
      </c>
      <c r="E133" s="21">
        <f t="shared" ref="E133" si="58">SUM(F133:L133)</f>
        <v>0</v>
      </c>
      <c r="F133" s="25">
        <f t="shared" si="56"/>
        <v>0</v>
      </c>
      <c r="G133" s="25">
        <f t="shared" si="56"/>
        <v>0</v>
      </c>
      <c r="H133" s="25">
        <f t="shared" si="56"/>
        <v>0</v>
      </c>
      <c r="I133" s="25">
        <f t="shared" si="56"/>
        <v>0</v>
      </c>
      <c r="J133" s="25">
        <f t="shared" si="56"/>
        <v>0</v>
      </c>
      <c r="K133" s="25">
        <f t="shared" si="56"/>
        <v>0</v>
      </c>
      <c r="L133" s="25">
        <f t="shared" si="56"/>
        <v>0</v>
      </c>
    </row>
    <row r="134" spans="1:12" ht="27" customHeight="1" x14ac:dyDescent="0.25">
      <c r="A134" s="37" t="s">
        <v>44</v>
      </c>
      <c r="B134" s="37"/>
      <c r="C134" s="37"/>
      <c r="D134" s="7" t="s">
        <v>57</v>
      </c>
      <c r="E134" s="21">
        <f>SUM(F134:L134)</f>
        <v>12152.218000000001</v>
      </c>
      <c r="F134" s="21">
        <v>2881.3</v>
      </c>
      <c r="G134" s="21">
        <f>SUM(G135:G139)</f>
        <v>4089.058</v>
      </c>
      <c r="H134" s="21">
        <f t="shared" ref="H134:L134" si="59">SUM(H135:H139)</f>
        <v>5181.8599999999997</v>
      </c>
      <c r="I134" s="21">
        <f t="shared" si="59"/>
        <v>0</v>
      </c>
      <c r="J134" s="21">
        <f t="shared" si="59"/>
        <v>0</v>
      </c>
      <c r="K134" s="21">
        <f t="shared" si="59"/>
        <v>0</v>
      </c>
      <c r="L134" s="21">
        <f t="shared" si="59"/>
        <v>0</v>
      </c>
    </row>
    <row r="135" spans="1:12" ht="25.5" customHeight="1" x14ac:dyDescent="0.25">
      <c r="A135" s="37"/>
      <c r="B135" s="37"/>
      <c r="C135" s="37"/>
      <c r="D135" s="8" t="s">
        <v>25</v>
      </c>
      <c r="E135" s="21">
        <f>SUM(F135:L135)</f>
        <v>0</v>
      </c>
      <c r="F135" s="25">
        <f t="shared" ref="F135:L136" si="60">F62</f>
        <v>0</v>
      </c>
      <c r="G135" s="25">
        <f t="shared" si="60"/>
        <v>0</v>
      </c>
      <c r="H135" s="25">
        <f t="shared" si="60"/>
        <v>0</v>
      </c>
      <c r="I135" s="25">
        <f t="shared" si="60"/>
        <v>0</v>
      </c>
      <c r="J135" s="25">
        <f t="shared" si="60"/>
        <v>0</v>
      </c>
      <c r="K135" s="25">
        <f t="shared" si="60"/>
        <v>0</v>
      </c>
      <c r="L135" s="25">
        <f t="shared" si="60"/>
        <v>0</v>
      </c>
    </row>
    <row r="136" spans="1:12" ht="39" customHeight="1" x14ac:dyDescent="0.25">
      <c r="A136" s="37"/>
      <c r="B136" s="37"/>
      <c r="C136" s="37"/>
      <c r="D136" s="8" t="s">
        <v>15</v>
      </c>
      <c r="E136" s="21">
        <f t="shared" ref="E136" si="61">SUM(F136:L136)</f>
        <v>0</v>
      </c>
      <c r="F136" s="25">
        <f t="shared" si="60"/>
        <v>0</v>
      </c>
      <c r="G136" s="25">
        <f t="shared" si="60"/>
        <v>0</v>
      </c>
      <c r="H136" s="25">
        <f t="shared" si="60"/>
        <v>0</v>
      </c>
      <c r="I136" s="25">
        <f t="shared" si="60"/>
        <v>0</v>
      </c>
      <c r="J136" s="25">
        <f t="shared" si="60"/>
        <v>0</v>
      </c>
      <c r="K136" s="25">
        <f t="shared" si="60"/>
        <v>0</v>
      </c>
      <c r="L136" s="25">
        <f t="shared" si="60"/>
        <v>0</v>
      </c>
    </row>
    <row r="137" spans="1:12" ht="25.5" customHeight="1" x14ac:dyDescent="0.25">
      <c r="A137" s="37"/>
      <c r="B137" s="37"/>
      <c r="C137" s="37"/>
      <c r="D137" s="8" t="s">
        <v>17</v>
      </c>
      <c r="E137" s="22">
        <f>G137+H137+I137+J137+K137+L137+2881.3</f>
        <v>12152.218000000001</v>
      </c>
      <c r="F137" s="25">
        <f t="shared" ref="F137:G139" si="62">F64</f>
        <v>2881.3</v>
      </c>
      <c r="G137" s="25">
        <f t="shared" si="62"/>
        <v>4089.058</v>
      </c>
      <c r="H137" s="25">
        <f>H64+H52</f>
        <v>5181.8599999999997</v>
      </c>
      <c r="I137" s="25">
        <f t="shared" ref="I137:L139" si="63">I64</f>
        <v>0</v>
      </c>
      <c r="J137" s="25">
        <f t="shared" si="63"/>
        <v>0</v>
      </c>
      <c r="K137" s="25">
        <f t="shared" si="63"/>
        <v>0</v>
      </c>
      <c r="L137" s="25">
        <f t="shared" si="63"/>
        <v>0</v>
      </c>
    </row>
    <row r="138" spans="1:12" ht="55.5" customHeight="1" x14ac:dyDescent="0.25">
      <c r="A138" s="37"/>
      <c r="B138" s="37"/>
      <c r="C138" s="37"/>
      <c r="D138" s="8" t="s">
        <v>26</v>
      </c>
      <c r="E138" s="21">
        <f>SUM(F138:L138)</f>
        <v>0</v>
      </c>
      <c r="F138" s="25">
        <f t="shared" si="62"/>
        <v>0</v>
      </c>
      <c r="G138" s="25">
        <f t="shared" si="62"/>
        <v>0</v>
      </c>
      <c r="H138" s="25">
        <f>H65</f>
        <v>0</v>
      </c>
      <c r="I138" s="25">
        <f t="shared" si="63"/>
        <v>0</v>
      </c>
      <c r="J138" s="25">
        <f t="shared" si="63"/>
        <v>0</v>
      </c>
      <c r="K138" s="25">
        <f t="shared" si="63"/>
        <v>0</v>
      </c>
      <c r="L138" s="25">
        <f t="shared" si="63"/>
        <v>0</v>
      </c>
    </row>
    <row r="139" spans="1:12" ht="38.25" customHeight="1" x14ac:dyDescent="0.25">
      <c r="A139" s="37"/>
      <c r="B139" s="37"/>
      <c r="C139" s="37"/>
      <c r="D139" s="8" t="s">
        <v>47</v>
      </c>
      <c r="E139" s="22">
        <f t="shared" ref="E139:E145" si="64">SUM(F139:L139)</f>
        <v>0</v>
      </c>
      <c r="F139" s="25">
        <f t="shared" si="62"/>
        <v>0</v>
      </c>
      <c r="G139" s="25">
        <f t="shared" si="62"/>
        <v>0</v>
      </c>
      <c r="H139" s="25">
        <f>H66</f>
        <v>0</v>
      </c>
      <c r="I139" s="25">
        <f t="shared" si="63"/>
        <v>0</v>
      </c>
      <c r="J139" s="25">
        <f t="shared" si="63"/>
        <v>0</v>
      </c>
      <c r="K139" s="25">
        <f t="shared" si="63"/>
        <v>0</v>
      </c>
      <c r="L139" s="25">
        <f t="shared" si="63"/>
        <v>0</v>
      </c>
    </row>
    <row r="140" spans="1:12" ht="38.25" customHeight="1" x14ac:dyDescent="0.25">
      <c r="A140" s="37" t="s">
        <v>66</v>
      </c>
      <c r="B140" s="37"/>
      <c r="C140" s="37"/>
      <c r="D140" s="7" t="s">
        <v>57</v>
      </c>
      <c r="E140" s="21">
        <f t="shared" si="64"/>
        <v>569.45573000000002</v>
      </c>
      <c r="F140" s="33">
        <f>F141+F142+F143+F144+F145</f>
        <v>0</v>
      </c>
      <c r="G140" s="33">
        <f t="shared" ref="G140:K140" si="65">G141+G142+G143+G144+G145</f>
        <v>0</v>
      </c>
      <c r="H140" s="33">
        <f t="shared" si="65"/>
        <v>569.45573000000002</v>
      </c>
      <c r="I140" s="33">
        <f t="shared" si="65"/>
        <v>0</v>
      </c>
      <c r="J140" s="33">
        <f t="shared" si="65"/>
        <v>0</v>
      </c>
      <c r="K140" s="33">
        <f t="shared" si="65"/>
        <v>0</v>
      </c>
      <c r="L140" s="33"/>
    </row>
    <row r="141" spans="1:12" ht="28.5" customHeight="1" x14ac:dyDescent="0.25">
      <c r="A141" s="37"/>
      <c r="B141" s="37"/>
      <c r="C141" s="37"/>
      <c r="D141" s="8" t="s">
        <v>25</v>
      </c>
      <c r="E141" s="22">
        <f t="shared" si="64"/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</row>
    <row r="142" spans="1:12" ht="38.25" customHeight="1" x14ac:dyDescent="0.25">
      <c r="A142" s="37"/>
      <c r="B142" s="37"/>
      <c r="C142" s="37"/>
      <c r="D142" s="8" t="s">
        <v>15</v>
      </c>
      <c r="E142" s="22">
        <f t="shared" si="64"/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</row>
    <row r="143" spans="1:12" ht="27.75" customHeight="1" x14ac:dyDescent="0.25">
      <c r="A143" s="37"/>
      <c r="B143" s="37"/>
      <c r="C143" s="37"/>
      <c r="D143" s="8" t="s">
        <v>17</v>
      </c>
      <c r="E143" s="22">
        <f t="shared" si="64"/>
        <v>569.45573000000002</v>
      </c>
      <c r="F143" s="25">
        <v>0</v>
      </c>
      <c r="G143" s="25">
        <v>0</v>
      </c>
      <c r="H143" s="25">
        <f>H76</f>
        <v>569.45573000000002</v>
      </c>
      <c r="I143" s="25">
        <v>0</v>
      </c>
      <c r="J143" s="25">
        <v>0</v>
      </c>
      <c r="K143" s="25">
        <v>0</v>
      </c>
      <c r="L143" s="25">
        <v>0</v>
      </c>
    </row>
    <row r="144" spans="1:12" ht="48" customHeight="1" x14ac:dyDescent="0.25">
      <c r="A144" s="37"/>
      <c r="B144" s="37"/>
      <c r="C144" s="37"/>
      <c r="D144" s="8" t="s">
        <v>26</v>
      </c>
      <c r="E144" s="22">
        <f t="shared" si="64"/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</row>
    <row r="145" spans="1:13" ht="38.25" customHeight="1" x14ac:dyDescent="0.25">
      <c r="A145" s="37"/>
      <c r="B145" s="37"/>
      <c r="C145" s="37"/>
      <c r="D145" s="8" t="s">
        <v>47</v>
      </c>
      <c r="E145" s="22">
        <f t="shared" si="64"/>
        <v>0</v>
      </c>
      <c r="F145" s="25">
        <v>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</row>
    <row r="146" spans="1:13" ht="23.25" customHeight="1" x14ac:dyDescent="0.25">
      <c r="A146" s="37" t="s">
        <v>61</v>
      </c>
      <c r="B146" s="37"/>
      <c r="C146" s="37"/>
      <c r="D146" s="7" t="s">
        <v>57</v>
      </c>
      <c r="E146" s="21">
        <f>SUM(F146:L146)</f>
        <v>453803.59589</v>
      </c>
      <c r="F146" s="21">
        <f>SUM(F147:F151)</f>
        <v>0</v>
      </c>
      <c r="G146" s="21">
        <f>SUM(G147:G151)</f>
        <v>72889.73</v>
      </c>
      <c r="H146" s="21">
        <f t="shared" ref="H146:L146" si="66">SUM(H147:H151)</f>
        <v>333022.16589</v>
      </c>
      <c r="I146" s="21">
        <f t="shared" si="66"/>
        <v>40091.699999999997</v>
      </c>
      <c r="J146" s="21">
        <f t="shared" si="66"/>
        <v>4600</v>
      </c>
      <c r="K146" s="21">
        <f t="shared" si="66"/>
        <v>1600</v>
      </c>
      <c r="L146" s="21">
        <f t="shared" si="66"/>
        <v>1600</v>
      </c>
    </row>
    <row r="147" spans="1:13" ht="33" customHeight="1" x14ac:dyDescent="0.25">
      <c r="A147" s="37"/>
      <c r="B147" s="37"/>
      <c r="C147" s="37"/>
      <c r="D147" s="8" t="s">
        <v>25</v>
      </c>
      <c r="E147" s="21">
        <f>SUM(F147:L147)</f>
        <v>0</v>
      </c>
      <c r="F147" s="25">
        <f t="shared" ref="F147:L148" si="67">F38+F44+F56</f>
        <v>0</v>
      </c>
      <c r="G147" s="25">
        <f t="shared" si="67"/>
        <v>0</v>
      </c>
      <c r="H147" s="25">
        <f t="shared" si="67"/>
        <v>0</v>
      </c>
      <c r="I147" s="25">
        <f t="shared" si="67"/>
        <v>0</v>
      </c>
      <c r="J147" s="25">
        <f t="shared" si="67"/>
        <v>0</v>
      </c>
      <c r="K147" s="25">
        <f t="shared" si="67"/>
        <v>0</v>
      </c>
      <c r="L147" s="25">
        <f t="shared" si="67"/>
        <v>0</v>
      </c>
    </row>
    <row r="148" spans="1:13" ht="30" customHeight="1" x14ac:dyDescent="0.25">
      <c r="A148" s="37"/>
      <c r="B148" s="37"/>
      <c r="C148" s="37"/>
      <c r="D148" s="8" t="s">
        <v>15</v>
      </c>
      <c r="E148" s="21">
        <f t="shared" ref="E148:E149" si="68">SUM(F148:L148)</f>
        <v>0</v>
      </c>
      <c r="F148" s="25">
        <f t="shared" si="67"/>
        <v>0</v>
      </c>
      <c r="G148" s="25">
        <f t="shared" si="67"/>
        <v>0</v>
      </c>
      <c r="H148" s="25">
        <f t="shared" si="67"/>
        <v>0</v>
      </c>
      <c r="I148" s="25">
        <f t="shared" si="67"/>
        <v>0</v>
      </c>
      <c r="J148" s="25">
        <f t="shared" si="67"/>
        <v>0</v>
      </c>
      <c r="K148" s="25">
        <f t="shared" si="67"/>
        <v>0</v>
      </c>
      <c r="L148" s="25">
        <f t="shared" si="67"/>
        <v>0</v>
      </c>
      <c r="M148" s="11"/>
    </row>
    <row r="149" spans="1:13" ht="23.25" customHeight="1" x14ac:dyDescent="0.25">
      <c r="A149" s="37"/>
      <c r="B149" s="37"/>
      <c r="C149" s="37"/>
      <c r="D149" s="8" t="s">
        <v>17</v>
      </c>
      <c r="E149" s="22">
        <f t="shared" si="68"/>
        <v>140631.96161999999</v>
      </c>
      <c r="F149" s="25">
        <f t="shared" ref="F149:G151" si="69">F40+F46+F58</f>
        <v>0</v>
      </c>
      <c r="G149" s="25">
        <f t="shared" si="69"/>
        <v>46865.729999999996</v>
      </c>
      <c r="H149" s="25">
        <f>H40+H46+H58+H88+H94</f>
        <v>91366.231619999991</v>
      </c>
      <c r="I149" s="25">
        <f t="shared" ref="I149:L151" si="70">I40+I46+I58</f>
        <v>600</v>
      </c>
      <c r="J149" s="25">
        <f t="shared" si="70"/>
        <v>600</v>
      </c>
      <c r="K149" s="25">
        <f t="shared" si="70"/>
        <v>600</v>
      </c>
      <c r="L149" s="25">
        <f t="shared" si="70"/>
        <v>600</v>
      </c>
    </row>
    <row r="150" spans="1:13" ht="36" customHeight="1" x14ac:dyDescent="0.25">
      <c r="A150" s="37"/>
      <c r="B150" s="37"/>
      <c r="C150" s="37"/>
      <c r="D150" s="8" t="s">
        <v>26</v>
      </c>
      <c r="E150" s="21">
        <f>SUM(F150:L150)</f>
        <v>0</v>
      </c>
      <c r="F150" s="25">
        <f t="shared" si="69"/>
        <v>0</v>
      </c>
      <c r="G150" s="25">
        <f t="shared" si="69"/>
        <v>0</v>
      </c>
      <c r="H150" s="25">
        <f>H41+H47+H59+H89+H95</f>
        <v>0</v>
      </c>
      <c r="I150" s="25">
        <f t="shared" si="70"/>
        <v>0</v>
      </c>
      <c r="J150" s="25">
        <f t="shared" si="70"/>
        <v>0</v>
      </c>
      <c r="K150" s="25">
        <f t="shared" si="70"/>
        <v>0</v>
      </c>
      <c r="L150" s="25">
        <f t="shared" si="70"/>
        <v>0</v>
      </c>
      <c r="M150" s="11"/>
    </row>
    <row r="151" spans="1:13" ht="33" customHeight="1" x14ac:dyDescent="0.25">
      <c r="A151" s="37"/>
      <c r="B151" s="37"/>
      <c r="C151" s="37"/>
      <c r="D151" s="8" t="s">
        <v>47</v>
      </c>
      <c r="E151" s="22">
        <f t="shared" ref="E151" si="71">SUM(F151:L151)</f>
        <v>313171.63426999998</v>
      </c>
      <c r="F151" s="25">
        <f t="shared" si="69"/>
        <v>0</v>
      </c>
      <c r="G151" s="25">
        <f t="shared" si="69"/>
        <v>26024</v>
      </c>
      <c r="H151" s="25">
        <f>H42+H48+H60+H90+H96</f>
        <v>241655.93427</v>
      </c>
      <c r="I151" s="25">
        <f t="shared" si="70"/>
        <v>39491.699999999997</v>
      </c>
      <c r="J151" s="25">
        <f t="shared" si="70"/>
        <v>4000</v>
      </c>
      <c r="K151" s="25">
        <f t="shared" si="70"/>
        <v>1000</v>
      </c>
      <c r="L151" s="25">
        <f t="shared" si="70"/>
        <v>1000</v>
      </c>
    </row>
    <row r="152" spans="1:13" ht="33" customHeight="1" x14ac:dyDescent="0.25">
      <c r="A152" s="37" t="s">
        <v>65</v>
      </c>
      <c r="B152" s="37"/>
      <c r="C152" s="37"/>
      <c r="D152" s="7" t="s">
        <v>57</v>
      </c>
      <c r="E152" s="21">
        <f>E153+E154+E155+E156+E157</f>
        <v>7888.5</v>
      </c>
      <c r="F152" s="22">
        <f t="shared" ref="F152:L152" si="72">F153+F154+F155+F156+F157</f>
        <v>0</v>
      </c>
      <c r="G152" s="22">
        <f t="shared" si="72"/>
        <v>0</v>
      </c>
      <c r="H152" s="21">
        <f t="shared" si="72"/>
        <v>7888.5</v>
      </c>
      <c r="I152" s="22">
        <f t="shared" si="72"/>
        <v>0</v>
      </c>
      <c r="J152" s="22">
        <f t="shared" si="72"/>
        <v>0</v>
      </c>
      <c r="K152" s="22">
        <f t="shared" si="72"/>
        <v>0</v>
      </c>
      <c r="L152" s="22">
        <f t="shared" si="72"/>
        <v>0</v>
      </c>
    </row>
    <row r="153" spans="1:13" ht="25.5" customHeight="1" x14ac:dyDescent="0.25">
      <c r="A153" s="37"/>
      <c r="B153" s="37"/>
      <c r="C153" s="37"/>
      <c r="D153" s="8" t="s">
        <v>25</v>
      </c>
      <c r="E153" s="22">
        <f>F153+G153+H153+I153+J153+K153+L153</f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</row>
    <row r="154" spans="1:13" ht="33" customHeight="1" x14ac:dyDescent="0.25">
      <c r="A154" s="37"/>
      <c r="B154" s="37"/>
      <c r="C154" s="37"/>
      <c r="D154" s="8" t="s">
        <v>15</v>
      </c>
      <c r="E154" s="22">
        <f t="shared" ref="E154:E157" si="73">F154+G154+H154+I154+J154+K154+L154</f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</row>
    <row r="155" spans="1:13" ht="24.75" customHeight="1" x14ac:dyDescent="0.25">
      <c r="A155" s="37"/>
      <c r="B155" s="37"/>
      <c r="C155" s="37"/>
      <c r="D155" s="8" t="s">
        <v>17</v>
      </c>
      <c r="E155" s="22">
        <f t="shared" si="73"/>
        <v>7888.5</v>
      </c>
      <c r="F155" s="25">
        <v>0</v>
      </c>
      <c r="G155" s="25">
        <v>0</v>
      </c>
      <c r="H155" s="25">
        <f>H70</f>
        <v>7888.5</v>
      </c>
      <c r="I155" s="25">
        <v>0</v>
      </c>
      <c r="J155" s="25">
        <v>0</v>
      </c>
      <c r="K155" s="25">
        <v>0</v>
      </c>
      <c r="L155" s="25">
        <v>0</v>
      </c>
    </row>
    <row r="156" spans="1:13" ht="53.25" customHeight="1" x14ac:dyDescent="0.25">
      <c r="A156" s="37"/>
      <c r="B156" s="37"/>
      <c r="C156" s="37"/>
      <c r="D156" s="8" t="s">
        <v>26</v>
      </c>
      <c r="E156" s="22">
        <f t="shared" si="73"/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</row>
    <row r="157" spans="1:13" ht="33" customHeight="1" x14ac:dyDescent="0.25">
      <c r="A157" s="37"/>
      <c r="B157" s="37"/>
      <c r="C157" s="37"/>
      <c r="D157" s="8" t="s">
        <v>47</v>
      </c>
      <c r="E157" s="22">
        <f t="shared" si="73"/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</row>
    <row r="158" spans="1:13" ht="27" customHeight="1" x14ac:dyDescent="0.25">
      <c r="A158" s="43" t="s">
        <v>60</v>
      </c>
      <c r="B158" s="43"/>
      <c r="C158" s="43"/>
      <c r="D158" s="7" t="s">
        <v>57</v>
      </c>
      <c r="E158" s="26">
        <f>E159+E160+E161+E162+E163</f>
        <v>4520</v>
      </c>
      <c r="F158" s="26">
        <f>F159+F160+F161+F162+F163</f>
        <v>0</v>
      </c>
      <c r="G158" s="26">
        <f t="shared" ref="G158:K158" si="74">G159+G160+G161+G162+G163</f>
        <v>4520</v>
      </c>
      <c r="H158" s="26">
        <f t="shared" si="74"/>
        <v>0</v>
      </c>
      <c r="I158" s="26">
        <f t="shared" si="74"/>
        <v>0</v>
      </c>
      <c r="J158" s="26">
        <f t="shared" si="74"/>
        <v>0</v>
      </c>
      <c r="K158" s="26">
        <f t="shared" si="74"/>
        <v>0</v>
      </c>
      <c r="L158" s="26">
        <f>L159+L160+L161+L162+L163</f>
        <v>0</v>
      </c>
    </row>
    <row r="159" spans="1:13" ht="26.25" customHeight="1" x14ac:dyDescent="0.25">
      <c r="A159" s="43"/>
      <c r="B159" s="43"/>
      <c r="C159" s="43"/>
      <c r="D159" s="8" t="s">
        <v>25</v>
      </c>
      <c r="E159" s="26">
        <f>F159+G159+H159+I159+J159+K159+L159</f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</row>
    <row r="160" spans="1:13" ht="48" customHeight="1" x14ac:dyDescent="0.25">
      <c r="A160" s="43"/>
      <c r="B160" s="43"/>
      <c r="C160" s="43"/>
      <c r="D160" s="8" t="s">
        <v>15</v>
      </c>
      <c r="E160" s="26">
        <f t="shared" ref="E160:E163" si="75">F160+G160+H160+I160+J160+K160+L160</f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</row>
    <row r="161" spans="1:12" ht="23.25" customHeight="1" x14ac:dyDescent="0.25">
      <c r="A161" s="43"/>
      <c r="B161" s="43"/>
      <c r="C161" s="43"/>
      <c r="D161" s="8" t="s">
        <v>17</v>
      </c>
      <c r="E161" s="27">
        <f t="shared" si="75"/>
        <v>4520</v>
      </c>
      <c r="F161" s="27">
        <v>0</v>
      </c>
      <c r="G161" s="27">
        <f>G82</f>
        <v>4520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</row>
    <row r="162" spans="1:12" ht="47.25" x14ac:dyDescent="0.25">
      <c r="A162" s="43"/>
      <c r="B162" s="43"/>
      <c r="C162" s="43"/>
      <c r="D162" s="8" t="s">
        <v>26</v>
      </c>
      <c r="E162" s="26">
        <f t="shared" si="75"/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</row>
    <row r="163" spans="1:12" ht="33" customHeight="1" x14ac:dyDescent="0.25">
      <c r="A163" s="43"/>
      <c r="B163" s="43"/>
      <c r="C163" s="43"/>
      <c r="D163" s="8" t="s">
        <v>47</v>
      </c>
      <c r="E163" s="26">
        <f t="shared" si="75"/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</row>
    <row r="164" spans="1:12" x14ac:dyDescent="0.25">
      <c r="A164" s="13"/>
      <c r="B164" s="13"/>
      <c r="C164" s="13"/>
      <c r="D164" s="13"/>
      <c r="E164" s="14"/>
      <c r="F164" s="14"/>
      <c r="G164" s="14"/>
      <c r="H164" s="14"/>
      <c r="I164" s="14"/>
      <c r="J164" s="14"/>
      <c r="K164" s="14"/>
      <c r="L164" s="14"/>
    </row>
    <row r="165" spans="1:12" x14ac:dyDescent="0.25">
      <c r="A165" s="15"/>
      <c r="B165" s="15"/>
      <c r="C165" s="15"/>
      <c r="D165" s="15"/>
      <c r="E165" s="16"/>
      <c r="F165" s="16"/>
      <c r="G165" s="16"/>
      <c r="H165" s="16"/>
      <c r="I165" s="16"/>
      <c r="J165" s="16"/>
      <c r="K165" s="16"/>
      <c r="L165" s="16"/>
    </row>
    <row r="166" spans="1:12" x14ac:dyDescent="0.25">
      <c r="A166" s="15"/>
      <c r="B166" s="15"/>
      <c r="C166" s="16"/>
      <c r="D166" s="15"/>
      <c r="E166" s="16"/>
      <c r="F166" s="16"/>
      <c r="G166" s="16"/>
      <c r="H166" s="16"/>
      <c r="I166" s="16"/>
      <c r="J166" s="16"/>
      <c r="K166" s="16"/>
      <c r="L166" s="16"/>
    </row>
    <row r="167" spans="1:12" x14ac:dyDescent="0.25">
      <c r="A167" s="15"/>
      <c r="B167" s="15"/>
      <c r="C167" s="15"/>
      <c r="D167" s="15"/>
      <c r="E167" s="16"/>
      <c r="F167" s="16"/>
      <c r="G167" s="16"/>
      <c r="H167" s="16"/>
      <c r="I167" s="16"/>
      <c r="J167" s="16"/>
      <c r="K167" s="16"/>
      <c r="L167" s="16"/>
    </row>
    <row r="168" spans="1:12" x14ac:dyDescent="0.25">
      <c r="A168" s="15"/>
      <c r="B168" s="15"/>
      <c r="C168" s="15"/>
      <c r="D168" s="17"/>
      <c r="E168" s="16"/>
      <c r="F168" s="16"/>
      <c r="G168" s="16"/>
      <c r="H168" s="16"/>
      <c r="I168" s="16"/>
      <c r="J168" s="16"/>
      <c r="K168" s="16"/>
      <c r="L168" s="16"/>
    </row>
    <row r="169" spans="1:12" x14ac:dyDescent="0.25">
      <c r="D169" s="11"/>
      <c r="E169" s="11"/>
      <c r="F169" s="11"/>
    </row>
  </sheetData>
  <mergeCells count="56">
    <mergeCell ref="A61:A84"/>
    <mergeCell ref="C67:C72"/>
    <mergeCell ref="A49:A60"/>
    <mergeCell ref="C73:C78"/>
    <mergeCell ref="C49:C54"/>
    <mergeCell ref="B49:B60"/>
    <mergeCell ref="C79:C84"/>
    <mergeCell ref="B61:B84"/>
    <mergeCell ref="C85:C90"/>
    <mergeCell ref="A158:C163"/>
    <mergeCell ref="A152:C157"/>
    <mergeCell ref="A103:C108"/>
    <mergeCell ref="A109:C109"/>
    <mergeCell ref="A140:C145"/>
    <mergeCell ref="A146:C151"/>
    <mergeCell ref="A110:C115"/>
    <mergeCell ref="A116:C121"/>
    <mergeCell ref="A122:C127"/>
    <mergeCell ref="A128:C133"/>
    <mergeCell ref="A134:C139"/>
    <mergeCell ref="C91:C96"/>
    <mergeCell ref="A97:C102"/>
    <mergeCell ref="B91:B96"/>
    <mergeCell ref="A91:A96"/>
    <mergeCell ref="F7:L7"/>
    <mergeCell ref="A18:A23"/>
    <mergeCell ref="B18:B23"/>
    <mergeCell ref="C18:C23"/>
    <mergeCell ref="C55:C60"/>
    <mergeCell ref="A36:L36"/>
    <mergeCell ref="B37:B42"/>
    <mergeCell ref="C24:C29"/>
    <mergeCell ref="B24:B29"/>
    <mergeCell ref="A24:A29"/>
    <mergeCell ref="C37:C42"/>
    <mergeCell ref="A37:A42"/>
    <mergeCell ref="A30:C35"/>
    <mergeCell ref="A43:A48"/>
    <mergeCell ref="B43:B48"/>
    <mergeCell ref="C43:C48"/>
    <mergeCell ref="A85:A90"/>
    <mergeCell ref="B85:B90"/>
    <mergeCell ref="C61:C66"/>
    <mergeCell ref="J2:L2"/>
    <mergeCell ref="C4:I4"/>
    <mergeCell ref="A10:L10"/>
    <mergeCell ref="A11:L11"/>
    <mergeCell ref="C12:C17"/>
    <mergeCell ref="B12:B17"/>
    <mergeCell ref="A12:A17"/>
    <mergeCell ref="A6:A8"/>
    <mergeCell ref="B6:B8"/>
    <mergeCell ref="C6:C8"/>
    <mergeCell ref="D6:D8"/>
    <mergeCell ref="E6:L6"/>
    <mergeCell ref="E7:E8"/>
  </mergeCells>
  <pageMargins left="0" right="0" top="0.59055118110236227" bottom="0.39370078740157483" header="0" footer="0"/>
  <pageSetup paperSize="9" scale="60" fitToHeight="0" orientation="landscape" r:id="rId1"/>
  <rowBreaks count="6" manualBreakCount="6">
    <brk id="29" max="11" man="1"/>
    <brk id="60" max="11" man="1"/>
    <brk id="84" max="11" man="1"/>
    <brk id="109" max="11" man="1"/>
    <brk id="133" max="11" man="1"/>
    <brk id="15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</vt:lpstr>
      <vt:lpstr>Лист3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2016-09-05T04:12:52Z</dcterms:modified>
</cp:coreProperties>
</file>