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30" yWindow="1755" windowWidth="17895" windowHeight="9990" activeTab="1"/>
  </bookViews>
  <sheets>
    <sheet name="таблица_1" sheetId="1" r:id="rId1"/>
    <sheet name="таблица_2" sheetId="2" r:id="rId2"/>
    <sheet name="Лист2" sheetId="3" state="hidden" r:id="rId3"/>
    <sheet name="Лист3" sheetId="4" state="hidden" r:id="rId4"/>
  </sheets>
  <definedNames>
    <definedName name="_xlnm.Print_Titles" localSheetId="0">таблица_1!$12:$13</definedName>
    <definedName name="_xlnm.Print_Titles" localSheetId="1">таблица_2!$8:$10</definedName>
    <definedName name="_xlnm.Print_Area" localSheetId="0">таблица_1!$A$1:$N$109</definedName>
    <definedName name="_xlnm.Print_Area" localSheetId="1">таблица_2!$A$1:$Y$278</definedName>
  </definedNames>
  <calcPr calcId="144525" fullPrecision="0"/>
</workbook>
</file>

<file path=xl/calcChain.xml><?xml version="1.0" encoding="utf-8"?>
<calcChain xmlns="http://schemas.openxmlformats.org/spreadsheetml/2006/main">
  <c r="M39" i="1" l="1"/>
  <c r="M82" i="1" l="1"/>
  <c r="M40" i="1"/>
  <c r="L47" i="1" l="1"/>
  <c r="N67" i="1" l="1"/>
  <c r="M67" i="1"/>
  <c r="M64" i="1"/>
  <c r="M85" i="1"/>
  <c r="M95" i="1"/>
  <c r="M93" i="1"/>
  <c r="M87" i="1"/>
  <c r="M57" i="1"/>
  <c r="M55" i="1"/>
  <c r="L55" i="1"/>
  <c r="M53" i="1"/>
  <c r="M51" i="1"/>
  <c r="M49" i="1"/>
  <c r="L49" i="1"/>
  <c r="M45" i="1"/>
  <c r="L45" i="1"/>
  <c r="M47" i="1"/>
  <c r="M81" i="1" l="1"/>
  <c r="U148" i="2" l="1"/>
  <c r="Q45" i="2" l="1"/>
  <c r="M45" i="2"/>
  <c r="N16" i="1"/>
  <c r="M77" i="1"/>
  <c r="N77" i="1"/>
  <c r="L77" i="1"/>
  <c r="G11" i="2"/>
  <c r="H11" i="2"/>
  <c r="J11" i="2"/>
  <c r="N11" i="2"/>
  <c r="R11" i="2"/>
  <c r="S11" i="2"/>
  <c r="T11" i="2"/>
  <c r="V11" i="2"/>
  <c r="W11" i="2"/>
  <c r="X11" i="2"/>
  <c r="F11" i="2"/>
  <c r="Y12" i="2"/>
  <c r="U12" i="2"/>
  <c r="Q12" i="2"/>
  <c r="M12" i="2"/>
  <c r="U21" i="2"/>
  <c r="Y21" i="2"/>
  <c r="Q21" i="2"/>
  <c r="M21" i="2"/>
  <c r="M39" i="2"/>
  <c r="L45" i="2"/>
  <c r="L11" i="2" s="1"/>
  <c r="O45" i="2"/>
  <c r="O11" i="2" s="1"/>
  <c r="P45" i="2"/>
  <c r="P11" i="2" s="1"/>
  <c r="U45" i="2"/>
  <c r="Y45" i="2"/>
  <c r="K45" i="2"/>
  <c r="K11" i="2" s="1"/>
  <c r="Q148" i="2"/>
  <c r="Y148" i="2"/>
  <c r="M148" i="2"/>
  <c r="Y197" i="2"/>
  <c r="U197" i="2"/>
  <c r="Q197" i="2"/>
  <c r="Y207" i="2"/>
  <c r="U207" i="2"/>
  <c r="Q207" i="2"/>
  <c r="M207" i="2"/>
  <c r="Y220" i="2"/>
  <c r="U220" i="2"/>
  <c r="Q220" i="2"/>
  <c r="Y233" i="2"/>
  <c r="U233" i="2"/>
  <c r="Q233" i="2"/>
  <c r="M233" i="2"/>
  <c r="Y246" i="2"/>
  <c r="U246" i="2"/>
  <c r="Q246" i="2"/>
  <c r="M246" i="2"/>
  <c r="I246" i="2"/>
  <c r="M256" i="2"/>
  <c r="Q256" i="2"/>
  <c r="U256" i="2"/>
  <c r="Y256" i="2"/>
  <c r="Y269" i="2"/>
  <c r="U269" i="2"/>
  <c r="Q269" i="2"/>
  <c r="N82" i="1"/>
  <c r="N73" i="1"/>
  <c r="L73" i="1"/>
  <c r="M68" i="1"/>
  <c r="N68" i="1"/>
  <c r="L68" i="1"/>
  <c r="L65" i="1"/>
  <c r="M62" i="1"/>
  <c r="N62" i="1"/>
  <c r="L62" i="1"/>
  <c r="N40" i="1"/>
  <c r="N37" i="1"/>
  <c r="L37" i="1"/>
  <c r="M65" i="1"/>
  <c r="Q196" i="2" l="1"/>
  <c r="U196" i="2"/>
  <c r="Y196" i="2"/>
  <c r="M37" i="1"/>
  <c r="M75" i="1"/>
  <c r="N100" i="1" l="1"/>
  <c r="M100" i="1"/>
  <c r="L100" i="1"/>
  <c r="M89" i="1"/>
  <c r="L89" i="1"/>
  <c r="L82" i="1" s="1"/>
  <c r="N65" i="1" l="1"/>
  <c r="N36" i="1" s="1"/>
  <c r="M59" i="1"/>
  <c r="M22" i="1"/>
  <c r="M16" i="1" s="1"/>
  <c r="L57" i="1"/>
  <c r="L53" i="1"/>
  <c r="L51" i="1" l="1"/>
  <c r="M43" i="1"/>
  <c r="L43" i="1"/>
  <c r="N15" i="1"/>
  <c r="L22" i="1"/>
  <c r="L16" i="1" s="1"/>
  <c r="L40" i="1" l="1"/>
  <c r="L36" i="1" s="1"/>
  <c r="L15" i="1" s="1"/>
  <c r="U39" i="2"/>
  <c r="Y190" i="2"/>
  <c r="U190" i="2"/>
  <c r="Q190" i="2"/>
  <c r="M193" i="2"/>
  <c r="M190" i="2"/>
  <c r="U11" i="2" l="1"/>
  <c r="M74" i="1"/>
  <c r="M73" i="1" s="1"/>
  <c r="M36" i="1" s="1"/>
  <c r="M15" i="1" s="1"/>
  <c r="I12" i="2"/>
  <c r="I21" i="2" l="1"/>
  <c r="Y39" i="2"/>
  <c r="Y11" i="2" s="1"/>
  <c r="Q39" i="2"/>
  <c r="Q11" i="2" s="1"/>
  <c r="I39" i="2"/>
  <c r="I45" i="2"/>
  <c r="I148" i="2"/>
  <c r="M197" i="2"/>
  <c r="I197" i="2"/>
  <c r="I207" i="2"/>
  <c r="M220" i="2"/>
  <c r="I220" i="2"/>
  <c r="I233" i="2"/>
  <c r="I256" i="2"/>
  <c r="M269" i="2"/>
  <c r="I269" i="2"/>
  <c r="M196" i="2" l="1"/>
  <c r="M11" i="2" s="1"/>
  <c r="I11" i="2"/>
</calcChain>
</file>

<file path=xl/sharedStrings.xml><?xml version="1.0" encoding="utf-8"?>
<sst xmlns="http://schemas.openxmlformats.org/spreadsheetml/2006/main" count="1013" uniqueCount="505">
  <si>
    <t>Таблица 1. Адресная инвестиционная программа Нефтеюганского района</t>
  </si>
  <si>
    <t>тыс. руб.</t>
  </si>
  <si>
    <t>N п/п</t>
  </si>
  <si>
    <t>Наименование</t>
  </si>
  <si>
    <t>Вед</t>
  </si>
  <si>
    <t>Рз</t>
  </si>
  <si>
    <t>ПР</t>
  </si>
  <si>
    <t>КЦСР</t>
  </si>
  <si>
    <t>КВР</t>
  </si>
  <si>
    <t>Единицы измерения мощности</t>
  </si>
  <si>
    <t>Показатель мощности</t>
  </si>
  <si>
    <t>Сроки строительства</t>
  </si>
  <si>
    <t>Капитальные вложения на 2016 год</t>
  </si>
  <si>
    <t>Капитальные вложения на 2017 год</t>
  </si>
  <si>
    <t>федеральный бюджет</t>
  </si>
  <si>
    <t>бюджет автономного округа</t>
  </si>
  <si>
    <t>местный бюджет</t>
  </si>
  <si>
    <t>Общий объем капитальных вложений, в т.ч.</t>
  </si>
  <si>
    <t>I . АИП округа</t>
  </si>
  <si>
    <t>Объекты муниципальной собственности Нефтеюганского района, включенные в АИП ХМАО-Югры, всего</t>
  </si>
  <si>
    <t>Государственный заказчик "Нефтеюганский район"</t>
  </si>
  <si>
    <t>1.</t>
  </si>
  <si>
    <t>Государственная программа автономного округа "Обеспечение доступным и комфортным жильем жителей Ханты-Мансийского автономного округа-Югры в 2014-2020 годах"</t>
  </si>
  <si>
    <t>1.1.</t>
  </si>
  <si>
    <t>Подпрограмма 3 "Содействие развитию жилищного строительства"</t>
  </si>
  <si>
    <t>Мероприятие: СМР</t>
  </si>
  <si>
    <t>1.1.1.</t>
  </si>
  <si>
    <t>Инженерные сети индивидуальной жилой застройки Северо-Западной части восьмого микрорайона в пгт.Пойковский Нефтеюганского района</t>
  </si>
  <si>
    <t>О5</t>
  </si>
  <si>
    <t>О2</t>
  </si>
  <si>
    <t>м</t>
  </si>
  <si>
    <t>1.1.2.</t>
  </si>
  <si>
    <t>2.</t>
  </si>
  <si>
    <t>Государственная программа автономного округа "Обеспечение прав и законных интересов населения Ханты-Мансийского автономного окурга - Югры в отдельных сферах жизнедеятельности в 2014-2020 годах"</t>
  </si>
  <si>
    <t>2.1.</t>
  </si>
  <si>
    <t>Подпрограмма 1 "Профилактика правонарушений"</t>
  </si>
  <si>
    <t>2.1.1.</t>
  </si>
  <si>
    <t>Участковый пункт полиции в п.Сентябрьский Нефтеюганского района</t>
  </si>
  <si>
    <t>О3</t>
  </si>
  <si>
    <t>м2</t>
  </si>
  <si>
    <t>162,1</t>
  </si>
  <si>
    <t>2012-2015</t>
  </si>
  <si>
    <t>2.1.2.</t>
  </si>
  <si>
    <t>Участковый пункт полиции в п.Салым Нефтеюганского района</t>
  </si>
  <si>
    <t>3.</t>
  </si>
  <si>
    <t>Государственная программа автономного округа "Развитие жилищно-коммунального комплекса и повышение энергетической эффективности в Ханты-Мансийском округе -Югре на 2014-2020 годы"</t>
  </si>
  <si>
    <t>3.1.</t>
  </si>
  <si>
    <t>Подпрограмма 1. "Создание условий для обеспечения качественными коммунальными услугами"</t>
  </si>
  <si>
    <t>3.1.1.</t>
  </si>
  <si>
    <t>0912172, 0915430</t>
  </si>
  <si>
    <t>II. АИП Нефтеюганского района</t>
  </si>
  <si>
    <t>Вид работ: СМР</t>
  </si>
  <si>
    <t>658/200/150</t>
  </si>
  <si>
    <t>Ивестиционные предложения по объектам капитального строительства
по Адресной  инвестиционной программе Нефтеюганского района.</t>
  </si>
  <si>
    <t>Таблица 2</t>
  </si>
  <si>
    <t>Капитальные вложения на 2018 год</t>
  </si>
  <si>
    <t>Капитальные вложения на 2019 год</t>
  </si>
  <si>
    <t>Капитальные вложения на 2020 год</t>
  </si>
  <si>
    <t>I</t>
  </si>
  <si>
    <t>Муниципальная Программа "Развитие транспортной системы Нефтеюганского района на период 2014-2020 годы"</t>
  </si>
  <si>
    <t>2.2.</t>
  </si>
  <si>
    <t>км</t>
  </si>
  <si>
    <t>2014-2018</t>
  </si>
  <si>
    <t>2.2.1.</t>
  </si>
  <si>
    <t>Вид работ: ПИР</t>
  </si>
  <si>
    <t>СМР</t>
  </si>
  <si>
    <t>2.3.</t>
  </si>
  <si>
    <t xml:space="preserve"> Строительство автодорог в  с.п.Салым</t>
  </si>
  <si>
    <t>2.3.1.</t>
  </si>
  <si>
    <t xml:space="preserve"> Строительство автодорог в  г.п.Пойковский</t>
  </si>
  <si>
    <t>2,908</t>
  </si>
  <si>
    <t>2014-2020</t>
  </si>
  <si>
    <t>3.2.</t>
  </si>
  <si>
    <t>3.2.1.</t>
  </si>
  <si>
    <t>4.</t>
  </si>
  <si>
    <t>Муниципальная Программа "Обеспечение экологической безопасности Нефтеюганского района на 2014-2020 годы"</t>
  </si>
  <si>
    <t>5.</t>
  </si>
  <si>
    <t>5.1.</t>
  </si>
  <si>
    <t>5.1.1.</t>
  </si>
  <si>
    <t>6.</t>
  </si>
  <si>
    <t>Муниципальная программа "Образование 21 века на 2014-2020 годы"</t>
  </si>
  <si>
    <t>6.1.</t>
  </si>
  <si>
    <t>2015-2018</t>
  </si>
  <si>
    <t>6.1.1.</t>
  </si>
  <si>
    <t>6.2.</t>
  </si>
  <si>
    <t>Средняя общеобразовательная школа в пгт.Пойковский</t>
  </si>
  <si>
    <t>6.2.1.</t>
  </si>
  <si>
    <t>6.3.</t>
  </si>
  <si>
    <t>мест</t>
  </si>
  <si>
    <t>80</t>
  </si>
  <si>
    <t>6.3.1.</t>
  </si>
  <si>
    <t>Вид работ: ПИР, СМР</t>
  </si>
  <si>
    <t>120</t>
  </si>
  <si>
    <t>Комплекс "Школа-Детский сад" в п.Юганская Обь Нефтеюганского района (130 учащихся/ 80 мест)</t>
  </si>
  <si>
    <t>7.</t>
  </si>
  <si>
    <t>Муниципальная программа "Защита населения и территорий от чрезвычайных ситутаций, обеспечение пожарной безопасности в Нефтеюганском районе на 2014-2020 годы"</t>
  </si>
  <si>
    <t>7.1.</t>
  </si>
  <si>
    <t>Комплекс сооружений противопожарного запаса в с.п.Салым Нефтеюганского района</t>
  </si>
  <si>
    <t>шт/м3</t>
  </si>
  <si>
    <t>4/60</t>
  </si>
  <si>
    <t>7.1.1.</t>
  </si>
  <si>
    <t>7.2.</t>
  </si>
  <si>
    <t>7.2.1.</t>
  </si>
  <si>
    <t>8.</t>
  </si>
  <si>
    <t>Муниципальная программа "Развитие физической культуры и спорта в Нефтеюганском районе на 2014-2020 годы»</t>
  </si>
  <si>
    <t>Подпрограмма 1 "Развитие массовой физической культуры и спорта"</t>
  </si>
  <si>
    <t>8.1.</t>
  </si>
  <si>
    <t>Физкультурно-оздоровительный комплекс в п.г.т.Пойковский Нефтеюганского района</t>
  </si>
  <si>
    <t>8.1.1.</t>
  </si>
  <si>
    <t>Физкультурно-оздоровительный комплекс в п.Сингапай Нефтеюганского района</t>
  </si>
  <si>
    <t>чел/час</t>
  </si>
  <si>
    <t>2015-2016</t>
  </si>
  <si>
    <t xml:space="preserve">Муниципальная программа «Доступное жилье – жителям Нефтеюганского района
 на 2014-2020 годы»
</t>
  </si>
  <si>
    <t>Подпрограмма 6 «Проектирование и строительство систем инженерной инфраструктуры»</t>
  </si>
  <si>
    <t>Трансформаторная подстанция по ул.Центральная  в с.п.Каркатеевы Нефтеюганского района</t>
  </si>
  <si>
    <t>кВА</t>
  </si>
  <si>
    <t>2*630</t>
  </si>
  <si>
    <t>2018-2020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</si>
  <si>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Нефтеюганский район в 2014-2020 годах"</t>
  </si>
  <si>
    <t>Подпрограмма 1 "Создание условий обеспечения качественными коммунальными услугами"</t>
  </si>
  <si>
    <t>Гкал/час</t>
  </si>
  <si>
    <t>15</t>
  </si>
  <si>
    <t>м3/сут</t>
  </si>
  <si>
    <t>8000</t>
  </si>
  <si>
    <t xml:space="preserve"> Реконструкция двухцепной ВЛ-35 кВ «Больничная» гп.Пойковский Нефтеюганского района,
II пусковой комплекс</t>
  </si>
  <si>
    <t>6,6</t>
  </si>
  <si>
    <t>8.3.2.</t>
  </si>
  <si>
    <t>Ответственный исполнитель МП: Департамент строительства и ЖКК НР</t>
  </si>
  <si>
    <t>КНС и сети канализации 5 мкр г.п.Пойковский Нефтеюганского района</t>
  </si>
  <si>
    <t>м3/сут,км</t>
  </si>
  <si>
    <t>524,6/02</t>
  </si>
  <si>
    <t>Трансформаторная подстанция в 5 мкр для электроснабжения объекта "Физкультурно-оздоровительный комплекс в г.п.Пойковский Нефтеюганского района"</t>
  </si>
  <si>
    <t xml:space="preserve"> Комплекс сооружений водоснабжения, водоочистки и сетей водоснабжения сп.Сингапай Нефтеюганского района</t>
  </si>
  <si>
    <t>м3/час</t>
  </si>
  <si>
    <t>Комплекс сооружений водоснабжения, установка ВОС - 100 м3/сут., сети водоснабжения в с.п.Куть-Ях Нефтеюганского района</t>
  </si>
  <si>
    <t>Реконструкция водоочистных сооружений в п.Салым Нефтеюганского района</t>
  </si>
  <si>
    <t>2016-2020</t>
  </si>
  <si>
    <t>Установка  блочный котельной в с. п.Усть-Юган Нефтеюганского района</t>
  </si>
  <si>
    <t>МВт</t>
  </si>
  <si>
    <t>5</t>
  </si>
  <si>
    <t>с.п.Салым</t>
  </si>
  <si>
    <t>г.п.Пойковский</t>
  </si>
  <si>
    <t>с.п.Куть-Ях</t>
  </si>
  <si>
    <t>с.п.Чеускино</t>
  </si>
  <si>
    <t>с.п.Сингапай</t>
  </si>
  <si>
    <t>с.п.Лемпино</t>
  </si>
  <si>
    <t>Внутриквартальные инженерные сети для обеспечения перспективного строительства 3 А микрорайона гп.Пойковский</t>
  </si>
  <si>
    <t>вода - 1,073 км, канал - 0,674, тепло - 0,963 км, ЭС - 0,75 км, связь - 0,318 км.</t>
  </si>
  <si>
    <t>II</t>
  </si>
  <si>
    <t>с.п.Лемпино.</t>
  </si>
  <si>
    <t>Реконструкция существующей котельной в сп.Лемпино Нефтеюганского с переносом емкостей резервного топлива (нефти) из зон санитарной охраны артскважин</t>
  </si>
  <si>
    <t>2016-2017</t>
  </si>
  <si>
    <t>1.2.</t>
  </si>
  <si>
    <t>1.2.1.</t>
  </si>
  <si>
    <t>1.2.2.</t>
  </si>
  <si>
    <t>1.3.</t>
  </si>
  <si>
    <t>1.3.1.</t>
  </si>
  <si>
    <t>м3</t>
  </si>
  <si>
    <t>Пешеходный мост по ул.Мира в с.п Лемпино Нефтеюганского района</t>
  </si>
  <si>
    <t>с.п.Куть-Ях:</t>
  </si>
  <si>
    <t>Вид работ:ПИР</t>
  </si>
  <si>
    <t>Улично-дорожная сеть к территории строительства многоквартирных жилых домов с.п.Куть-Ях Нефтеюганского района</t>
  </si>
  <si>
    <t>Реконструкция существующей ТП № 7 с увеличением мощности до 2х630 кВа в сп.Куть-Ях Нефтеюганского района</t>
  </si>
  <si>
    <t>кВа</t>
  </si>
  <si>
    <t>2х630</t>
  </si>
  <si>
    <t>с.п.Сентябрьский</t>
  </si>
  <si>
    <t>Вынос  ВЛ-10 кВ из зоны среднеэтажной жилой застройки в с.п.Сентябрьский Нефтеюганского района</t>
  </si>
  <si>
    <t>630*2</t>
  </si>
  <si>
    <t>2019-2020</t>
  </si>
  <si>
    <t>3.3.</t>
  </si>
  <si>
    <t>Автомобильная дорога  из с.п.Сентябрьский Нефтеюганского района (протяженность 1,3 км)</t>
  </si>
  <si>
    <t>3.3.1.</t>
  </si>
  <si>
    <t>3.4.</t>
  </si>
  <si>
    <t>Физкультурно-оздоровительный комплекс в с.п.Сентябрьский Нефтеюганского района</t>
  </si>
  <si>
    <t>3.4.1.</t>
  </si>
  <si>
    <t>с.п.Усть-Юган</t>
  </si>
  <si>
    <t>4.3.</t>
  </si>
  <si>
    <t>4.3.1.</t>
  </si>
  <si>
    <t>4.4.</t>
  </si>
  <si>
    <t>Реконструкция детского сада «Чебурашка» в п.Усть-Юган Нефтеюганского района</t>
  </si>
  <si>
    <t>4.5.</t>
  </si>
  <si>
    <t>4.5.1.</t>
  </si>
  <si>
    <t>Улично-дорожная сеть в п.Юганская Обь Нефтеюганского района</t>
  </si>
  <si>
    <t>2*400</t>
  </si>
  <si>
    <t xml:space="preserve">Строительство блочно-модульной водоочистной установки производительностью 250 м3/сут в сп.Каркатеевы </t>
  </si>
  <si>
    <t>Реконструкция канализационной насосной станции с увеличением мощности до 1330 м3/сут, строительство напорного коллектора и КНС Гидронамыва в сп.Чеускино Нефтеюганского района</t>
  </si>
  <si>
    <t>7.3.</t>
  </si>
  <si>
    <t>Физкультурно-оздоровительный комплекс в с.п.Чеускино Нефтеюганского района (привязка проекта)</t>
  </si>
  <si>
    <t>7.3.1.</t>
  </si>
  <si>
    <t>Сети электроснабжения от ПС «ЛПХ»
и ПС «Вандрас» до существующих ТП
в сп.Салым Нефтеюганского района</t>
  </si>
  <si>
    <t>Строительство инженерных сетей для комплексного освоения территории планировочного квартала 03:02:02 в с.п.Салым Нефтеюганского района (со стротительством ТП 10/0,4/630 кВа)</t>
  </si>
  <si>
    <t>Реконструкция КТПН-250/10/0,4 кВа № 15 для электроснабжения МКД с установкой блочной 2-х трансформаторной подстанции БКТП-10/0,4 кВа по ул.45 лет Победы в сп.Салым Нефтеюганского района</t>
  </si>
  <si>
    <t>Магистральные сети водоснабжения к территории 5 мкр.
для комплексного освоения гп.Пойковский Нефтеюганского района</t>
  </si>
  <si>
    <t>Таблица 4</t>
  </si>
  <si>
    <t>Ежемесячный мониторинг (отчет) капитальных вложений и анализ использования финансовых средств
 по состоянию на _________2014г.
(нарастающим итогом)</t>
  </si>
  <si>
    <t>Наименование целевой программы / наименование объекта</t>
  </si>
  <si>
    <t>Лимит капитальных вложений, предусмотренной АИП Нр на _________ год</t>
  </si>
  <si>
    <t>Остаток средств БАО предудущих периодов на 01.01.________</t>
  </si>
  <si>
    <t>Сумма возврата в ______ году остатков средств БАО предыдущих периодов на отчетную дату</t>
  </si>
  <si>
    <t>Профинансировано местным бюджетом в ________ году на отчетную дату
 (кассовые расходы)</t>
  </si>
  <si>
    <t>Причины низкого исполнения АИП, информация о проведении торгов, заключении контракта, соблюдении условий контркта подрядной организацией, текущее состояние объекта (% готовности)</t>
  </si>
  <si>
    <t>за счет остатков БАО предудущих периодов</t>
  </si>
  <si>
    <t>за счет остатков БАО _______года</t>
  </si>
  <si>
    <t>за счет средств МБ ________ года</t>
  </si>
  <si>
    <t>за счет прочих источников финансирования _______ года</t>
  </si>
  <si>
    <t>Выполнено работ в ______ году (ПИР, СМР, оборудование, прочее) всего за счет всех источников (исполнение)</t>
  </si>
  <si>
    <t>Итого:</t>
  </si>
  <si>
    <t>Руководитель муниципального заказчика объектов Адресной программы:</t>
  </si>
  <si>
    <t>Исполнитель:</t>
  </si>
  <si>
    <t>115</t>
  </si>
  <si>
    <t>2012-2017</t>
  </si>
  <si>
    <t xml:space="preserve"> СМР</t>
  </si>
  <si>
    <t>Магистральные инженерные сети и объекты инженерной инфраструктуры для развития застроенной территории 3Б мткрорайона с учетом сноса ветхого/аварийного жилья в г.п.Пойковский Нефтеюганского района</t>
  </si>
  <si>
    <t>2017-2018</t>
  </si>
  <si>
    <t>2017-2020</t>
  </si>
  <si>
    <t>Инженерная подготовка территории строительства многоквартирных жилых домов в сп.Куть-Ях Нефтеюганского района (со строительством БКТП-10/0,4кВ для строительства МКД)</t>
  </si>
  <si>
    <t>зрительских мест</t>
  </si>
  <si>
    <t xml:space="preserve"> Реконструкция противопожарного кольцевого водовода по ул.Солнечная и Кедровая в сп.Лемпино Нефтеюганского района</t>
  </si>
  <si>
    <t>4.1.</t>
  </si>
  <si>
    <t>4.1.1.</t>
  </si>
  <si>
    <t>4.2.</t>
  </si>
  <si>
    <t>4.2.1.</t>
  </si>
  <si>
    <t>Сети водоснабжения п.Каркатеевы Нефтеюганского района*</t>
  </si>
  <si>
    <t>Вид работ: ПИР,СМР</t>
  </si>
  <si>
    <t>Реконструкция ВОС с увеличением мощности до 8000 м3/сут. в гп. Пойковский Нефтеюганского района (корректировка проекта)</t>
  </si>
  <si>
    <t>Сети газоснабжения (с разбивкой по поселениям):</t>
  </si>
  <si>
    <t>Реконструкция существующей КТПН 630/6/0,4 кВа № 1 на 2 БКТП 400/6/0,4 кВа в п.Усть-Юган Нефтеюганского района</t>
  </si>
  <si>
    <t>Перенос существующей ТП в 3 Б мкр. с выносом ЛЭП 6 кВ с территории 5 мкр. в гп.Пойковский Нефтеюганского района</t>
  </si>
  <si>
    <t>2017-2019</t>
  </si>
  <si>
    <t>2017- 2018</t>
  </si>
  <si>
    <t>2018- 2020</t>
  </si>
  <si>
    <t xml:space="preserve">Строительство сетей электроснабжения 0,4 кВ к  земельным участкам 1-2 индивидуального жилищного строительства для льготных категорий граждан  в районе проезда между ул. Юбилейная и ул. Центральная в сп. Куть-Ях Нефтеюганского района 
</t>
  </si>
  <si>
    <t>2018-2019</t>
  </si>
  <si>
    <t>Строительство сетей электроснабжения 0,4 кВ к  земельным участкам 2-6 индивидуального жилищного строительства для льготных категорий граждан участкам в сп. Сентябрьский Нефтеюганского района (участок 2 86:08:0020401:1171, участок 3 86:08:0020401:1170, участок 4 86:08:0020401:1172, участок 5 86:08:0020401:1173, участок 6 86:08:0020401:1174)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</si>
  <si>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 по адресу: квартал 2-1, участки №42,№43 п. Усть-Юган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</si>
  <si>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2-1, участки №42,№43 п. Усть-Юган Нефтеюганского района</t>
  </si>
  <si>
    <t>Строительство сетей электроснабжения 0,4 кВ к земельным участкам жилищного строительства 2018г. для льготных категорий граждан по адресу: квартал 2-2, участки 1,2 п. Усть-Юган Нефтеюганского района</t>
  </si>
  <si>
    <t>Инженерная подготовка, строительство проездов к земельным участкам индивидуального жилищного строительства для льготных категорий граждан в п. Усть-Юган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</si>
  <si>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Лесная в сп. Каркатеевы Нефтеюганского района</t>
  </si>
  <si>
    <t>Строительство проезда по ул. Лесная в сп. Каркатеевы Нефтеюганского района</t>
  </si>
  <si>
    <t>Строительство сетей электроснабжения 0,4 кВ к  земельным участкам 12-28 индивидуального жилищного строительства для льготных категорий граждан  по проспекту Мечтателей в сп. Сингапай Нефтеюганского района</t>
  </si>
  <si>
    <t>Проезд от федеральной автодороги до пр. Мечтателей в сп. Сингапай Нефтеюганского района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</si>
  <si>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</si>
  <si>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01:01:15, участки 1-5 в сп. Сингапай Нефтеюганского района</t>
  </si>
  <si>
    <t xml:space="preserve">Строительство сетей электроснабжения 0,4 кВ  по ул. Майская до земельного участка №33 в сп. Салым Нефтеюганского районак для льготных категорий граждан </t>
  </si>
  <si>
    <t>Реконструкция КТПН 10/0,4 кВ по ул. Транспортная и сети электроснабжения 0,4 по пр. Дружбы и пр. Радужный в сп. Салым Нефтеюганского района для льготной категории граждан</t>
  </si>
  <si>
    <t>Строительство проезда Радужный в сп. Салым Нефтеюганского района для льготной категории граждан</t>
  </si>
  <si>
    <t>Строительство проезда Дружбы в сп. Салым Нефтеюганского района для льготной категории граждан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</si>
  <si>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адресу: квартал 02:03:08, участки 2-43 в сп. Салым Нефтеюганского района</t>
  </si>
  <si>
    <t>Строительство проезда к земельным участкам индивидуального жилищного строительства для льготных категорий граждан по адресу: квартал 02:03:08 участки 2-43 в сп. Салым Нефтеюганского района</t>
  </si>
  <si>
    <t>Строительство сетей электроснабжения  0,4 кВ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</si>
  <si>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проезда к  земельным участкам 7,8 индивидуального жилищного строительства для льготных категорий граждан  в 7А мкр., в пгт.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</si>
  <si>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 по ул. Мира в гп.. Пойковский Нефтеюганского района</t>
  </si>
  <si>
    <t>Строительство сетей электроснабжения 0,4 кВ к земельному участку 29 индивидуального жилищного строительства для льготных категорий граждан по ул. Транспортников в гп. Пойковский Нефтеюганского района</t>
  </si>
  <si>
    <t>Строительство сетей электроснабжения 0,4 кВ к земельному участку 10а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</si>
  <si>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 по ул. Энтузиастов в гп. Пойковский Нефтеюганского района</t>
  </si>
  <si>
    <t>Строительство сетей электроснабжения 0,4 кВ к земельным участкам  индивидуального жилищного строительства для льготных категорий граждан по адресу: квартал 01:04:09, участки 1-101 в гп. Пойковский Нефтеюганского района</t>
  </si>
  <si>
    <t>Строительство проезда к земельным участкам  индивидуального жилищного строительства для льготных категорий гражданпо адресу: квартал 01:04:09, участки 1-101 в гп. Пойковский Нефтеюганского района</t>
  </si>
  <si>
    <t>Культурно-образовательный комплекс г.п.Пойковский (1 очередь)</t>
  </si>
  <si>
    <t>Муниципальная программа "Развитие культуры Нефтеюганского района на 2014-2020 годы"</t>
  </si>
  <si>
    <t>Полигон складирования бытовых отходов в пгт.Пойковский Нефтеюганского района III очередь строительства</t>
  </si>
  <si>
    <t>2014-2016</t>
  </si>
  <si>
    <t>Реконструкция здания НРБОУ ДОД "ДМШ №1" под организацию образовательного процесса НРМОБУ "Пойковская СОШ №2"</t>
  </si>
  <si>
    <t>Реконструкция здания, строительство второго корпуса школы НРМОБУ "Каркатеевская СОШ"</t>
  </si>
  <si>
    <t>5.4.</t>
  </si>
  <si>
    <t>5.4.1.</t>
  </si>
  <si>
    <t>5.5.</t>
  </si>
  <si>
    <t>5.5.1.</t>
  </si>
  <si>
    <t>5.7.</t>
  </si>
  <si>
    <t>5.9.</t>
  </si>
  <si>
    <t>5.10.</t>
  </si>
  <si>
    <t>5.10.1.</t>
  </si>
  <si>
    <t>5.12.</t>
  </si>
  <si>
    <t>5.13.</t>
  </si>
  <si>
    <t>5.13.1.</t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</si>
  <si>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ул.Дорожная в сп.Лемпино Нефтеюганского района (с.Лемпино, ул.Дорожная, участок 1, с.Лемпино, ул.Дорожная, участок 2, с.Лемпино, ул.Дорожная, участок 3, с.Лемпино, ул.Дорожная, участок 4.</t>
  </si>
  <si>
    <t>5.6.</t>
  </si>
  <si>
    <t>5.12.1.</t>
  </si>
  <si>
    <t>5.2.</t>
  </si>
  <si>
    <t>5.2.1.</t>
  </si>
  <si>
    <t>4.4.1.</t>
  </si>
  <si>
    <t>5.1.2.</t>
  </si>
  <si>
    <t xml:space="preserve"> Инженерная подготовка квартала В-1 п.Сингапай Нефтеюганского района сети теплоснабжения, водоснабжения, водоотведения, электроснабжения. I, II,  III очереди строительства. (I очередь строительства: 3 этап, 2 этап)</t>
  </si>
  <si>
    <t>эл.сети 1,5    тепло 2,45      вода 1,22</t>
  </si>
  <si>
    <t>2.1.3.</t>
  </si>
  <si>
    <t>2.1.4.</t>
  </si>
  <si>
    <t>2.1.7.</t>
  </si>
  <si>
    <t>2.1.9.</t>
  </si>
  <si>
    <t>Проект застройки в части инженерного обеспечения земельных участков под жилищное строительство на территории гидронамыва в с.Чеускино Нефтеюганского района</t>
  </si>
  <si>
    <t>га/тыс.м3</t>
  </si>
  <si>
    <t>5/500</t>
  </si>
  <si>
    <r>
      <rPr>
        <b/>
        <sz val="12"/>
        <color rgb="FF000000"/>
        <rFont val="Times New Roman"/>
        <family val="1"/>
        <charset val="204"/>
      </rPr>
      <t>Муниципальная программа «Доступное жилье – жителям Нефтеюганского района
 на 2014-2020 годы»</t>
    </r>
    <r>
      <rPr>
        <sz val="12"/>
        <color rgb="FF000000"/>
        <rFont val="Times New Roman"/>
        <family val="1"/>
        <charset val="204"/>
      </rPr>
      <t xml:space="preserve">
</t>
    </r>
  </si>
  <si>
    <t>Реконструкция здания, строительство второго корпуса НРМОБУ "Салымская СОШ № 1"</t>
  </si>
  <si>
    <t>2.4.</t>
  </si>
  <si>
    <t>2.4.1.</t>
  </si>
  <si>
    <t>2.5.</t>
  </si>
  <si>
    <t>2.5.1.</t>
  </si>
  <si>
    <t>2.7.</t>
  </si>
  <si>
    <t>2.7.1.</t>
  </si>
  <si>
    <t>4.6.</t>
  </si>
  <si>
    <t>4.7.</t>
  </si>
  <si>
    <t>4.8.</t>
  </si>
  <si>
    <t>4.8.1.</t>
  </si>
  <si>
    <t>4.9.</t>
  </si>
  <si>
    <t>4.9.1</t>
  </si>
  <si>
    <t>4.10.</t>
  </si>
  <si>
    <t>4.10.1.</t>
  </si>
  <si>
    <t>4.11.</t>
  </si>
  <si>
    <t>4.12.</t>
  </si>
  <si>
    <t>4.12.1.</t>
  </si>
  <si>
    <t>4.13.</t>
  </si>
  <si>
    <t>4.13.1.</t>
  </si>
  <si>
    <t>4.14.</t>
  </si>
  <si>
    <t>4.14.1.</t>
  </si>
  <si>
    <t>4.15.1.</t>
  </si>
  <si>
    <t>4.16.</t>
  </si>
  <si>
    <t>4.16.1.</t>
  </si>
  <si>
    <t>4.17.</t>
  </si>
  <si>
    <t>4.17.1.</t>
  </si>
  <si>
    <t>4.18.</t>
  </si>
  <si>
    <t>4.18.1.</t>
  </si>
  <si>
    <t>5.2.2.</t>
  </si>
  <si>
    <t>5.5.2.</t>
  </si>
  <si>
    <t>5.6.1.</t>
  </si>
  <si>
    <t>5.6.2.</t>
  </si>
  <si>
    <t>5.7.1.</t>
  </si>
  <si>
    <t>5.7.2.</t>
  </si>
  <si>
    <t>5.9.1.</t>
  </si>
  <si>
    <t>5.9.2.</t>
  </si>
  <si>
    <t>Вид работ: ПИР,</t>
  </si>
  <si>
    <t xml:space="preserve">Вид работ: ПИР, </t>
  </si>
  <si>
    <t>2.2.2.</t>
  </si>
  <si>
    <t>4.7.2.</t>
  </si>
  <si>
    <t>4.8.2.</t>
  </si>
  <si>
    <t>4.10.2.</t>
  </si>
  <si>
    <t>4.12.2.</t>
  </si>
  <si>
    <t>4.13.2.</t>
  </si>
  <si>
    <t>4.14.2.</t>
  </si>
  <si>
    <t xml:space="preserve">СМР </t>
  </si>
  <si>
    <t>4.15.2.</t>
  </si>
  <si>
    <t>4.16.2.</t>
  </si>
  <si>
    <t>4.17.2.</t>
  </si>
  <si>
    <t>4.18.2.</t>
  </si>
  <si>
    <t>4.1.2.</t>
  </si>
  <si>
    <t>4.2.2.</t>
  </si>
  <si>
    <t>4.3.2.</t>
  </si>
  <si>
    <t>4.19.</t>
  </si>
  <si>
    <t>4.19.1.</t>
  </si>
  <si>
    <t>4.20.</t>
  </si>
  <si>
    <t>4.20.1.</t>
  </si>
  <si>
    <t>4.6.1.</t>
  </si>
  <si>
    <t>4.6.2.</t>
  </si>
  <si>
    <t>4.7.1.</t>
  </si>
  <si>
    <t>4.9.2.</t>
  </si>
  <si>
    <t>4.11.1</t>
  </si>
  <si>
    <t>4.11.2</t>
  </si>
  <si>
    <t>4.15.</t>
  </si>
  <si>
    <t>4.19.2.</t>
  </si>
  <si>
    <t>4.20.2.</t>
  </si>
  <si>
    <t>4.21.</t>
  </si>
  <si>
    <t xml:space="preserve">Вид работ:СМР </t>
  </si>
  <si>
    <t>4.21.1.</t>
  </si>
  <si>
    <t>4.22.</t>
  </si>
  <si>
    <t>4.22.1</t>
  </si>
  <si>
    <t>4.23.</t>
  </si>
  <si>
    <t>4.23.1</t>
  </si>
  <si>
    <t>4.24.</t>
  </si>
  <si>
    <t>4.24.1.</t>
  </si>
  <si>
    <t>4.25.</t>
  </si>
  <si>
    <t>4.25.1</t>
  </si>
  <si>
    <t>4.26.</t>
  </si>
  <si>
    <t>4.26.1.</t>
  </si>
  <si>
    <t>4.28.</t>
  </si>
  <si>
    <t>4.29.</t>
  </si>
  <si>
    <t>4.30.</t>
  </si>
  <si>
    <t>4.30.1.</t>
  </si>
  <si>
    <t>4.31.</t>
  </si>
  <si>
    <t>4.31.1.</t>
  </si>
  <si>
    <t>4.32.</t>
  </si>
  <si>
    <t>4.33.</t>
  </si>
  <si>
    <t>4.34.</t>
  </si>
  <si>
    <t>4.34.1.</t>
  </si>
  <si>
    <t>4.35.</t>
  </si>
  <si>
    <t xml:space="preserve">на 2016 год </t>
  </si>
  <si>
    <t xml:space="preserve">Вид работ: ПИР </t>
  </si>
  <si>
    <t>Размещение и строительство модульной лыжной базы в сп.Каркатеевы Нефтеюганского района</t>
  </si>
  <si>
    <t>287</t>
  </si>
  <si>
    <t>4.21.2.</t>
  </si>
  <si>
    <t>4.26.2.</t>
  </si>
  <si>
    <t xml:space="preserve">Вид работ:ПИР </t>
  </si>
  <si>
    <t>Реконструкция существующего ЦТП-5 и участков сетей теплоснабжения по улице Сибирская до ЦТП-5 в г.п.Пойковский Нефтеюганского района (3 этап)</t>
  </si>
  <si>
    <t>2015-2019</t>
  </si>
  <si>
    <t>7.1.2.</t>
  </si>
  <si>
    <t>"Устройство дренажной канализации жилого дома № 56 квартала В-1 в сп.Сингапай Нефтеюганского района"</t>
  </si>
  <si>
    <t>Строительство блочно-модульной водоочистной установки производительностью 250 м3/сут в сп.Каркатеевы Нефтеюганского района</t>
  </si>
  <si>
    <t xml:space="preserve">Реконструкция существующих КОС  в с.п.Куть-Ях Нефтеюганского района </t>
  </si>
  <si>
    <t>Реконструкция существующих КОС в с.п.Сентябрьский Нефтеюганского района</t>
  </si>
  <si>
    <t xml:space="preserve">Реконструкция КОС 100 м3/сут в п.Усть-Юган Нефтеюганского района </t>
  </si>
  <si>
    <r>
      <t xml:space="preserve">Устройство проездов по улицам </t>
    </r>
    <r>
      <rPr>
        <sz val="12"/>
        <color rgb="FF000000"/>
        <rFont val="Times New Roman"/>
        <family val="1"/>
        <charset val="204"/>
      </rPr>
      <t xml:space="preserve"> Новая, Зеленая в сп.Чеускино Нефтеюганского района</t>
    </r>
  </si>
  <si>
    <t>Магистральный водопровод совмещенный с противопожарным по ул. Молодежная, проспекту Мечтателей,  ул.Садовая, ул.Березовая в сп.Сингапай Нефтеюганского района</t>
  </si>
  <si>
    <t xml:space="preserve"> "Подъезд к части с.п.Салым Нефтеюганского района "</t>
  </si>
  <si>
    <t>Сельский дом культуры в сп.Куть-Ях Нефтеюганского района</t>
  </si>
  <si>
    <t>мест/тыс.томов</t>
  </si>
  <si>
    <t>206/10000</t>
  </si>
  <si>
    <t>Подъезд к части с.п.Салым Нефтеюганского района</t>
  </si>
  <si>
    <t xml:space="preserve">Вид работ: СМР </t>
  </si>
  <si>
    <t>Строительство сетей канализации по ул.Новая от СОШ № 1 до ближайшего колодца КК 67 в сп.Салым</t>
  </si>
  <si>
    <t>Приобретение и монтаж локальной системы водоочистки в сп.Лемпино</t>
  </si>
  <si>
    <t>Приобретение и монтаж локальной системы водоочистки в сп.Сентябрьский</t>
  </si>
  <si>
    <t>1.3.2.</t>
  </si>
  <si>
    <t>2.6.</t>
  </si>
  <si>
    <t>2.6.1.</t>
  </si>
  <si>
    <t>2.6.2.</t>
  </si>
  <si>
    <t>4.25.2.</t>
  </si>
  <si>
    <t>4.33.2.</t>
  </si>
  <si>
    <t>4.32.1.</t>
  </si>
  <si>
    <t>4.33.1.</t>
  </si>
  <si>
    <t>4.34.2.</t>
  </si>
  <si>
    <t>4.35.1.</t>
  </si>
  <si>
    <t>4.35.2.</t>
  </si>
  <si>
    <t>5.3.</t>
  </si>
  <si>
    <t>5.3.1.</t>
  </si>
  <si>
    <t>5.4.2.</t>
  </si>
  <si>
    <t>5.8.</t>
  </si>
  <si>
    <t>5.8.1.</t>
  </si>
  <si>
    <t>5.11.</t>
  </si>
  <si>
    <t>5.11.1.</t>
  </si>
  <si>
    <t>5,09</t>
  </si>
  <si>
    <t>эл.сети 5,09</t>
  </si>
  <si>
    <t>2ед. (по 2 резервуара по 60 м3)</t>
  </si>
  <si>
    <t>Муниципальная программа "Обеспечение прав и законных интересов населения Нефтеюганского района в отдельных сферах жизнедеятельности в 2014-2020 годах"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</si>
  <si>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помещения для участковых уполномоченных полиции в сп.\лемпино</t>
  </si>
  <si>
    <t>кв.м.</t>
  </si>
  <si>
    <t>Реконструкция существующего здания общеобразовательного учреждения, чтроительство дополнительного корпуса по адресу: 628327, Российская Федерация, Ханты-Мансийский автономный округ-Югра, Нефтеюганский район, сп.Салым, ул.Привокзальная, д.17</t>
  </si>
  <si>
    <t>2.1.6.</t>
  </si>
  <si>
    <t>2.1.8.</t>
  </si>
  <si>
    <t>4.27.</t>
  </si>
  <si>
    <t>4.27.1.</t>
  </si>
  <si>
    <t>4.27.2.</t>
  </si>
  <si>
    <t>4.28.1</t>
  </si>
  <si>
    <t>4.29.1.</t>
  </si>
  <si>
    <t>4.32.2.</t>
  </si>
  <si>
    <t>2.4.2.</t>
  </si>
  <si>
    <t>2.3.2.</t>
  </si>
  <si>
    <t>3.3.2.</t>
  </si>
  <si>
    <t>3.4.2.</t>
  </si>
  <si>
    <t>3.1.2.</t>
  </si>
  <si>
    <t>3.2.2.</t>
  </si>
  <si>
    <t>4.4.2.</t>
  </si>
  <si>
    <t>6.1.2.</t>
  </si>
  <si>
    <t>6.2.2.</t>
  </si>
  <si>
    <t>6.3.2.</t>
  </si>
  <si>
    <t>7.2.2.</t>
  </si>
  <si>
    <t>7.3.2.</t>
  </si>
  <si>
    <t>8.1.2.</t>
  </si>
  <si>
    <t>2014-2019</t>
  </si>
  <si>
    <t xml:space="preserve">Строительство сетей электроснабжения 0,4 кВ по ул.Набережная до земельного  участка  № 35  в сп. Салым Нефтеюганского района для льготных категорий граждан </t>
  </si>
  <si>
    <t>2013-2017</t>
  </si>
  <si>
    <t>130/80</t>
  </si>
  <si>
    <t>1000</t>
  </si>
  <si>
    <t>2019-2021</t>
  </si>
  <si>
    <t xml:space="preserve">Детский сад на 80 мест с.п.Каркатеевы </t>
  </si>
  <si>
    <t>Детский сад на 120 мест в с.п.Сингапай Нефтеюганского района</t>
  </si>
  <si>
    <r>
      <t xml:space="preserve">Строительство сетей электроснабжения 0,4 кВ по ул.Набережная до земельныого участка </t>
    </r>
    <r>
      <rPr>
        <sz val="12"/>
        <color rgb="FF000000"/>
        <rFont val="Times New Roman"/>
        <family val="1"/>
        <charset val="204"/>
      </rPr>
      <t xml:space="preserve">№ 35  в сп. Салым Нефтеюганского района для льготных категорий граждан </t>
    </r>
  </si>
  <si>
    <t>Строительство сетей электроснабжения 0,4 кВ к земельным участкам индивидуального жилищного строительства для льготных категорий граждан по ул. Бамовская в пгт. Пойковский Нефтеюганского района (участки 21 и 22)</t>
  </si>
  <si>
    <t>Строительство проезда к земельному участку 21 индивидуального жилищного строительства для льготных категорий граждан по ул. Бамовская,  гп. Пойковский Нефтеюганского района</t>
  </si>
  <si>
    <t xml:space="preserve">Сети водоснабжения сп.Каркатеевы Нефтеюганского района </t>
  </si>
  <si>
    <t>Строительство в сельских населенных пунктах одноэтажных строений для размещения участковых пунктов полиции, предусматривающих служебные помещения для участковых уполномоченных полиции в сп.Салым</t>
  </si>
  <si>
    <t>35</t>
  </si>
  <si>
    <t>2.1.5.</t>
  </si>
  <si>
    <t>8.1.3.</t>
  </si>
  <si>
    <t>8.1.4.</t>
  </si>
  <si>
    <t>8.1.5.</t>
  </si>
  <si>
    <t>8.1.6.</t>
  </si>
  <si>
    <t>9.</t>
  </si>
  <si>
    <t>9.1.1.</t>
  </si>
  <si>
    <t>2.7.2.</t>
  </si>
  <si>
    <t>5.3.2.</t>
  </si>
  <si>
    <t>6.4.</t>
  </si>
  <si>
    <t>6.4.1.</t>
  </si>
  <si>
    <t>6.4.2.</t>
  </si>
  <si>
    <t>Государственная программа автономного округа «Развитие образования в Ханты-Мансийском автономном округе – Югре на 2016-2020 годы»</t>
  </si>
  <si>
    <t>Подпрограмма V.«Ресурсное обеспечение в сфере образования, науки и молодежной политики»</t>
  </si>
  <si>
    <t>О7</t>
  </si>
  <si>
    <t>иные И</t>
  </si>
  <si>
    <t xml:space="preserve"> 2017-2019</t>
  </si>
  <si>
    <t>Инженерная подготовка территории гидронамыва (сети электроснабжения, проезды) в с.Чеускино Нефтеюганского района (1 очередь)</t>
  </si>
  <si>
    <t>2.1.10</t>
  </si>
  <si>
    <t>эл.сети 3,23  дороги 3,1</t>
  </si>
  <si>
    <t>8.1.7</t>
  </si>
  <si>
    <t>8.1.8</t>
  </si>
  <si>
    <t>Общественное кладбище в гп.Пойковский</t>
  </si>
  <si>
    <t>га</t>
  </si>
  <si>
    <t>Строительство сетей газоснабжения от магистральных сетей до котельной в сп.Усть-Юган Нефтеюганского района</t>
  </si>
  <si>
    <t>Перспективный период (67-ра от 12.02.2014 с изм. от 18.02.2016 № 71-ра)</t>
  </si>
  <si>
    <t>Приложение 1</t>
  </si>
  <si>
    <t>к постановлению администрации</t>
  </si>
  <si>
    <t>Нефтеюганского района</t>
  </si>
  <si>
    <t>от                    №</t>
  </si>
  <si>
    <t>Приложение 2</t>
  </si>
  <si>
    <t>Таблица 1</t>
  </si>
  <si>
    <t>тыс.руб.</t>
  </si>
  <si>
    <t>от  22.09.2016 № 1489-па</t>
  </si>
  <si>
    <t>Приложение</t>
  </si>
  <si>
    <t>от 22.09.2016 № 1489-па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</si>
</sst>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_р_._-;\-* #,##0.00_р_._-;_-* &quot;-&quot;??_р_._-;_-@_-"/>
    <numFmt numFmtId="164" formatCode="[$-419]General"/>
    <numFmt numFmtId="165" formatCode="[$-419]mmm&quot;.&quot;yy"/>
    <numFmt numFmtId="166" formatCode="[$-419]0"/>
    <numFmt numFmtId="167" formatCode="[$-419]dd&quot;.&quot;mm&quot;.&quot;yyyy"/>
    <numFmt numFmtId="168" formatCode="[$-419]#,##0"/>
    <numFmt numFmtId="169" formatCode="#,##0.00&quot; &quot;[$руб.-419];[Red]&quot;-&quot;#,##0.00&quot; &quot;[$руб.-419]"/>
    <numFmt numFmtId="170" formatCode="_-* #,##0.00\ _р_._-;\-* #,##0.00\ _р_._-;_-* &quot;-&quot;??\ _р_._-;_-@_-"/>
    <numFmt numFmtId="171" formatCode="#,##0.00000"/>
    <numFmt numFmtId="172" formatCode="[$-419]#,##0.00"/>
    <numFmt numFmtId="173" formatCode="0.000"/>
    <numFmt numFmtId="174" formatCode="_-* #,##0.0_р_._-;\-* #,##0.0_р_._-;_-* &quot;-&quot;?_р_._-;_-@_-"/>
    <numFmt numFmtId="175" formatCode="_-* #,##0_р_._-;\-* #,##0_р_._-;_-* &quot;-&quot;?_р_._-;_-@_-"/>
    <numFmt numFmtId="176" formatCode="[$-419]#,##0.0"/>
    <numFmt numFmtId="177" formatCode="[$-419]#,##0.000"/>
    <numFmt numFmtId="178" formatCode="0.0"/>
    <numFmt numFmtId="179" formatCode="_-* #,##0.00000_р_._-;\-* #,##0.00000_р_._-;_-* &quot;-&quot;?_р_._-;_-@_-"/>
    <numFmt numFmtId="180" formatCode="_-* #,##0.0000000_р_._-;\-* #,##0.0000000_р_._-;_-* &quot;-&quot;?_р_._-;_-@_-"/>
    <numFmt numFmtId="181" formatCode="_-* #,##0.0_р_._-;\-* #,##0.0_р_._-;_-* &quot;-&quot;??_р_._-;_-@_-"/>
  </numFmts>
  <fonts count="20" x14ac:knownFonts="1"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BF1DE"/>
        <bgColor rgb="FFEBF1DE"/>
      </patternFill>
    </fill>
    <fill>
      <patternFill patternType="solid">
        <fgColor rgb="FFFFC000"/>
        <bgColor rgb="FFFFC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rgb="FFFFFFFF"/>
      </patternFill>
    </fill>
    <fill>
      <patternFill patternType="solid">
        <fgColor theme="0" tint="-0.34998626667073579"/>
        <bgColor rgb="FFEEECE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F2F2F2"/>
      </patternFill>
    </fill>
    <fill>
      <patternFill patternType="solid">
        <fgColor theme="0" tint="-0.34998626667073579"/>
        <bgColor rgb="FFF2DCD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rgb="FFEEECE1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 tint="-0.14999847407452621"/>
        <bgColor rgb="FFD9D9D9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9" fontId="4" fillId="0" borderId="0" applyBorder="0" applyProtection="0"/>
    <xf numFmtId="0" fontId="1" fillId="0" borderId="0"/>
    <xf numFmtId="170" fontId="1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387">
    <xf numFmtId="0" fontId="0" fillId="0" borderId="0" xfId="0"/>
    <xf numFmtId="164" fontId="5" fillId="0" borderId="0" xfId="1" applyFont="1" applyFill="1" applyAlignment="1"/>
    <xf numFmtId="164" fontId="7" fillId="0" borderId="0" xfId="1" applyFont="1" applyFill="1" applyAlignment="1">
      <alignment vertical="center"/>
    </xf>
    <xf numFmtId="164" fontId="8" fillId="0" borderId="1" xfId="1" applyFont="1" applyFill="1" applyBorder="1" applyAlignment="1">
      <alignment horizontal="center" vertical="center" wrapText="1"/>
    </xf>
    <xf numFmtId="164" fontId="9" fillId="0" borderId="1" xfId="1" applyFont="1" applyFill="1" applyBorder="1" applyAlignment="1">
      <alignment horizontal="center" vertical="center" wrapText="1"/>
    </xf>
    <xf numFmtId="164" fontId="9" fillId="0" borderId="0" xfId="1" applyFont="1" applyFill="1" applyAlignment="1">
      <alignment horizontal="center"/>
    </xf>
    <xf numFmtId="164" fontId="5" fillId="3" borderId="1" xfId="1" applyFont="1" applyFill="1" applyBorder="1" applyAlignment="1">
      <alignment vertical="center" wrapText="1"/>
    </xf>
    <xf numFmtId="164" fontId="7" fillId="3" borderId="1" xfId="1" applyFont="1" applyFill="1" applyBorder="1" applyAlignment="1">
      <alignment horizontal="justify" vertical="center" wrapText="1"/>
    </xf>
    <xf numFmtId="164" fontId="5" fillId="3" borderId="0" xfId="1" applyFont="1" applyFill="1" applyAlignment="1"/>
    <xf numFmtId="164" fontId="6" fillId="4" borderId="1" xfId="1" applyFont="1" applyFill="1" applyBorder="1" applyAlignment="1">
      <alignment vertical="center" wrapText="1"/>
    </xf>
    <xf numFmtId="164" fontId="10" fillId="4" borderId="1" xfId="1" applyFont="1" applyFill="1" applyBorder="1" applyAlignment="1">
      <alignment horizontal="justify" vertical="center" wrapText="1"/>
    </xf>
    <xf numFmtId="164" fontId="6" fillId="4" borderId="1" xfId="1" applyFont="1" applyFill="1" applyBorder="1" applyAlignment="1">
      <alignment horizontal="center" vertical="center" wrapText="1"/>
    </xf>
    <xf numFmtId="164" fontId="6" fillId="4" borderId="0" xfId="1" applyFont="1" applyFill="1" applyAlignment="1"/>
    <xf numFmtId="164" fontId="5" fillId="0" borderId="1" xfId="1" applyFont="1" applyFill="1" applyBorder="1" applyAlignment="1">
      <alignment vertical="center" wrapText="1"/>
    </xf>
    <xf numFmtId="164" fontId="7" fillId="0" borderId="1" xfId="1" applyFont="1" applyFill="1" applyBorder="1" applyAlignment="1">
      <alignment horizontal="justify" vertical="center" wrapText="1"/>
    </xf>
    <xf numFmtId="164" fontId="5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wrapText="1"/>
    </xf>
    <xf numFmtId="167" fontId="5" fillId="0" borderId="1" xfId="1" applyNumberFormat="1" applyFont="1" applyFill="1" applyBorder="1" applyAlignment="1">
      <alignment vertical="center" wrapText="1"/>
    </xf>
    <xf numFmtId="164" fontId="10" fillId="4" borderId="2" xfId="1" applyFont="1" applyFill="1" applyBorder="1" applyAlignment="1">
      <alignment horizontal="justify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left" vertical="top" wrapText="1"/>
    </xf>
    <xf numFmtId="164" fontId="7" fillId="0" borderId="1" xfId="1" applyFont="1" applyFill="1" applyBorder="1" applyAlignment="1">
      <alignment horizontal="left" vertical="center" wrapText="1"/>
    </xf>
    <xf numFmtId="164" fontId="5" fillId="0" borderId="1" xfId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164" fontId="5" fillId="0" borderId="0" xfId="1" applyFont="1" applyFill="1" applyAlignment="1">
      <alignment vertical="center" wrapText="1"/>
    </xf>
    <xf numFmtId="164" fontId="5" fillId="0" borderId="0" xfId="1" applyFont="1" applyFill="1" applyAlignment="1">
      <alignment horizontal="right"/>
    </xf>
    <xf numFmtId="164" fontId="6" fillId="0" borderId="0" xfId="1" applyFont="1" applyFill="1" applyAlignment="1">
      <alignment vertical="top"/>
    </xf>
    <xf numFmtId="164" fontId="6" fillId="0" borderId="0" xfId="1" applyFont="1" applyFill="1" applyAlignment="1">
      <alignment vertical="center" wrapText="1"/>
    </xf>
    <xf numFmtId="164" fontId="6" fillId="0" borderId="1" xfId="1" applyFont="1" applyFill="1" applyBorder="1" applyAlignment="1">
      <alignment vertical="center" wrapText="1"/>
    </xf>
    <xf numFmtId="164" fontId="6" fillId="0" borderId="0" xfId="1" applyFont="1" applyFill="1" applyAlignment="1"/>
    <xf numFmtId="164" fontId="2" fillId="0" borderId="0" xfId="1" applyFont="1" applyFill="1" applyAlignment="1"/>
    <xf numFmtId="164" fontId="5" fillId="0" borderId="5" xfId="1" applyFont="1" applyFill="1" applyBorder="1" applyAlignment="1"/>
    <xf numFmtId="164" fontId="5" fillId="0" borderId="8" xfId="1" applyFont="1" applyFill="1" applyBorder="1" applyAlignment="1"/>
    <xf numFmtId="164" fontId="7" fillId="0" borderId="5" xfId="1" applyFont="1" applyFill="1" applyBorder="1" applyAlignment="1">
      <alignment horizontal="left" vertical="center" wrapText="1"/>
    </xf>
    <xf numFmtId="164" fontId="5" fillId="0" borderId="4" xfId="1" applyFont="1" applyFill="1" applyBorder="1" applyAlignment="1">
      <alignment horizontal="center" vertical="center" wrapText="1"/>
    </xf>
    <xf numFmtId="164" fontId="5" fillId="0" borderId="5" xfId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164" fontId="5" fillId="0" borderId="5" xfId="1" applyFont="1" applyFill="1" applyBorder="1" applyAlignment="1">
      <alignment horizontal="center" vertical="center"/>
    </xf>
    <xf numFmtId="164" fontId="7" fillId="0" borderId="11" xfId="1" applyFont="1" applyFill="1" applyBorder="1" applyAlignment="1">
      <alignment horizontal="left" vertical="center" wrapText="1"/>
    </xf>
    <xf numFmtId="164" fontId="7" fillId="0" borderId="5" xfId="1" applyFont="1" applyFill="1" applyBorder="1" applyAlignment="1">
      <alignment horizontal="center" vertical="center" wrapText="1"/>
    </xf>
    <xf numFmtId="173" fontId="5" fillId="0" borderId="5" xfId="1" applyNumberFormat="1" applyFont="1" applyFill="1" applyBorder="1" applyAlignment="1">
      <alignment horizontal="center" vertical="center"/>
    </xf>
    <xf numFmtId="164" fontId="5" fillId="0" borderId="4" xfId="1" applyFont="1" applyFill="1" applyBorder="1" applyAlignment="1"/>
    <xf numFmtId="164" fontId="5" fillId="0" borderId="1" xfId="1" applyFont="1" applyFill="1" applyBorder="1" applyAlignment="1">
      <alignment horizontal="center"/>
    </xf>
    <xf numFmtId="164" fontId="5" fillId="0" borderId="2" xfId="1" applyFont="1" applyFill="1" applyBorder="1" applyAlignment="1">
      <alignment horizontal="center" vertical="center" wrapText="1"/>
    </xf>
    <xf numFmtId="164" fontId="5" fillId="0" borderId="17" xfId="1" applyFont="1" applyFill="1" applyBorder="1" applyAlignment="1"/>
    <xf numFmtId="164" fontId="5" fillId="0" borderId="17" xfId="1" applyFont="1" applyFill="1" applyBorder="1" applyAlignment="1">
      <alignment wrapText="1"/>
    </xf>
    <xf numFmtId="164" fontId="5" fillId="0" borderId="18" xfId="1" applyFont="1" applyFill="1" applyBorder="1" applyAlignment="1"/>
    <xf numFmtId="164" fontId="5" fillId="0" borderId="6" xfId="1" applyFont="1" applyFill="1" applyBorder="1" applyAlignment="1">
      <alignment horizontal="center"/>
    </xf>
    <xf numFmtId="173" fontId="7" fillId="0" borderId="5" xfId="1" applyNumberFormat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justify" vertical="center" wrapText="1"/>
    </xf>
    <xf numFmtId="164" fontId="5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/>
    <xf numFmtId="164" fontId="5" fillId="0" borderId="1" xfId="1" applyFont="1" applyFill="1" applyBorder="1" applyAlignment="1">
      <alignment horizontal="center" wrapText="1"/>
    </xf>
    <xf numFmtId="174" fontId="5" fillId="0" borderId="1" xfId="1" applyNumberFormat="1" applyFont="1" applyFill="1" applyBorder="1" applyAlignment="1">
      <alignment horizontal="center" vertical="center"/>
    </xf>
    <xf numFmtId="174" fontId="5" fillId="0" borderId="5" xfId="1" applyNumberFormat="1" applyFont="1" applyFill="1" applyBorder="1" applyAlignment="1">
      <alignment horizontal="center" vertical="center"/>
    </xf>
    <xf numFmtId="164" fontId="16" fillId="0" borderId="5" xfId="1" applyFont="1" applyFill="1" applyBorder="1" applyAlignment="1"/>
    <xf numFmtId="164" fontId="5" fillId="0" borderId="14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wrapText="1"/>
    </xf>
    <xf numFmtId="164" fontId="7" fillId="0" borderId="5" xfId="1" applyFont="1" applyFill="1" applyBorder="1" applyAlignment="1"/>
    <xf numFmtId="178" fontId="5" fillId="0" borderId="5" xfId="1" applyNumberFormat="1" applyFont="1" applyFill="1" applyBorder="1" applyAlignment="1">
      <alignment horizontal="center" vertical="center"/>
    </xf>
    <xf numFmtId="173" fontId="7" fillId="0" borderId="14" xfId="1" applyNumberFormat="1" applyFont="1" applyFill="1" applyBorder="1" applyAlignment="1">
      <alignment horizontal="center" vertical="center" wrapText="1"/>
    </xf>
    <xf numFmtId="164" fontId="7" fillId="0" borderId="14" xfId="1" applyFont="1" applyFill="1" applyBorder="1" applyAlignment="1">
      <alignment horizontal="center" vertical="center" wrapText="1"/>
    </xf>
    <xf numFmtId="164" fontId="7" fillId="0" borderId="8" xfId="1" applyFont="1" applyFill="1" applyBorder="1" applyAlignment="1">
      <alignment wrapText="1"/>
    </xf>
    <xf numFmtId="168" fontId="5" fillId="6" borderId="1" xfId="1" applyNumberFormat="1" applyFont="1" applyFill="1" applyBorder="1" applyAlignment="1">
      <alignment horizontal="center" vertical="center" wrapText="1"/>
    </xf>
    <xf numFmtId="168" fontId="5" fillId="6" borderId="5" xfId="1" applyNumberFormat="1" applyFont="1" applyFill="1" applyBorder="1" applyAlignment="1"/>
    <xf numFmtId="164" fontId="7" fillId="6" borderId="1" xfId="1" applyFont="1" applyFill="1" applyBorder="1" applyAlignment="1">
      <alignment horizontal="justify" vertical="center" wrapText="1"/>
    </xf>
    <xf numFmtId="164" fontId="5" fillId="6" borderId="1" xfId="1" applyFont="1" applyFill="1" applyBorder="1" applyAlignment="1">
      <alignment horizontal="center" vertical="center" wrapText="1"/>
    </xf>
    <xf numFmtId="49" fontId="5" fillId="6" borderId="1" xfId="1" applyNumberFormat="1" applyFont="1" applyFill="1" applyBorder="1" applyAlignment="1">
      <alignment horizontal="center" vertical="center" wrapText="1"/>
    </xf>
    <xf numFmtId="174" fontId="5" fillId="6" borderId="1" xfId="1" applyNumberFormat="1" applyFont="1" applyFill="1" applyBorder="1" applyAlignment="1">
      <alignment horizontal="center" vertical="center" wrapText="1"/>
    </xf>
    <xf numFmtId="164" fontId="7" fillId="6" borderId="1" xfId="1" applyFont="1" applyFill="1" applyBorder="1" applyAlignment="1">
      <alignment horizontal="center" vertical="center" wrapText="1"/>
    </xf>
    <xf numFmtId="168" fontId="5" fillId="6" borderId="1" xfId="1" applyNumberFormat="1" applyFont="1" applyFill="1" applyBorder="1" applyAlignment="1">
      <alignment horizontal="center"/>
    </xf>
    <xf numFmtId="164" fontId="7" fillId="6" borderId="1" xfId="1" applyFont="1" applyFill="1" applyBorder="1" applyAlignment="1">
      <alignment wrapText="1"/>
    </xf>
    <xf numFmtId="164" fontId="7" fillId="6" borderId="4" xfId="1" applyFont="1" applyFill="1" applyBorder="1" applyAlignment="1">
      <alignment horizontal="left" vertical="center" wrapText="1"/>
    </xf>
    <xf numFmtId="164" fontId="5" fillId="6" borderId="0" xfId="1" applyFont="1" applyFill="1" applyAlignment="1"/>
    <xf numFmtId="164" fontId="7" fillId="6" borderId="10" xfId="1" applyFont="1" applyFill="1" applyBorder="1" applyAlignment="1">
      <alignment wrapText="1"/>
    </xf>
    <xf numFmtId="164" fontId="7" fillId="6" borderId="1" xfId="1" applyFont="1" applyFill="1" applyBorder="1" applyAlignment="1">
      <alignment horizontal="left" vertical="center" wrapText="1"/>
    </xf>
    <xf numFmtId="164" fontId="7" fillId="6" borderId="10" xfId="1" applyFont="1" applyFill="1" applyBorder="1" applyAlignment="1">
      <alignment horizontal="justify" vertical="center" wrapText="1"/>
    </xf>
    <xf numFmtId="164" fontId="5" fillId="6" borderId="1" xfId="1" applyFont="1" applyFill="1" applyBorder="1" applyAlignment="1">
      <alignment horizontal="center" vertical="center"/>
    </xf>
    <xf numFmtId="164" fontId="5" fillId="6" borderId="5" xfId="1" applyFont="1" applyFill="1" applyBorder="1" applyAlignment="1">
      <alignment horizontal="center" vertical="center"/>
    </xf>
    <xf numFmtId="168" fontId="5" fillId="6" borderId="1" xfId="1" applyNumberFormat="1" applyFont="1" applyFill="1" applyBorder="1" applyAlignment="1"/>
    <xf numFmtId="164" fontId="5" fillId="6" borderId="1" xfId="1" applyFont="1" applyFill="1" applyBorder="1" applyAlignment="1">
      <alignment vertical="center" wrapText="1"/>
    </xf>
    <xf numFmtId="0" fontId="0" fillId="6" borderId="0" xfId="0" applyFill="1"/>
    <xf numFmtId="164" fontId="7" fillId="6" borderId="0" xfId="1" applyFont="1" applyFill="1" applyAlignment="1"/>
    <xf numFmtId="164" fontId="7" fillId="6" borderId="1" xfId="1" applyFont="1" applyFill="1" applyBorder="1" applyAlignment="1">
      <alignment horizontal="center" vertical="center" wrapText="1"/>
    </xf>
    <xf numFmtId="164" fontId="9" fillId="6" borderId="1" xfId="1" applyFont="1" applyFill="1" applyBorder="1" applyAlignment="1">
      <alignment horizontal="center" vertical="center" wrapText="1"/>
    </xf>
    <xf numFmtId="164" fontId="9" fillId="6" borderId="0" xfId="1" applyFont="1" applyFill="1" applyAlignment="1">
      <alignment horizontal="center"/>
    </xf>
    <xf numFmtId="1" fontId="5" fillId="6" borderId="0" xfId="1" applyNumberFormat="1" applyFont="1" applyFill="1" applyAlignment="1">
      <alignment horizontal="center" vertical="center"/>
    </xf>
    <xf numFmtId="164" fontId="7" fillId="6" borderId="1" xfId="1" applyFont="1" applyFill="1" applyBorder="1" applyAlignment="1"/>
    <xf numFmtId="164" fontId="15" fillId="6" borderId="1" xfId="1" applyFont="1" applyFill="1" applyBorder="1" applyAlignment="1">
      <alignment horizontal="justify" vertical="center" wrapText="1"/>
    </xf>
    <xf numFmtId="164" fontId="7" fillId="7" borderId="4" xfId="1" applyFont="1" applyFill="1" applyBorder="1" applyAlignment="1">
      <alignment horizontal="left" vertical="center" wrapText="1"/>
    </xf>
    <xf numFmtId="168" fontId="5" fillId="6" borderId="10" xfId="1" applyNumberFormat="1" applyFont="1" applyFill="1" applyBorder="1" applyAlignment="1"/>
    <xf numFmtId="168" fontId="5" fillId="6" borderId="4" xfId="1" applyNumberFormat="1" applyFont="1" applyFill="1" applyBorder="1" applyAlignment="1"/>
    <xf numFmtId="168" fontId="5" fillId="6" borderId="2" xfId="1" applyNumberFormat="1" applyFont="1" applyFill="1" applyBorder="1" applyAlignment="1"/>
    <xf numFmtId="168" fontId="5" fillId="6" borderId="6" xfId="1" applyNumberFormat="1" applyFont="1" applyFill="1" applyBorder="1" applyAlignment="1">
      <alignment horizontal="center"/>
    </xf>
    <xf numFmtId="168" fontId="5" fillId="6" borderId="1" xfId="1" applyNumberFormat="1" applyFont="1" applyFill="1" applyBorder="1" applyAlignment="1">
      <alignment horizontal="center" vertical="center"/>
    </xf>
    <xf numFmtId="168" fontId="5" fillId="6" borderId="11" xfId="1" applyNumberFormat="1" applyFont="1" applyFill="1" applyBorder="1" applyAlignment="1"/>
    <xf numFmtId="168" fontId="5" fillId="6" borderId="10" xfId="1" applyNumberFormat="1" applyFont="1" applyFill="1" applyBorder="1" applyAlignment="1">
      <alignment horizontal="center"/>
    </xf>
    <xf numFmtId="168" fontId="5" fillId="6" borderId="9" xfId="1" applyNumberFormat="1" applyFont="1" applyFill="1" applyBorder="1" applyAlignment="1"/>
    <xf numFmtId="164" fontId="5" fillId="6" borderId="5" xfId="1" applyFont="1" applyFill="1" applyBorder="1" applyAlignment="1"/>
    <xf numFmtId="168" fontId="5" fillId="6" borderId="5" xfId="1" applyNumberFormat="1" applyFont="1" applyFill="1" applyBorder="1" applyAlignment="1">
      <alignment horizontal="center"/>
    </xf>
    <xf numFmtId="164" fontId="15" fillId="6" borderId="4" xfId="1" applyFont="1" applyFill="1" applyBorder="1" applyAlignment="1">
      <alignment horizontal="left" vertical="center" wrapText="1"/>
    </xf>
    <xf numFmtId="168" fontId="5" fillId="6" borderId="7" xfId="1" applyNumberFormat="1" applyFont="1" applyFill="1" applyBorder="1" applyAlignment="1"/>
    <xf numFmtId="168" fontId="5" fillId="6" borderId="17" xfId="1" applyNumberFormat="1" applyFont="1" applyFill="1" applyBorder="1" applyAlignment="1"/>
    <xf numFmtId="168" fontId="5" fillId="6" borderId="18" xfId="1" applyNumberFormat="1" applyFont="1" applyFill="1" applyBorder="1" applyAlignment="1"/>
    <xf numFmtId="168" fontId="5" fillId="6" borderId="8" xfId="1" applyNumberFormat="1" applyFont="1" applyFill="1" applyBorder="1" applyAlignment="1"/>
    <xf numFmtId="164" fontId="7" fillId="6" borderId="11" xfId="1" applyFont="1" applyFill="1" applyBorder="1" applyAlignment="1">
      <alignment horizontal="left" vertical="center" wrapText="1"/>
    </xf>
    <xf numFmtId="164" fontId="7" fillId="6" borderId="10" xfId="1" applyFont="1" applyFill="1" applyBorder="1" applyAlignment="1">
      <alignment horizontal="center" vertical="center" wrapText="1"/>
    </xf>
    <xf numFmtId="164" fontId="7" fillId="6" borderId="5" xfId="1" applyFont="1" applyFill="1" applyBorder="1" applyAlignment="1">
      <alignment horizontal="center" vertical="center" wrapText="1"/>
    </xf>
    <xf numFmtId="176" fontId="5" fillId="6" borderId="5" xfId="1" applyNumberFormat="1" applyFont="1" applyFill="1" applyBorder="1" applyAlignment="1">
      <alignment horizontal="center" vertical="center"/>
    </xf>
    <xf numFmtId="177" fontId="5" fillId="6" borderId="5" xfId="1" applyNumberFormat="1" applyFont="1" applyFill="1" applyBorder="1" applyAlignment="1">
      <alignment horizontal="center" vertical="center"/>
    </xf>
    <xf numFmtId="164" fontId="7" fillId="6" borderId="5" xfId="1" applyFont="1" applyFill="1" applyBorder="1" applyAlignment="1">
      <alignment horizontal="justify" vertical="center" wrapText="1"/>
    </xf>
    <xf numFmtId="175" fontId="5" fillId="6" borderId="1" xfId="1" applyNumberFormat="1" applyFont="1" applyFill="1" applyBorder="1" applyAlignment="1">
      <alignment horizontal="center" vertical="center" wrapText="1"/>
    </xf>
    <xf numFmtId="171" fontId="14" fillId="6" borderId="5" xfId="6" applyNumberFormat="1" applyFont="1" applyFill="1" applyBorder="1" applyAlignment="1">
      <alignment horizontal="left" vertical="top" wrapText="1"/>
    </xf>
    <xf numFmtId="164" fontId="7" fillId="6" borderId="24" xfId="1" applyFont="1" applyFill="1" applyBorder="1" applyAlignment="1">
      <alignment horizontal="center" vertical="center" wrapText="1"/>
    </xf>
    <xf numFmtId="173" fontId="7" fillId="6" borderId="14" xfId="1" applyNumberFormat="1" applyFont="1" applyFill="1" applyBorder="1" applyAlignment="1">
      <alignment horizontal="center" vertical="center" wrapText="1"/>
    </xf>
    <xf numFmtId="164" fontId="7" fillId="6" borderId="14" xfId="1" applyFont="1" applyFill="1" applyBorder="1" applyAlignment="1">
      <alignment horizontal="center" vertical="center" wrapText="1"/>
    </xf>
    <xf numFmtId="164" fontId="7" fillId="6" borderId="23" xfId="1" applyFont="1" applyFill="1" applyBorder="1" applyAlignment="1">
      <alignment horizontal="left" vertical="center" wrapText="1"/>
    </xf>
    <xf numFmtId="173" fontId="7" fillId="6" borderId="10" xfId="1" applyNumberFormat="1" applyFont="1" applyFill="1" applyBorder="1" applyAlignment="1">
      <alignment horizontal="center" vertical="center" wrapText="1"/>
    </xf>
    <xf numFmtId="164" fontId="7" fillId="6" borderId="5" xfId="1" applyFont="1" applyFill="1" applyBorder="1" applyAlignment="1">
      <alignment horizontal="left" vertical="center" wrapText="1"/>
    </xf>
    <xf numFmtId="173" fontId="7" fillId="6" borderId="5" xfId="1" applyNumberFormat="1" applyFont="1" applyFill="1" applyBorder="1" applyAlignment="1">
      <alignment horizontal="center" vertical="center" wrapText="1"/>
    </xf>
    <xf numFmtId="172" fontId="5" fillId="6" borderId="10" xfId="1" applyNumberFormat="1" applyFont="1" applyFill="1" applyBorder="1" applyAlignment="1"/>
    <xf numFmtId="168" fontId="5" fillId="6" borderId="14" xfId="1" applyNumberFormat="1" applyFont="1" applyFill="1" applyBorder="1" applyAlignment="1"/>
    <xf numFmtId="172" fontId="5" fillId="6" borderId="10" xfId="1" applyNumberFormat="1" applyFont="1" applyFill="1" applyBorder="1" applyAlignment="1">
      <alignment horizontal="center"/>
    </xf>
    <xf numFmtId="168" fontId="7" fillId="6" borderId="10" xfId="1" applyNumberFormat="1" applyFont="1" applyFill="1" applyBorder="1" applyAlignment="1"/>
    <xf numFmtId="168" fontId="7" fillId="6" borderId="10" xfId="1" applyNumberFormat="1" applyFont="1" applyFill="1" applyBorder="1" applyAlignment="1">
      <alignment horizontal="center"/>
    </xf>
    <xf numFmtId="172" fontId="7" fillId="6" borderId="10" xfId="1" applyNumberFormat="1" applyFont="1" applyFill="1" applyBorder="1" applyAlignment="1"/>
    <xf numFmtId="164" fontId="7" fillId="6" borderId="5" xfId="1" applyFont="1" applyFill="1" applyBorder="1" applyAlignment="1">
      <alignment wrapText="1"/>
    </xf>
    <xf numFmtId="164" fontId="7" fillId="6" borderId="5" xfId="1" applyFont="1" applyFill="1" applyBorder="1" applyAlignment="1">
      <alignment horizontal="center" vertical="center"/>
    </xf>
    <xf numFmtId="164" fontId="7" fillId="6" borderId="5" xfId="1" applyFont="1" applyFill="1" applyBorder="1" applyAlignment="1"/>
    <xf numFmtId="174" fontId="7" fillId="6" borderId="5" xfId="1" applyNumberFormat="1" applyFont="1" applyFill="1" applyBorder="1" applyAlignment="1"/>
    <xf numFmtId="175" fontId="7" fillId="6" borderId="5" xfId="1" applyNumberFormat="1" applyFont="1" applyFill="1" applyBorder="1" applyAlignment="1">
      <alignment horizontal="center" vertical="center"/>
    </xf>
    <xf numFmtId="174" fontId="7" fillId="6" borderId="5" xfId="1" applyNumberFormat="1" applyFont="1" applyFill="1" applyBorder="1" applyAlignment="1">
      <alignment horizontal="center" vertical="center"/>
    </xf>
    <xf numFmtId="168" fontId="7" fillId="6" borderId="5" xfId="1" applyNumberFormat="1" applyFont="1" applyFill="1" applyBorder="1" applyAlignment="1"/>
    <xf numFmtId="164" fontId="7" fillId="6" borderId="0" xfId="1" applyFont="1" applyFill="1" applyBorder="1" applyAlignment="1">
      <alignment wrapText="1"/>
    </xf>
    <xf numFmtId="1" fontId="7" fillId="6" borderId="5" xfId="1" applyNumberFormat="1" applyFont="1" applyFill="1" applyBorder="1" applyAlignment="1">
      <alignment horizontal="center" vertical="center"/>
    </xf>
    <xf numFmtId="164" fontId="5" fillId="6" borderId="5" xfId="1" applyFont="1" applyFill="1" applyBorder="1" applyAlignment="1">
      <alignment horizontal="center" vertical="center" wrapText="1"/>
    </xf>
    <xf numFmtId="174" fontId="5" fillId="6" borderId="5" xfId="1" applyNumberFormat="1" applyFont="1" applyFill="1" applyBorder="1" applyAlignment="1"/>
    <xf numFmtId="174" fontId="5" fillId="6" borderId="5" xfId="1" applyNumberFormat="1" applyFont="1" applyFill="1" applyBorder="1" applyAlignment="1">
      <alignment horizontal="center" vertical="center"/>
    </xf>
    <xf numFmtId="175" fontId="5" fillId="6" borderId="5" xfId="1" applyNumberFormat="1" applyFont="1" applyFill="1" applyBorder="1" applyAlignment="1">
      <alignment horizontal="center" vertical="center"/>
    </xf>
    <xf numFmtId="173" fontId="7" fillId="6" borderId="5" xfId="1" applyNumberFormat="1" applyFont="1" applyFill="1" applyBorder="1" applyAlignment="1">
      <alignment horizontal="center" vertical="center"/>
    </xf>
    <xf numFmtId="175" fontId="7" fillId="6" borderId="5" xfId="1" applyNumberFormat="1" applyFont="1" applyFill="1" applyBorder="1" applyAlignment="1">
      <alignment horizontal="center"/>
    </xf>
    <xf numFmtId="168" fontId="7" fillId="6" borderId="5" xfId="1" applyNumberFormat="1" applyFont="1" applyFill="1" applyBorder="1" applyAlignment="1">
      <alignment horizontal="center"/>
    </xf>
    <xf numFmtId="175" fontId="7" fillId="6" borderId="5" xfId="1" applyNumberFormat="1" applyFont="1" applyFill="1" applyBorder="1" applyAlignment="1">
      <alignment horizontal="center" vertical="center" wrapText="1"/>
    </xf>
    <xf numFmtId="175" fontId="5" fillId="6" borderId="5" xfId="1" applyNumberFormat="1" applyFont="1" applyFill="1" applyBorder="1" applyAlignment="1">
      <alignment horizontal="center" vertical="center" wrapText="1"/>
    </xf>
    <xf numFmtId="164" fontId="7" fillId="6" borderId="5" xfId="1" applyFont="1" applyFill="1" applyBorder="1" applyAlignment="1">
      <alignment horizontal="left" vertical="top" wrapText="1"/>
    </xf>
    <xf numFmtId="175" fontId="5" fillId="6" borderId="5" xfId="1" applyNumberFormat="1" applyFont="1" applyFill="1" applyBorder="1" applyAlignment="1">
      <alignment horizontal="center"/>
    </xf>
    <xf numFmtId="175" fontId="5" fillId="6" borderId="0" xfId="1" applyNumberFormat="1" applyFont="1" applyFill="1" applyBorder="1" applyAlignment="1">
      <alignment horizontal="center" vertical="center"/>
    </xf>
    <xf numFmtId="168" fontId="5" fillId="6" borderId="5" xfId="1" applyNumberFormat="1" applyFont="1" applyFill="1" applyBorder="1" applyAlignment="1">
      <alignment horizontal="center" vertical="center"/>
    </xf>
    <xf numFmtId="1" fontId="5" fillId="6" borderId="5" xfId="1" applyNumberFormat="1" applyFont="1" applyFill="1" applyBorder="1" applyAlignment="1">
      <alignment horizontal="center"/>
    </xf>
    <xf numFmtId="1" fontId="5" fillId="6" borderId="5" xfId="1" applyNumberFormat="1" applyFont="1" applyFill="1" applyBorder="1" applyAlignment="1">
      <alignment horizontal="center" vertical="center"/>
    </xf>
    <xf numFmtId="1" fontId="5" fillId="6" borderId="10" xfId="1" applyNumberFormat="1" applyFont="1" applyFill="1" applyBorder="1" applyAlignment="1">
      <alignment horizontal="center" vertical="center"/>
    </xf>
    <xf numFmtId="175" fontId="5" fillId="6" borderId="5" xfId="1" applyNumberFormat="1" applyFont="1" applyFill="1" applyBorder="1" applyAlignment="1"/>
    <xf numFmtId="164" fontId="7" fillId="6" borderId="17" xfId="1" applyFont="1" applyFill="1" applyBorder="1" applyAlignment="1">
      <alignment horizontal="center" vertical="center" wrapText="1"/>
    </xf>
    <xf numFmtId="164" fontId="7" fillId="6" borderId="8" xfId="1" applyFont="1" applyFill="1" applyBorder="1" applyAlignment="1">
      <alignment horizontal="left" vertical="center" wrapText="1"/>
    </xf>
    <xf numFmtId="164" fontId="7" fillId="6" borderId="8" xfId="1" applyFont="1" applyFill="1" applyBorder="1" applyAlignment="1">
      <alignment horizontal="center" vertical="center" wrapText="1"/>
    </xf>
    <xf numFmtId="174" fontId="5" fillId="6" borderId="8" xfId="1" applyNumberFormat="1" applyFont="1" applyFill="1" applyBorder="1" applyAlignment="1">
      <alignment horizontal="center" vertical="center"/>
    </xf>
    <xf numFmtId="175" fontId="5" fillId="6" borderId="8" xfId="1" applyNumberFormat="1" applyFont="1" applyFill="1" applyBorder="1" applyAlignment="1">
      <alignment horizontal="center" vertical="center" wrapText="1"/>
    </xf>
    <xf numFmtId="164" fontId="7" fillId="7" borderId="6" xfId="1" applyFont="1" applyFill="1" applyBorder="1" applyAlignment="1">
      <alignment horizontal="justify" vertical="center" wrapText="1"/>
    </xf>
    <xf numFmtId="164" fontId="5" fillId="6" borderId="6" xfId="1" applyFont="1" applyFill="1" applyBorder="1" applyAlignment="1">
      <alignment horizontal="center" vertical="center" wrapText="1"/>
    </xf>
    <xf numFmtId="49" fontId="5" fillId="6" borderId="6" xfId="1" applyNumberFormat="1" applyFont="1" applyFill="1" applyBorder="1" applyAlignment="1">
      <alignment horizontal="center" vertical="center" wrapText="1"/>
    </xf>
    <xf numFmtId="168" fontId="5" fillId="6" borderId="6" xfId="1" applyNumberFormat="1" applyFont="1" applyFill="1" applyBorder="1" applyAlignment="1">
      <alignment horizontal="center" vertical="center" wrapText="1"/>
    </xf>
    <xf numFmtId="168" fontId="5" fillId="6" borderId="0" xfId="1" applyNumberFormat="1" applyFont="1" applyFill="1" applyAlignment="1"/>
    <xf numFmtId="49" fontId="5" fillId="6" borderId="1" xfId="1" applyNumberFormat="1" applyFont="1" applyFill="1" applyBorder="1" applyAlignment="1">
      <alignment horizontal="center" vertical="center"/>
    </xf>
    <xf numFmtId="164" fontId="5" fillId="8" borderId="1" xfId="1" applyFont="1" applyFill="1" applyBorder="1" applyAlignment="1">
      <alignment horizontal="center" vertical="center" wrapText="1"/>
    </xf>
    <xf numFmtId="168" fontId="5" fillId="6" borderId="0" xfId="1" applyNumberFormat="1" applyFont="1" applyFill="1" applyAlignment="1">
      <alignment horizontal="center"/>
    </xf>
    <xf numFmtId="164" fontId="7" fillId="6" borderId="2" xfId="1" applyFont="1" applyFill="1" applyBorder="1" applyAlignment="1">
      <alignment horizontal="center" vertical="center" wrapText="1"/>
    </xf>
    <xf numFmtId="164" fontId="5" fillId="6" borderId="10" xfId="1" applyFont="1" applyFill="1" applyBorder="1" applyAlignment="1">
      <alignment horizontal="center" vertical="center"/>
    </xf>
    <xf numFmtId="164" fontId="7" fillId="6" borderId="2" xfId="1" applyFont="1" applyFill="1" applyBorder="1" applyAlignment="1">
      <alignment horizontal="justify" vertical="center" wrapText="1"/>
    </xf>
    <xf numFmtId="176" fontId="5" fillId="6" borderId="1" xfId="1" applyNumberFormat="1" applyFont="1" applyFill="1" applyBorder="1" applyAlignment="1"/>
    <xf numFmtId="168" fontId="5" fillId="6" borderId="6" xfId="1" applyNumberFormat="1" applyFont="1" applyFill="1" applyBorder="1" applyAlignment="1"/>
    <xf numFmtId="164" fontId="7" fillId="6" borderId="4" xfId="1" applyFont="1" applyFill="1" applyBorder="1" applyAlignment="1">
      <alignment horizontal="justify" vertical="center" wrapText="1"/>
    </xf>
    <xf numFmtId="164" fontId="12" fillId="6" borderId="1" xfId="1" applyFont="1" applyFill="1" applyBorder="1" applyAlignment="1">
      <alignment horizontal="center" vertical="center" wrapText="1"/>
    </xf>
    <xf numFmtId="164" fontId="7" fillId="6" borderId="4" xfId="1" applyFont="1" applyFill="1" applyBorder="1" applyAlignment="1">
      <alignment wrapText="1"/>
    </xf>
    <xf numFmtId="164" fontId="7" fillId="6" borderId="0" xfId="1" applyFont="1" applyFill="1" applyAlignment="1">
      <alignment horizontal="left" vertical="center" wrapText="1"/>
    </xf>
    <xf numFmtId="165" fontId="7" fillId="6" borderId="1" xfId="1" applyNumberFormat="1" applyFont="1" applyFill="1" applyBorder="1" applyAlignment="1">
      <alignment horizontal="center" vertical="center" wrapText="1"/>
    </xf>
    <xf numFmtId="168" fontId="5" fillId="6" borderId="1" xfId="1" applyNumberFormat="1" applyFont="1" applyFill="1" applyBorder="1" applyAlignment="1">
      <alignment vertical="center"/>
    </xf>
    <xf numFmtId="168" fontId="5" fillId="6" borderId="1" xfId="1" applyNumberFormat="1" applyFont="1" applyFill="1" applyBorder="1" applyAlignment="1">
      <alignment horizontal="center" vertical="top"/>
    </xf>
    <xf numFmtId="164" fontId="7" fillId="6" borderId="4" xfId="1" applyFont="1" applyFill="1" applyBorder="1" applyAlignment="1">
      <alignment vertical="center" wrapText="1"/>
    </xf>
    <xf numFmtId="168" fontId="5" fillId="8" borderId="1" xfId="1" applyNumberFormat="1" applyFont="1" applyFill="1" applyBorder="1" applyAlignment="1"/>
    <xf numFmtId="164" fontId="5" fillId="9" borderId="0" xfId="1" applyFont="1" applyFill="1" applyAlignment="1"/>
    <xf numFmtId="164" fontId="5" fillId="11" borderId="0" xfId="1" applyFont="1" applyFill="1" applyAlignment="1"/>
    <xf numFmtId="164" fontId="5" fillId="10" borderId="0" xfId="1" applyFont="1" applyFill="1" applyAlignment="1"/>
    <xf numFmtId="164" fontId="5" fillId="10" borderId="0" xfId="1" applyFont="1" applyFill="1" applyBorder="1" applyAlignment="1"/>
    <xf numFmtId="168" fontId="5" fillId="10" borderId="1" xfId="1" applyNumberFormat="1" applyFont="1" applyFill="1" applyBorder="1" applyAlignment="1">
      <alignment horizontal="center"/>
    </xf>
    <xf numFmtId="164" fontId="5" fillId="10" borderId="6" xfId="1" applyFont="1" applyFill="1" applyBorder="1" applyAlignment="1">
      <alignment vertical="center" wrapText="1"/>
    </xf>
    <xf numFmtId="164" fontId="10" fillId="10" borderId="7" xfId="1" applyFont="1" applyFill="1" applyBorder="1" applyAlignment="1">
      <alignment vertical="center" wrapText="1"/>
    </xf>
    <xf numFmtId="164" fontId="13" fillId="10" borderId="6" xfId="1" applyFont="1" applyFill="1" applyBorder="1" applyAlignment="1">
      <alignment horizontal="center" vertical="center" wrapText="1"/>
    </xf>
    <xf numFmtId="164" fontId="13" fillId="10" borderId="1" xfId="1" applyFont="1" applyFill="1" applyBorder="1" applyAlignment="1">
      <alignment horizontal="center" vertical="center" wrapText="1"/>
    </xf>
    <xf numFmtId="164" fontId="5" fillId="12" borderId="1" xfId="1" applyFont="1" applyFill="1" applyBorder="1" applyAlignment="1">
      <alignment vertical="center" wrapText="1"/>
    </xf>
    <xf numFmtId="164" fontId="10" fillId="12" borderId="4" xfId="1" applyFont="1" applyFill="1" applyBorder="1" applyAlignment="1">
      <alignment horizontal="left" vertical="center" wrapText="1"/>
    </xf>
    <xf numFmtId="164" fontId="10" fillId="12" borderId="1" xfId="1" applyFont="1" applyFill="1" applyBorder="1" applyAlignment="1">
      <alignment horizontal="center" vertical="center" wrapText="1"/>
    </xf>
    <xf numFmtId="168" fontId="5" fillId="12" borderId="1" xfId="1" applyNumberFormat="1" applyFont="1" applyFill="1" applyBorder="1" applyAlignment="1">
      <alignment horizontal="center"/>
    </xf>
    <xf numFmtId="164" fontId="5" fillId="12" borderId="0" xfId="1" applyFont="1" applyFill="1" applyAlignment="1"/>
    <xf numFmtId="164" fontId="6" fillId="12" borderId="1" xfId="1" applyFont="1" applyFill="1" applyBorder="1" applyAlignment="1">
      <alignment vertical="center" wrapText="1"/>
    </xf>
    <xf numFmtId="164" fontId="5" fillId="12" borderId="1" xfId="1" applyFont="1" applyFill="1" applyBorder="1" applyAlignment="1">
      <alignment vertical="center"/>
    </xf>
    <xf numFmtId="164" fontId="5" fillId="13" borderId="0" xfId="1" applyFont="1" applyFill="1" applyAlignment="1"/>
    <xf numFmtId="0" fontId="0" fillId="13" borderId="0" xfId="0" applyFill="1"/>
    <xf numFmtId="164" fontId="5" fillId="13" borderId="5" xfId="1" applyFont="1" applyFill="1" applyBorder="1" applyAlignment="1">
      <alignment horizontal="center" vertical="center" wrapText="1"/>
    </xf>
    <xf numFmtId="164" fontId="5" fillId="13" borderId="1" xfId="1" applyFont="1" applyFill="1" applyBorder="1" applyAlignment="1">
      <alignment horizontal="center" vertical="center" wrapText="1"/>
    </xf>
    <xf numFmtId="49" fontId="5" fillId="13" borderId="1" xfId="1" applyNumberFormat="1" applyFont="1" applyFill="1" applyBorder="1" applyAlignment="1">
      <alignment horizontal="center" vertical="center" wrapText="1"/>
    </xf>
    <xf numFmtId="164" fontId="7" fillId="0" borderId="26" xfId="1" applyFont="1" applyFill="1" applyBorder="1" applyAlignment="1"/>
    <xf numFmtId="164" fontId="5" fillId="0" borderId="10" xfId="1" applyFont="1" applyFill="1" applyBorder="1" applyAlignment="1">
      <alignment horizontal="center" vertical="center" wrapText="1"/>
    </xf>
    <xf numFmtId="49" fontId="5" fillId="0" borderId="10" xfId="1" applyNumberFormat="1" applyFont="1" applyFill="1" applyBorder="1" applyAlignment="1">
      <alignment horizontal="center" vertical="center" wrapText="1"/>
    </xf>
    <xf numFmtId="164" fontId="5" fillId="0" borderId="10" xfId="1" applyFont="1" applyFill="1" applyBorder="1" applyAlignment="1">
      <alignment horizontal="center" vertical="center"/>
    </xf>
    <xf numFmtId="164" fontId="5" fillId="15" borderId="1" xfId="1" applyFont="1" applyFill="1" applyBorder="1" applyAlignment="1">
      <alignment horizontal="center" vertical="center" wrapText="1"/>
    </xf>
    <xf numFmtId="164" fontId="7" fillId="15" borderId="1" xfId="1" applyFont="1" applyFill="1" applyBorder="1" applyAlignment="1">
      <alignment horizontal="justify" vertical="center" wrapText="1"/>
    </xf>
    <xf numFmtId="164" fontId="5" fillId="15" borderId="1" xfId="1" applyFont="1" applyFill="1" applyBorder="1" applyAlignment="1">
      <alignment vertical="center" wrapText="1"/>
    </xf>
    <xf numFmtId="168" fontId="5" fillId="15" borderId="1" xfId="1" applyNumberFormat="1" applyFont="1" applyFill="1" applyBorder="1" applyAlignment="1">
      <alignment vertical="center" wrapText="1"/>
    </xf>
    <xf numFmtId="164" fontId="5" fillId="13" borderId="1" xfId="1" applyFont="1" applyFill="1" applyBorder="1" applyAlignment="1">
      <alignment vertical="center" wrapText="1"/>
    </xf>
    <xf numFmtId="164" fontId="10" fillId="16" borderId="1" xfId="1" applyFont="1" applyFill="1" applyBorder="1" applyAlignment="1">
      <alignment horizontal="justify" vertical="center" wrapText="1"/>
    </xf>
    <xf numFmtId="164" fontId="5" fillId="16" borderId="1" xfId="1" applyFont="1" applyFill="1" applyBorder="1" applyAlignment="1">
      <alignment horizontal="center" vertical="center" wrapText="1"/>
    </xf>
    <xf numFmtId="168" fontId="5" fillId="16" borderId="1" xfId="1" applyNumberFormat="1" applyFont="1" applyFill="1" applyBorder="1" applyAlignment="1">
      <alignment horizontal="center" vertical="center" wrapText="1"/>
    </xf>
    <xf numFmtId="164" fontId="10" fillId="16" borderId="1" xfId="1" applyFont="1" applyFill="1" applyBorder="1" applyAlignment="1">
      <alignment horizontal="left" vertical="center" wrapText="1"/>
    </xf>
    <xf numFmtId="164" fontId="5" fillId="16" borderId="1" xfId="1" applyFont="1" applyFill="1" applyBorder="1" applyAlignment="1"/>
    <xf numFmtId="164" fontId="10" fillId="13" borderId="1" xfId="1" applyFont="1" applyFill="1" applyBorder="1" applyAlignment="1">
      <alignment horizontal="justify" vertical="center" wrapText="1"/>
    </xf>
    <xf numFmtId="168" fontId="5" fillId="13" borderId="1" xfId="1" applyNumberFormat="1" applyFont="1" applyFill="1" applyBorder="1" applyAlignment="1">
      <alignment horizontal="center" vertical="center" wrapText="1"/>
    </xf>
    <xf numFmtId="164" fontId="10" fillId="16" borderId="0" xfId="1" applyFont="1" applyFill="1" applyAlignment="1">
      <alignment vertical="top" wrapText="1"/>
    </xf>
    <xf numFmtId="164" fontId="7" fillId="16" borderId="1" xfId="1" applyFont="1" applyFill="1" applyBorder="1" applyAlignment="1">
      <alignment horizontal="center" vertical="center" wrapText="1"/>
    </xf>
    <xf numFmtId="168" fontId="5" fillId="16" borderId="1" xfId="1" applyNumberFormat="1" applyFont="1" applyFill="1" applyBorder="1" applyAlignment="1">
      <alignment horizontal="center"/>
    </xf>
    <xf numFmtId="168" fontId="5" fillId="16" borderId="1" xfId="1" applyNumberFormat="1" applyFont="1" applyFill="1" applyBorder="1" applyAlignment="1">
      <alignment horizontal="center" vertical="center"/>
    </xf>
    <xf numFmtId="164" fontId="10" fillId="13" borderId="5" xfId="1" applyFont="1" applyFill="1" applyBorder="1" applyAlignment="1">
      <alignment horizontal="justify" vertical="center" wrapText="1"/>
    </xf>
    <xf numFmtId="49" fontId="5" fillId="13" borderId="5" xfId="1" applyNumberFormat="1" applyFont="1" applyFill="1" applyBorder="1" applyAlignment="1">
      <alignment horizontal="center" vertical="center" wrapText="1"/>
    </xf>
    <xf numFmtId="168" fontId="5" fillId="13" borderId="5" xfId="1" applyNumberFormat="1" applyFont="1" applyFill="1" applyBorder="1" applyAlignment="1">
      <alignment horizontal="center" vertical="center" wrapText="1"/>
    </xf>
    <xf numFmtId="164" fontId="7" fillId="14" borderId="5" xfId="1" applyFont="1" applyFill="1" applyBorder="1" applyAlignment="1">
      <alignment horizontal="center" vertical="center" wrapText="1"/>
    </xf>
    <xf numFmtId="164" fontId="11" fillId="14" borderId="5" xfId="1" applyFont="1" applyFill="1" applyBorder="1" applyAlignment="1">
      <alignment horizontal="justify" vertical="center" wrapText="1"/>
    </xf>
    <xf numFmtId="164" fontId="12" fillId="14" borderId="5" xfId="1" applyFont="1" applyFill="1" applyBorder="1" applyAlignment="1">
      <alignment horizontal="center" vertical="center" wrapText="1"/>
    </xf>
    <xf numFmtId="164" fontId="12" fillId="14" borderId="2" xfId="1" applyFont="1" applyFill="1" applyBorder="1" applyAlignment="1">
      <alignment horizontal="center" vertical="center" wrapText="1"/>
    </xf>
    <xf numFmtId="168" fontId="5" fillId="14" borderId="1" xfId="1" applyNumberFormat="1" applyFont="1" applyFill="1" applyBorder="1" applyAlignment="1">
      <alignment horizontal="center"/>
    </xf>
    <xf numFmtId="164" fontId="15" fillId="6" borderId="1" xfId="1" applyFont="1" applyFill="1" applyBorder="1" applyAlignment="1">
      <alignment horizontal="left" vertical="center" wrapText="1"/>
    </xf>
    <xf numFmtId="164" fontId="17" fillId="0" borderId="1" xfId="1" applyFont="1" applyFill="1" applyBorder="1" applyAlignment="1">
      <alignment horizontal="center" vertical="center" wrapText="1"/>
    </xf>
    <xf numFmtId="164" fontId="5" fillId="6" borderId="2" xfId="1" applyFont="1" applyFill="1" applyBorder="1" applyAlignment="1">
      <alignment horizontal="center" vertical="center"/>
    </xf>
    <xf numFmtId="174" fontId="6" fillId="4" borderId="1" xfId="1" applyNumberFormat="1" applyFont="1" applyFill="1" applyBorder="1" applyAlignment="1">
      <alignment horizontal="center" vertical="center"/>
    </xf>
    <xf numFmtId="174" fontId="5" fillId="0" borderId="17" xfId="1" applyNumberFormat="1" applyFont="1" applyFill="1" applyBorder="1" applyAlignment="1">
      <alignment horizontal="center" vertical="center"/>
    </xf>
    <xf numFmtId="174" fontId="5" fillId="0" borderId="8" xfId="1" applyNumberFormat="1" applyFont="1" applyFill="1" applyBorder="1" applyAlignment="1">
      <alignment horizontal="center" vertical="center"/>
    </xf>
    <xf numFmtId="164" fontId="5" fillId="0" borderId="8" xfId="1" applyFont="1" applyFill="1" applyBorder="1" applyAlignment="1">
      <alignment horizontal="center" vertical="center"/>
    </xf>
    <xf numFmtId="174" fontId="5" fillId="3" borderId="1" xfId="1" applyNumberFormat="1" applyFont="1" applyFill="1" applyBorder="1" applyAlignment="1">
      <alignment horizontal="center" vertical="center"/>
    </xf>
    <xf numFmtId="174" fontId="6" fillId="3" borderId="1" xfId="1" applyNumberFormat="1" applyFont="1" applyFill="1" applyBorder="1" applyAlignment="1">
      <alignment horizontal="center" vertical="center"/>
    </xf>
    <xf numFmtId="178" fontId="5" fillId="0" borderId="1" xfId="1" applyNumberFormat="1" applyFont="1" applyFill="1" applyBorder="1" applyAlignment="1">
      <alignment horizontal="center" vertical="center"/>
    </xf>
    <xf numFmtId="174" fontId="6" fillId="0" borderId="4" xfId="1" applyNumberFormat="1" applyFont="1" applyFill="1" applyBorder="1" applyAlignment="1">
      <alignment horizontal="center" vertical="center"/>
    </xf>
    <xf numFmtId="174" fontId="6" fillId="0" borderId="2" xfId="1" applyNumberFormat="1" applyFont="1" applyFill="1" applyBorder="1" applyAlignment="1">
      <alignment horizontal="center" vertical="center"/>
    </xf>
    <xf numFmtId="174" fontId="6" fillId="4" borderId="10" xfId="1" applyNumberFormat="1" applyFont="1" applyFill="1" applyBorder="1" applyAlignment="1">
      <alignment horizontal="center" vertical="center"/>
    </xf>
    <xf numFmtId="174" fontId="5" fillId="0" borderId="6" xfId="1" applyNumberFormat="1" applyFont="1" applyFill="1" applyBorder="1" applyAlignment="1">
      <alignment horizontal="center" vertical="center"/>
    </xf>
    <xf numFmtId="164" fontId="7" fillId="6" borderId="1" xfId="1" applyFont="1" applyFill="1" applyBorder="1" applyAlignment="1">
      <alignment horizontal="center" vertical="center" wrapText="1"/>
    </xf>
    <xf numFmtId="175" fontId="5" fillId="6" borderId="10" xfId="1" applyNumberFormat="1" applyFont="1" applyFill="1" applyBorder="1" applyAlignment="1">
      <alignment horizontal="center" vertical="center"/>
    </xf>
    <xf numFmtId="164" fontId="10" fillId="17" borderId="1" xfId="1" applyFont="1" applyFill="1" applyBorder="1" applyAlignment="1">
      <alignment horizontal="justify" vertical="center" wrapText="1"/>
    </xf>
    <xf numFmtId="164" fontId="7" fillId="13" borderId="5" xfId="1" applyFont="1" applyFill="1" applyBorder="1" applyAlignment="1">
      <alignment horizontal="center" vertical="center" wrapText="1"/>
    </xf>
    <xf numFmtId="164" fontId="7" fillId="13" borderId="2" xfId="1" applyFont="1" applyFill="1" applyBorder="1" applyAlignment="1">
      <alignment horizontal="center" vertical="center" wrapText="1"/>
    </xf>
    <xf numFmtId="168" fontId="5" fillId="13" borderId="1" xfId="1" applyNumberFormat="1" applyFont="1" applyFill="1" applyBorder="1" applyAlignment="1"/>
    <xf numFmtId="168" fontId="5" fillId="13" borderId="1" xfId="1" applyNumberFormat="1" applyFont="1" applyFill="1" applyBorder="1" applyAlignment="1">
      <alignment horizontal="center"/>
    </xf>
    <xf numFmtId="168" fontId="5" fillId="13" borderId="6" xfId="1" applyNumberFormat="1" applyFont="1" applyFill="1" applyBorder="1" applyAlignment="1"/>
    <xf numFmtId="164" fontId="5" fillId="0" borderId="5" xfId="1" applyFont="1" applyFill="1" applyBorder="1" applyAlignment="1">
      <alignment vertical="center" wrapText="1"/>
    </xf>
    <xf numFmtId="164" fontId="5" fillId="0" borderId="6" xfId="1" applyFont="1" applyFill="1" applyBorder="1" applyAlignment="1">
      <alignment vertical="center" wrapText="1"/>
    </xf>
    <xf numFmtId="164" fontId="5" fillId="0" borderId="8" xfId="1" applyFont="1" applyFill="1" applyBorder="1" applyAlignment="1">
      <alignment horizontal="left" vertical="center"/>
    </xf>
    <xf numFmtId="178" fontId="5" fillId="5" borderId="5" xfId="1" applyNumberFormat="1" applyFont="1" applyFill="1" applyBorder="1" applyAlignment="1">
      <alignment horizontal="center" vertical="center"/>
    </xf>
    <xf numFmtId="164" fontId="7" fillId="6" borderId="11" xfId="1" applyFont="1" applyFill="1" applyBorder="1" applyAlignment="1">
      <alignment wrapText="1"/>
    </xf>
    <xf numFmtId="168" fontId="5" fillId="6" borderId="2" xfId="1" applyNumberFormat="1" applyFont="1" applyFill="1" applyBorder="1" applyAlignment="1">
      <alignment horizontal="center" vertical="center"/>
    </xf>
    <xf numFmtId="168" fontId="5" fillId="6" borderId="10" xfId="1" applyNumberFormat="1" applyFont="1" applyFill="1" applyBorder="1" applyAlignment="1">
      <alignment horizontal="center" vertical="center"/>
    </xf>
    <xf numFmtId="168" fontId="5" fillId="6" borderId="6" xfId="1" applyNumberFormat="1" applyFont="1" applyFill="1" applyBorder="1" applyAlignment="1">
      <alignment horizontal="center" vertical="center"/>
    </xf>
    <xf numFmtId="168" fontId="5" fillId="12" borderId="6" xfId="1" applyNumberFormat="1" applyFont="1" applyFill="1" applyBorder="1" applyAlignment="1">
      <alignment horizontal="center"/>
    </xf>
    <xf numFmtId="1" fontId="5" fillId="6" borderId="0" xfId="1" applyNumberFormat="1" applyFont="1" applyFill="1" applyAlignment="1">
      <alignment horizontal="center"/>
    </xf>
    <xf numFmtId="168" fontId="17" fillId="6" borderId="1" xfId="1" applyNumberFormat="1" applyFont="1" applyFill="1" applyBorder="1" applyAlignment="1"/>
    <xf numFmtId="168" fontId="17" fillId="6" borderId="5" xfId="1" applyNumberFormat="1" applyFont="1" applyFill="1" applyBorder="1" applyAlignment="1">
      <alignment horizontal="center"/>
    </xf>
    <xf numFmtId="168" fontId="17" fillId="6" borderId="5" xfId="1" applyNumberFormat="1" applyFont="1" applyFill="1" applyBorder="1" applyAlignment="1"/>
    <xf numFmtId="166" fontId="5" fillId="6" borderId="1" xfId="1" applyNumberFormat="1" applyFont="1" applyFill="1" applyBorder="1" applyAlignment="1">
      <alignment horizontal="center" vertical="center" wrapText="1"/>
    </xf>
    <xf numFmtId="174" fontId="5" fillId="6" borderId="1" xfId="1" applyNumberFormat="1" applyFont="1" applyFill="1" applyBorder="1" applyAlignment="1">
      <alignment horizontal="center" vertical="center"/>
    </xf>
    <xf numFmtId="178" fontId="5" fillId="5" borderId="1" xfId="1" applyNumberFormat="1" applyFont="1" applyFill="1" applyBorder="1" applyAlignment="1">
      <alignment horizontal="center" vertical="center"/>
    </xf>
    <xf numFmtId="180" fontId="5" fillId="0" borderId="5" xfId="1" applyNumberFormat="1" applyFont="1" applyFill="1" applyBorder="1" applyAlignment="1">
      <alignment horizontal="center" vertical="center"/>
    </xf>
    <xf numFmtId="179" fontId="5" fillId="6" borderId="5" xfId="1" applyNumberFormat="1" applyFont="1" applyFill="1" applyBorder="1" applyAlignment="1">
      <alignment horizontal="center" vertical="center"/>
    </xf>
    <xf numFmtId="164" fontId="7" fillId="6" borderId="2" xfId="1" applyFont="1" applyFill="1" applyBorder="1" applyAlignment="1">
      <alignment horizontal="left" vertical="center" wrapText="1"/>
    </xf>
    <xf numFmtId="164" fontId="7" fillId="6" borderId="26" xfId="1" applyFont="1" applyFill="1" applyBorder="1" applyAlignment="1"/>
    <xf numFmtId="164" fontId="7" fillId="6" borderId="9" xfId="1" applyFont="1" applyFill="1" applyBorder="1" applyAlignment="1">
      <alignment horizontal="left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164" fontId="5" fillId="6" borderId="5" xfId="1" applyFont="1" applyFill="1" applyBorder="1" applyAlignment="1">
      <alignment wrapText="1"/>
    </xf>
    <xf numFmtId="178" fontId="5" fillId="6" borderId="5" xfId="1" applyNumberFormat="1" applyFont="1" applyFill="1" applyBorder="1" applyAlignment="1">
      <alignment horizontal="center" vertical="center"/>
    </xf>
    <xf numFmtId="164" fontId="5" fillId="6" borderId="0" xfId="1" applyFont="1" applyFill="1" applyBorder="1" applyAlignment="1"/>
    <xf numFmtId="0" fontId="0" fillId="6" borderId="0" xfId="0" applyFill="1" applyBorder="1"/>
    <xf numFmtId="164" fontId="5" fillId="6" borderId="1" xfId="1" applyFont="1" applyFill="1" applyBorder="1" applyAlignment="1">
      <alignment horizontal="left" vertical="center" wrapText="1"/>
    </xf>
    <xf numFmtId="164" fontId="5" fillId="6" borderId="8" xfId="1" applyFont="1" applyFill="1" applyBorder="1" applyAlignment="1"/>
    <xf numFmtId="164" fontId="5" fillId="6" borderId="1" xfId="1" applyFont="1" applyFill="1" applyBorder="1" applyAlignment="1">
      <alignment vertical="center"/>
    </xf>
    <xf numFmtId="164" fontId="5" fillId="6" borderId="10" xfId="1" applyFont="1" applyFill="1" applyBorder="1" applyAlignment="1">
      <alignment vertical="center"/>
    </xf>
    <xf numFmtId="164" fontId="5" fillId="6" borderId="5" xfId="1" applyFont="1" applyFill="1" applyBorder="1" applyAlignment="1">
      <alignment vertical="center"/>
    </xf>
    <xf numFmtId="164" fontId="5" fillId="6" borderId="4" xfId="1" applyFont="1" applyFill="1" applyBorder="1" applyAlignment="1">
      <alignment vertical="center" wrapText="1"/>
    </xf>
    <xf numFmtId="49" fontId="5" fillId="6" borderId="1" xfId="1" applyNumberFormat="1" applyFont="1" applyFill="1" applyBorder="1" applyAlignment="1">
      <alignment vertical="center" wrapText="1"/>
    </xf>
    <xf numFmtId="167" fontId="5" fillId="6" borderId="1" xfId="1" applyNumberFormat="1" applyFont="1" applyFill="1" applyBorder="1" applyAlignment="1">
      <alignment vertical="center" wrapText="1"/>
    </xf>
    <xf numFmtId="164" fontId="5" fillId="6" borderId="1" xfId="1" applyFont="1" applyFill="1" applyBorder="1" applyAlignment="1"/>
    <xf numFmtId="167" fontId="5" fillId="6" borderId="1" xfId="1" applyNumberFormat="1" applyFont="1" applyFill="1" applyBorder="1" applyAlignment="1">
      <alignment horizontal="left" vertical="center" wrapText="1"/>
    </xf>
    <xf numFmtId="167" fontId="5" fillId="6" borderId="1" xfId="1" applyNumberFormat="1" applyFont="1" applyFill="1" applyBorder="1" applyAlignment="1"/>
    <xf numFmtId="49" fontId="5" fillId="6" borderId="5" xfId="1" applyNumberFormat="1" applyFont="1" applyFill="1" applyBorder="1" applyAlignment="1">
      <alignment vertical="center" wrapText="1"/>
    </xf>
    <xf numFmtId="49" fontId="5" fillId="6" borderId="8" xfId="1" applyNumberFormat="1" applyFont="1" applyFill="1" applyBorder="1" applyAlignment="1">
      <alignment vertical="center" wrapText="1"/>
    </xf>
    <xf numFmtId="49" fontId="7" fillId="6" borderId="5" xfId="1" applyNumberFormat="1" applyFont="1" applyFill="1" applyBorder="1" applyAlignment="1">
      <alignment vertical="center" wrapText="1"/>
    </xf>
    <xf numFmtId="49" fontId="5" fillId="6" borderId="10" xfId="1" applyNumberFormat="1" applyFont="1" applyFill="1" applyBorder="1" applyAlignment="1">
      <alignment vertical="center" wrapText="1"/>
    </xf>
    <xf numFmtId="49" fontId="5" fillId="6" borderId="11" xfId="1" applyNumberFormat="1" applyFont="1" applyFill="1" applyBorder="1" applyAlignment="1">
      <alignment vertical="center" wrapText="1"/>
    </xf>
    <xf numFmtId="49" fontId="7" fillId="6" borderId="10" xfId="1" applyNumberFormat="1" applyFont="1" applyFill="1" applyBorder="1" applyAlignment="1">
      <alignment vertical="center" wrapText="1"/>
    </xf>
    <xf numFmtId="164" fontId="5" fillId="6" borderId="10" xfId="1" applyFont="1" applyFill="1" applyBorder="1" applyAlignment="1">
      <alignment vertical="center" wrapText="1"/>
    </xf>
    <xf numFmtId="49" fontId="5" fillId="6" borderId="23" xfId="1" applyNumberFormat="1" applyFont="1" applyFill="1" applyBorder="1" applyAlignment="1">
      <alignment vertical="center" wrapText="1"/>
    </xf>
    <xf numFmtId="164" fontId="5" fillId="6" borderId="5" xfId="1" applyFont="1" applyFill="1" applyBorder="1" applyAlignment="1">
      <alignment vertical="center" wrapText="1"/>
    </xf>
    <xf numFmtId="164" fontId="5" fillId="6" borderId="5" xfId="1" applyFont="1" applyFill="1" applyBorder="1" applyAlignment="1">
      <alignment horizontal="left" vertical="center" wrapText="1"/>
    </xf>
    <xf numFmtId="164" fontId="5" fillId="6" borderId="14" xfId="1" applyFont="1" applyFill="1" applyBorder="1" applyAlignment="1">
      <alignment vertical="center" wrapText="1"/>
    </xf>
    <xf numFmtId="164" fontId="5" fillId="0" borderId="8" xfId="1" applyFont="1" applyFill="1" applyBorder="1" applyAlignment="1">
      <alignment vertical="center"/>
    </xf>
    <xf numFmtId="164" fontId="7" fillId="6" borderId="1" xfId="1" applyFont="1" applyFill="1" applyBorder="1" applyAlignment="1">
      <alignment horizontal="center" vertical="center" wrapText="1"/>
    </xf>
    <xf numFmtId="173" fontId="7" fillId="6" borderId="14" xfId="1" applyNumberFormat="1" applyFont="1" applyFill="1" applyBorder="1" applyAlignment="1">
      <alignment horizontal="center" vertical="center" wrapText="1"/>
    </xf>
    <xf numFmtId="164" fontId="7" fillId="6" borderId="14" xfId="1" applyFont="1" applyFill="1" applyBorder="1" applyAlignment="1">
      <alignment horizontal="center" vertical="center" wrapText="1"/>
    </xf>
    <xf numFmtId="168" fontId="5" fillId="6" borderId="10" xfId="1" applyNumberFormat="1" applyFont="1" applyFill="1" applyBorder="1" applyAlignment="1">
      <alignment horizontal="center"/>
    </xf>
    <xf numFmtId="168" fontId="5" fillId="6" borderId="14" xfId="1" applyNumberFormat="1" applyFont="1" applyFill="1" applyBorder="1" applyAlignment="1">
      <alignment horizontal="center"/>
    </xf>
    <xf numFmtId="168" fontId="5" fillId="6" borderId="6" xfId="1" applyNumberFormat="1" applyFont="1" applyFill="1" applyBorder="1" applyAlignment="1">
      <alignment horizontal="center"/>
    </xf>
    <xf numFmtId="164" fontId="5" fillId="6" borderId="8" xfId="1" applyFont="1" applyFill="1" applyBorder="1" applyAlignment="1">
      <alignment horizontal="center" vertical="center"/>
    </xf>
    <xf numFmtId="179" fontId="5" fillId="6" borderId="1" xfId="1" applyNumberFormat="1" applyFont="1" applyFill="1" applyBorder="1" applyAlignment="1">
      <alignment horizontal="center" vertical="center"/>
    </xf>
    <xf numFmtId="178" fontId="5" fillId="6" borderId="1" xfId="1" applyNumberFormat="1" applyFont="1" applyFill="1" applyBorder="1" applyAlignment="1">
      <alignment horizontal="center" vertical="center"/>
    </xf>
    <xf numFmtId="175" fontId="5" fillId="6" borderId="8" xfId="1" applyNumberFormat="1" applyFont="1" applyFill="1" applyBorder="1" applyAlignment="1">
      <alignment horizontal="center" vertical="center"/>
    </xf>
    <xf numFmtId="179" fontId="5" fillId="0" borderId="5" xfId="1" applyNumberFormat="1" applyFont="1" applyFill="1" applyBorder="1" applyAlignment="1">
      <alignment horizontal="center" vertical="center"/>
    </xf>
    <xf numFmtId="164" fontId="7" fillId="5" borderId="5" xfId="1" applyFont="1" applyFill="1" applyBorder="1" applyAlignment="1">
      <alignment horizontal="left" vertical="center" wrapText="1"/>
    </xf>
    <xf numFmtId="174" fontId="5" fillId="5" borderId="5" xfId="1" applyNumberFormat="1" applyFont="1" applyFill="1" applyBorder="1" applyAlignment="1">
      <alignment horizontal="center" vertical="center"/>
    </xf>
    <xf numFmtId="179" fontId="5" fillId="5" borderId="5" xfId="1" applyNumberFormat="1" applyFont="1" applyFill="1" applyBorder="1" applyAlignment="1">
      <alignment horizontal="center" vertical="center"/>
    </xf>
    <xf numFmtId="164" fontId="5" fillId="5" borderId="5" xfId="1" applyFont="1" applyFill="1" applyBorder="1" applyAlignment="1">
      <alignment wrapText="1"/>
    </xf>
    <xf numFmtId="174" fontId="5" fillId="5" borderId="1" xfId="1" applyNumberFormat="1" applyFont="1" applyFill="1" applyBorder="1" applyAlignment="1">
      <alignment horizontal="center" vertical="center"/>
    </xf>
    <xf numFmtId="174" fontId="5" fillId="5" borderId="8" xfId="1" applyNumberFormat="1" applyFont="1" applyFill="1" applyBorder="1" applyAlignment="1">
      <alignment horizontal="center" vertical="center"/>
    </xf>
    <xf numFmtId="166" fontId="5" fillId="13" borderId="1" xfId="1" applyNumberFormat="1" applyFont="1" applyFill="1" applyBorder="1" applyAlignment="1">
      <alignment horizontal="center" vertical="center" wrapText="1"/>
    </xf>
    <xf numFmtId="174" fontId="5" fillId="13" borderId="1" xfId="1" applyNumberFormat="1" applyFont="1" applyFill="1" applyBorder="1" applyAlignment="1">
      <alignment horizontal="center" vertical="center"/>
    </xf>
    <xf numFmtId="164" fontId="7" fillId="13" borderId="1" xfId="1" applyFont="1" applyFill="1" applyBorder="1" applyAlignment="1">
      <alignment horizontal="justify" vertical="center" wrapText="1"/>
    </xf>
    <xf numFmtId="164" fontId="12" fillId="13" borderId="1" xfId="1" applyFont="1" applyFill="1" applyBorder="1" applyAlignment="1">
      <alignment horizontal="justify" vertical="center" wrapText="1"/>
    </xf>
    <xf numFmtId="164" fontId="10" fillId="17" borderId="2" xfId="1" applyFont="1" applyFill="1" applyBorder="1" applyAlignment="1">
      <alignment horizontal="justify" vertical="center" wrapText="1"/>
    </xf>
    <xf numFmtId="164" fontId="7" fillId="13" borderId="2" xfId="1" applyFont="1" applyFill="1" applyBorder="1" applyAlignment="1">
      <alignment horizontal="justify" vertical="center" wrapText="1"/>
    </xf>
    <xf numFmtId="164" fontId="12" fillId="13" borderId="2" xfId="1" applyFont="1" applyFill="1" applyBorder="1" applyAlignment="1">
      <alignment horizontal="justify" vertical="center" wrapText="1"/>
    </xf>
    <xf numFmtId="164" fontId="5" fillId="13" borderId="1" xfId="1" applyFont="1" applyFill="1" applyBorder="1" applyAlignment="1"/>
    <xf numFmtId="164" fontId="5" fillId="13" borderId="1" xfId="1" applyFont="1" applyFill="1" applyBorder="1" applyAlignment="1">
      <alignment wrapText="1"/>
    </xf>
    <xf numFmtId="164" fontId="5" fillId="13" borderId="10" xfId="1" applyFont="1" applyFill="1" applyBorder="1" applyAlignment="1"/>
    <xf numFmtId="164" fontId="7" fillId="13" borderId="5" xfId="1" applyFont="1" applyFill="1" applyBorder="1" applyAlignment="1">
      <alignment vertical="top" wrapText="1"/>
    </xf>
    <xf numFmtId="164" fontId="5" fillId="13" borderId="5" xfId="1" applyFont="1" applyFill="1" applyBorder="1" applyAlignment="1"/>
    <xf numFmtId="174" fontId="5" fillId="13" borderId="5" xfId="1" applyNumberFormat="1" applyFont="1" applyFill="1" applyBorder="1" applyAlignment="1">
      <alignment horizontal="center" vertical="center"/>
    </xf>
    <xf numFmtId="164" fontId="10" fillId="13" borderId="5" xfId="1" applyFont="1" applyFill="1" applyBorder="1" applyAlignment="1">
      <alignment wrapText="1"/>
    </xf>
    <xf numFmtId="164" fontId="10" fillId="13" borderId="1" xfId="1" applyFont="1" applyFill="1" applyBorder="1" applyAlignment="1">
      <alignment horizontal="left" vertical="center" wrapText="1"/>
    </xf>
    <xf numFmtId="164" fontId="5" fillId="13" borderId="5" xfId="1" applyFont="1" applyFill="1" applyBorder="1" applyAlignment="1">
      <alignment horizontal="center" vertical="center"/>
    </xf>
    <xf numFmtId="164" fontId="10" fillId="13" borderId="10" xfId="1" applyFont="1" applyFill="1" applyBorder="1" applyAlignment="1">
      <alignment horizontal="left" vertical="center" wrapText="1"/>
    </xf>
    <xf numFmtId="164" fontId="10" fillId="13" borderId="14" xfId="1" applyFont="1" applyFill="1" applyBorder="1" applyAlignment="1">
      <alignment horizontal="left" vertical="center" wrapText="1"/>
    </xf>
    <xf numFmtId="181" fontId="5" fillId="0" borderId="1" xfId="10" applyNumberFormat="1" applyFont="1" applyFill="1" applyBorder="1" applyAlignment="1">
      <alignment horizontal="center" vertical="center"/>
    </xf>
    <xf numFmtId="164" fontId="5" fillId="6" borderId="5" xfId="1" applyFont="1" applyFill="1" applyBorder="1" applyAlignment="1">
      <alignment horizontal="left"/>
    </xf>
    <xf numFmtId="49" fontId="5" fillId="0" borderId="8" xfId="1" applyNumberFormat="1" applyFont="1" applyFill="1" applyBorder="1" applyAlignment="1">
      <alignment horizontal="left"/>
    </xf>
    <xf numFmtId="49" fontId="5" fillId="0" borderId="17" xfId="1" applyNumberFormat="1" applyFont="1" applyFill="1" applyBorder="1" applyAlignment="1">
      <alignment horizontal="left"/>
    </xf>
    <xf numFmtId="164" fontId="7" fillId="0" borderId="0" xfId="1" applyFont="1" applyFill="1" applyAlignment="1"/>
    <xf numFmtId="164" fontId="7" fillId="0" borderId="3" xfId="1" applyFont="1" applyFill="1" applyBorder="1" applyAlignment="1">
      <alignment vertical="center"/>
    </xf>
    <xf numFmtId="164" fontId="5" fillId="0" borderId="10" xfId="1" applyFont="1" applyFill="1" applyBorder="1" applyAlignment="1">
      <alignment horizontal="left" vertical="center" wrapText="1"/>
    </xf>
    <xf numFmtId="164" fontId="5" fillId="0" borderId="6" xfId="1" applyFont="1" applyFill="1" applyBorder="1" applyAlignment="1">
      <alignment horizontal="left" vertical="center" wrapText="1"/>
    </xf>
    <xf numFmtId="164" fontId="6" fillId="0" borderId="0" xfId="1" applyFont="1" applyFill="1" applyAlignment="1">
      <alignment horizontal="center" vertical="center"/>
    </xf>
    <xf numFmtId="164" fontId="7" fillId="0" borderId="0" xfId="1" applyFont="1" applyFill="1" applyAlignment="1">
      <alignment horizontal="center" vertical="center"/>
    </xf>
    <xf numFmtId="164" fontId="7" fillId="0" borderId="1" xfId="1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horizontal="center" vertical="center" wrapText="1"/>
    </xf>
    <xf numFmtId="164" fontId="5" fillId="0" borderId="8" xfId="1" applyFont="1" applyFill="1" applyBorder="1" applyAlignment="1">
      <alignment horizontal="left"/>
    </xf>
    <xf numFmtId="164" fontId="5" fillId="0" borderId="17" xfId="1" applyFont="1" applyFill="1" applyBorder="1" applyAlignment="1">
      <alignment horizontal="left"/>
    </xf>
    <xf numFmtId="164" fontId="17" fillId="0" borderId="21" xfId="1" applyFont="1" applyFill="1" applyBorder="1" applyAlignment="1"/>
    <xf numFmtId="164" fontId="17" fillId="0" borderId="22" xfId="1" applyFont="1" applyFill="1" applyBorder="1" applyAlignment="1"/>
    <xf numFmtId="164" fontId="5" fillId="0" borderId="19" xfId="1" applyFont="1" applyFill="1" applyBorder="1" applyAlignment="1">
      <alignment horizontal="left"/>
    </xf>
    <xf numFmtId="164" fontId="5" fillId="0" borderId="20" xfId="1" applyFont="1" applyFill="1" applyBorder="1" applyAlignment="1">
      <alignment horizontal="left"/>
    </xf>
    <xf numFmtId="164" fontId="5" fillId="0" borderId="21" xfId="1" applyFont="1" applyFill="1" applyBorder="1" applyAlignment="1">
      <alignment horizontal="left"/>
    </xf>
    <xf numFmtId="164" fontId="5" fillId="0" borderId="25" xfId="1" applyFont="1" applyFill="1" applyBorder="1" applyAlignment="1">
      <alignment horizontal="left"/>
    </xf>
    <xf numFmtId="164" fontId="5" fillId="0" borderId="22" xfId="1" applyFont="1" applyFill="1" applyBorder="1" applyAlignment="1">
      <alignment horizontal="left"/>
    </xf>
    <xf numFmtId="164" fontId="5" fillId="0" borderId="5" xfId="1" applyFont="1" applyFill="1" applyBorder="1" applyAlignment="1">
      <alignment horizontal="left"/>
    </xf>
    <xf numFmtId="49" fontId="5" fillId="0" borderId="8" xfId="1" applyNumberFormat="1" applyFont="1" applyFill="1" applyBorder="1" applyAlignment="1">
      <alignment horizontal="left"/>
    </xf>
    <xf numFmtId="49" fontId="5" fillId="0" borderId="17" xfId="1" applyNumberFormat="1" applyFont="1" applyFill="1" applyBorder="1" applyAlignment="1">
      <alignment horizontal="left"/>
    </xf>
    <xf numFmtId="164" fontId="5" fillId="0" borderId="0" xfId="1" applyFont="1" applyFill="1" applyAlignment="1">
      <alignment horizontal="left"/>
    </xf>
    <xf numFmtId="49" fontId="17" fillId="0" borderId="8" xfId="1" applyNumberFormat="1" applyFont="1" applyFill="1" applyBorder="1" applyAlignment="1"/>
    <xf numFmtId="49" fontId="17" fillId="0" borderId="17" xfId="1" applyNumberFormat="1" applyFont="1" applyFill="1" applyBorder="1" applyAlignment="1"/>
    <xf numFmtId="164" fontId="5" fillId="0" borderId="8" xfId="1" applyFont="1" applyFill="1" applyBorder="1" applyAlignment="1"/>
    <xf numFmtId="164" fontId="5" fillId="0" borderId="17" xfId="1" applyFont="1" applyFill="1" applyBorder="1" applyAlignment="1"/>
    <xf numFmtId="164" fontId="17" fillId="0" borderId="19" xfId="1" applyFont="1" applyFill="1" applyBorder="1" applyAlignment="1"/>
    <xf numFmtId="164" fontId="17" fillId="0" borderId="20" xfId="1" applyFont="1" applyFill="1" applyBorder="1" applyAlignment="1"/>
    <xf numFmtId="49" fontId="5" fillId="0" borderId="8" xfId="1" applyNumberFormat="1" applyFont="1" applyFill="1" applyBorder="1" applyAlignment="1">
      <alignment horizontal="center"/>
    </xf>
    <xf numFmtId="49" fontId="5" fillId="0" borderId="17" xfId="1" applyNumberFormat="1" applyFont="1" applyFill="1" applyBorder="1" applyAlignment="1">
      <alignment horizontal="center"/>
    </xf>
    <xf numFmtId="164" fontId="5" fillId="6" borderId="10" xfId="1" applyFont="1" applyFill="1" applyBorder="1" applyAlignment="1">
      <alignment horizontal="center"/>
    </xf>
    <xf numFmtId="164" fontId="5" fillId="6" borderId="14" xfId="1" applyFont="1" applyFill="1" applyBorder="1" applyAlignment="1">
      <alignment horizontal="center"/>
    </xf>
    <xf numFmtId="164" fontId="5" fillId="6" borderId="6" xfId="1" applyFont="1" applyFill="1" applyBorder="1" applyAlignment="1">
      <alignment horizontal="center"/>
    </xf>
    <xf numFmtId="164" fontId="7" fillId="6" borderId="1" xfId="1" applyFont="1" applyFill="1" applyBorder="1" applyAlignment="1">
      <alignment horizontal="center" vertical="center" wrapText="1"/>
    </xf>
    <xf numFmtId="171" fontId="14" fillId="6" borderId="12" xfId="6" applyNumberFormat="1" applyFont="1" applyFill="1" applyBorder="1" applyAlignment="1">
      <alignment horizontal="left" vertical="top" wrapText="1"/>
    </xf>
    <xf numFmtId="164" fontId="5" fillId="6" borderId="13" xfId="1" applyFont="1" applyFill="1" applyBorder="1" applyAlignment="1">
      <alignment horizontal="left" vertical="center" wrapText="1"/>
    </xf>
    <xf numFmtId="164" fontId="7" fillId="6" borderId="15" xfId="1" applyFont="1" applyFill="1" applyBorder="1" applyAlignment="1">
      <alignment horizontal="center" vertical="center" wrapText="1"/>
    </xf>
    <xf numFmtId="164" fontId="7" fillId="6" borderId="16" xfId="1" applyFont="1" applyFill="1" applyBorder="1" applyAlignment="1">
      <alignment horizontal="center" vertical="center" wrapText="1"/>
    </xf>
    <xf numFmtId="173" fontId="7" fillId="6" borderId="14" xfId="1" applyNumberFormat="1" applyFont="1" applyFill="1" applyBorder="1" applyAlignment="1">
      <alignment horizontal="center" vertical="center" wrapText="1"/>
    </xf>
    <xf numFmtId="173" fontId="7" fillId="6" borderId="6" xfId="1" applyNumberFormat="1" applyFont="1" applyFill="1" applyBorder="1" applyAlignment="1">
      <alignment horizontal="center" vertical="center" wrapText="1"/>
    </xf>
    <xf numFmtId="164" fontId="7" fillId="6" borderId="14" xfId="1" applyFont="1" applyFill="1" applyBorder="1" applyAlignment="1">
      <alignment horizontal="center" vertical="center" wrapText="1"/>
    </xf>
    <xf numFmtId="164" fontId="7" fillId="6" borderId="6" xfId="1" applyFont="1" applyFill="1" applyBorder="1" applyAlignment="1">
      <alignment horizontal="center" vertical="center" wrapText="1"/>
    </xf>
    <xf numFmtId="168" fontId="5" fillId="6" borderId="10" xfId="1" applyNumberFormat="1" applyFont="1" applyFill="1" applyBorder="1" applyAlignment="1">
      <alignment horizontal="center"/>
    </xf>
    <xf numFmtId="168" fontId="5" fillId="6" borderId="14" xfId="1" applyNumberFormat="1" applyFont="1" applyFill="1" applyBorder="1" applyAlignment="1">
      <alignment horizontal="center"/>
    </xf>
    <xf numFmtId="168" fontId="5" fillId="6" borderId="6" xfId="1" applyNumberFormat="1" applyFont="1" applyFill="1" applyBorder="1" applyAlignment="1">
      <alignment horizontal="center"/>
    </xf>
    <xf numFmtId="164" fontId="10" fillId="0" borderId="0" xfId="1" applyFont="1" applyFill="1" applyAlignment="1">
      <alignment horizontal="center" wrapText="1"/>
    </xf>
    <xf numFmtId="164" fontId="6" fillId="0" borderId="0" xfId="1" applyFont="1" applyFill="1" applyAlignment="1">
      <alignment horizontal="center" vertical="top" wrapText="1"/>
    </xf>
    <xf numFmtId="164" fontId="6" fillId="0" borderId="1" xfId="1" applyFont="1" applyFill="1" applyBorder="1" applyAlignment="1">
      <alignment horizontal="center" vertical="center" wrapText="1"/>
    </xf>
  </cellXfs>
  <cellStyles count="11">
    <cellStyle name="Excel Built-in Normal" xfId="1"/>
    <cellStyle name="Heading" xfId="2"/>
    <cellStyle name="Heading1" xfId="3"/>
    <cellStyle name="Result" xfId="4"/>
    <cellStyle name="Result2" xfId="5"/>
    <cellStyle name="Обычный" xfId="0" builtinId="0" customBuiltin="1"/>
    <cellStyle name="Обычный 2" xfId="6"/>
    <cellStyle name="Обычный 2 2" xfId="8"/>
    <cellStyle name="Финансовый" xfId="10" builtinId="3"/>
    <cellStyle name="Финансовый 2" xfId="7"/>
    <cellStyle name="Финансовый 2 2" xfId="9"/>
  </cellStyles>
  <dxfs count="0"/>
  <tableStyles count="0" defaultTableStyle="TableStyleMedium2" defaultPivotStyle="PivotStyleLight16"/>
  <colors>
    <mruColors>
      <color rgb="FFFF3399"/>
      <color rgb="FFFD9D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MB102"/>
  <sheetViews>
    <sheetView view="pageBreakPreview" topLeftCell="A4" zoomScale="83" zoomScaleNormal="95" zoomScaleSheetLayoutView="83" workbookViewId="0">
      <pane ySplit="10" topLeftCell="A101" activePane="bottomLeft" state="frozen"/>
      <selection activeCell="A4" sqref="A4"/>
      <selection pane="bottomLeft" activeCell="B6" sqref="B6"/>
    </sheetView>
  </sheetViews>
  <sheetFormatPr defaultRowHeight="15" outlineLevelRow="1" x14ac:dyDescent="0.25"/>
  <cols>
    <col min="1" max="1" width="6.5" style="1" customWidth="1"/>
    <col min="2" max="2" width="66.75" style="1" customWidth="1"/>
    <col min="3" max="3" width="5.125" style="1" customWidth="1"/>
    <col min="4" max="4" width="4.125" style="1" customWidth="1"/>
    <col min="5" max="5" width="3.625" style="1" customWidth="1"/>
    <col min="6" max="6" width="10.875" style="1" customWidth="1"/>
    <col min="7" max="7" width="5.5" style="1" customWidth="1"/>
    <col min="8" max="8" width="10.75" style="1" customWidth="1"/>
    <col min="9" max="9" width="11.375" style="1" customWidth="1"/>
    <col min="10" max="10" width="12" style="1" customWidth="1"/>
    <col min="11" max="11" width="8.875" style="1" customWidth="1"/>
    <col min="12" max="12" width="13.375" style="1" customWidth="1"/>
    <col min="13" max="13" width="14.25" style="1" customWidth="1"/>
    <col min="14" max="14" width="15.75" style="1" customWidth="1"/>
    <col min="15" max="15" width="8.5" style="1" customWidth="1"/>
    <col min="16" max="16" width="14.875" style="1" customWidth="1"/>
    <col min="17" max="17" width="14.25" style="1" customWidth="1"/>
    <col min="18" max="1016" width="8.5" style="1" customWidth="1"/>
    <col min="1017" max="1017" width="9" customWidth="1"/>
  </cols>
  <sheetData>
    <row r="4" spans="1:14" ht="21" customHeight="1" outlineLevel="1" x14ac:dyDescent="0.25">
      <c r="M4" s="360" t="s">
        <v>495</v>
      </c>
      <c r="N4" s="360"/>
    </row>
    <row r="5" spans="1:14" ht="15.75" customHeight="1" outlineLevel="1" x14ac:dyDescent="0.25">
      <c r="M5" s="360" t="s">
        <v>496</v>
      </c>
      <c r="N5" s="360"/>
    </row>
    <row r="6" spans="1:14" ht="15.75" customHeight="1" outlineLevel="1" x14ac:dyDescent="0.25">
      <c r="M6" s="360" t="s">
        <v>497</v>
      </c>
      <c r="N6" s="360"/>
    </row>
    <row r="7" spans="1:14" ht="15.75" customHeight="1" outlineLevel="1" x14ac:dyDescent="0.25">
      <c r="M7" s="360" t="s">
        <v>502</v>
      </c>
      <c r="N7" s="360"/>
    </row>
    <row r="8" spans="1:14" ht="29.25" customHeight="1" outlineLevel="1" x14ac:dyDescent="0.25">
      <c r="A8" s="344" t="s">
        <v>0</v>
      </c>
      <c r="B8" s="344"/>
      <c r="C8" s="344"/>
      <c r="D8" s="344"/>
      <c r="E8" s="344"/>
      <c r="F8" s="344"/>
      <c r="G8" s="344"/>
      <c r="H8" s="344"/>
      <c r="I8" s="344"/>
      <c r="J8" s="344"/>
      <c r="K8" s="344"/>
      <c r="L8" s="344"/>
      <c r="M8" s="344"/>
      <c r="N8" s="344"/>
    </row>
    <row r="9" spans="1:14" ht="15.75" outlineLevel="1" x14ac:dyDescent="0.25">
      <c r="A9" s="345" t="s">
        <v>383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</row>
    <row r="10" spans="1:14" ht="15.75" outlineLevel="1" x14ac:dyDescent="0.25">
      <c r="B10" s="2"/>
      <c r="C10" s="2"/>
      <c r="D10" s="2"/>
      <c r="E10" s="2"/>
      <c r="F10" s="2"/>
      <c r="G10" s="2"/>
      <c r="J10" s="2"/>
      <c r="N10" s="1" t="s">
        <v>500</v>
      </c>
    </row>
    <row r="11" spans="1:14" ht="15.75" outlineLevel="1" x14ac:dyDescent="0.25">
      <c r="B11" s="2"/>
      <c r="C11" s="2"/>
      <c r="D11" s="2"/>
      <c r="E11" s="2"/>
      <c r="F11" s="2"/>
      <c r="G11" s="2"/>
      <c r="J11" s="2"/>
      <c r="N11" s="1" t="s">
        <v>501</v>
      </c>
    </row>
    <row r="12" spans="1:14" ht="47.25" customHeight="1" x14ac:dyDescent="0.25">
      <c r="A12" s="346" t="s">
        <v>2</v>
      </c>
      <c r="B12" s="346" t="s">
        <v>3</v>
      </c>
      <c r="C12" s="347" t="s">
        <v>4</v>
      </c>
      <c r="D12" s="347" t="s">
        <v>5</v>
      </c>
      <c r="E12" s="347" t="s">
        <v>6</v>
      </c>
      <c r="F12" s="346" t="s">
        <v>7</v>
      </c>
      <c r="G12" s="346" t="s">
        <v>8</v>
      </c>
      <c r="H12" s="346" t="s">
        <v>9</v>
      </c>
      <c r="I12" s="346" t="s">
        <v>10</v>
      </c>
      <c r="J12" s="346" t="s">
        <v>11</v>
      </c>
      <c r="K12" s="346" t="s">
        <v>12</v>
      </c>
      <c r="L12" s="346"/>
      <c r="M12" s="346"/>
      <c r="N12" s="346"/>
    </row>
    <row r="13" spans="1:14" ht="39.75" customHeight="1" x14ac:dyDescent="0.25">
      <c r="A13" s="346"/>
      <c r="B13" s="346"/>
      <c r="C13" s="347"/>
      <c r="D13" s="347"/>
      <c r="E13" s="347"/>
      <c r="F13" s="346"/>
      <c r="G13" s="346"/>
      <c r="H13" s="346"/>
      <c r="I13" s="346"/>
      <c r="J13" s="346"/>
      <c r="K13" s="3" t="s">
        <v>14</v>
      </c>
      <c r="L13" s="3" t="s">
        <v>15</v>
      </c>
      <c r="M13" s="3" t="s">
        <v>16</v>
      </c>
      <c r="N13" s="3" t="s">
        <v>484</v>
      </c>
    </row>
    <row r="14" spans="1:14" s="5" customFormat="1" ht="11.25" x14ac:dyDescent="0.2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12</v>
      </c>
      <c r="L14" s="4">
        <v>13</v>
      </c>
      <c r="M14" s="4">
        <v>14</v>
      </c>
      <c r="N14" s="4">
        <v>15</v>
      </c>
    </row>
    <row r="15" spans="1:14" s="8" customFormat="1" ht="21" customHeight="1" x14ac:dyDescent="0.25">
      <c r="A15" s="6"/>
      <c r="B15" s="7" t="s">
        <v>17</v>
      </c>
      <c r="C15" s="6"/>
      <c r="D15" s="6"/>
      <c r="E15" s="6"/>
      <c r="F15" s="6"/>
      <c r="G15" s="6"/>
      <c r="H15" s="6"/>
      <c r="I15" s="6"/>
      <c r="J15" s="6"/>
      <c r="K15" s="237"/>
      <c r="L15" s="238">
        <f>L16+L36</f>
        <v>125520.9</v>
      </c>
      <c r="M15" s="238">
        <f t="shared" ref="M15:N15" si="0">M16+M36</f>
        <v>432855.4</v>
      </c>
      <c r="N15" s="238">
        <f t="shared" si="0"/>
        <v>325644.59999999998</v>
      </c>
    </row>
    <row r="16" spans="1:14" s="12" customFormat="1" ht="21" customHeight="1" x14ac:dyDescent="0.2">
      <c r="A16" s="9"/>
      <c r="B16" s="10" t="s">
        <v>18</v>
      </c>
      <c r="C16" s="11"/>
      <c r="D16" s="11"/>
      <c r="E16" s="11"/>
      <c r="F16" s="11"/>
      <c r="G16" s="11"/>
      <c r="H16" s="11"/>
      <c r="I16" s="11"/>
      <c r="J16" s="11"/>
      <c r="K16" s="233"/>
      <c r="L16" s="242">
        <f>L22+L35</f>
        <v>118772.1</v>
      </c>
      <c r="M16" s="242">
        <f t="shared" ref="M16:N16" si="1">M22+M35</f>
        <v>17295.3</v>
      </c>
      <c r="N16" s="242">
        <f t="shared" si="1"/>
        <v>0</v>
      </c>
    </row>
    <row r="17" spans="1:14" s="1" customFormat="1" ht="31.5" x14ac:dyDescent="0.25">
      <c r="A17" s="13"/>
      <c r="B17" s="14" t="s">
        <v>19</v>
      </c>
      <c r="C17" s="15"/>
      <c r="D17" s="15"/>
      <c r="E17" s="15"/>
      <c r="F17" s="16"/>
      <c r="G17" s="15"/>
      <c r="H17" s="15"/>
      <c r="I17" s="15"/>
      <c r="J17" s="15"/>
      <c r="K17" s="240"/>
      <c r="L17" s="33"/>
      <c r="M17" s="33"/>
      <c r="N17" s="241"/>
    </row>
    <row r="18" spans="1:14" s="1" customFormat="1" ht="15.75" x14ac:dyDescent="0.25">
      <c r="A18" s="13"/>
      <c r="B18" s="14" t="s">
        <v>20</v>
      </c>
      <c r="C18" s="15"/>
      <c r="D18" s="15"/>
      <c r="E18" s="15"/>
      <c r="F18" s="16"/>
      <c r="G18" s="15"/>
      <c r="H18" s="15"/>
      <c r="I18" s="15"/>
      <c r="J18" s="15"/>
      <c r="K18" s="55"/>
      <c r="L18" s="243"/>
      <c r="M18" s="243"/>
      <c r="N18" s="55"/>
    </row>
    <row r="19" spans="1:14" s="1" customFormat="1" ht="47.25" x14ac:dyDescent="0.25">
      <c r="A19" s="13" t="s">
        <v>21</v>
      </c>
      <c r="B19" s="246" t="s">
        <v>22</v>
      </c>
      <c r="C19" s="200"/>
      <c r="D19" s="200"/>
      <c r="E19" s="200"/>
      <c r="F19" s="318"/>
      <c r="G19" s="200"/>
      <c r="H19" s="200"/>
      <c r="I19" s="201"/>
      <c r="J19" s="200"/>
      <c r="K19" s="319"/>
      <c r="L19" s="319"/>
      <c r="M19" s="319"/>
      <c r="N19" s="319"/>
    </row>
    <row r="20" spans="1:14" s="1" customFormat="1" ht="15.75" x14ac:dyDescent="0.25">
      <c r="A20" s="13" t="s">
        <v>23</v>
      </c>
      <c r="B20" s="14" t="s">
        <v>24</v>
      </c>
      <c r="C20" s="15"/>
      <c r="D20" s="15"/>
      <c r="E20" s="15"/>
      <c r="F20" s="16"/>
      <c r="G20" s="15"/>
      <c r="H20" s="15"/>
      <c r="I20" s="17"/>
      <c r="J20" s="15"/>
      <c r="K20" s="55"/>
      <c r="L20" s="55"/>
      <c r="M20" s="55"/>
      <c r="N20" s="55"/>
    </row>
    <row r="21" spans="1:14" s="1" customFormat="1" ht="17.25" customHeight="1" x14ac:dyDescent="0.25">
      <c r="A21" s="342" t="s">
        <v>26</v>
      </c>
      <c r="B21" s="51" t="s">
        <v>51</v>
      </c>
      <c r="C21" s="15"/>
      <c r="D21" s="15"/>
      <c r="E21" s="15"/>
      <c r="F21" s="16"/>
      <c r="G21" s="15"/>
      <c r="H21" s="15"/>
      <c r="I21" s="17"/>
      <c r="J21" s="15"/>
      <c r="K21" s="55"/>
      <c r="L21" s="55"/>
      <c r="M21" s="55"/>
      <c r="N21" s="55"/>
    </row>
    <row r="22" spans="1:14" s="1" customFormat="1" ht="47.25" customHeight="1" x14ac:dyDescent="0.25">
      <c r="A22" s="343"/>
      <c r="B22" s="18" t="s">
        <v>282</v>
      </c>
      <c r="C22" s="25">
        <v>481</v>
      </c>
      <c r="D22" s="25" t="s">
        <v>28</v>
      </c>
      <c r="E22" s="25" t="s">
        <v>29</v>
      </c>
      <c r="F22" s="52"/>
      <c r="G22" s="25">
        <v>414</v>
      </c>
      <c r="H22" s="24" t="s">
        <v>61</v>
      </c>
      <c r="I22" s="52" t="s">
        <v>283</v>
      </c>
      <c r="J22" s="52" t="s">
        <v>82</v>
      </c>
      <c r="K22" s="55"/>
      <c r="L22" s="55">
        <f>9849+7165.1+1758</f>
        <v>18772.099999999999</v>
      </c>
      <c r="M22" s="336">
        <f xml:space="preserve"> 6150.95689+1791.25311-1758</f>
        <v>6184.2</v>
      </c>
      <c r="N22" s="55">
        <v>0</v>
      </c>
    </row>
    <row r="23" spans="1:14" s="1" customFormat="1" ht="87.75" hidden="1" customHeight="1" x14ac:dyDescent="0.25">
      <c r="A23" s="13" t="s">
        <v>32</v>
      </c>
      <c r="B23" s="246" t="s">
        <v>33</v>
      </c>
      <c r="C23" s="200"/>
      <c r="D23" s="200"/>
      <c r="E23" s="200"/>
      <c r="F23" s="318"/>
      <c r="G23" s="200"/>
      <c r="H23" s="200"/>
      <c r="I23" s="201"/>
      <c r="J23" s="200"/>
      <c r="K23" s="319"/>
      <c r="L23" s="319"/>
      <c r="M23" s="319"/>
      <c r="N23" s="319"/>
    </row>
    <row r="24" spans="1:14" s="1" customFormat="1" ht="15.75" hidden="1" x14ac:dyDescent="0.25">
      <c r="A24" s="13" t="s">
        <v>34</v>
      </c>
      <c r="B24" s="320" t="s">
        <v>35</v>
      </c>
      <c r="C24" s="200"/>
      <c r="D24" s="200"/>
      <c r="E24" s="200"/>
      <c r="F24" s="318"/>
      <c r="G24" s="200"/>
      <c r="H24" s="200"/>
      <c r="I24" s="201"/>
      <c r="J24" s="200"/>
      <c r="K24" s="319"/>
      <c r="L24" s="319"/>
      <c r="M24" s="319"/>
      <c r="N24" s="319"/>
    </row>
    <row r="25" spans="1:14" s="1" customFormat="1" ht="15.75" hidden="1" x14ac:dyDescent="0.25">
      <c r="A25" s="13"/>
      <c r="B25" s="320" t="s">
        <v>25</v>
      </c>
      <c r="C25" s="200"/>
      <c r="D25" s="200"/>
      <c r="E25" s="200"/>
      <c r="F25" s="318"/>
      <c r="G25" s="200"/>
      <c r="H25" s="200"/>
      <c r="I25" s="201"/>
      <c r="J25" s="200"/>
      <c r="K25" s="319"/>
      <c r="L25" s="319"/>
      <c r="M25" s="319"/>
      <c r="N25" s="319"/>
    </row>
    <row r="26" spans="1:14" s="1" customFormat="1" ht="15.75" hidden="1" x14ac:dyDescent="0.25">
      <c r="A26" s="19" t="s">
        <v>36</v>
      </c>
      <c r="B26" s="321" t="s">
        <v>37</v>
      </c>
      <c r="C26" s="200">
        <v>481</v>
      </c>
      <c r="D26" s="200" t="s">
        <v>38</v>
      </c>
      <c r="E26" s="200">
        <v>14</v>
      </c>
      <c r="F26" s="318">
        <v>1015441</v>
      </c>
      <c r="G26" s="200">
        <v>414</v>
      </c>
      <c r="H26" s="200" t="s">
        <v>39</v>
      </c>
      <c r="I26" s="201" t="s">
        <v>40</v>
      </c>
      <c r="J26" s="200" t="s">
        <v>41</v>
      </c>
      <c r="K26" s="319"/>
      <c r="L26" s="319"/>
      <c r="M26" s="319"/>
      <c r="N26" s="319"/>
    </row>
    <row r="27" spans="1:14" s="1" customFormat="1" ht="15.75" hidden="1" x14ac:dyDescent="0.25">
      <c r="A27" s="13" t="s">
        <v>42</v>
      </c>
      <c r="B27" s="321" t="s">
        <v>43</v>
      </c>
      <c r="C27" s="200">
        <v>481</v>
      </c>
      <c r="D27" s="200" t="s">
        <v>38</v>
      </c>
      <c r="E27" s="200">
        <v>14</v>
      </c>
      <c r="F27" s="318">
        <v>1015441</v>
      </c>
      <c r="G27" s="200">
        <v>414</v>
      </c>
      <c r="H27" s="200" t="s">
        <v>39</v>
      </c>
      <c r="I27" s="201" t="s">
        <v>40</v>
      </c>
      <c r="J27" s="200" t="s">
        <v>41</v>
      </c>
      <c r="K27" s="319"/>
      <c r="L27" s="319"/>
      <c r="M27" s="319"/>
      <c r="N27" s="319"/>
    </row>
    <row r="28" spans="1:14" s="1" customFormat="1" ht="67.5" hidden="1" customHeight="1" x14ac:dyDescent="0.25">
      <c r="A28" s="13" t="s">
        <v>44</v>
      </c>
      <c r="B28" s="322" t="s">
        <v>45</v>
      </c>
      <c r="C28" s="200"/>
      <c r="D28" s="200"/>
      <c r="E28" s="200"/>
      <c r="F28" s="318"/>
      <c r="G28" s="200"/>
      <c r="H28" s="200"/>
      <c r="I28" s="201"/>
      <c r="J28" s="200"/>
      <c r="K28" s="319"/>
      <c r="L28" s="319"/>
      <c r="M28" s="319"/>
      <c r="N28" s="319"/>
    </row>
    <row r="29" spans="1:14" s="1" customFormat="1" ht="31.5" hidden="1" x14ac:dyDescent="0.25">
      <c r="A29" s="13" t="s">
        <v>46</v>
      </c>
      <c r="B29" s="323" t="s">
        <v>47</v>
      </c>
      <c r="C29" s="200"/>
      <c r="D29" s="200"/>
      <c r="E29" s="200"/>
      <c r="F29" s="318"/>
      <c r="G29" s="200"/>
      <c r="H29" s="200"/>
      <c r="I29" s="201"/>
      <c r="J29" s="200"/>
      <c r="K29" s="319"/>
      <c r="L29" s="319"/>
      <c r="M29" s="319"/>
      <c r="N29" s="319"/>
    </row>
    <row r="30" spans="1:14" s="1" customFormat="1" ht="15.75" hidden="1" x14ac:dyDescent="0.25">
      <c r="A30" s="13"/>
      <c r="B30" s="320" t="s">
        <v>25</v>
      </c>
      <c r="C30" s="200"/>
      <c r="D30" s="200"/>
      <c r="E30" s="200"/>
      <c r="F30" s="318"/>
      <c r="G30" s="200"/>
      <c r="H30" s="200"/>
      <c r="I30" s="201"/>
      <c r="J30" s="200"/>
      <c r="K30" s="319"/>
      <c r="L30" s="319"/>
      <c r="M30" s="319"/>
      <c r="N30" s="319"/>
    </row>
    <row r="31" spans="1:14" s="1" customFormat="1" ht="30" hidden="1" x14ac:dyDescent="0.25">
      <c r="A31" s="13" t="s">
        <v>48</v>
      </c>
      <c r="B31" s="324" t="s">
        <v>222</v>
      </c>
      <c r="C31" s="325">
        <v>481</v>
      </c>
      <c r="D31" s="325" t="s">
        <v>28</v>
      </c>
      <c r="E31" s="325" t="s">
        <v>29</v>
      </c>
      <c r="F31" s="326" t="s">
        <v>49</v>
      </c>
      <c r="G31" s="200">
        <v>414</v>
      </c>
      <c r="H31" s="200" t="s">
        <v>30</v>
      </c>
      <c r="I31" s="200">
        <v>5166</v>
      </c>
      <c r="J31" s="200">
        <v>2016</v>
      </c>
      <c r="K31" s="319"/>
      <c r="L31" s="319"/>
      <c r="M31" s="319"/>
      <c r="N31" s="319"/>
    </row>
    <row r="32" spans="1:14" s="1" customFormat="1" ht="47.25" x14ac:dyDescent="0.25">
      <c r="A32" s="13" t="s">
        <v>32</v>
      </c>
      <c r="B32" s="246" t="s">
        <v>481</v>
      </c>
      <c r="C32" s="200"/>
      <c r="D32" s="200"/>
      <c r="E32" s="200"/>
      <c r="F32" s="318"/>
      <c r="G32" s="200"/>
      <c r="H32" s="200"/>
      <c r="I32" s="201"/>
      <c r="J32" s="200"/>
      <c r="K32" s="319"/>
      <c r="L32" s="319"/>
      <c r="M32" s="319"/>
      <c r="N32" s="319"/>
    </row>
    <row r="33" spans="1:1016" s="1" customFormat="1" ht="31.5" x14ac:dyDescent="0.25">
      <c r="A33" s="13" t="s">
        <v>34</v>
      </c>
      <c r="B33" s="51" t="s">
        <v>482</v>
      </c>
      <c r="C33" s="52"/>
      <c r="D33" s="52"/>
      <c r="E33" s="52"/>
      <c r="F33" s="16"/>
      <c r="G33" s="52"/>
      <c r="H33" s="52"/>
      <c r="I33" s="17"/>
      <c r="J33" s="52"/>
      <c r="K33" s="55"/>
      <c r="L33" s="55"/>
      <c r="M33" s="55"/>
      <c r="N33" s="55"/>
    </row>
    <row r="34" spans="1:1016" s="1" customFormat="1" ht="17.25" customHeight="1" x14ac:dyDescent="0.25">
      <c r="A34" s="342" t="s">
        <v>36</v>
      </c>
      <c r="B34" s="51" t="s">
        <v>51</v>
      </c>
      <c r="C34" s="52"/>
      <c r="D34" s="52"/>
      <c r="E34" s="52"/>
      <c r="F34" s="16"/>
      <c r="G34" s="52"/>
      <c r="H34" s="52"/>
      <c r="I34" s="17"/>
      <c r="J34" s="52"/>
      <c r="K34" s="55"/>
      <c r="L34" s="55"/>
      <c r="M34" s="55"/>
      <c r="N34" s="55"/>
    </row>
    <row r="35" spans="1:1016" s="1" customFormat="1" ht="47.25" customHeight="1" x14ac:dyDescent="0.25">
      <c r="A35" s="343"/>
      <c r="B35" s="272" t="s">
        <v>93</v>
      </c>
      <c r="C35" s="300">
        <v>500</v>
      </c>
      <c r="D35" s="300" t="s">
        <v>483</v>
      </c>
      <c r="E35" s="300" t="s">
        <v>29</v>
      </c>
      <c r="F35" s="300"/>
      <c r="G35" s="300">
        <v>522</v>
      </c>
      <c r="H35" s="37" t="s">
        <v>88</v>
      </c>
      <c r="I35" s="273" t="s">
        <v>458</v>
      </c>
      <c r="J35" s="37" t="s">
        <v>457</v>
      </c>
      <c r="K35" s="307"/>
      <c r="L35" s="307">
        <v>100000</v>
      </c>
      <c r="M35" s="157">
        <v>11111.1</v>
      </c>
      <c r="N35" s="157"/>
    </row>
    <row r="36" spans="1:1016" s="12" customFormat="1" ht="24" customHeight="1" x14ac:dyDescent="0.2">
      <c r="A36" s="9"/>
      <c r="B36" s="20" t="s">
        <v>50</v>
      </c>
      <c r="C36" s="11"/>
      <c r="D36" s="11"/>
      <c r="E36" s="11"/>
      <c r="F36" s="11"/>
      <c r="G36" s="11"/>
      <c r="H36" s="11"/>
      <c r="I36" s="21"/>
      <c r="J36" s="11"/>
      <c r="K36" s="233"/>
      <c r="L36" s="233">
        <f>L37+L40+L62+L65+L73+L77+L82+L100+L68</f>
        <v>6748.8</v>
      </c>
      <c r="M36" s="233">
        <f>M37+M40+M62+M65+M73+M77+M82+M100+M68</f>
        <v>415560.1</v>
      </c>
      <c r="N36" s="233">
        <f>N37+N40+N62+N65+N73+N77+N82+N100+N68</f>
        <v>325644.59999999998</v>
      </c>
    </row>
    <row r="37" spans="1:1016" ht="45.75" customHeight="1" x14ac:dyDescent="0.25">
      <c r="A37" s="278" t="s">
        <v>21</v>
      </c>
      <c r="B37" s="246" t="s">
        <v>95</v>
      </c>
      <c r="C37" s="325"/>
      <c r="D37" s="325"/>
      <c r="E37" s="327"/>
      <c r="F37" s="327"/>
      <c r="G37" s="327"/>
      <c r="H37" s="327"/>
      <c r="I37" s="325"/>
      <c r="J37" s="325"/>
      <c r="K37" s="319"/>
      <c r="L37" s="319">
        <f>L39</f>
        <v>0</v>
      </c>
      <c r="M37" s="319">
        <f>M39</f>
        <v>9635.1</v>
      </c>
      <c r="N37" s="319">
        <f>N39</f>
        <v>3871.2</v>
      </c>
    </row>
    <row r="38" spans="1:1016" s="1" customFormat="1" ht="15.75" x14ac:dyDescent="0.25">
      <c r="A38" s="342" t="s">
        <v>23</v>
      </c>
      <c r="B38" s="22" t="s">
        <v>51</v>
      </c>
      <c r="C38" s="15"/>
      <c r="D38" s="36"/>
      <c r="E38" s="37"/>
      <c r="F38" s="38"/>
      <c r="G38" s="37"/>
      <c r="H38" s="37"/>
      <c r="I38" s="45"/>
      <c r="J38" s="15"/>
      <c r="K38" s="55"/>
      <c r="L38" s="55"/>
      <c r="M38" s="55"/>
      <c r="N38" s="55"/>
    </row>
    <row r="39" spans="1:1016" s="1" customFormat="1" ht="31.5" x14ac:dyDescent="0.25">
      <c r="A39" s="343"/>
      <c r="B39" s="51" t="s">
        <v>97</v>
      </c>
      <c r="C39" s="53"/>
      <c r="D39" s="43"/>
      <c r="E39" s="46"/>
      <c r="F39" s="47"/>
      <c r="G39" s="48"/>
      <c r="H39" s="49" t="s">
        <v>98</v>
      </c>
      <c r="I39" s="44" t="s">
        <v>99</v>
      </c>
      <c r="J39" s="54" t="s">
        <v>71</v>
      </c>
      <c r="K39" s="55"/>
      <c r="L39" s="266">
        <v>0</v>
      </c>
      <c r="M39" s="316">
        <f>8555+2659.2-2513.4+934.32237</f>
        <v>9635.1</v>
      </c>
      <c r="N39" s="266">
        <v>3871.2</v>
      </c>
    </row>
    <row r="40" spans="1:1016" ht="45" customHeight="1" x14ac:dyDescent="0.25">
      <c r="A40" s="100" t="s">
        <v>32</v>
      </c>
      <c r="B40" s="328" t="s">
        <v>291</v>
      </c>
      <c r="C40" s="329"/>
      <c r="D40" s="329"/>
      <c r="E40" s="329"/>
      <c r="F40" s="329"/>
      <c r="G40" s="329"/>
      <c r="H40" s="329"/>
      <c r="I40" s="329"/>
      <c r="J40" s="329"/>
      <c r="K40" s="330"/>
      <c r="L40" s="330">
        <f>L45+L47+L49+L51+L53+L55+L57+L59+L43</f>
        <v>818.3</v>
      </c>
      <c r="M40" s="330">
        <f>M45+M47+M49+M51+M53+M55+M57+M59+M43+M61</f>
        <v>7679</v>
      </c>
      <c r="N40" s="330">
        <f t="shared" ref="N40" si="2">N45+N47+N49+N51+N53+N55+N57+N59+N43</f>
        <v>53975.8</v>
      </c>
    </row>
    <row r="41" spans="1:1016" ht="31.5" x14ac:dyDescent="0.25">
      <c r="A41" s="100" t="s">
        <v>34</v>
      </c>
      <c r="B41" s="59" t="s">
        <v>113</v>
      </c>
      <c r="C41" s="33"/>
      <c r="D41" s="33"/>
      <c r="E41" s="33"/>
      <c r="F41" s="33"/>
      <c r="G41" s="33"/>
      <c r="H41" s="33"/>
      <c r="I41" s="33"/>
      <c r="J41" s="33"/>
      <c r="K41" s="56"/>
      <c r="L41" s="311"/>
      <c r="M41" s="311"/>
      <c r="N41" s="268"/>
    </row>
    <row r="42" spans="1:1016" ht="15.75" x14ac:dyDescent="0.25">
      <c r="A42" s="352" t="s">
        <v>36</v>
      </c>
      <c r="B42" s="67" t="s">
        <v>51</v>
      </c>
      <c r="C42" s="68"/>
      <c r="D42" s="68"/>
      <c r="E42" s="68"/>
      <c r="F42" s="265"/>
      <c r="G42" s="68"/>
      <c r="H42" s="68"/>
      <c r="I42" s="69"/>
      <c r="J42" s="68"/>
      <c r="K42" s="266"/>
      <c r="L42" s="308"/>
      <c r="M42" s="308"/>
      <c r="N42" s="266"/>
    </row>
    <row r="43" spans="1:1016" ht="31.5" x14ac:dyDescent="0.25">
      <c r="A43" s="353"/>
      <c r="B43" s="67" t="s">
        <v>27</v>
      </c>
      <c r="C43" s="68"/>
      <c r="D43" s="68"/>
      <c r="E43" s="68"/>
      <c r="F43" s="265"/>
      <c r="G43" s="68"/>
      <c r="H43" s="68" t="s">
        <v>61</v>
      </c>
      <c r="I43" s="69" t="s">
        <v>428</v>
      </c>
      <c r="J43" s="68" t="s">
        <v>62</v>
      </c>
      <c r="K43" s="266"/>
      <c r="L43" s="308">
        <f>501+1257-1758</f>
        <v>0</v>
      </c>
      <c r="M43" s="308">
        <f>439.5+1758</f>
        <v>2197.5</v>
      </c>
      <c r="N43" s="266">
        <v>53975.8</v>
      </c>
    </row>
    <row r="44" spans="1:1016" ht="15.75" x14ac:dyDescent="0.25">
      <c r="A44" s="358" t="s">
        <v>42</v>
      </c>
      <c r="B44" s="59" t="s">
        <v>64</v>
      </c>
      <c r="C44" s="33"/>
      <c r="D44" s="33"/>
      <c r="E44" s="33"/>
      <c r="F44" s="33"/>
      <c r="G44" s="33"/>
      <c r="H44" s="39"/>
      <c r="I44" s="39"/>
      <c r="J44" s="37"/>
      <c r="K44" s="56"/>
      <c r="L44" s="269"/>
      <c r="M44" s="269"/>
      <c r="N44" s="56"/>
    </row>
    <row r="45" spans="1:1016" ht="47.25" x14ac:dyDescent="0.25">
      <c r="A45" s="359"/>
      <c r="B45" s="59" t="s">
        <v>244</v>
      </c>
      <c r="C45" s="33"/>
      <c r="D45" s="33"/>
      <c r="E45" s="33"/>
      <c r="F45" s="33"/>
      <c r="G45" s="33"/>
      <c r="H45" s="39" t="s">
        <v>61</v>
      </c>
      <c r="I45" s="42">
        <v>0.04</v>
      </c>
      <c r="J45" s="37" t="s">
        <v>151</v>
      </c>
      <c r="K45" s="56"/>
      <c r="L45" s="314">
        <f>577.8729-133.1352-268.7377</f>
        <v>176</v>
      </c>
      <c r="M45" s="314">
        <f>583.71-577.8729-1.3448-2.70411</f>
        <v>1.7881899999999999</v>
      </c>
      <c r="N45" s="56"/>
      <c r="AMA45"/>
      <c r="AMB45"/>
    </row>
    <row r="46" spans="1:1016" ht="15.75" x14ac:dyDescent="0.25">
      <c r="A46" s="361" t="s">
        <v>284</v>
      </c>
      <c r="B46" s="60" t="s">
        <v>64</v>
      </c>
      <c r="C46" s="33"/>
      <c r="D46" s="33"/>
      <c r="E46" s="33"/>
      <c r="F46" s="33"/>
      <c r="G46" s="33"/>
      <c r="H46" s="39"/>
      <c r="I46" s="39"/>
      <c r="J46" s="37"/>
      <c r="K46" s="56"/>
      <c r="L46" s="269"/>
      <c r="M46" s="269"/>
      <c r="N46" s="56"/>
      <c r="AMA46"/>
      <c r="AMB46"/>
    </row>
    <row r="47" spans="1:1016" ht="47.25" x14ac:dyDescent="0.25">
      <c r="A47" s="362"/>
      <c r="B47" s="59" t="s">
        <v>456</v>
      </c>
      <c r="C47" s="57"/>
      <c r="D47" s="33"/>
      <c r="E47" s="33"/>
      <c r="F47" s="33"/>
      <c r="G47" s="33"/>
      <c r="H47" s="39" t="s">
        <v>61</v>
      </c>
      <c r="I47" s="39">
        <v>0.17799999999999999</v>
      </c>
      <c r="J47" s="37" t="s">
        <v>151</v>
      </c>
      <c r="K47" s="56"/>
      <c r="L47" s="314">
        <f>591.0597-133.0065-271.6532</f>
        <v>186.4</v>
      </c>
      <c r="M47" s="314">
        <f>597.03-591.0597-1.3435-2.74492</f>
        <v>1.88188</v>
      </c>
      <c r="N47" s="56"/>
      <c r="AMA47"/>
      <c r="AMB47"/>
    </row>
    <row r="48" spans="1:1016" s="83" customFormat="1" ht="16.5" customHeight="1" x14ac:dyDescent="0.25">
      <c r="A48" s="350" t="s">
        <v>285</v>
      </c>
      <c r="B48" s="120" t="s">
        <v>64</v>
      </c>
      <c r="C48" s="100"/>
      <c r="D48" s="100"/>
      <c r="E48" s="100"/>
      <c r="F48" s="100"/>
      <c r="G48" s="100"/>
      <c r="H48" s="100"/>
      <c r="I48" s="100"/>
      <c r="J48" s="100"/>
      <c r="K48" s="139"/>
      <c r="L48" s="269"/>
      <c r="M48" s="269"/>
      <c r="N48" s="139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75"/>
      <c r="CN48" s="75"/>
      <c r="CO48" s="75"/>
      <c r="CP48" s="75"/>
      <c r="CQ48" s="75"/>
      <c r="CR48" s="75"/>
      <c r="CS48" s="75"/>
      <c r="CT48" s="75"/>
      <c r="CU48" s="75"/>
      <c r="CV48" s="75"/>
      <c r="CW48" s="75"/>
      <c r="CX48" s="75"/>
      <c r="CY48" s="75"/>
      <c r="CZ48" s="75"/>
      <c r="DA48" s="75"/>
      <c r="DB48" s="75"/>
      <c r="DC48" s="75"/>
      <c r="DD48" s="75"/>
      <c r="DE48" s="75"/>
      <c r="DF48" s="75"/>
      <c r="DG48" s="75"/>
      <c r="DH48" s="75"/>
      <c r="DI48" s="75"/>
      <c r="DJ48" s="75"/>
      <c r="DK48" s="75"/>
      <c r="DL48" s="75"/>
      <c r="DM48" s="75"/>
      <c r="DN48" s="75"/>
      <c r="DO48" s="75"/>
      <c r="DP48" s="75"/>
      <c r="DQ48" s="75"/>
      <c r="DR48" s="75"/>
      <c r="DS48" s="75"/>
      <c r="DT48" s="75"/>
      <c r="DU48" s="75"/>
      <c r="DV48" s="75"/>
      <c r="DW48" s="75"/>
      <c r="DX48" s="75"/>
      <c r="DY48" s="75"/>
      <c r="DZ48" s="75"/>
      <c r="EA48" s="75"/>
      <c r="EB48" s="75"/>
      <c r="EC48" s="75"/>
      <c r="ED48" s="75"/>
      <c r="EE48" s="75"/>
      <c r="EF48" s="75"/>
      <c r="EG48" s="75"/>
      <c r="EH48" s="75"/>
      <c r="EI48" s="75"/>
      <c r="EJ48" s="75"/>
      <c r="EK48" s="75"/>
      <c r="EL48" s="75"/>
      <c r="EM48" s="75"/>
      <c r="EN48" s="75"/>
      <c r="EO48" s="75"/>
      <c r="EP48" s="75"/>
      <c r="EQ48" s="75"/>
      <c r="ER48" s="75"/>
      <c r="ES48" s="75"/>
      <c r="ET48" s="75"/>
      <c r="EU48" s="75"/>
      <c r="EV48" s="75"/>
      <c r="EW48" s="75"/>
      <c r="EX48" s="75"/>
      <c r="EY48" s="75"/>
      <c r="EZ48" s="75"/>
      <c r="FA48" s="75"/>
      <c r="FB48" s="75"/>
      <c r="FC48" s="75"/>
      <c r="FD48" s="75"/>
      <c r="FE48" s="75"/>
      <c r="FF48" s="75"/>
      <c r="FG48" s="75"/>
      <c r="FH48" s="75"/>
      <c r="FI48" s="75"/>
      <c r="FJ48" s="75"/>
      <c r="FK48" s="75"/>
      <c r="FL48" s="75"/>
      <c r="FM48" s="75"/>
      <c r="FN48" s="75"/>
      <c r="FO48" s="75"/>
      <c r="FP48" s="75"/>
      <c r="FQ48" s="75"/>
      <c r="FR48" s="75"/>
      <c r="FS48" s="75"/>
      <c r="FT48" s="75"/>
      <c r="FU48" s="75"/>
      <c r="FV48" s="75"/>
      <c r="FW48" s="75"/>
      <c r="FX48" s="75"/>
      <c r="FY48" s="75"/>
      <c r="FZ48" s="75"/>
      <c r="GA48" s="75"/>
      <c r="GB48" s="75"/>
      <c r="GC48" s="75"/>
      <c r="GD48" s="75"/>
      <c r="GE48" s="75"/>
      <c r="GF48" s="75"/>
      <c r="GG48" s="75"/>
      <c r="GH48" s="75"/>
      <c r="GI48" s="75"/>
      <c r="GJ48" s="75"/>
      <c r="GK48" s="75"/>
      <c r="GL48" s="75"/>
      <c r="GM48" s="75"/>
      <c r="GN48" s="75"/>
      <c r="GO48" s="75"/>
      <c r="GP48" s="75"/>
      <c r="GQ48" s="75"/>
      <c r="GR48" s="75"/>
      <c r="GS48" s="75"/>
      <c r="GT48" s="75"/>
      <c r="GU48" s="75"/>
      <c r="GV48" s="75"/>
      <c r="GW48" s="75"/>
      <c r="GX48" s="75"/>
      <c r="GY48" s="75"/>
      <c r="GZ48" s="75"/>
      <c r="HA48" s="75"/>
      <c r="HB48" s="75"/>
      <c r="HC48" s="75"/>
      <c r="HD48" s="75"/>
      <c r="HE48" s="75"/>
      <c r="HF48" s="75"/>
      <c r="HG48" s="75"/>
      <c r="HH48" s="75"/>
      <c r="HI48" s="75"/>
      <c r="HJ48" s="75"/>
      <c r="HK48" s="75"/>
      <c r="HL48" s="75"/>
      <c r="HM48" s="75"/>
      <c r="HN48" s="75"/>
      <c r="HO48" s="75"/>
      <c r="HP48" s="75"/>
      <c r="HQ48" s="75"/>
      <c r="HR48" s="75"/>
      <c r="HS48" s="75"/>
      <c r="HT48" s="75"/>
      <c r="HU48" s="75"/>
      <c r="HV48" s="75"/>
      <c r="HW48" s="75"/>
      <c r="HX48" s="75"/>
      <c r="HY48" s="75"/>
      <c r="HZ48" s="75"/>
      <c r="IA48" s="75"/>
      <c r="IB48" s="75"/>
      <c r="IC48" s="75"/>
      <c r="ID48" s="75"/>
      <c r="IE48" s="75"/>
      <c r="IF48" s="75"/>
      <c r="IG48" s="75"/>
      <c r="IH48" s="75"/>
      <c r="II48" s="75"/>
      <c r="IJ48" s="75"/>
      <c r="IK48" s="75"/>
      <c r="IL48" s="75"/>
      <c r="IM48" s="75"/>
      <c r="IN48" s="75"/>
      <c r="IO48" s="75"/>
      <c r="IP48" s="75"/>
      <c r="IQ48" s="75"/>
      <c r="IR48" s="75"/>
      <c r="IS48" s="75"/>
      <c r="IT48" s="75"/>
      <c r="IU48" s="75"/>
      <c r="IV48" s="75"/>
      <c r="IW48" s="75"/>
      <c r="IX48" s="75"/>
      <c r="IY48" s="75"/>
      <c r="IZ48" s="75"/>
      <c r="JA48" s="75"/>
      <c r="JB48" s="75"/>
      <c r="JC48" s="75"/>
      <c r="JD48" s="75"/>
      <c r="JE48" s="75"/>
      <c r="JF48" s="75"/>
      <c r="JG48" s="75"/>
      <c r="JH48" s="75"/>
      <c r="JI48" s="75"/>
      <c r="JJ48" s="75"/>
      <c r="JK48" s="75"/>
      <c r="JL48" s="75"/>
      <c r="JM48" s="75"/>
      <c r="JN48" s="75"/>
      <c r="JO48" s="75"/>
      <c r="JP48" s="75"/>
      <c r="JQ48" s="75"/>
      <c r="JR48" s="75"/>
      <c r="JS48" s="75"/>
      <c r="JT48" s="75"/>
      <c r="JU48" s="75"/>
      <c r="JV48" s="75"/>
      <c r="JW48" s="75"/>
      <c r="JX48" s="75"/>
      <c r="JY48" s="75"/>
      <c r="JZ48" s="75"/>
      <c r="KA48" s="75"/>
      <c r="KB48" s="75"/>
      <c r="KC48" s="75"/>
      <c r="KD48" s="75"/>
      <c r="KE48" s="75"/>
      <c r="KF48" s="75"/>
      <c r="KG48" s="75"/>
      <c r="KH48" s="75"/>
      <c r="KI48" s="75"/>
      <c r="KJ48" s="75"/>
      <c r="KK48" s="75"/>
      <c r="KL48" s="75"/>
      <c r="KM48" s="75"/>
      <c r="KN48" s="75"/>
      <c r="KO48" s="75"/>
      <c r="KP48" s="75"/>
      <c r="KQ48" s="75"/>
      <c r="KR48" s="75"/>
      <c r="KS48" s="75"/>
      <c r="KT48" s="75"/>
      <c r="KU48" s="75"/>
      <c r="KV48" s="75"/>
      <c r="KW48" s="75"/>
      <c r="KX48" s="75"/>
      <c r="KY48" s="75"/>
      <c r="KZ48" s="75"/>
      <c r="LA48" s="75"/>
      <c r="LB48" s="75"/>
      <c r="LC48" s="75"/>
      <c r="LD48" s="75"/>
      <c r="LE48" s="75"/>
      <c r="LF48" s="75"/>
      <c r="LG48" s="75"/>
      <c r="LH48" s="75"/>
      <c r="LI48" s="75"/>
      <c r="LJ48" s="75"/>
      <c r="LK48" s="75"/>
      <c r="LL48" s="75"/>
      <c r="LM48" s="75"/>
      <c r="LN48" s="75"/>
      <c r="LO48" s="75"/>
      <c r="LP48" s="75"/>
      <c r="LQ48" s="75"/>
      <c r="LR48" s="75"/>
      <c r="LS48" s="75"/>
      <c r="LT48" s="75"/>
      <c r="LU48" s="75"/>
      <c r="LV48" s="75"/>
      <c r="LW48" s="75"/>
      <c r="LX48" s="75"/>
      <c r="LY48" s="75"/>
      <c r="LZ48" s="75"/>
      <c r="MA48" s="75"/>
      <c r="MB48" s="75"/>
      <c r="MC48" s="75"/>
      <c r="MD48" s="75"/>
      <c r="ME48" s="75"/>
      <c r="MF48" s="75"/>
      <c r="MG48" s="75"/>
      <c r="MH48" s="75"/>
      <c r="MI48" s="75"/>
      <c r="MJ48" s="75"/>
      <c r="MK48" s="75"/>
      <c r="ML48" s="75"/>
      <c r="MM48" s="75"/>
      <c r="MN48" s="75"/>
      <c r="MO48" s="75"/>
      <c r="MP48" s="75"/>
      <c r="MQ48" s="75"/>
      <c r="MR48" s="75"/>
      <c r="MS48" s="75"/>
      <c r="MT48" s="75"/>
      <c r="MU48" s="75"/>
      <c r="MV48" s="75"/>
      <c r="MW48" s="75"/>
      <c r="MX48" s="75"/>
      <c r="MY48" s="75"/>
      <c r="MZ48" s="75"/>
      <c r="NA48" s="75"/>
      <c r="NB48" s="75"/>
      <c r="NC48" s="75"/>
      <c r="ND48" s="75"/>
      <c r="NE48" s="75"/>
      <c r="NF48" s="75"/>
      <c r="NG48" s="75"/>
      <c r="NH48" s="75"/>
      <c r="NI48" s="75"/>
      <c r="NJ48" s="75"/>
      <c r="NK48" s="75"/>
      <c r="NL48" s="75"/>
      <c r="NM48" s="75"/>
      <c r="NN48" s="75"/>
      <c r="NO48" s="75"/>
      <c r="NP48" s="75"/>
      <c r="NQ48" s="75"/>
      <c r="NR48" s="75"/>
      <c r="NS48" s="75"/>
      <c r="NT48" s="75"/>
      <c r="NU48" s="75"/>
      <c r="NV48" s="75"/>
      <c r="NW48" s="75"/>
      <c r="NX48" s="75"/>
      <c r="NY48" s="75"/>
      <c r="NZ48" s="75"/>
      <c r="OA48" s="75"/>
      <c r="OB48" s="75"/>
      <c r="OC48" s="75"/>
      <c r="OD48" s="75"/>
      <c r="OE48" s="75"/>
      <c r="OF48" s="75"/>
      <c r="OG48" s="75"/>
      <c r="OH48" s="75"/>
      <c r="OI48" s="75"/>
      <c r="OJ48" s="75"/>
      <c r="OK48" s="75"/>
      <c r="OL48" s="75"/>
      <c r="OM48" s="75"/>
      <c r="ON48" s="75"/>
      <c r="OO48" s="75"/>
      <c r="OP48" s="75"/>
      <c r="OQ48" s="75"/>
      <c r="OR48" s="75"/>
      <c r="OS48" s="75"/>
      <c r="OT48" s="75"/>
      <c r="OU48" s="75"/>
      <c r="OV48" s="75"/>
      <c r="OW48" s="75"/>
      <c r="OX48" s="75"/>
      <c r="OY48" s="75"/>
      <c r="OZ48" s="75"/>
      <c r="PA48" s="75"/>
      <c r="PB48" s="75"/>
      <c r="PC48" s="75"/>
      <c r="PD48" s="75"/>
      <c r="PE48" s="75"/>
      <c r="PF48" s="75"/>
      <c r="PG48" s="75"/>
      <c r="PH48" s="75"/>
      <c r="PI48" s="75"/>
      <c r="PJ48" s="75"/>
      <c r="PK48" s="75"/>
      <c r="PL48" s="75"/>
      <c r="PM48" s="75"/>
      <c r="PN48" s="75"/>
      <c r="PO48" s="75"/>
      <c r="PP48" s="75"/>
      <c r="PQ48" s="75"/>
      <c r="PR48" s="75"/>
      <c r="PS48" s="75"/>
      <c r="PT48" s="75"/>
      <c r="PU48" s="75"/>
      <c r="PV48" s="75"/>
      <c r="PW48" s="75"/>
      <c r="PX48" s="75"/>
      <c r="PY48" s="75"/>
      <c r="PZ48" s="75"/>
      <c r="QA48" s="75"/>
      <c r="QB48" s="75"/>
      <c r="QC48" s="75"/>
      <c r="QD48" s="75"/>
      <c r="QE48" s="75"/>
      <c r="QF48" s="75"/>
      <c r="QG48" s="75"/>
      <c r="QH48" s="75"/>
      <c r="QI48" s="75"/>
      <c r="QJ48" s="75"/>
      <c r="QK48" s="75"/>
      <c r="QL48" s="75"/>
      <c r="QM48" s="75"/>
      <c r="QN48" s="75"/>
      <c r="QO48" s="75"/>
      <c r="QP48" s="75"/>
      <c r="QQ48" s="75"/>
      <c r="QR48" s="75"/>
      <c r="QS48" s="75"/>
      <c r="QT48" s="75"/>
      <c r="QU48" s="75"/>
      <c r="QV48" s="75"/>
      <c r="QW48" s="75"/>
      <c r="QX48" s="75"/>
      <c r="QY48" s="75"/>
      <c r="QZ48" s="75"/>
      <c r="RA48" s="75"/>
      <c r="RB48" s="75"/>
      <c r="RC48" s="75"/>
      <c r="RD48" s="75"/>
      <c r="RE48" s="75"/>
      <c r="RF48" s="75"/>
      <c r="RG48" s="75"/>
      <c r="RH48" s="75"/>
      <c r="RI48" s="75"/>
      <c r="RJ48" s="75"/>
      <c r="RK48" s="75"/>
      <c r="RL48" s="75"/>
      <c r="RM48" s="75"/>
      <c r="RN48" s="75"/>
      <c r="RO48" s="75"/>
      <c r="RP48" s="75"/>
      <c r="RQ48" s="75"/>
      <c r="RR48" s="75"/>
      <c r="RS48" s="75"/>
      <c r="RT48" s="75"/>
      <c r="RU48" s="75"/>
      <c r="RV48" s="75"/>
      <c r="RW48" s="75"/>
      <c r="RX48" s="75"/>
      <c r="RY48" s="75"/>
      <c r="RZ48" s="75"/>
      <c r="SA48" s="75"/>
      <c r="SB48" s="75"/>
      <c r="SC48" s="75"/>
      <c r="SD48" s="75"/>
      <c r="SE48" s="75"/>
      <c r="SF48" s="75"/>
      <c r="SG48" s="75"/>
      <c r="SH48" s="75"/>
      <c r="SI48" s="75"/>
      <c r="SJ48" s="75"/>
      <c r="SK48" s="75"/>
      <c r="SL48" s="75"/>
      <c r="SM48" s="75"/>
      <c r="SN48" s="75"/>
      <c r="SO48" s="75"/>
      <c r="SP48" s="75"/>
      <c r="SQ48" s="75"/>
      <c r="SR48" s="75"/>
      <c r="SS48" s="75"/>
      <c r="ST48" s="75"/>
      <c r="SU48" s="75"/>
      <c r="SV48" s="75"/>
      <c r="SW48" s="75"/>
      <c r="SX48" s="75"/>
      <c r="SY48" s="75"/>
      <c r="SZ48" s="75"/>
      <c r="TA48" s="75"/>
      <c r="TB48" s="75"/>
      <c r="TC48" s="75"/>
      <c r="TD48" s="75"/>
      <c r="TE48" s="75"/>
      <c r="TF48" s="75"/>
      <c r="TG48" s="75"/>
      <c r="TH48" s="75"/>
      <c r="TI48" s="75"/>
      <c r="TJ48" s="75"/>
      <c r="TK48" s="75"/>
      <c r="TL48" s="75"/>
      <c r="TM48" s="75"/>
      <c r="TN48" s="75"/>
      <c r="TO48" s="75"/>
      <c r="TP48" s="75"/>
      <c r="TQ48" s="75"/>
      <c r="TR48" s="75"/>
      <c r="TS48" s="75"/>
      <c r="TT48" s="75"/>
      <c r="TU48" s="75"/>
      <c r="TV48" s="75"/>
      <c r="TW48" s="75"/>
      <c r="TX48" s="75"/>
      <c r="TY48" s="75"/>
      <c r="TZ48" s="75"/>
      <c r="UA48" s="75"/>
      <c r="UB48" s="75"/>
      <c r="UC48" s="75"/>
      <c r="UD48" s="75"/>
      <c r="UE48" s="75"/>
      <c r="UF48" s="75"/>
      <c r="UG48" s="75"/>
      <c r="UH48" s="75"/>
      <c r="UI48" s="75"/>
      <c r="UJ48" s="75"/>
      <c r="UK48" s="75"/>
      <c r="UL48" s="75"/>
      <c r="UM48" s="75"/>
      <c r="UN48" s="75"/>
      <c r="UO48" s="75"/>
      <c r="UP48" s="75"/>
      <c r="UQ48" s="75"/>
      <c r="UR48" s="75"/>
      <c r="US48" s="75"/>
      <c r="UT48" s="75"/>
      <c r="UU48" s="75"/>
      <c r="UV48" s="75"/>
      <c r="UW48" s="75"/>
      <c r="UX48" s="75"/>
      <c r="UY48" s="75"/>
      <c r="UZ48" s="75"/>
      <c r="VA48" s="75"/>
      <c r="VB48" s="75"/>
      <c r="VC48" s="75"/>
      <c r="VD48" s="75"/>
      <c r="VE48" s="75"/>
      <c r="VF48" s="75"/>
      <c r="VG48" s="75"/>
      <c r="VH48" s="75"/>
      <c r="VI48" s="75"/>
      <c r="VJ48" s="75"/>
      <c r="VK48" s="75"/>
      <c r="VL48" s="75"/>
      <c r="VM48" s="75"/>
      <c r="VN48" s="75"/>
      <c r="VO48" s="75"/>
      <c r="VP48" s="75"/>
      <c r="VQ48" s="75"/>
      <c r="VR48" s="75"/>
      <c r="VS48" s="75"/>
      <c r="VT48" s="75"/>
      <c r="VU48" s="75"/>
      <c r="VV48" s="75"/>
      <c r="VW48" s="75"/>
      <c r="VX48" s="75"/>
      <c r="VY48" s="75"/>
      <c r="VZ48" s="75"/>
      <c r="WA48" s="75"/>
      <c r="WB48" s="75"/>
      <c r="WC48" s="75"/>
      <c r="WD48" s="75"/>
      <c r="WE48" s="75"/>
      <c r="WF48" s="75"/>
      <c r="WG48" s="75"/>
      <c r="WH48" s="75"/>
      <c r="WI48" s="75"/>
      <c r="WJ48" s="75"/>
      <c r="WK48" s="75"/>
      <c r="WL48" s="75"/>
      <c r="WM48" s="75"/>
      <c r="WN48" s="75"/>
      <c r="WO48" s="75"/>
      <c r="WP48" s="75"/>
      <c r="WQ48" s="75"/>
      <c r="WR48" s="75"/>
      <c r="WS48" s="75"/>
      <c r="WT48" s="75"/>
      <c r="WU48" s="75"/>
      <c r="WV48" s="75"/>
      <c r="WW48" s="75"/>
      <c r="WX48" s="75"/>
      <c r="WY48" s="75"/>
      <c r="WZ48" s="75"/>
      <c r="XA48" s="75"/>
      <c r="XB48" s="75"/>
      <c r="XC48" s="75"/>
      <c r="XD48" s="75"/>
      <c r="XE48" s="75"/>
      <c r="XF48" s="75"/>
      <c r="XG48" s="75"/>
      <c r="XH48" s="75"/>
      <c r="XI48" s="75"/>
      <c r="XJ48" s="75"/>
      <c r="XK48" s="75"/>
      <c r="XL48" s="75"/>
      <c r="XM48" s="75"/>
      <c r="XN48" s="75"/>
      <c r="XO48" s="75"/>
      <c r="XP48" s="75"/>
      <c r="XQ48" s="75"/>
      <c r="XR48" s="75"/>
      <c r="XS48" s="75"/>
      <c r="XT48" s="75"/>
      <c r="XU48" s="75"/>
      <c r="XV48" s="75"/>
      <c r="XW48" s="75"/>
      <c r="XX48" s="75"/>
      <c r="XY48" s="75"/>
      <c r="XZ48" s="75"/>
      <c r="YA48" s="75"/>
      <c r="YB48" s="75"/>
      <c r="YC48" s="75"/>
      <c r="YD48" s="75"/>
      <c r="YE48" s="75"/>
      <c r="YF48" s="75"/>
      <c r="YG48" s="75"/>
      <c r="YH48" s="75"/>
      <c r="YI48" s="75"/>
      <c r="YJ48" s="75"/>
      <c r="YK48" s="75"/>
      <c r="YL48" s="75"/>
      <c r="YM48" s="75"/>
      <c r="YN48" s="75"/>
      <c r="YO48" s="75"/>
      <c r="YP48" s="75"/>
      <c r="YQ48" s="75"/>
      <c r="YR48" s="75"/>
      <c r="YS48" s="75"/>
      <c r="YT48" s="75"/>
      <c r="YU48" s="75"/>
      <c r="YV48" s="75"/>
      <c r="YW48" s="75"/>
      <c r="YX48" s="75"/>
      <c r="YY48" s="75"/>
      <c r="YZ48" s="75"/>
      <c r="ZA48" s="75"/>
      <c r="ZB48" s="75"/>
      <c r="ZC48" s="75"/>
      <c r="ZD48" s="75"/>
      <c r="ZE48" s="75"/>
      <c r="ZF48" s="75"/>
      <c r="ZG48" s="75"/>
      <c r="ZH48" s="75"/>
      <c r="ZI48" s="75"/>
      <c r="ZJ48" s="75"/>
      <c r="ZK48" s="75"/>
      <c r="ZL48" s="75"/>
      <c r="ZM48" s="75"/>
      <c r="ZN48" s="75"/>
      <c r="ZO48" s="75"/>
      <c r="ZP48" s="75"/>
      <c r="ZQ48" s="75"/>
      <c r="ZR48" s="75"/>
      <c r="ZS48" s="75"/>
      <c r="ZT48" s="75"/>
      <c r="ZU48" s="75"/>
      <c r="ZV48" s="75"/>
      <c r="ZW48" s="75"/>
      <c r="ZX48" s="75"/>
      <c r="ZY48" s="75"/>
      <c r="ZZ48" s="75"/>
      <c r="AAA48" s="75"/>
      <c r="AAB48" s="75"/>
      <c r="AAC48" s="75"/>
      <c r="AAD48" s="75"/>
      <c r="AAE48" s="75"/>
      <c r="AAF48" s="75"/>
      <c r="AAG48" s="75"/>
      <c r="AAH48" s="75"/>
      <c r="AAI48" s="75"/>
      <c r="AAJ48" s="75"/>
      <c r="AAK48" s="75"/>
      <c r="AAL48" s="75"/>
      <c r="AAM48" s="75"/>
      <c r="AAN48" s="75"/>
      <c r="AAO48" s="75"/>
      <c r="AAP48" s="75"/>
      <c r="AAQ48" s="75"/>
      <c r="AAR48" s="75"/>
      <c r="AAS48" s="75"/>
      <c r="AAT48" s="75"/>
      <c r="AAU48" s="75"/>
      <c r="AAV48" s="75"/>
      <c r="AAW48" s="75"/>
      <c r="AAX48" s="75"/>
      <c r="AAY48" s="75"/>
      <c r="AAZ48" s="75"/>
      <c r="ABA48" s="75"/>
      <c r="ABB48" s="75"/>
      <c r="ABC48" s="75"/>
      <c r="ABD48" s="75"/>
      <c r="ABE48" s="75"/>
      <c r="ABF48" s="75"/>
      <c r="ABG48" s="75"/>
      <c r="ABH48" s="75"/>
      <c r="ABI48" s="75"/>
      <c r="ABJ48" s="75"/>
      <c r="ABK48" s="75"/>
      <c r="ABL48" s="75"/>
      <c r="ABM48" s="75"/>
      <c r="ABN48" s="75"/>
      <c r="ABO48" s="75"/>
      <c r="ABP48" s="75"/>
      <c r="ABQ48" s="75"/>
      <c r="ABR48" s="75"/>
      <c r="ABS48" s="75"/>
      <c r="ABT48" s="75"/>
      <c r="ABU48" s="75"/>
      <c r="ABV48" s="75"/>
      <c r="ABW48" s="75"/>
      <c r="ABX48" s="75"/>
      <c r="ABY48" s="75"/>
      <c r="ABZ48" s="75"/>
      <c r="ACA48" s="75"/>
      <c r="ACB48" s="75"/>
      <c r="ACC48" s="75"/>
      <c r="ACD48" s="75"/>
      <c r="ACE48" s="75"/>
      <c r="ACF48" s="75"/>
      <c r="ACG48" s="75"/>
      <c r="ACH48" s="75"/>
      <c r="ACI48" s="75"/>
      <c r="ACJ48" s="75"/>
      <c r="ACK48" s="75"/>
      <c r="ACL48" s="75"/>
      <c r="ACM48" s="75"/>
      <c r="ACN48" s="75"/>
      <c r="ACO48" s="75"/>
      <c r="ACP48" s="75"/>
      <c r="ACQ48" s="75"/>
      <c r="ACR48" s="75"/>
      <c r="ACS48" s="75"/>
      <c r="ACT48" s="75"/>
      <c r="ACU48" s="75"/>
      <c r="ACV48" s="75"/>
      <c r="ACW48" s="75"/>
      <c r="ACX48" s="75"/>
      <c r="ACY48" s="75"/>
      <c r="ACZ48" s="75"/>
      <c r="ADA48" s="75"/>
      <c r="ADB48" s="75"/>
      <c r="ADC48" s="75"/>
      <c r="ADD48" s="75"/>
      <c r="ADE48" s="75"/>
      <c r="ADF48" s="75"/>
      <c r="ADG48" s="75"/>
      <c r="ADH48" s="75"/>
      <c r="ADI48" s="75"/>
      <c r="ADJ48" s="75"/>
      <c r="ADK48" s="75"/>
      <c r="ADL48" s="75"/>
      <c r="ADM48" s="75"/>
      <c r="ADN48" s="75"/>
      <c r="ADO48" s="75"/>
      <c r="ADP48" s="75"/>
      <c r="ADQ48" s="75"/>
      <c r="ADR48" s="75"/>
      <c r="ADS48" s="75"/>
      <c r="ADT48" s="75"/>
      <c r="ADU48" s="75"/>
      <c r="ADV48" s="75"/>
      <c r="ADW48" s="75"/>
      <c r="ADX48" s="75"/>
      <c r="ADY48" s="75"/>
      <c r="ADZ48" s="75"/>
      <c r="AEA48" s="75"/>
      <c r="AEB48" s="75"/>
      <c r="AEC48" s="75"/>
      <c r="AED48" s="75"/>
      <c r="AEE48" s="75"/>
      <c r="AEF48" s="75"/>
      <c r="AEG48" s="75"/>
      <c r="AEH48" s="75"/>
      <c r="AEI48" s="75"/>
      <c r="AEJ48" s="75"/>
      <c r="AEK48" s="75"/>
      <c r="AEL48" s="75"/>
      <c r="AEM48" s="75"/>
      <c r="AEN48" s="75"/>
      <c r="AEO48" s="75"/>
      <c r="AEP48" s="75"/>
      <c r="AEQ48" s="75"/>
      <c r="AER48" s="75"/>
      <c r="AES48" s="75"/>
      <c r="AET48" s="75"/>
      <c r="AEU48" s="75"/>
      <c r="AEV48" s="75"/>
      <c r="AEW48" s="75"/>
      <c r="AEX48" s="75"/>
      <c r="AEY48" s="75"/>
      <c r="AEZ48" s="75"/>
      <c r="AFA48" s="75"/>
      <c r="AFB48" s="75"/>
      <c r="AFC48" s="75"/>
      <c r="AFD48" s="75"/>
      <c r="AFE48" s="75"/>
      <c r="AFF48" s="75"/>
      <c r="AFG48" s="75"/>
      <c r="AFH48" s="75"/>
      <c r="AFI48" s="75"/>
      <c r="AFJ48" s="75"/>
      <c r="AFK48" s="75"/>
      <c r="AFL48" s="75"/>
      <c r="AFM48" s="75"/>
      <c r="AFN48" s="75"/>
      <c r="AFO48" s="75"/>
      <c r="AFP48" s="75"/>
      <c r="AFQ48" s="75"/>
      <c r="AFR48" s="75"/>
      <c r="AFS48" s="75"/>
      <c r="AFT48" s="75"/>
      <c r="AFU48" s="75"/>
      <c r="AFV48" s="75"/>
      <c r="AFW48" s="75"/>
      <c r="AFX48" s="75"/>
      <c r="AFY48" s="75"/>
      <c r="AFZ48" s="75"/>
      <c r="AGA48" s="75"/>
      <c r="AGB48" s="75"/>
      <c r="AGC48" s="75"/>
      <c r="AGD48" s="75"/>
      <c r="AGE48" s="75"/>
      <c r="AGF48" s="75"/>
      <c r="AGG48" s="75"/>
      <c r="AGH48" s="75"/>
      <c r="AGI48" s="75"/>
      <c r="AGJ48" s="75"/>
      <c r="AGK48" s="75"/>
      <c r="AGL48" s="75"/>
      <c r="AGM48" s="75"/>
      <c r="AGN48" s="75"/>
      <c r="AGO48" s="75"/>
      <c r="AGP48" s="75"/>
      <c r="AGQ48" s="75"/>
      <c r="AGR48" s="75"/>
      <c r="AGS48" s="75"/>
      <c r="AGT48" s="75"/>
      <c r="AGU48" s="75"/>
      <c r="AGV48" s="75"/>
      <c r="AGW48" s="75"/>
      <c r="AGX48" s="75"/>
      <c r="AGY48" s="75"/>
      <c r="AGZ48" s="75"/>
      <c r="AHA48" s="75"/>
      <c r="AHB48" s="75"/>
      <c r="AHC48" s="75"/>
      <c r="AHD48" s="75"/>
      <c r="AHE48" s="75"/>
      <c r="AHF48" s="75"/>
      <c r="AHG48" s="75"/>
      <c r="AHH48" s="75"/>
      <c r="AHI48" s="75"/>
      <c r="AHJ48" s="75"/>
      <c r="AHK48" s="75"/>
      <c r="AHL48" s="75"/>
      <c r="AHM48" s="75"/>
      <c r="AHN48" s="75"/>
      <c r="AHO48" s="75"/>
      <c r="AHP48" s="75"/>
      <c r="AHQ48" s="75"/>
      <c r="AHR48" s="75"/>
      <c r="AHS48" s="75"/>
      <c r="AHT48" s="75"/>
      <c r="AHU48" s="75"/>
      <c r="AHV48" s="75"/>
      <c r="AHW48" s="75"/>
      <c r="AHX48" s="75"/>
      <c r="AHY48" s="75"/>
      <c r="AHZ48" s="75"/>
      <c r="AIA48" s="75"/>
      <c r="AIB48" s="75"/>
      <c r="AIC48" s="75"/>
      <c r="AID48" s="75"/>
      <c r="AIE48" s="75"/>
      <c r="AIF48" s="75"/>
      <c r="AIG48" s="75"/>
      <c r="AIH48" s="75"/>
      <c r="AII48" s="75"/>
      <c r="AIJ48" s="75"/>
      <c r="AIK48" s="75"/>
      <c r="AIL48" s="75"/>
      <c r="AIM48" s="75"/>
      <c r="AIN48" s="75"/>
      <c r="AIO48" s="75"/>
      <c r="AIP48" s="75"/>
      <c r="AIQ48" s="75"/>
      <c r="AIR48" s="75"/>
      <c r="AIS48" s="75"/>
      <c r="AIT48" s="75"/>
      <c r="AIU48" s="75"/>
      <c r="AIV48" s="75"/>
      <c r="AIW48" s="75"/>
      <c r="AIX48" s="75"/>
      <c r="AIY48" s="75"/>
      <c r="AIZ48" s="75"/>
      <c r="AJA48" s="75"/>
      <c r="AJB48" s="75"/>
      <c r="AJC48" s="75"/>
      <c r="AJD48" s="75"/>
      <c r="AJE48" s="75"/>
      <c r="AJF48" s="75"/>
      <c r="AJG48" s="75"/>
      <c r="AJH48" s="75"/>
      <c r="AJI48" s="75"/>
      <c r="AJJ48" s="75"/>
      <c r="AJK48" s="75"/>
      <c r="AJL48" s="75"/>
      <c r="AJM48" s="75"/>
      <c r="AJN48" s="75"/>
      <c r="AJO48" s="75"/>
      <c r="AJP48" s="75"/>
      <c r="AJQ48" s="75"/>
      <c r="AJR48" s="75"/>
      <c r="AJS48" s="75"/>
      <c r="AJT48" s="75"/>
      <c r="AJU48" s="75"/>
      <c r="AJV48" s="75"/>
      <c r="AJW48" s="75"/>
      <c r="AJX48" s="75"/>
      <c r="AJY48" s="75"/>
      <c r="AJZ48" s="75"/>
      <c r="AKA48" s="75"/>
      <c r="AKB48" s="75"/>
      <c r="AKC48" s="75"/>
      <c r="AKD48" s="75"/>
      <c r="AKE48" s="75"/>
      <c r="AKF48" s="75"/>
      <c r="AKG48" s="75"/>
      <c r="AKH48" s="75"/>
      <c r="AKI48" s="75"/>
      <c r="AKJ48" s="75"/>
      <c r="AKK48" s="75"/>
      <c r="AKL48" s="75"/>
      <c r="AKM48" s="75"/>
      <c r="AKN48" s="75"/>
      <c r="AKO48" s="75"/>
      <c r="AKP48" s="75"/>
      <c r="AKQ48" s="75"/>
      <c r="AKR48" s="75"/>
      <c r="AKS48" s="75"/>
      <c r="AKT48" s="75"/>
      <c r="AKU48" s="75"/>
      <c r="AKV48" s="75"/>
      <c r="AKW48" s="75"/>
      <c r="AKX48" s="75"/>
      <c r="AKY48" s="75"/>
      <c r="AKZ48" s="75"/>
      <c r="ALA48" s="75"/>
      <c r="ALB48" s="75"/>
      <c r="ALC48" s="75"/>
      <c r="ALD48" s="75"/>
      <c r="ALE48" s="75"/>
      <c r="ALF48" s="75"/>
      <c r="ALG48" s="75"/>
      <c r="ALH48" s="75"/>
      <c r="ALI48" s="75"/>
      <c r="ALJ48" s="75"/>
      <c r="ALK48" s="75"/>
      <c r="ALL48" s="75"/>
      <c r="ALM48" s="75"/>
      <c r="ALN48" s="75"/>
      <c r="ALO48" s="75"/>
      <c r="ALP48" s="75"/>
      <c r="ALQ48" s="75"/>
      <c r="ALR48" s="75"/>
      <c r="ALS48" s="75"/>
      <c r="ALT48" s="75"/>
      <c r="ALU48" s="75"/>
      <c r="ALV48" s="75"/>
      <c r="ALW48" s="75"/>
      <c r="ALX48" s="75"/>
      <c r="ALY48" s="75"/>
      <c r="ALZ48" s="75"/>
    </row>
    <row r="49" spans="1:1014" s="83" customFormat="1" ht="62.25" customHeight="1" x14ac:dyDescent="0.25">
      <c r="A49" s="351"/>
      <c r="B49" s="146" t="s">
        <v>231</v>
      </c>
      <c r="C49" s="100"/>
      <c r="D49" s="100"/>
      <c r="E49" s="100"/>
      <c r="F49" s="100"/>
      <c r="G49" s="100"/>
      <c r="H49" s="85" t="s">
        <v>61</v>
      </c>
      <c r="I49" s="109">
        <v>0.125</v>
      </c>
      <c r="J49" s="109" t="s">
        <v>151</v>
      </c>
      <c r="K49" s="139"/>
      <c r="L49" s="314">
        <f>549.2025-96.0696-291.3329</f>
        <v>161.80000000000001</v>
      </c>
      <c r="M49" s="314">
        <f>5.5475-0.9704-2.96731</f>
        <v>1.6097900000000001</v>
      </c>
      <c r="N49" s="139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75"/>
      <c r="CN49" s="75"/>
      <c r="CO49" s="75"/>
      <c r="CP49" s="75"/>
      <c r="CQ49" s="75"/>
      <c r="CR49" s="75"/>
      <c r="CS49" s="75"/>
      <c r="CT49" s="75"/>
      <c r="CU49" s="75"/>
      <c r="CV49" s="75"/>
      <c r="CW49" s="75"/>
      <c r="CX49" s="75"/>
      <c r="CY49" s="75"/>
      <c r="CZ49" s="75"/>
      <c r="DA49" s="75"/>
      <c r="DB49" s="75"/>
      <c r="DC49" s="75"/>
      <c r="DD49" s="75"/>
      <c r="DE49" s="75"/>
      <c r="DF49" s="75"/>
      <c r="DG49" s="75"/>
      <c r="DH49" s="75"/>
      <c r="DI49" s="75"/>
      <c r="DJ49" s="75"/>
      <c r="DK49" s="75"/>
      <c r="DL49" s="75"/>
      <c r="DM49" s="75"/>
      <c r="DN49" s="75"/>
      <c r="DO49" s="75"/>
      <c r="DP49" s="75"/>
      <c r="DQ49" s="75"/>
      <c r="DR49" s="75"/>
      <c r="DS49" s="75"/>
      <c r="DT49" s="75"/>
      <c r="DU49" s="75"/>
      <c r="DV49" s="75"/>
      <c r="DW49" s="75"/>
      <c r="DX49" s="75"/>
      <c r="DY49" s="75"/>
      <c r="DZ49" s="75"/>
      <c r="EA49" s="75"/>
      <c r="EB49" s="75"/>
      <c r="EC49" s="75"/>
      <c r="ED49" s="75"/>
      <c r="EE49" s="75"/>
      <c r="EF49" s="75"/>
      <c r="EG49" s="75"/>
      <c r="EH49" s="75"/>
      <c r="EI49" s="75"/>
      <c r="EJ49" s="75"/>
      <c r="EK49" s="75"/>
      <c r="EL49" s="75"/>
      <c r="EM49" s="75"/>
      <c r="EN49" s="75"/>
      <c r="EO49" s="75"/>
      <c r="EP49" s="75"/>
      <c r="EQ49" s="75"/>
      <c r="ER49" s="75"/>
      <c r="ES49" s="75"/>
      <c r="ET49" s="75"/>
      <c r="EU49" s="75"/>
      <c r="EV49" s="75"/>
      <c r="EW49" s="75"/>
      <c r="EX49" s="75"/>
      <c r="EY49" s="75"/>
      <c r="EZ49" s="75"/>
      <c r="FA49" s="75"/>
      <c r="FB49" s="75"/>
      <c r="FC49" s="75"/>
      <c r="FD49" s="75"/>
      <c r="FE49" s="75"/>
      <c r="FF49" s="75"/>
      <c r="FG49" s="75"/>
      <c r="FH49" s="75"/>
      <c r="FI49" s="75"/>
      <c r="FJ49" s="75"/>
      <c r="FK49" s="75"/>
      <c r="FL49" s="75"/>
      <c r="FM49" s="75"/>
      <c r="FN49" s="75"/>
      <c r="FO49" s="75"/>
      <c r="FP49" s="75"/>
      <c r="FQ49" s="75"/>
      <c r="FR49" s="75"/>
      <c r="FS49" s="75"/>
      <c r="FT49" s="75"/>
      <c r="FU49" s="75"/>
      <c r="FV49" s="75"/>
      <c r="FW49" s="75"/>
      <c r="FX49" s="75"/>
      <c r="FY49" s="75"/>
      <c r="FZ49" s="75"/>
      <c r="GA49" s="75"/>
      <c r="GB49" s="75"/>
      <c r="GC49" s="75"/>
      <c r="GD49" s="75"/>
      <c r="GE49" s="75"/>
      <c r="GF49" s="75"/>
      <c r="GG49" s="75"/>
      <c r="GH49" s="75"/>
      <c r="GI49" s="75"/>
      <c r="GJ49" s="75"/>
      <c r="GK49" s="75"/>
      <c r="GL49" s="75"/>
      <c r="GM49" s="75"/>
      <c r="GN49" s="75"/>
      <c r="GO49" s="75"/>
      <c r="GP49" s="75"/>
      <c r="GQ49" s="75"/>
      <c r="GR49" s="75"/>
      <c r="GS49" s="75"/>
      <c r="GT49" s="75"/>
      <c r="GU49" s="75"/>
      <c r="GV49" s="75"/>
      <c r="GW49" s="75"/>
      <c r="GX49" s="75"/>
      <c r="GY49" s="75"/>
      <c r="GZ49" s="75"/>
      <c r="HA49" s="75"/>
      <c r="HB49" s="75"/>
      <c r="HC49" s="75"/>
      <c r="HD49" s="75"/>
      <c r="HE49" s="75"/>
      <c r="HF49" s="75"/>
      <c r="HG49" s="75"/>
      <c r="HH49" s="75"/>
      <c r="HI49" s="75"/>
      <c r="HJ49" s="75"/>
      <c r="HK49" s="75"/>
      <c r="HL49" s="75"/>
      <c r="HM49" s="75"/>
      <c r="HN49" s="75"/>
      <c r="HO49" s="75"/>
      <c r="HP49" s="75"/>
      <c r="HQ49" s="75"/>
      <c r="HR49" s="75"/>
      <c r="HS49" s="75"/>
      <c r="HT49" s="75"/>
      <c r="HU49" s="75"/>
      <c r="HV49" s="75"/>
      <c r="HW49" s="75"/>
      <c r="HX49" s="75"/>
      <c r="HY49" s="75"/>
      <c r="HZ49" s="75"/>
      <c r="IA49" s="75"/>
      <c r="IB49" s="75"/>
      <c r="IC49" s="75"/>
      <c r="ID49" s="75"/>
      <c r="IE49" s="75"/>
      <c r="IF49" s="75"/>
      <c r="IG49" s="75"/>
      <c r="IH49" s="75"/>
      <c r="II49" s="75"/>
      <c r="IJ49" s="75"/>
      <c r="IK49" s="75"/>
      <c r="IL49" s="75"/>
      <c r="IM49" s="75"/>
      <c r="IN49" s="75"/>
      <c r="IO49" s="75"/>
      <c r="IP49" s="75"/>
      <c r="IQ49" s="75"/>
      <c r="IR49" s="75"/>
      <c r="IS49" s="75"/>
      <c r="IT49" s="75"/>
      <c r="IU49" s="75"/>
      <c r="IV49" s="75"/>
      <c r="IW49" s="75"/>
      <c r="IX49" s="75"/>
      <c r="IY49" s="75"/>
      <c r="IZ49" s="75"/>
      <c r="JA49" s="75"/>
      <c r="JB49" s="75"/>
      <c r="JC49" s="75"/>
      <c r="JD49" s="75"/>
      <c r="JE49" s="75"/>
      <c r="JF49" s="75"/>
      <c r="JG49" s="75"/>
      <c r="JH49" s="75"/>
      <c r="JI49" s="75"/>
      <c r="JJ49" s="75"/>
      <c r="JK49" s="75"/>
      <c r="JL49" s="75"/>
      <c r="JM49" s="75"/>
      <c r="JN49" s="75"/>
      <c r="JO49" s="75"/>
      <c r="JP49" s="75"/>
      <c r="JQ49" s="75"/>
      <c r="JR49" s="75"/>
      <c r="JS49" s="75"/>
      <c r="JT49" s="75"/>
      <c r="JU49" s="75"/>
      <c r="JV49" s="75"/>
      <c r="JW49" s="75"/>
      <c r="JX49" s="75"/>
      <c r="JY49" s="75"/>
      <c r="JZ49" s="75"/>
      <c r="KA49" s="75"/>
      <c r="KB49" s="75"/>
      <c r="KC49" s="75"/>
      <c r="KD49" s="75"/>
      <c r="KE49" s="75"/>
      <c r="KF49" s="75"/>
      <c r="KG49" s="75"/>
      <c r="KH49" s="75"/>
      <c r="KI49" s="75"/>
      <c r="KJ49" s="75"/>
      <c r="KK49" s="75"/>
      <c r="KL49" s="75"/>
      <c r="KM49" s="75"/>
      <c r="KN49" s="75"/>
      <c r="KO49" s="75"/>
      <c r="KP49" s="75"/>
      <c r="KQ49" s="75"/>
      <c r="KR49" s="75"/>
      <c r="KS49" s="75"/>
      <c r="KT49" s="75"/>
      <c r="KU49" s="75"/>
      <c r="KV49" s="75"/>
      <c r="KW49" s="75"/>
      <c r="KX49" s="75"/>
      <c r="KY49" s="75"/>
      <c r="KZ49" s="75"/>
      <c r="LA49" s="75"/>
      <c r="LB49" s="75"/>
      <c r="LC49" s="75"/>
      <c r="LD49" s="75"/>
      <c r="LE49" s="75"/>
      <c r="LF49" s="75"/>
      <c r="LG49" s="75"/>
      <c r="LH49" s="75"/>
      <c r="LI49" s="75"/>
      <c r="LJ49" s="75"/>
      <c r="LK49" s="75"/>
      <c r="LL49" s="75"/>
      <c r="LM49" s="75"/>
      <c r="LN49" s="75"/>
      <c r="LO49" s="75"/>
      <c r="LP49" s="75"/>
      <c r="LQ49" s="75"/>
      <c r="LR49" s="75"/>
      <c r="LS49" s="75"/>
      <c r="LT49" s="75"/>
      <c r="LU49" s="75"/>
      <c r="LV49" s="75"/>
      <c r="LW49" s="75"/>
      <c r="LX49" s="75"/>
      <c r="LY49" s="75"/>
      <c r="LZ49" s="75"/>
      <c r="MA49" s="75"/>
      <c r="MB49" s="75"/>
      <c r="MC49" s="75"/>
      <c r="MD49" s="75"/>
      <c r="ME49" s="75"/>
      <c r="MF49" s="75"/>
      <c r="MG49" s="75"/>
      <c r="MH49" s="75"/>
      <c r="MI49" s="75"/>
      <c r="MJ49" s="75"/>
      <c r="MK49" s="75"/>
      <c r="ML49" s="75"/>
      <c r="MM49" s="75"/>
      <c r="MN49" s="75"/>
      <c r="MO49" s="75"/>
      <c r="MP49" s="75"/>
      <c r="MQ49" s="75"/>
      <c r="MR49" s="75"/>
      <c r="MS49" s="75"/>
      <c r="MT49" s="75"/>
      <c r="MU49" s="75"/>
      <c r="MV49" s="75"/>
      <c r="MW49" s="75"/>
      <c r="MX49" s="75"/>
      <c r="MY49" s="75"/>
      <c r="MZ49" s="75"/>
      <c r="NA49" s="75"/>
      <c r="NB49" s="75"/>
      <c r="NC49" s="75"/>
      <c r="ND49" s="75"/>
      <c r="NE49" s="75"/>
      <c r="NF49" s="75"/>
      <c r="NG49" s="75"/>
      <c r="NH49" s="75"/>
      <c r="NI49" s="75"/>
      <c r="NJ49" s="75"/>
      <c r="NK49" s="75"/>
      <c r="NL49" s="75"/>
      <c r="NM49" s="75"/>
      <c r="NN49" s="75"/>
      <c r="NO49" s="75"/>
      <c r="NP49" s="75"/>
      <c r="NQ49" s="75"/>
      <c r="NR49" s="75"/>
      <c r="NS49" s="75"/>
      <c r="NT49" s="75"/>
      <c r="NU49" s="75"/>
      <c r="NV49" s="75"/>
      <c r="NW49" s="75"/>
      <c r="NX49" s="75"/>
      <c r="NY49" s="75"/>
      <c r="NZ49" s="75"/>
      <c r="OA49" s="75"/>
      <c r="OB49" s="75"/>
      <c r="OC49" s="75"/>
      <c r="OD49" s="75"/>
      <c r="OE49" s="75"/>
      <c r="OF49" s="75"/>
      <c r="OG49" s="75"/>
      <c r="OH49" s="75"/>
      <c r="OI49" s="75"/>
      <c r="OJ49" s="75"/>
      <c r="OK49" s="75"/>
      <c r="OL49" s="75"/>
      <c r="OM49" s="75"/>
      <c r="ON49" s="75"/>
      <c r="OO49" s="75"/>
      <c r="OP49" s="75"/>
      <c r="OQ49" s="75"/>
      <c r="OR49" s="75"/>
      <c r="OS49" s="75"/>
      <c r="OT49" s="75"/>
      <c r="OU49" s="75"/>
      <c r="OV49" s="75"/>
      <c r="OW49" s="75"/>
      <c r="OX49" s="75"/>
      <c r="OY49" s="75"/>
      <c r="OZ49" s="75"/>
      <c r="PA49" s="75"/>
      <c r="PB49" s="75"/>
      <c r="PC49" s="75"/>
      <c r="PD49" s="75"/>
      <c r="PE49" s="75"/>
      <c r="PF49" s="75"/>
      <c r="PG49" s="75"/>
      <c r="PH49" s="75"/>
      <c r="PI49" s="75"/>
      <c r="PJ49" s="75"/>
      <c r="PK49" s="75"/>
      <c r="PL49" s="75"/>
      <c r="PM49" s="75"/>
      <c r="PN49" s="75"/>
      <c r="PO49" s="75"/>
      <c r="PP49" s="75"/>
      <c r="PQ49" s="75"/>
      <c r="PR49" s="75"/>
      <c r="PS49" s="75"/>
      <c r="PT49" s="75"/>
      <c r="PU49" s="75"/>
      <c r="PV49" s="75"/>
      <c r="PW49" s="75"/>
      <c r="PX49" s="75"/>
      <c r="PY49" s="75"/>
      <c r="PZ49" s="75"/>
      <c r="QA49" s="75"/>
      <c r="QB49" s="75"/>
      <c r="QC49" s="75"/>
      <c r="QD49" s="75"/>
      <c r="QE49" s="75"/>
      <c r="QF49" s="75"/>
      <c r="QG49" s="75"/>
      <c r="QH49" s="75"/>
      <c r="QI49" s="75"/>
      <c r="QJ49" s="75"/>
      <c r="QK49" s="75"/>
      <c r="QL49" s="75"/>
      <c r="QM49" s="75"/>
      <c r="QN49" s="75"/>
      <c r="QO49" s="75"/>
      <c r="QP49" s="75"/>
      <c r="QQ49" s="75"/>
      <c r="QR49" s="75"/>
      <c r="QS49" s="75"/>
      <c r="QT49" s="75"/>
      <c r="QU49" s="75"/>
      <c r="QV49" s="75"/>
      <c r="QW49" s="75"/>
      <c r="QX49" s="75"/>
      <c r="QY49" s="75"/>
      <c r="QZ49" s="75"/>
      <c r="RA49" s="75"/>
      <c r="RB49" s="75"/>
      <c r="RC49" s="75"/>
      <c r="RD49" s="75"/>
      <c r="RE49" s="75"/>
      <c r="RF49" s="75"/>
      <c r="RG49" s="75"/>
      <c r="RH49" s="75"/>
      <c r="RI49" s="75"/>
      <c r="RJ49" s="75"/>
      <c r="RK49" s="75"/>
      <c r="RL49" s="75"/>
      <c r="RM49" s="75"/>
      <c r="RN49" s="75"/>
      <c r="RO49" s="75"/>
      <c r="RP49" s="75"/>
      <c r="RQ49" s="75"/>
      <c r="RR49" s="75"/>
      <c r="RS49" s="75"/>
      <c r="RT49" s="75"/>
      <c r="RU49" s="75"/>
      <c r="RV49" s="75"/>
      <c r="RW49" s="75"/>
      <c r="RX49" s="75"/>
      <c r="RY49" s="75"/>
      <c r="RZ49" s="75"/>
      <c r="SA49" s="75"/>
      <c r="SB49" s="75"/>
      <c r="SC49" s="75"/>
      <c r="SD49" s="75"/>
      <c r="SE49" s="75"/>
      <c r="SF49" s="75"/>
      <c r="SG49" s="75"/>
      <c r="SH49" s="75"/>
      <c r="SI49" s="75"/>
      <c r="SJ49" s="75"/>
      <c r="SK49" s="75"/>
      <c r="SL49" s="75"/>
      <c r="SM49" s="75"/>
      <c r="SN49" s="75"/>
      <c r="SO49" s="75"/>
      <c r="SP49" s="75"/>
      <c r="SQ49" s="75"/>
      <c r="SR49" s="75"/>
      <c r="SS49" s="75"/>
      <c r="ST49" s="75"/>
      <c r="SU49" s="75"/>
      <c r="SV49" s="75"/>
      <c r="SW49" s="75"/>
      <c r="SX49" s="75"/>
      <c r="SY49" s="75"/>
      <c r="SZ49" s="75"/>
      <c r="TA49" s="75"/>
      <c r="TB49" s="75"/>
      <c r="TC49" s="75"/>
      <c r="TD49" s="75"/>
      <c r="TE49" s="75"/>
      <c r="TF49" s="75"/>
      <c r="TG49" s="75"/>
      <c r="TH49" s="75"/>
      <c r="TI49" s="75"/>
      <c r="TJ49" s="75"/>
      <c r="TK49" s="75"/>
      <c r="TL49" s="75"/>
      <c r="TM49" s="75"/>
      <c r="TN49" s="75"/>
      <c r="TO49" s="75"/>
      <c r="TP49" s="75"/>
      <c r="TQ49" s="75"/>
      <c r="TR49" s="75"/>
      <c r="TS49" s="75"/>
      <c r="TT49" s="75"/>
      <c r="TU49" s="75"/>
      <c r="TV49" s="75"/>
      <c r="TW49" s="75"/>
      <c r="TX49" s="75"/>
      <c r="TY49" s="75"/>
      <c r="TZ49" s="75"/>
      <c r="UA49" s="75"/>
      <c r="UB49" s="75"/>
      <c r="UC49" s="75"/>
      <c r="UD49" s="75"/>
      <c r="UE49" s="75"/>
      <c r="UF49" s="75"/>
      <c r="UG49" s="75"/>
      <c r="UH49" s="75"/>
      <c r="UI49" s="75"/>
      <c r="UJ49" s="75"/>
      <c r="UK49" s="75"/>
      <c r="UL49" s="75"/>
      <c r="UM49" s="75"/>
      <c r="UN49" s="75"/>
      <c r="UO49" s="75"/>
      <c r="UP49" s="75"/>
      <c r="UQ49" s="75"/>
      <c r="UR49" s="75"/>
      <c r="US49" s="75"/>
      <c r="UT49" s="75"/>
      <c r="UU49" s="75"/>
      <c r="UV49" s="75"/>
      <c r="UW49" s="75"/>
      <c r="UX49" s="75"/>
      <c r="UY49" s="75"/>
      <c r="UZ49" s="75"/>
      <c r="VA49" s="75"/>
      <c r="VB49" s="75"/>
      <c r="VC49" s="75"/>
      <c r="VD49" s="75"/>
      <c r="VE49" s="75"/>
      <c r="VF49" s="75"/>
      <c r="VG49" s="75"/>
      <c r="VH49" s="75"/>
      <c r="VI49" s="75"/>
      <c r="VJ49" s="75"/>
      <c r="VK49" s="75"/>
      <c r="VL49" s="75"/>
      <c r="VM49" s="75"/>
      <c r="VN49" s="75"/>
      <c r="VO49" s="75"/>
      <c r="VP49" s="75"/>
      <c r="VQ49" s="75"/>
      <c r="VR49" s="75"/>
      <c r="VS49" s="75"/>
      <c r="VT49" s="75"/>
      <c r="VU49" s="75"/>
      <c r="VV49" s="75"/>
      <c r="VW49" s="75"/>
      <c r="VX49" s="75"/>
      <c r="VY49" s="75"/>
      <c r="VZ49" s="75"/>
      <c r="WA49" s="75"/>
      <c r="WB49" s="75"/>
      <c r="WC49" s="75"/>
      <c r="WD49" s="75"/>
      <c r="WE49" s="75"/>
      <c r="WF49" s="75"/>
      <c r="WG49" s="75"/>
      <c r="WH49" s="75"/>
      <c r="WI49" s="75"/>
      <c r="WJ49" s="75"/>
      <c r="WK49" s="75"/>
      <c r="WL49" s="75"/>
      <c r="WM49" s="75"/>
      <c r="WN49" s="75"/>
      <c r="WO49" s="75"/>
      <c r="WP49" s="75"/>
      <c r="WQ49" s="75"/>
      <c r="WR49" s="75"/>
      <c r="WS49" s="75"/>
      <c r="WT49" s="75"/>
      <c r="WU49" s="75"/>
      <c r="WV49" s="75"/>
      <c r="WW49" s="75"/>
      <c r="WX49" s="75"/>
      <c r="WY49" s="75"/>
      <c r="WZ49" s="75"/>
      <c r="XA49" s="75"/>
      <c r="XB49" s="75"/>
      <c r="XC49" s="75"/>
      <c r="XD49" s="75"/>
      <c r="XE49" s="75"/>
      <c r="XF49" s="75"/>
      <c r="XG49" s="75"/>
      <c r="XH49" s="75"/>
      <c r="XI49" s="75"/>
      <c r="XJ49" s="75"/>
      <c r="XK49" s="75"/>
      <c r="XL49" s="75"/>
      <c r="XM49" s="75"/>
      <c r="XN49" s="75"/>
      <c r="XO49" s="75"/>
      <c r="XP49" s="75"/>
      <c r="XQ49" s="75"/>
      <c r="XR49" s="75"/>
      <c r="XS49" s="75"/>
      <c r="XT49" s="75"/>
      <c r="XU49" s="75"/>
      <c r="XV49" s="75"/>
      <c r="XW49" s="75"/>
      <c r="XX49" s="75"/>
      <c r="XY49" s="75"/>
      <c r="XZ49" s="75"/>
      <c r="YA49" s="75"/>
      <c r="YB49" s="75"/>
      <c r="YC49" s="75"/>
      <c r="YD49" s="75"/>
      <c r="YE49" s="75"/>
      <c r="YF49" s="75"/>
      <c r="YG49" s="75"/>
      <c r="YH49" s="75"/>
      <c r="YI49" s="75"/>
      <c r="YJ49" s="75"/>
      <c r="YK49" s="75"/>
      <c r="YL49" s="75"/>
      <c r="YM49" s="75"/>
      <c r="YN49" s="75"/>
      <c r="YO49" s="75"/>
      <c r="YP49" s="75"/>
      <c r="YQ49" s="75"/>
      <c r="YR49" s="75"/>
      <c r="YS49" s="75"/>
      <c r="YT49" s="75"/>
      <c r="YU49" s="75"/>
      <c r="YV49" s="75"/>
      <c r="YW49" s="75"/>
      <c r="YX49" s="75"/>
      <c r="YY49" s="75"/>
      <c r="YZ49" s="75"/>
      <c r="ZA49" s="75"/>
      <c r="ZB49" s="75"/>
      <c r="ZC49" s="75"/>
      <c r="ZD49" s="75"/>
      <c r="ZE49" s="75"/>
      <c r="ZF49" s="75"/>
      <c r="ZG49" s="75"/>
      <c r="ZH49" s="75"/>
      <c r="ZI49" s="75"/>
      <c r="ZJ49" s="75"/>
      <c r="ZK49" s="75"/>
      <c r="ZL49" s="75"/>
      <c r="ZM49" s="75"/>
      <c r="ZN49" s="75"/>
      <c r="ZO49" s="75"/>
      <c r="ZP49" s="75"/>
      <c r="ZQ49" s="75"/>
      <c r="ZR49" s="75"/>
      <c r="ZS49" s="75"/>
      <c r="ZT49" s="75"/>
      <c r="ZU49" s="75"/>
      <c r="ZV49" s="75"/>
      <c r="ZW49" s="75"/>
      <c r="ZX49" s="75"/>
      <c r="ZY49" s="75"/>
      <c r="ZZ49" s="75"/>
      <c r="AAA49" s="75"/>
      <c r="AAB49" s="75"/>
      <c r="AAC49" s="75"/>
      <c r="AAD49" s="75"/>
      <c r="AAE49" s="75"/>
      <c r="AAF49" s="75"/>
      <c r="AAG49" s="75"/>
      <c r="AAH49" s="75"/>
      <c r="AAI49" s="75"/>
      <c r="AAJ49" s="75"/>
      <c r="AAK49" s="75"/>
      <c r="AAL49" s="75"/>
      <c r="AAM49" s="75"/>
      <c r="AAN49" s="75"/>
      <c r="AAO49" s="75"/>
      <c r="AAP49" s="75"/>
      <c r="AAQ49" s="75"/>
      <c r="AAR49" s="75"/>
      <c r="AAS49" s="75"/>
      <c r="AAT49" s="75"/>
      <c r="AAU49" s="75"/>
      <c r="AAV49" s="75"/>
      <c r="AAW49" s="75"/>
      <c r="AAX49" s="75"/>
      <c r="AAY49" s="75"/>
      <c r="AAZ49" s="75"/>
      <c r="ABA49" s="75"/>
      <c r="ABB49" s="75"/>
      <c r="ABC49" s="75"/>
      <c r="ABD49" s="75"/>
      <c r="ABE49" s="75"/>
      <c r="ABF49" s="75"/>
      <c r="ABG49" s="75"/>
      <c r="ABH49" s="75"/>
      <c r="ABI49" s="75"/>
      <c r="ABJ49" s="75"/>
      <c r="ABK49" s="75"/>
      <c r="ABL49" s="75"/>
      <c r="ABM49" s="75"/>
      <c r="ABN49" s="75"/>
      <c r="ABO49" s="75"/>
      <c r="ABP49" s="75"/>
      <c r="ABQ49" s="75"/>
      <c r="ABR49" s="75"/>
      <c r="ABS49" s="75"/>
      <c r="ABT49" s="75"/>
      <c r="ABU49" s="75"/>
      <c r="ABV49" s="75"/>
      <c r="ABW49" s="75"/>
      <c r="ABX49" s="75"/>
      <c r="ABY49" s="75"/>
      <c r="ABZ49" s="75"/>
      <c r="ACA49" s="75"/>
      <c r="ACB49" s="75"/>
      <c r="ACC49" s="75"/>
      <c r="ACD49" s="75"/>
      <c r="ACE49" s="75"/>
      <c r="ACF49" s="75"/>
      <c r="ACG49" s="75"/>
      <c r="ACH49" s="75"/>
      <c r="ACI49" s="75"/>
      <c r="ACJ49" s="75"/>
      <c r="ACK49" s="75"/>
      <c r="ACL49" s="75"/>
      <c r="ACM49" s="75"/>
      <c r="ACN49" s="75"/>
      <c r="ACO49" s="75"/>
      <c r="ACP49" s="75"/>
      <c r="ACQ49" s="75"/>
      <c r="ACR49" s="75"/>
      <c r="ACS49" s="75"/>
      <c r="ACT49" s="75"/>
      <c r="ACU49" s="75"/>
      <c r="ACV49" s="75"/>
      <c r="ACW49" s="75"/>
      <c r="ACX49" s="75"/>
      <c r="ACY49" s="75"/>
      <c r="ACZ49" s="75"/>
      <c r="ADA49" s="75"/>
      <c r="ADB49" s="75"/>
      <c r="ADC49" s="75"/>
      <c r="ADD49" s="75"/>
      <c r="ADE49" s="75"/>
      <c r="ADF49" s="75"/>
      <c r="ADG49" s="75"/>
      <c r="ADH49" s="75"/>
      <c r="ADI49" s="75"/>
      <c r="ADJ49" s="75"/>
      <c r="ADK49" s="75"/>
      <c r="ADL49" s="75"/>
      <c r="ADM49" s="75"/>
      <c r="ADN49" s="75"/>
      <c r="ADO49" s="75"/>
      <c r="ADP49" s="75"/>
      <c r="ADQ49" s="75"/>
      <c r="ADR49" s="75"/>
      <c r="ADS49" s="75"/>
      <c r="ADT49" s="75"/>
      <c r="ADU49" s="75"/>
      <c r="ADV49" s="75"/>
      <c r="ADW49" s="75"/>
      <c r="ADX49" s="75"/>
      <c r="ADY49" s="75"/>
      <c r="ADZ49" s="75"/>
      <c r="AEA49" s="75"/>
      <c r="AEB49" s="75"/>
      <c r="AEC49" s="75"/>
      <c r="AED49" s="75"/>
      <c r="AEE49" s="75"/>
      <c r="AEF49" s="75"/>
      <c r="AEG49" s="75"/>
      <c r="AEH49" s="75"/>
      <c r="AEI49" s="75"/>
      <c r="AEJ49" s="75"/>
      <c r="AEK49" s="75"/>
      <c r="AEL49" s="75"/>
      <c r="AEM49" s="75"/>
      <c r="AEN49" s="75"/>
      <c r="AEO49" s="75"/>
      <c r="AEP49" s="75"/>
      <c r="AEQ49" s="75"/>
      <c r="AER49" s="75"/>
      <c r="AES49" s="75"/>
      <c r="AET49" s="75"/>
      <c r="AEU49" s="75"/>
      <c r="AEV49" s="75"/>
      <c r="AEW49" s="75"/>
      <c r="AEX49" s="75"/>
      <c r="AEY49" s="75"/>
      <c r="AEZ49" s="75"/>
      <c r="AFA49" s="75"/>
      <c r="AFB49" s="75"/>
      <c r="AFC49" s="75"/>
      <c r="AFD49" s="75"/>
      <c r="AFE49" s="75"/>
      <c r="AFF49" s="75"/>
      <c r="AFG49" s="75"/>
      <c r="AFH49" s="75"/>
      <c r="AFI49" s="75"/>
      <c r="AFJ49" s="75"/>
      <c r="AFK49" s="75"/>
      <c r="AFL49" s="75"/>
      <c r="AFM49" s="75"/>
      <c r="AFN49" s="75"/>
      <c r="AFO49" s="75"/>
      <c r="AFP49" s="75"/>
      <c r="AFQ49" s="75"/>
      <c r="AFR49" s="75"/>
      <c r="AFS49" s="75"/>
      <c r="AFT49" s="75"/>
      <c r="AFU49" s="75"/>
      <c r="AFV49" s="75"/>
      <c r="AFW49" s="75"/>
      <c r="AFX49" s="75"/>
      <c r="AFY49" s="75"/>
      <c r="AFZ49" s="75"/>
      <c r="AGA49" s="75"/>
      <c r="AGB49" s="75"/>
      <c r="AGC49" s="75"/>
      <c r="AGD49" s="75"/>
      <c r="AGE49" s="75"/>
      <c r="AGF49" s="75"/>
      <c r="AGG49" s="75"/>
      <c r="AGH49" s="75"/>
      <c r="AGI49" s="75"/>
      <c r="AGJ49" s="75"/>
      <c r="AGK49" s="75"/>
      <c r="AGL49" s="75"/>
      <c r="AGM49" s="75"/>
      <c r="AGN49" s="75"/>
      <c r="AGO49" s="75"/>
      <c r="AGP49" s="75"/>
      <c r="AGQ49" s="75"/>
      <c r="AGR49" s="75"/>
      <c r="AGS49" s="75"/>
      <c r="AGT49" s="75"/>
      <c r="AGU49" s="75"/>
      <c r="AGV49" s="75"/>
      <c r="AGW49" s="75"/>
      <c r="AGX49" s="75"/>
      <c r="AGY49" s="75"/>
      <c r="AGZ49" s="75"/>
      <c r="AHA49" s="75"/>
      <c r="AHB49" s="75"/>
      <c r="AHC49" s="75"/>
      <c r="AHD49" s="75"/>
      <c r="AHE49" s="75"/>
      <c r="AHF49" s="75"/>
      <c r="AHG49" s="75"/>
      <c r="AHH49" s="75"/>
      <c r="AHI49" s="75"/>
      <c r="AHJ49" s="75"/>
      <c r="AHK49" s="75"/>
      <c r="AHL49" s="75"/>
      <c r="AHM49" s="75"/>
      <c r="AHN49" s="75"/>
      <c r="AHO49" s="75"/>
      <c r="AHP49" s="75"/>
      <c r="AHQ49" s="75"/>
      <c r="AHR49" s="75"/>
      <c r="AHS49" s="75"/>
      <c r="AHT49" s="75"/>
      <c r="AHU49" s="75"/>
      <c r="AHV49" s="75"/>
      <c r="AHW49" s="75"/>
      <c r="AHX49" s="75"/>
      <c r="AHY49" s="75"/>
      <c r="AHZ49" s="75"/>
      <c r="AIA49" s="75"/>
      <c r="AIB49" s="75"/>
      <c r="AIC49" s="75"/>
      <c r="AID49" s="75"/>
      <c r="AIE49" s="75"/>
      <c r="AIF49" s="75"/>
      <c r="AIG49" s="75"/>
      <c r="AIH49" s="75"/>
      <c r="AII49" s="75"/>
      <c r="AIJ49" s="75"/>
      <c r="AIK49" s="75"/>
      <c r="AIL49" s="75"/>
      <c r="AIM49" s="75"/>
      <c r="AIN49" s="75"/>
      <c r="AIO49" s="75"/>
      <c r="AIP49" s="75"/>
      <c r="AIQ49" s="75"/>
      <c r="AIR49" s="75"/>
      <c r="AIS49" s="75"/>
      <c r="AIT49" s="75"/>
      <c r="AIU49" s="75"/>
      <c r="AIV49" s="75"/>
      <c r="AIW49" s="75"/>
      <c r="AIX49" s="75"/>
      <c r="AIY49" s="75"/>
      <c r="AIZ49" s="75"/>
      <c r="AJA49" s="75"/>
      <c r="AJB49" s="75"/>
      <c r="AJC49" s="75"/>
      <c r="AJD49" s="75"/>
      <c r="AJE49" s="75"/>
      <c r="AJF49" s="75"/>
      <c r="AJG49" s="75"/>
      <c r="AJH49" s="75"/>
      <c r="AJI49" s="75"/>
      <c r="AJJ49" s="75"/>
      <c r="AJK49" s="75"/>
      <c r="AJL49" s="75"/>
      <c r="AJM49" s="75"/>
      <c r="AJN49" s="75"/>
      <c r="AJO49" s="75"/>
      <c r="AJP49" s="75"/>
      <c r="AJQ49" s="75"/>
      <c r="AJR49" s="75"/>
      <c r="AJS49" s="75"/>
      <c r="AJT49" s="75"/>
      <c r="AJU49" s="75"/>
      <c r="AJV49" s="75"/>
      <c r="AJW49" s="75"/>
      <c r="AJX49" s="75"/>
      <c r="AJY49" s="75"/>
      <c r="AJZ49" s="75"/>
      <c r="AKA49" s="75"/>
      <c r="AKB49" s="75"/>
      <c r="AKC49" s="75"/>
      <c r="AKD49" s="75"/>
      <c r="AKE49" s="75"/>
      <c r="AKF49" s="75"/>
      <c r="AKG49" s="75"/>
      <c r="AKH49" s="75"/>
      <c r="AKI49" s="75"/>
      <c r="AKJ49" s="75"/>
      <c r="AKK49" s="75"/>
      <c r="AKL49" s="75"/>
      <c r="AKM49" s="75"/>
      <c r="AKN49" s="75"/>
      <c r="AKO49" s="75"/>
      <c r="AKP49" s="75"/>
      <c r="AKQ49" s="75"/>
      <c r="AKR49" s="75"/>
      <c r="AKS49" s="75"/>
      <c r="AKT49" s="75"/>
      <c r="AKU49" s="75"/>
      <c r="AKV49" s="75"/>
      <c r="AKW49" s="75"/>
      <c r="AKX49" s="75"/>
      <c r="AKY49" s="75"/>
      <c r="AKZ49" s="75"/>
      <c r="ALA49" s="75"/>
      <c r="ALB49" s="75"/>
      <c r="ALC49" s="75"/>
      <c r="ALD49" s="75"/>
      <c r="ALE49" s="75"/>
      <c r="ALF49" s="75"/>
      <c r="ALG49" s="75"/>
      <c r="ALH49" s="75"/>
      <c r="ALI49" s="75"/>
      <c r="ALJ49" s="75"/>
      <c r="ALK49" s="75"/>
      <c r="ALL49" s="75"/>
      <c r="ALM49" s="75"/>
      <c r="ALN49" s="75"/>
      <c r="ALO49" s="75"/>
      <c r="ALP49" s="75"/>
      <c r="ALQ49" s="75"/>
      <c r="ALR49" s="75"/>
      <c r="ALS49" s="75"/>
      <c r="ALT49" s="75"/>
      <c r="ALU49" s="75"/>
      <c r="ALV49" s="75"/>
      <c r="ALW49" s="75"/>
      <c r="ALX49" s="75"/>
      <c r="ALY49" s="75"/>
      <c r="ALZ49" s="75"/>
    </row>
    <row r="50" spans="1:1014" ht="15.75" x14ac:dyDescent="0.25">
      <c r="A50" s="365" t="s">
        <v>469</v>
      </c>
      <c r="B50" s="40" t="s">
        <v>384</v>
      </c>
      <c r="C50" s="33"/>
      <c r="D50" s="33"/>
      <c r="E50" s="33"/>
      <c r="F50" s="33"/>
      <c r="G50" s="33"/>
      <c r="H50" s="33"/>
      <c r="I50" s="33"/>
      <c r="J50" s="33"/>
      <c r="K50" s="56"/>
      <c r="L50" s="269"/>
      <c r="M50" s="269"/>
      <c r="N50" s="56"/>
    </row>
    <row r="51" spans="1:1014" ht="31.5" x14ac:dyDescent="0.25">
      <c r="A51" s="366"/>
      <c r="B51" s="40" t="s">
        <v>246</v>
      </c>
      <c r="C51" s="33"/>
      <c r="D51" s="33"/>
      <c r="E51" s="33"/>
      <c r="F51" s="33"/>
      <c r="G51" s="33"/>
      <c r="H51" s="63" t="s">
        <v>61</v>
      </c>
      <c r="I51" s="62">
        <v>0.19</v>
      </c>
      <c r="J51" s="63" t="s">
        <v>151</v>
      </c>
      <c r="K51" s="56"/>
      <c r="L51" s="269">
        <f>1937.6577-1937.6577</f>
        <v>0</v>
      </c>
      <c r="M51" s="314">
        <f>19.5723+409.76103-48.02698</f>
        <v>381.30635000000001</v>
      </c>
      <c r="N51" s="56"/>
    </row>
    <row r="52" spans="1:1014" ht="15.75" x14ac:dyDescent="0.25">
      <c r="A52" s="350" t="s">
        <v>434</v>
      </c>
      <c r="B52" s="40" t="s">
        <v>64</v>
      </c>
      <c r="C52" s="33"/>
      <c r="D52" s="33"/>
      <c r="E52" s="33"/>
      <c r="F52" s="33"/>
      <c r="G52" s="33"/>
      <c r="H52" s="33"/>
      <c r="I52" s="33"/>
      <c r="J52" s="33"/>
      <c r="K52" s="56"/>
      <c r="L52" s="269"/>
      <c r="M52" s="269"/>
      <c r="N52" s="56"/>
    </row>
    <row r="53" spans="1:1014" ht="47.25" x14ac:dyDescent="0.25">
      <c r="A53" s="351"/>
      <c r="B53" s="40" t="s">
        <v>249</v>
      </c>
      <c r="C53" s="33"/>
      <c r="D53" s="33"/>
      <c r="E53" s="33"/>
      <c r="F53" s="33"/>
      <c r="G53" s="33"/>
      <c r="H53" s="63" t="s">
        <v>61</v>
      </c>
      <c r="I53" s="63">
        <v>0.71499999999999997</v>
      </c>
      <c r="J53" s="63" t="s">
        <v>151</v>
      </c>
      <c r="K53" s="234"/>
      <c r="L53" s="269">
        <f>1954.2501-1954.2501</f>
        <v>0</v>
      </c>
      <c r="M53" s="314">
        <f>19.7399+740.2601-277.807</f>
        <v>482.19299999999998</v>
      </c>
      <c r="N53" s="56"/>
    </row>
    <row r="54" spans="1:1014" ht="15.75" x14ac:dyDescent="0.25">
      <c r="A54" s="350" t="s">
        <v>286</v>
      </c>
      <c r="B54" s="40" t="s">
        <v>64</v>
      </c>
      <c r="C54" s="33"/>
      <c r="D54" s="33"/>
      <c r="E54" s="33"/>
      <c r="F54" s="33"/>
      <c r="G54" s="33"/>
      <c r="H54" s="33"/>
      <c r="I54" s="33"/>
      <c r="J54" s="33"/>
      <c r="K54" s="56"/>
      <c r="L54" s="269"/>
      <c r="M54" s="269"/>
      <c r="N54" s="56"/>
    </row>
    <row r="55" spans="1:1014" ht="47.25" x14ac:dyDescent="0.25">
      <c r="A55" s="351"/>
      <c r="B55" s="40" t="s">
        <v>250</v>
      </c>
      <c r="C55" s="33"/>
      <c r="D55" s="33"/>
      <c r="E55" s="33"/>
      <c r="F55" s="33"/>
      <c r="G55" s="33"/>
      <c r="H55" s="63" t="s">
        <v>61</v>
      </c>
      <c r="I55" s="62">
        <v>0.11</v>
      </c>
      <c r="J55" s="63" t="s">
        <v>151</v>
      </c>
      <c r="K55" s="56"/>
      <c r="L55" s="314">
        <f>547.5591-65.34-30.7593-157.3762</f>
        <v>294.08359999999999</v>
      </c>
      <c r="M55" s="314">
        <f>5.5309-0.66+218.8593-220.7706</f>
        <v>2.9596</v>
      </c>
      <c r="N55" s="56"/>
    </row>
    <row r="56" spans="1:1014" ht="15.75" x14ac:dyDescent="0.25">
      <c r="A56" s="350" t="s">
        <v>435</v>
      </c>
      <c r="B56" s="40" t="s">
        <v>64</v>
      </c>
      <c r="C56" s="33"/>
      <c r="D56" s="33"/>
      <c r="E56" s="33"/>
      <c r="F56" s="33"/>
      <c r="G56" s="33"/>
      <c r="H56" s="33"/>
      <c r="I56" s="33"/>
      <c r="J56" s="33"/>
      <c r="K56" s="56"/>
      <c r="L56" s="269"/>
      <c r="M56" s="269"/>
      <c r="N56" s="56"/>
    </row>
    <row r="57" spans="1:1014" ht="47.25" x14ac:dyDescent="0.25">
      <c r="A57" s="351"/>
      <c r="B57" s="40" t="s">
        <v>251</v>
      </c>
      <c r="C57" s="33"/>
      <c r="D57" s="33"/>
      <c r="E57" s="33"/>
      <c r="F57" s="33"/>
      <c r="G57" s="33"/>
      <c r="H57" s="63" t="s">
        <v>61</v>
      </c>
      <c r="I57" s="62">
        <v>0.15</v>
      </c>
      <c r="J57" s="63" t="s">
        <v>151</v>
      </c>
      <c r="K57" s="56"/>
      <c r="L57" s="269">
        <f>1890.3753-1184.5944-705.7809</f>
        <v>0</v>
      </c>
      <c r="M57" s="314">
        <f>19.0947-11.9656+395.5409-7.02833</f>
        <v>395.64166999999998</v>
      </c>
      <c r="N57" s="56"/>
    </row>
    <row r="58" spans="1:1014" ht="15.75" x14ac:dyDescent="0.25">
      <c r="A58" s="363" t="s">
        <v>287</v>
      </c>
      <c r="B58" s="35" t="s">
        <v>64</v>
      </c>
      <c r="C58" s="33"/>
      <c r="D58" s="33"/>
      <c r="E58" s="33"/>
      <c r="F58" s="33"/>
      <c r="G58" s="33"/>
      <c r="H58" s="41"/>
      <c r="I58" s="50"/>
      <c r="J58" s="41"/>
      <c r="K58" s="56"/>
      <c r="L58" s="269"/>
      <c r="M58" s="269"/>
      <c r="N58" s="56"/>
    </row>
    <row r="59" spans="1:1014" ht="51" customHeight="1" x14ac:dyDescent="0.25">
      <c r="A59" s="364"/>
      <c r="B59" s="35" t="s">
        <v>288</v>
      </c>
      <c r="C59" s="33"/>
      <c r="D59" s="33"/>
      <c r="E59" s="33"/>
      <c r="F59" s="33"/>
      <c r="G59" s="33"/>
      <c r="H59" s="41"/>
      <c r="I59" s="50"/>
      <c r="J59" s="41" t="s">
        <v>136</v>
      </c>
      <c r="K59" s="56"/>
      <c r="L59" s="269"/>
      <c r="M59" s="269">
        <f>4900-3528.9702</f>
        <v>1371.0298</v>
      </c>
      <c r="N59" s="56">
        <v>0</v>
      </c>
    </row>
    <row r="60" spans="1:1014" ht="16.5" customHeight="1" x14ac:dyDescent="0.25">
      <c r="A60" s="367" t="s">
        <v>487</v>
      </c>
      <c r="B60" s="35" t="s">
        <v>64</v>
      </c>
      <c r="C60" s="33"/>
      <c r="D60" s="33"/>
      <c r="E60" s="33"/>
      <c r="F60" s="33"/>
      <c r="G60" s="33"/>
      <c r="H60" s="41"/>
      <c r="I60" s="50"/>
      <c r="J60" s="41"/>
      <c r="K60" s="56"/>
      <c r="L60" s="269"/>
      <c r="M60" s="269"/>
      <c r="N60" s="56"/>
    </row>
    <row r="61" spans="1:1014" ht="51" customHeight="1" x14ac:dyDescent="0.25">
      <c r="A61" s="368"/>
      <c r="B61" s="312" t="s">
        <v>486</v>
      </c>
      <c r="C61" s="33"/>
      <c r="D61" s="33"/>
      <c r="E61" s="33"/>
      <c r="F61" s="33"/>
      <c r="G61" s="33"/>
      <c r="H61" s="41" t="s">
        <v>61</v>
      </c>
      <c r="I61" s="50" t="s">
        <v>488</v>
      </c>
      <c r="J61" s="41" t="s">
        <v>151</v>
      </c>
      <c r="K61" s="56"/>
      <c r="L61" s="269"/>
      <c r="M61" s="314">
        <v>2843.06</v>
      </c>
      <c r="N61" s="56"/>
    </row>
    <row r="62" spans="1:1014" ht="31.5" x14ac:dyDescent="0.25">
      <c r="A62" s="100" t="s">
        <v>44</v>
      </c>
      <c r="B62" s="331" t="s">
        <v>59</v>
      </c>
      <c r="C62" s="329"/>
      <c r="D62" s="329"/>
      <c r="E62" s="329"/>
      <c r="F62" s="329"/>
      <c r="G62" s="329"/>
      <c r="H62" s="329"/>
      <c r="I62" s="329"/>
      <c r="J62" s="329"/>
      <c r="K62" s="330"/>
      <c r="L62" s="330">
        <f>L64</f>
        <v>0</v>
      </c>
      <c r="M62" s="330">
        <f t="shared" ref="M62:N62" si="3">M64</f>
        <v>10305.200000000001</v>
      </c>
      <c r="N62" s="330">
        <f t="shared" si="3"/>
        <v>0</v>
      </c>
    </row>
    <row r="63" spans="1:1014" ht="14.25" customHeight="1" x14ac:dyDescent="0.25">
      <c r="A63" s="348" t="s">
        <v>48</v>
      </c>
      <c r="B63" s="60" t="s">
        <v>64</v>
      </c>
      <c r="C63" s="33"/>
      <c r="D63" s="33"/>
      <c r="E63" s="33"/>
      <c r="F63" s="33"/>
      <c r="G63" s="33"/>
      <c r="H63" s="33"/>
      <c r="I63" s="33"/>
      <c r="J63" s="33"/>
      <c r="K63" s="56"/>
      <c r="L63" s="56"/>
      <c r="M63" s="56"/>
      <c r="N63" s="56"/>
    </row>
    <row r="64" spans="1:1014" ht="21" customHeight="1" x14ac:dyDescent="0.25">
      <c r="A64" s="349"/>
      <c r="B64" s="64" t="s">
        <v>404</v>
      </c>
      <c r="C64" s="34"/>
      <c r="D64" s="34"/>
      <c r="E64" s="34"/>
      <c r="F64" s="34"/>
      <c r="G64" s="34"/>
      <c r="H64" s="58" t="s">
        <v>61</v>
      </c>
      <c r="I64" s="58">
        <v>0.74399999999999999</v>
      </c>
      <c r="J64" s="58" t="s">
        <v>455</v>
      </c>
      <c r="K64" s="235"/>
      <c r="L64" s="235"/>
      <c r="M64" s="313">
        <f>10697.1-391.9</f>
        <v>10305.200000000001</v>
      </c>
      <c r="N64" s="235"/>
    </row>
    <row r="65" spans="1:1016" ht="31.5" x14ac:dyDescent="0.25">
      <c r="A65" s="100" t="s">
        <v>74</v>
      </c>
      <c r="B65" s="332" t="s">
        <v>75</v>
      </c>
      <c r="C65" s="329"/>
      <c r="D65" s="329"/>
      <c r="E65" s="329"/>
      <c r="F65" s="329"/>
      <c r="G65" s="329"/>
      <c r="H65" s="329"/>
      <c r="I65" s="329"/>
      <c r="J65" s="329"/>
      <c r="K65" s="333"/>
      <c r="L65" s="330">
        <f>L67</f>
        <v>0</v>
      </c>
      <c r="M65" s="330">
        <f t="shared" ref="M65:N65" si="4">M67</f>
        <v>0</v>
      </c>
      <c r="N65" s="330">
        <f t="shared" si="4"/>
        <v>238077.3</v>
      </c>
    </row>
    <row r="66" spans="1:1016" ht="15.75" x14ac:dyDescent="0.25">
      <c r="A66" s="352" t="s">
        <v>219</v>
      </c>
      <c r="B66" s="60" t="s">
        <v>64</v>
      </c>
      <c r="C66" s="33"/>
      <c r="D66" s="33"/>
      <c r="E66" s="33"/>
      <c r="F66" s="33"/>
      <c r="G66" s="33"/>
      <c r="H66" s="33"/>
      <c r="I66" s="33"/>
      <c r="J66" s="33"/>
      <c r="K66" s="39"/>
      <c r="L66" s="39"/>
      <c r="M66" s="239"/>
      <c r="N66" s="61"/>
    </row>
    <row r="67" spans="1:1016" ht="31.5" x14ac:dyDescent="0.25">
      <c r="A67" s="353"/>
      <c r="B67" s="23" t="s">
        <v>260</v>
      </c>
      <c r="C67" s="33"/>
      <c r="D67" s="33"/>
      <c r="E67" s="33"/>
      <c r="F67" s="33"/>
      <c r="G67" s="33"/>
      <c r="H67" s="52" t="s">
        <v>289</v>
      </c>
      <c r="I67" s="17" t="s">
        <v>290</v>
      </c>
      <c r="J67" s="52" t="s">
        <v>261</v>
      </c>
      <c r="K67" s="39"/>
      <c r="L67" s="39"/>
      <c r="M67" s="267">
        <f>11000-3688.2-569.456-6742.344</f>
        <v>0</v>
      </c>
      <c r="N67" s="255">
        <f>227077.31+3688.19+569.456+6742.344</f>
        <v>238077.3</v>
      </c>
    </row>
    <row r="68" spans="1:1016" ht="31.5" x14ac:dyDescent="0.25">
      <c r="A68" s="33" t="s">
        <v>76</v>
      </c>
      <c r="B68" s="332" t="s">
        <v>104</v>
      </c>
      <c r="C68" s="329"/>
      <c r="D68" s="329"/>
      <c r="E68" s="329"/>
      <c r="F68" s="329"/>
      <c r="G68" s="329"/>
      <c r="H68" s="329"/>
      <c r="I68" s="329"/>
      <c r="J68" s="329"/>
      <c r="K68" s="333"/>
      <c r="L68" s="330">
        <f>L70+L72</f>
        <v>0</v>
      </c>
      <c r="M68" s="330">
        <f t="shared" ref="M68:N68" si="5">M70+M72</f>
        <v>53000</v>
      </c>
      <c r="N68" s="330">
        <f t="shared" si="5"/>
        <v>0</v>
      </c>
    </row>
    <row r="69" spans="1:1016" ht="15.75" x14ac:dyDescent="0.25">
      <c r="A69" s="352" t="s">
        <v>78</v>
      </c>
      <c r="B69" s="60" t="s">
        <v>51</v>
      </c>
      <c r="C69" s="33"/>
      <c r="D69" s="33"/>
      <c r="E69" s="33"/>
      <c r="F69" s="33"/>
      <c r="G69" s="33"/>
      <c r="H69" s="33"/>
      <c r="I69" s="33"/>
      <c r="J69" s="33"/>
      <c r="K69" s="39"/>
      <c r="L69" s="39"/>
      <c r="M69" s="239"/>
      <c r="N69" s="61"/>
    </row>
    <row r="70" spans="1:1016" ht="31.5" x14ac:dyDescent="0.25">
      <c r="A70" s="353"/>
      <c r="B70" s="23" t="s">
        <v>109</v>
      </c>
      <c r="C70" s="33"/>
      <c r="D70" s="33"/>
      <c r="E70" s="33"/>
      <c r="F70" s="33"/>
      <c r="G70" s="33"/>
      <c r="H70" s="68" t="s">
        <v>110</v>
      </c>
      <c r="I70" s="69" t="s">
        <v>89</v>
      </c>
      <c r="J70" s="68" t="s">
        <v>151</v>
      </c>
      <c r="K70" s="80"/>
      <c r="L70" s="80"/>
      <c r="M70" s="309">
        <v>50000</v>
      </c>
      <c r="N70" s="275"/>
    </row>
    <row r="71" spans="1:1016" ht="15.75" x14ac:dyDescent="0.25">
      <c r="A71" s="352" t="s">
        <v>281</v>
      </c>
      <c r="B71" s="130" t="s">
        <v>51</v>
      </c>
      <c r="C71" s="100"/>
      <c r="D71" s="100"/>
      <c r="E71" s="100"/>
      <c r="F71" s="100"/>
      <c r="G71" s="100"/>
      <c r="H71" s="100"/>
      <c r="I71" s="100"/>
      <c r="J71" s="100"/>
      <c r="K71" s="80"/>
      <c r="L71" s="80"/>
      <c r="M71" s="309"/>
      <c r="N71" s="61"/>
    </row>
    <row r="72" spans="1:1016" ht="31.5" x14ac:dyDescent="0.25">
      <c r="A72" s="353"/>
      <c r="B72" s="77" t="s">
        <v>385</v>
      </c>
      <c r="C72" s="100"/>
      <c r="D72" s="100"/>
      <c r="E72" s="100"/>
      <c r="F72" s="100"/>
      <c r="G72" s="100"/>
      <c r="H72" s="68" t="s">
        <v>110</v>
      </c>
      <c r="I72" s="69" t="s">
        <v>468</v>
      </c>
      <c r="J72" s="68" t="s">
        <v>151</v>
      </c>
      <c r="K72" s="80"/>
      <c r="L72" s="80"/>
      <c r="M72" s="309">
        <v>3000</v>
      </c>
      <c r="N72" s="275"/>
    </row>
    <row r="73" spans="1:1016" s="198" customFormat="1" ht="31.5" x14ac:dyDescent="0.25">
      <c r="A73" s="34" t="s">
        <v>79</v>
      </c>
      <c r="B73" s="334" t="s">
        <v>259</v>
      </c>
      <c r="C73" s="329"/>
      <c r="D73" s="329"/>
      <c r="E73" s="329"/>
      <c r="F73" s="329"/>
      <c r="G73" s="329"/>
      <c r="H73" s="329"/>
      <c r="I73" s="329"/>
      <c r="J73" s="329"/>
      <c r="K73" s="333"/>
      <c r="L73" s="330">
        <f>L74+L75</f>
        <v>0</v>
      </c>
      <c r="M73" s="330">
        <f t="shared" ref="M73:N73" si="6">M74+M75</f>
        <v>297570.09999999998</v>
      </c>
      <c r="N73" s="330">
        <f t="shared" si="6"/>
        <v>0</v>
      </c>
      <c r="O73" s="197"/>
      <c r="P73" s="197"/>
      <c r="Q73" s="197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7"/>
      <c r="AG73" s="197"/>
      <c r="AH73" s="197"/>
      <c r="AI73" s="197"/>
      <c r="AJ73" s="197"/>
      <c r="AK73" s="197"/>
      <c r="AL73" s="197"/>
      <c r="AM73" s="197"/>
      <c r="AN73" s="197"/>
      <c r="AO73" s="197"/>
      <c r="AP73" s="197"/>
      <c r="AQ73" s="197"/>
      <c r="AR73" s="197"/>
      <c r="AS73" s="197"/>
      <c r="AT73" s="197"/>
      <c r="AU73" s="197"/>
      <c r="AV73" s="197"/>
      <c r="AW73" s="197"/>
      <c r="AX73" s="197"/>
      <c r="AY73" s="197"/>
      <c r="AZ73" s="197"/>
      <c r="BA73" s="197"/>
      <c r="BB73" s="197"/>
      <c r="BC73" s="197"/>
      <c r="BD73" s="197"/>
      <c r="BE73" s="197"/>
      <c r="BF73" s="197"/>
      <c r="BG73" s="197"/>
      <c r="BH73" s="197"/>
      <c r="BI73" s="197"/>
      <c r="BJ73" s="197"/>
      <c r="BK73" s="197"/>
      <c r="BL73" s="197"/>
      <c r="BM73" s="197"/>
      <c r="BN73" s="197"/>
      <c r="BO73" s="197"/>
      <c r="BP73" s="197"/>
      <c r="BQ73" s="197"/>
      <c r="BR73" s="197"/>
      <c r="BS73" s="197"/>
      <c r="BT73" s="197"/>
      <c r="BU73" s="197"/>
      <c r="BV73" s="197"/>
      <c r="BW73" s="197"/>
      <c r="BX73" s="197"/>
      <c r="BY73" s="197"/>
      <c r="BZ73" s="197"/>
      <c r="CA73" s="197"/>
      <c r="CB73" s="197"/>
      <c r="CC73" s="197"/>
      <c r="CD73" s="197"/>
      <c r="CE73" s="197"/>
      <c r="CF73" s="197"/>
      <c r="CG73" s="197"/>
      <c r="CH73" s="197"/>
      <c r="CI73" s="197"/>
      <c r="CJ73" s="197"/>
      <c r="CK73" s="197"/>
      <c r="CL73" s="197"/>
      <c r="CM73" s="197"/>
      <c r="CN73" s="197"/>
      <c r="CO73" s="197"/>
      <c r="CP73" s="197"/>
      <c r="CQ73" s="197"/>
      <c r="CR73" s="197"/>
      <c r="CS73" s="197"/>
      <c r="CT73" s="197"/>
      <c r="CU73" s="197"/>
      <c r="CV73" s="197"/>
      <c r="CW73" s="197"/>
      <c r="CX73" s="197"/>
      <c r="CY73" s="197"/>
      <c r="CZ73" s="197"/>
      <c r="DA73" s="197"/>
      <c r="DB73" s="197"/>
      <c r="DC73" s="197"/>
      <c r="DD73" s="197"/>
      <c r="DE73" s="197"/>
      <c r="DF73" s="197"/>
      <c r="DG73" s="197"/>
      <c r="DH73" s="197"/>
      <c r="DI73" s="197"/>
      <c r="DJ73" s="197"/>
      <c r="DK73" s="197"/>
      <c r="DL73" s="197"/>
      <c r="DM73" s="197"/>
      <c r="DN73" s="197"/>
      <c r="DO73" s="197"/>
      <c r="DP73" s="197"/>
      <c r="DQ73" s="197"/>
      <c r="DR73" s="197"/>
      <c r="DS73" s="197"/>
      <c r="DT73" s="197"/>
      <c r="DU73" s="197"/>
      <c r="DV73" s="197"/>
      <c r="DW73" s="197"/>
      <c r="DX73" s="197"/>
      <c r="DY73" s="197"/>
      <c r="DZ73" s="197"/>
      <c r="EA73" s="197"/>
      <c r="EB73" s="197"/>
      <c r="EC73" s="197"/>
      <c r="ED73" s="197"/>
      <c r="EE73" s="197"/>
      <c r="EF73" s="197"/>
      <c r="EG73" s="197"/>
      <c r="EH73" s="197"/>
      <c r="EI73" s="197"/>
      <c r="EJ73" s="197"/>
      <c r="EK73" s="197"/>
      <c r="EL73" s="197"/>
      <c r="EM73" s="197"/>
      <c r="EN73" s="197"/>
      <c r="EO73" s="197"/>
      <c r="EP73" s="197"/>
      <c r="EQ73" s="197"/>
      <c r="ER73" s="197"/>
      <c r="ES73" s="197"/>
      <c r="ET73" s="197"/>
      <c r="EU73" s="197"/>
      <c r="EV73" s="197"/>
      <c r="EW73" s="197"/>
      <c r="EX73" s="197"/>
      <c r="EY73" s="197"/>
      <c r="EZ73" s="197"/>
      <c r="FA73" s="197"/>
      <c r="FB73" s="197"/>
      <c r="FC73" s="197"/>
      <c r="FD73" s="197"/>
      <c r="FE73" s="197"/>
      <c r="FF73" s="197"/>
      <c r="FG73" s="197"/>
      <c r="FH73" s="197"/>
      <c r="FI73" s="197"/>
      <c r="FJ73" s="197"/>
      <c r="FK73" s="197"/>
      <c r="FL73" s="197"/>
      <c r="FM73" s="197"/>
      <c r="FN73" s="197"/>
      <c r="FO73" s="197"/>
      <c r="FP73" s="197"/>
      <c r="FQ73" s="197"/>
      <c r="FR73" s="197"/>
      <c r="FS73" s="197"/>
      <c r="FT73" s="197"/>
      <c r="FU73" s="197"/>
      <c r="FV73" s="197"/>
      <c r="FW73" s="197"/>
      <c r="FX73" s="197"/>
      <c r="FY73" s="197"/>
      <c r="FZ73" s="197"/>
      <c r="GA73" s="197"/>
      <c r="GB73" s="197"/>
      <c r="GC73" s="197"/>
      <c r="GD73" s="197"/>
      <c r="GE73" s="197"/>
      <c r="GF73" s="197"/>
      <c r="GG73" s="197"/>
      <c r="GH73" s="197"/>
      <c r="GI73" s="197"/>
      <c r="GJ73" s="197"/>
      <c r="GK73" s="197"/>
      <c r="GL73" s="197"/>
      <c r="GM73" s="197"/>
      <c r="GN73" s="197"/>
      <c r="GO73" s="197"/>
      <c r="GP73" s="197"/>
      <c r="GQ73" s="197"/>
      <c r="GR73" s="197"/>
      <c r="GS73" s="197"/>
      <c r="GT73" s="197"/>
      <c r="GU73" s="197"/>
      <c r="GV73" s="197"/>
      <c r="GW73" s="197"/>
      <c r="GX73" s="197"/>
      <c r="GY73" s="197"/>
      <c r="GZ73" s="197"/>
      <c r="HA73" s="197"/>
      <c r="HB73" s="197"/>
      <c r="HC73" s="197"/>
      <c r="HD73" s="197"/>
      <c r="HE73" s="197"/>
      <c r="HF73" s="197"/>
      <c r="HG73" s="197"/>
      <c r="HH73" s="197"/>
      <c r="HI73" s="197"/>
      <c r="HJ73" s="197"/>
      <c r="HK73" s="197"/>
      <c r="HL73" s="197"/>
      <c r="HM73" s="197"/>
      <c r="HN73" s="197"/>
      <c r="HO73" s="197"/>
      <c r="HP73" s="197"/>
      <c r="HQ73" s="197"/>
      <c r="HR73" s="197"/>
      <c r="HS73" s="197"/>
      <c r="HT73" s="197"/>
      <c r="HU73" s="197"/>
      <c r="HV73" s="197"/>
      <c r="HW73" s="197"/>
      <c r="HX73" s="197"/>
      <c r="HY73" s="197"/>
      <c r="HZ73" s="197"/>
      <c r="IA73" s="197"/>
      <c r="IB73" s="197"/>
      <c r="IC73" s="197"/>
      <c r="ID73" s="197"/>
      <c r="IE73" s="197"/>
      <c r="IF73" s="197"/>
      <c r="IG73" s="197"/>
      <c r="IH73" s="197"/>
      <c r="II73" s="197"/>
      <c r="IJ73" s="197"/>
      <c r="IK73" s="197"/>
      <c r="IL73" s="197"/>
      <c r="IM73" s="197"/>
      <c r="IN73" s="197"/>
      <c r="IO73" s="197"/>
      <c r="IP73" s="197"/>
      <c r="IQ73" s="197"/>
      <c r="IR73" s="197"/>
      <c r="IS73" s="197"/>
      <c r="IT73" s="197"/>
      <c r="IU73" s="197"/>
      <c r="IV73" s="197"/>
      <c r="IW73" s="197"/>
      <c r="IX73" s="197"/>
      <c r="IY73" s="197"/>
      <c r="IZ73" s="197"/>
      <c r="JA73" s="197"/>
      <c r="JB73" s="197"/>
      <c r="JC73" s="197"/>
      <c r="JD73" s="197"/>
      <c r="JE73" s="197"/>
      <c r="JF73" s="197"/>
      <c r="JG73" s="197"/>
      <c r="JH73" s="197"/>
      <c r="JI73" s="197"/>
      <c r="JJ73" s="197"/>
      <c r="JK73" s="197"/>
      <c r="JL73" s="197"/>
      <c r="JM73" s="197"/>
      <c r="JN73" s="197"/>
      <c r="JO73" s="197"/>
      <c r="JP73" s="197"/>
      <c r="JQ73" s="197"/>
      <c r="JR73" s="197"/>
      <c r="JS73" s="197"/>
      <c r="JT73" s="197"/>
      <c r="JU73" s="197"/>
      <c r="JV73" s="197"/>
      <c r="JW73" s="197"/>
      <c r="JX73" s="197"/>
      <c r="JY73" s="197"/>
      <c r="JZ73" s="197"/>
      <c r="KA73" s="197"/>
      <c r="KB73" s="197"/>
      <c r="KC73" s="197"/>
      <c r="KD73" s="197"/>
      <c r="KE73" s="197"/>
      <c r="KF73" s="197"/>
      <c r="KG73" s="197"/>
      <c r="KH73" s="197"/>
      <c r="KI73" s="197"/>
      <c r="KJ73" s="197"/>
      <c r="KK73" s="197"/>
      <c r="KL73" s="197"/>
      <c r="KM73" s="197"/>
      <c r="KN73" s="197"/>
      <c r="KO73" s="197"/>
      <c r="KP73" s="197"/>
      <c r="KQ73" s="197"/>
      <c r="KR73" s="197"/>
      <c r="KS73" s="197"/>
      <c r="KT73" s="197"/>
      <c r="KU73" s="197"/>
      <c r="KV73" s="197"/>
      <c r="KW73" s="197"/>
      <c r="KX73" s="197"/>
      <c r="KY73" s="197"/>
      <c r="KZ73" s="197"/>
      <c r="LA73" s="197"/>
      <c r="LB73" s="197"/>
      <c r="LC73" s="197"/>
      <c r="LD73" s="197"/>
      <c r="LE73" s="197"/>
      <c r="LF73" s="197"/>
      <c r="LG73" s="197"/>
      <c r="LH73" s="197"/>
      <c r="LI73" s="197"/>
      <c r="LJ73" s="197"/>
      <c r="LK73" s="197"/>
      <c r="LL73" s="197"/>
      <c r="LM73" s="197"/>
      <c r="LN73" s="197"/>
      <c r="LO73" s="197"/>
      <c r="LP73" s="197"/>
      <c r="LQ73" s="197"/>
      <c r="LR73" s="197"/>
      <c r="LS73" s="197"/>
      <c r="LT73" s="197"/>
      <c r="LU73" s="197"/>
      <c r="LV73" s="197"/>
      <c r="LW73" s="197"/>
      <c r="LX73" s="197"/>
      <c r="LY73" s="197"/>
      <c r="LZ73" s="197"/>
      <c r="MA73" s="197"/>
      <c r="MB73" s="197"/>
      <c r="MC73" s="197"/>
      <c r="MD73" s="197"/>
      <c r="ME73" s="197"/>
      <c r="MF73" s="197"/>
      <c r="MG73" s="197"/>
      <c r="MH73" s="197"/>
      <c r="MI73" s="197"/>
      <c r="MJ73" s="197"/>
      <c r="MK73" s="197"/>
      <c r="ML73" s="197"/>
      <c r="MM73" s="197"/>
      <c r="MN73" s="197"/>
      <c r="MO73" s="197"/>
      <c r="MP73" s="197"/>
      <c r="MQ73" s="197"/>
      <c r="MR73" s="197"/>
      <c r="MS73" s="197"/>
      <c r="MT73" s="197"/>
      <c r="MU73" s="197"/>
      <c r="MV73" s="197"/>
      <c r="MW73" s="197"/>
      <c r="MX73" s="197"/>
      <c r="MY73" s="197"/>
      <c r="MZ73" s="197"/>
      <c r="NA73" s="197"/>
      <c r="NB73" s="197"/>
      <c r="NC73" s="197"/>
      <c r="ND73" s="197"/>
      <c r="NE73" s="197"/>
      <c r="NF73" s="197"/>
      <c r="NG73" s="197"/>
      <c r="NH73" s="197"/>
      <c r="NI73" s="197"/>
      <c r="NJ73" s="197"/>
      <c r="NK73" s="197"/>
      <c r="NL73" s="197"/>
      <c r="NM73" s="197"/>
      <c r="NN73" s="197"/>
      <c r="NO73" s="197"/>
      <c r="NP73" s="197"/>
      <c r="NQ73" s="197"/>
      <c r="NR73" s="197"/>
      <c r="NS73" s="197"/>
      <c r="NT73" s="197"/>
      <c r="NU73" s="197"/>
      <c r="NV73" s="197"/>
      <c r="NW73" s="197"/>
      <c r="NX73" s="197"/>
      <c r="NY73" s="197"/>
      <c r="NZ73" s="197"/>
      <c r="OA73" s="197"/>
      <c r="OB73" s="197"/>
      <c r="OC73" s="197"/>
      <c r="OD73" s="197"/>
      <c r="OE73" s="197"/>
      <c r="OF73" s="197"/>
      <c r="OG73" s="197"/>
      <c r="OH73" s="197"/>
      <c r="OI73" s="197"/>
      <c r="OJ73" s="197"/>
      <c r="OK73" s="197"/>
      <c r="OL73" s="197"/>
      <c r="OM73" s="197"/>
      <c r="ON73" s="197"/>
      <c r="OO73" s="197"/>
      <c r="OP73" s="197"/>
      <c r="OQ73" s="197"/>
      <c r="OR73" s="197"/>
      <c r="OS73" s="197"/>
      <c r="OT73" s="197"/>
      <c r="OU73" s="197"/>
      <c r="OV73" s="197"/>
      <c r="OW73" s="197"/>
      <c r="OX73" s="197"/>
      <c r="OY73" s="197"/>
      <c r="OZ73" s="197"/>
      <c r="PA73" s="197"/>
      <c r="PB73" s="197"/>
      <c r="PC73" s="197"/>
      <c r="PD73" s="197"/>
      <c r="PE73" s="197"/>
      <c r="PF73" s="197"/>
      <c r="PG73" s="197"/>
      <c r="PH73" s="197"/>
      <c r="PI73" s="197"/>
      <c r="PJ73" s="197"/>
      <c r="PK73" s="197"/>
      <c r="PL73" s="197"/>
      <c r="PM73" s="197"/>
      <c r="PN73" s="197"/>
      <c r="PO73" s="197"/>
      <c r="PP73" s="197"/>
      <c r="PQ73" s="197"/>
      <c r="PR73" s="197"/>
      <c r="PS73" s="197"/>
      <c r="PT73" s="197"/>
      <c r="PU73" s="197"/>
      <c r="PV73" s="197"/>
      <c r="PW73" s="197"/>
      <c r="PX73" s="197"/>
      <c r="PY73" s="197"/>
      <c r="PZ73" s="197"/>
      <c r="QA73" s="197"/>
      <c r="QB73" s="197"/>
      <c r="QC73" s="197"/>
      <c r="QD73" s="197"/>
      <c r="QE73" s="197"/>
      <c r="QF73" s="197"/>
      <c r="QG73" s="197"/>
      <c r="QH73" s="197"/>
      <c r="QI73" s="197"/>
      <c r="QJ73" s="197"/>
      <c r="QK73" s="197"/>
      <c r="QL73" s="197"/>
      <c r="QM73" s="197"/>
      <c r="QN73" s="197"/>
      <c r="QO73" s="197"/>
      <c r="QP73" s="197"/>
      <c r="QQ73" s="197"/>
      <c r="QR73" s="197"/>
      <c r="QS73" s="197"/>
      <c r="QT73" s="197"/>
      <c r="QU73" s="197"/>
      <c r="QV73" s="197"/>
      <c r="QW73" s="197"/>
      <c r="QX73" s="197"/>
      <c r="QY73" s="197"/>
      <c r="QZ73" s="197"/>
      <c r="RA73" s="197"/>
      <c r="RB73" s="197"/>
      <c r="RC73" s="197"/>
      <c r="RD73" s="197"/>
      <c r="RE73" s="197"/>
      <c r="RF73" s="197"/>
      <c r="RG73" s="197"/>
      <c r="RH73" s="197"/>
      <c r="RI73" s="197"/>
      <c r="RJ73" s="197"/>
      <c r="RK73" s="197"/>
      <c r="RL73" s="197"/>
      <c r="RM73" s="197"/>
      <c r="RN73" s="197"/>
      <c r="RO73" s="197"/>
      <c r="RP73" s="197"/>
      <c r="RQ73" s="197"/>
      <c r="RR73" s="197"/>
      <c r="RS73" s="197"/>
      <c r="RT73" s="197"/>
      <c r="RU73" s="197"/>
      <c r="RV73" s="197"/>
      <c r="RW73" s="197"/>
      <c r="RX73" s="197"/>
      <c r="RY73" s="197"/>
      <c r="RZ73" s="197"/>
      <c r="SA73" s="197"/>
      <c r="SB73" s="197"/>
      <c r="SC73" s="197"/>
      <c r="SD73" s="197"/>
      <c r="SE73" s="197"/>
      <c r="SF73" s="197"/>
      <c r="SG73" s="197"/>
      <c r="SH73" s="197"/>
      <c r="SI73" s="197"/>
      <c r="SJ73" s="197"/>
      <c r="SK73" s="197"/>
      <c r="SL73" s="197"/>
      <c r="SM73" s="197"/>
      <c r="SN73" s="197"/>
      <c r="SO73" s="197"/>
      <c r="SP73" s="197"/>
      <c r="SQ73" s="197"/>
      <c r="SR73" s="197"/>
      <c r="SS73" s="197"/>
      <c r="ST73" s="197"/>
      <c r="SU73" s="197"/>
      <c r="SV73" s="197"/>
      <c r="SW73" s="197"/>
      <c r="SX73" s="197"/>
      <c r="SY73" s="197"/>
      <c r="SZ73" s="197"/>
      <c r="TA73" s="197"/>
      <c r="TB73" s="197"/>
      <c r="TC73" s="197"/>
      <c r="TD73" s="197"/>
      <c r="TE73" s="197"/>
      <c r="TF73" s="197"/>
      <c r="TG73" s="197"/>
      <c r="TH73" s="197"/>
      <c r="TI73" s="197"/>
      <c r="TJ73" s="197"/>
      <c r="TK73" s="197"/>
      <c r="TL73" s="197"/>
      <c r="TM73" s="197"/>
      <c r="TN73" s="197"/>
      <c r="TO73" s="197"/>
      <c r="TP73" s="197"/>
      <c r="TQ73" s="197"/>
      <c r="TR73" s="197"/>
      <c r="TS73" s="197"/>
      <c r="TT73" s="197"/>
      <c r="TU73" s="197"/>
      <c r="TV73" s="197"/>
      <c r="TW73" s="197"/>
      <c r="TX73" s="197"/>
      <c r="TY73" s="197"/>
      <c r="TZ73" s="197"/>
      <c r="UA73" s="197"/>
      <c r="UB73" s="197"/>
      <c r="UC73" s="197"/>
      <c r="UD73" s="197"/>
      <c r="UE73" s="197"/>
      <c r="UF73" s="197"/>
      <c r="UG73" s="197"/>
      <c r="UH73" s="197"/>
      <c r="UI73" s="197"/>
      <c r="UJ73" s="197"/>
      <c r="UK73" s="197"/>
      <c r="UL73" s="197"/>
      <c r="UM73" s="197"/>
      <c r="UN73" s="197"/>
      <c r="UO73" s="197"/>
      <c r="UP73" s="197"/>
      <c r="UQ73" s="197"/>
      <c r="UR73" s="197"/>
      <c r="US73" s="197"/>
      <c r="UT73" s="197"/>
      <c r="UU73" s="197"/>
      <c r="UV73" s="197"/>
      <c r="UW73" s="197"/>
      <c r="UX73" s="197"/>
      <c r="UY73" s="197"/>
      <c r="UZ73" s="197"/>
      <c r="VA73" s="197"/>
      <c r="VB73" s="197"/>
      <c r="VC73" s="197"/>
      <c r="VD73" s="197"/>
      <c r="VE73" s="197"/>
      <c r="VF73" s="197"/>
      <c r="VG73" s="197"/>
      <c r="VH73" s="197"/>
      <c r="VI73" s="197"/>
      <c r="VJ73" s="197"/>
      <c r="VK73" s="197"/>
      <c r="VL73" s="197"/>
      <c r="VM73" s="197"/>
      <c r="VN73" s="197"/>
      <c r="VO73" s="197"/>
      <c r="VP73" s="197"/>
      <c r="VQ73" s="197"/>
      <c r="VR73" s="197"/>
      <c r="VS73" s="197"/>
      <c r="VT73" s="197"/>
      <c r="VU73" s="197"/>
      <c r="VV73" s="197"/>
      <c r="VW73" s="197"/>
      <c r="VX73" s="197"/>
      <c r="VY73" s="197"/>
      <c r="VZ73" s="197"/>
      <c r="WA73" s="197"/>
      <c r="WB73" s="197"/>
      <c r="WC73" s="197"/>
      <c r="WD73" s="197"/>
      <c r="WE73" s="197"/>
      <c r="WF73" s="197"/>
      <c r="WG73" s="197"/>
      <c r="WH73" s="197"/>
      <c r="WI73" s="197"/>
      <c r="WJ73" s="197"/>
      <c r="WK73" s="197"/>
      <c r="WL73" s="197"/>
      <c r="WM73" s="197"/>
      <c r="WN73" s="197"/>
      <c r="WO73" s="197"/>
      <c r="WP73" s="197"/>
      <c r="WQ73" s="197"/>
      <c r="WR73" s="197"/>
      <c r="WS73" s="197"/>
      <c r="WT73" s="197"/>
      <c r="WU73" s="197"/>
      <c r="WV73" s="197"/>
      <c r="WW73" s="197"/>
      <c r="WX73" s="197"/>
      <c r="WY73" s="197"/>
      <c r="WZ73" s="197"/>
      <c r="XA73" s="197"/>
      <c r="XB73" s="197"/>
      <c r="XC73" s="197"/>
      <c r="XD73" s="197"/>
      <c r="XE73" s="197"/>
      <c r="XF73" s="197"/>
      <c r="XG73" s="197"/>
      <c r="XH73" s="197"/>
      <c r="XI73" s="197"/>
      <c r="XJ73" s="197"/>
      <c r="XK73" s="197"/>
      <c r="XL73" s="197"/>
      <c r="XM73" s="197"/>
      <c r="XN73" s="197"/>
      <c r="XO73" s="197"/>
      <c r="XP73" s="197"/>
      <c r="XQ73" s="197"/>
      <c r="XR73" s="197"/>
      <c r="XS73" s="197"/>
      <c r="XT73" s="197"/>
      <c r="XU73" s="197"/>
      <c r="XV73" s="197"/>
      <c r="XW73" s="197"/>
      <c r="XX73" s="197"/>
      <c r="XY73" s="197"/>
      <c r="XZ73" s="197"/>
      <c r="YA73" s="197"/>
      <c r="YB73" s="197"/>
      <c r="YC73" s="197"/>
      <c r="YD73" s="197"/>
      <c r="YE73" s="197"/>
      <c r="YF73" s="197"/>
      <c r="YG73" s="197"/>
      <c r="YH73" s="197"/>
      <c r="YI73" s="197"/>
      <c r="YJ73" s="197"/>
      <c r="YK73" s="197"/>
      <c r="YL73" s="197"/>
      <c r="YM73" s="197"/>
      <c r="YN73" s="197"/>
      <c r="YO73" s="197"/>
      <c r="YP73" s="197"/>
      <c r="YQ73" s="197"/>
      <c r="YR73" s="197"/>
      <c r="YS73" s="197"/>
      <c r="YT73" s="197"/>
      <c r="YU73" s="197"/>
      <c r="YV73" s="197"/>
      <c r="YW73" s="197"/>
      <c r="YX73" s="197"/>
      <c r="YY73" s="197"/>
      <c r="YZ73" s="197"/>
      <c r="ZA73" s="197"/>
      <c r="ZB73" s="197"/>
      <c r="ZC73" s="197"/>
      <c r="ZD73" s="197"/>
      <c r="ZE73" s="197"/>
      <c r="ZF73" s="197"/>
      <c r="ZG73" s="197"/>
      <c r="ZH73" s="197"/>
      <c r="ZI73" s="197"/>
      <c r="ZJ73" s="197"/>
      <c r="ZK73" s="197"/>
      <c r="ZL73" s="197"/>
      <c r="ZM73" s="197"/>
      <c r="ZN73" s="197"/>
      <c r="ZO73" s="197"/>
      <c r="ZP73" s="197"/>
      <c r="ZQ73" s="197"/>
      <c r="ZR73" s="197"/>
      <c r="ZS73" s="197"/>
      <c r="ZT73" s="197"/>
      <c r="ZU73" s="197"/>
      <c r="ZV73" s="197"/>
      <c r="ZW73" s="197"/>
      <c r="ZX73" s="197"/>
      <c r="ZY73" s="197"/>
      <c r="ZZ73" s="197"/>
      <c r="AAA73" s="197"/>
      <c r="AAB73" s="197"/>
      <c r="AAC73" s="197"/>
      <c r="AAD73" s="197"/>
      <c r="AAE73" s="197"/>
      <c r="AAF73" s="197"/>
      <c r="AAG73" s="197"/>
      <c r="AAH73" s="197"/>
      <c r="AAI73" s="197"/>
      <c r="AAJ73" s="197"/>
      <c r="AAK73" s="197"/>
      <c r="AAL73" s="197"/>
      <c r="AAM73" s="197"/>
      <c r="AAN73" s="197"/>
      <c r="AAO73" s="197"/>
      <c r="AAP73" s="197"/>
      <c r="AAQ73" s="197"/>
      <c r="AAR73" s="197"/>
      <c r="AAS73" s="197"/>
      <c r="AAT73" s="197"/>
      <c r="AAU73" s="197"/>
      <c r="AAV73" s="197"/>
      <c r="AAW73" s="197"/>
      <c r="AAX73" s="197"/>
      <c r="AAY73" s="197"/>
      <c r="AAZ73" s="197"/>
      <c r="ABA73" s="197"/>
      <c r="ABB73" s="197"/>
      <c r="ABC73" s="197"/>
      <c r="ABD73" s="197"/>
      <c r="ABE73" s="197"/>
      <c r="ABF73" s="197"/>
      <c r="ABG73" s="197"/>
      <c r="ABH73" s="197"/>
      <c r="ABI73" s="197"/>
      <c r="ABJ73" s="197"/>
      <c r="ABK73" s="197"/>
      <c r="ABL73" s="197"/>
      <c r="ABM73" s="197"/>
      <c r="ABN73" s="197"/>
      <c r="ABO73" s="197"/>
      <c r="ABP73" s="197"/>
      <c r="ABQ73" s="197"/>
      <c r="ABR73" s="197"/>
      <c r="ABS73" s="197"/>
      <c r="ABT73" s="197"/>
      <c r="ABU73" s="197"/>
      <c r="ABV73" s="197"/>
      <c r="ABW73" s="197"/>
      <c r="ABX73" s="197"/>
      <c r="ABY73" s="197"/>
      <c r="ABZ73" s="197"/>
      <c r="ACA73" s="197"/>
      <c r="ACB73" s="197"/>
      <c r="ACC73" s="197"/>
      <c r="ACD73" s="197"/>
      <c r="ACE73" s="197"/>
      <c r="ACF73" s="197"/>
      <c r="ACG73" s="197"/>
      <c r="ACH73" s="197"/>
      <c r="ACI73" s="197"/>
      <c r="ACJ73" s="197"/>
      <c r="ACK73" s="197"/>
      <c r="ACL73" s="197"/>
      <c r="ACM73" s="197"/>
      <c r="ACN73" s="197"/>
      <c r="ACO73" s="197"/>
      <c r="ACP73" s="197"/>
      <c r="ACQ73" s="197"/>
      <c r="ACR73" s="197"/>
      <c r="ACS73" s="197"/>
      <c r="ACT73" s="197"/>
      <c r="ACU73" s="197"/>
      <c r="ACV73" s="197"/>
      <c r="ACW73" s="197"/>
      <c r="ACX73" s="197"/>
      <c r="ACY73" s="197"/>
      <c r="ACZ73" s="197"/>
      <c r="ADA73" s="197"/>
      <c r="ADB73" s="197"/>
      <c r="ADC73" s="197"/>
      <c r="ADD73" s="197"/>
      <c r="ADE73" s="197"/>
      <c r="ADF73" s="197"/>
      <c r="ADG73" s="197"/>
      <c r="ADH73" s="197"/>
      <c r="ADI73" s="197"/>
      <c r="ADJ73" s="197"/>
      <c r="ADK73" s="197"/>
      <c r="ADL73" s="197"/>
      <c r="ADM73" s="197"/>
      <c r="ADN73" s="197"/>
      <c r="ADO73" s="197"/>
      <c r="ADP73" s="197"/>
      <c r="ADQ73" s="197"/>
      <c r="ADR73" s="197"/>
      <c r="ADS73" s="197"/>
      <c r="ADT73" s="197"/>
      <c r="ADU73" s="197"/>
      <c r="ADV73" s="197"/>
      <c r="ADW73" s="197"/>
      <c r="ADX73" s="197"/>
      <c r="ADY73" s="197"/>
      <c r="ADZ73" s="197"/>
      <c r="AEA73" s="197"/>
      <c r="AEB73" s="197"/>
      <c r="AEC73" s="197"/>
      <c r="AED73" s="197"/>
      <c r="AEE73" s="197"/>
      <c r="AEF73" s="197"/>
      <c r="AEG73" s="197"/>
      <c r="AEH73" s="197"/>
      <c r="AEI73" s="197"/>
      <c r="AEJ73" s="197"/>
      <c r="AEK73" s="197"/>
      <c r="AEL73" s="197"/>
      <c r="AEM73" s="197"/>
      <c r="AEN73" s="197"/>
      <c r="AEO73" s="197"/>
      <c r="AEP73" s="197"/>
      <c r="AEQ73" s="197"/>
      <c r="AER73" s="197"/>
      <c r="AES73" s="197"/>
      <c r="AET73" s="197"/>
      <c r="AEU73" s="197"/>
      <c r="AEV73" s="197"/>
      <c r="AEW73" s="197"/>
      <c r="AEX73" s="197"/>
      <c r="AEY73" s="197"/>
      <c r="AEZ73" s="197"/>
      <c r="AFA73" s="197"/>
      <c r="AFB73" s="197"/>
      <c r="AFC73" s="197"/>
      <c r="AFD73" s="197"/>
      <c r="AFE73" s="197"/>
      <c r="AFF73" s="197"/>
      <c r="AFG73" s="197"/>
      <c r="AFH73" s="197"/>
      <c r="AFI73" s="197"/>
      <c r="AFJ73" s="197"/>
      <c r="AFK73" s="197"/>
      <c r="AFL73" s="197"/>
      <c r="AFM73" s="197"/>
      <c r="AFN73" s="197"/>
      <c r="AFO73" s="197"/>
      <c r="AFP73" s="197"/>
      <c r="AFQ73" s="197"/>
      <c r="AFR73" s="197"/>
      <c r="AFS73" s="197"/>
      <c r="AFT73" s="197"/>
      <c r="AFU73" s="197"/>
      <c r="AFV73" s="197"/>
      <c r="AFW73" s="197"/>
      <c r="AFX73" s="197"/>
      <c r="AFY73" s="197"/>
      <c r="AFZ73" s="197"/>
      <c r="AGA73" s="197"/>
      <c r="AGB73" s="197"/>
      <c r="AGC73" s="197"/>
      <c r="AGD73" s="197"/>
      <c r="AGE73" s="197"/>
      <c r="AGF73" s="197"/>
      <c r="AGG73" s="197"/>
      <c r="AGH73" s="197"/>
      <c r="AGI73" s="197"/>
      <c r="AGJ73" s="197"/>
      <c r="AGK73" s="197"/>
      <c r="AGL73" s="197"/>
      <c r="AGM73" s="197"/>
      <c r="AGN73" s="197"/>
      <c r="AGO73" s="197"/>
      <c r="AGP73" s="197"/>
      <c r="AGQ73" s="197"/>
      <c r="AGR73" s="197"/>
      <c r="AGS73" s="197"/>
      <c r="AGT73" s="197"/>
      <c r="AGU73" s="197"/>
      <c r="AGV73" s="197"/>
      <c r="AGW73" s="197"/>
      <c r="AGX73" s="197"/>
      <c r="AGY73" s="197"/>
      <c r="AGZ73" s="197"/>
      <c r="AHA73" s="197"/>
      <c r="AHB73" s="197"/>
      <c r="AHC73" s="197"/>
      <c r="AHD73" s="197"/>
      <c r="AHE73" s="197"/>
      <c r="AHF73" s="197"/>
      <c r="AHG73" s="197"/>
      <c r="AHH73" s="197"/>
      <c r="AHI73" s="197"/>
      <c r="AHJ73" s="197"/>
      <c r="AHK73" s="197"/>
      <c r="AHL73" s="197"/>
      <c r="AHM73" s="197"/>
      <c r="AHN73" s="197"/>
      <c r="AHO73" s="197"/>
      <c r="AHP73" s="197"/>
      <c r="AHQ73" s="197"/>
      <c r="AHR73" s="197"/>
      <c r="AHS73" s="197"/>
      <c r="AHT73" s="197"/>
      <c r="AHU73" s="197"/>
      <c r="AHV73" s="197"/>
      <c r="AHW73" s="197"/>
      <c r="AHX73" s="197"/>
      <c r="AHY73" s="197"/>
      <c r="AHZ73" s="197"/>
      <c r="AIA73" s="197"/>
      <c r="AIB73" s="197"/>
      <c r="AIC73" s="197"/>
      <c r="AID73" s="197"/>
      <c r="AIE73" s="197"/>
      <c r="AIF73" s="197"/>
      <c r="AIG73" s="197"/>
      <c r="AIH73" s="197"/>
      <c r="AII73" s="197"/>
      <c r="AIJ73" s="197"/>
      <c r="AIK73" s="197"/>
      <c r="AIL73" s="197"/>
      <c r="AIM73" s="197"/>
      <c r="AIN73" s="197"/>
      <c r="AIO73" s="197"/>
      <c r="AIP73" s="197"/>
      <c r="AIQ73" s="197"/>
      <c r="AIR73" s="197"/>
      <c r="AIS73" s="197"/>
      <c r="AIT73" s="197"/>
      <c r="AIU73" s="197"/>
      <c r="AIV73" s="197"/>
      <c r="AIW73" s="197"/>
      <c r="AIX73" s="197"/>
      <c r="AIY73" s="197"/>
      <c r="AIZ73" s="197"/>
      <c r="AJA73" s="197"/>
      <c r="AJB73" s="197"/>
      <c r="AJC73" s="197"/>
      <c r="AJD73" s="197"/>
      <c r="AJE73" s="197"/>
      <c r="AJF73" s="197"/>
      <c r="AJG73" s="197"/>
      <c r="AJH73" s="197"/>
      <c r="AJI73" s="197"/>
      <c r="AJJ73" s="197"/>
      <c r="AJK73" s="197"/>
      <c r="AJL73" s="197"/>
      <c r="AJM73" s="197"/>
      <c r="AJN73" s="197"/>
      <c r="AJO73" s="197"/>
      <c r="AJP73" s="197"/>
      <c r="AJQ73" s="197"/>
      <c r="AJR73" s="197"/>
      <c r="AJS73" s="197"/>
      <c r="AJT73" s="197"/>
      <c r="AJU73" s="197"/>
      <c r="AJV73" s="197"/>
      <c r="AJW73" s="197"/>
      <c r="AJX73" s="197"/>
      <c r="AJY73" s="197"/>
      <c r="AJZ73" s="197"/>
      <c r="AKA73" s="197"/>
      <c r="AKB73" s="197"/>
      <c r="AKC73" s="197"/>
      <c r="AKD73" s="197"/>
      <c r="AKE73" s="197"/>
      <c r="AKF73" s="197"/>
      <c r="AKG73" s="197"/>
      <c r="AKH73" s="197"/>
      <c r="AKI73" s="197"/>
      <c r="AKJ73" s="197"/>
      <c r="AKK73" s="197"/>
      <c r="AKL73" s="197"/>
      <c r="AKM73" s="197"/>
      <c r="AKN73" s="197"/>
      <c r="AKO73" s="197"/>
      <c r="AKP73" s="197"/>
      <c r="AKQ73" s="197"/>
      <c r="AKR73" s="197"/>
      <c r="AKS73" s="197"/>
      <c r="AKT73" s="197"/>
      <c r="AKU73" s="197"/>
      <c r="AKV73" s="197"/>
      <c r="AKW73" s="197"/>
      <c r="AKX73" s="197"/>
      <c r="AKY73" s="197"/>
      <c r="AKZ73" s="197"/>
      <c r="ALA73" s="197"/>
      <c r="ALB73" s="197"/>
      <c r="ALC73" s="197"/>
      <c r="ALD73" s="197"/>
      <c r="ALE73" s="197"/>
      <c r="ALF73" s="197"/>
      <c r="ALG73" s="197"/>
      <c r="ALH73" s="197"/>
      <c r="ALI73" s="197"/>
      <c r="ALJ73" s="197"/>
      <c r="ALK73" s="197"/>
      <c r="ALL73" s="197"/>
      <c r="ALM73" s="197"/>
      <c r="ALN73" s="197"/>
      <c r="ALO73" s="197"/>
      <c r="ALP73" s="197"/>
      <c r="ALQ73" s="197"/>
      <c r="ALR73" s="197"/>
      <c r="ALS73" s="197"/>
      <c r="ALT73" s="197"/>
      <c r="ALU73" s="197"/>
      <c r="ALV73" s="197"/>
      <c r="ALW73" s="197"/>
      <c r="ALX73" s="197"/>
      <c r="ALY73" s="197"/>
      <c r="ALZ73" s="197"/>
      <c r="AMA73" s="197"/>
      <c r="AMB73" s="197"/>
    </row>
    <row r="74" spans="1:1016" s="198" customFormat="1" ht="12.75" customHeight="1" x14ac:dyDescent="0.25">
      <c r="A74" s="354" t="s">
        <v>83</v>
      </c>
      <c r="B74" s="60" t="s">
        <v>64</v>
      </c>
      <c r="C74" s="33"/>
      <c r="D74" s="33"/>
      <c r="E74" s="33"/>
      <c r="F74" s="33"/>
      <c r="G74" s="33"/>
      <c r="H74" s="33"/>
      <c r="I74" s="33"/>
      <c r="J74" s="33"/>
      <c r="K74" s="39"/>
      <c r="L74" s="39"/>
      <c r="M74" s="275">
        <f>1839.51666+4379.13</f>
        <v>6218.6</v>
      </c>
      <c r="N74" s="275"/>
      <c r="O74" s="197"/>
      <c r="P74" s="197"/>
      <c r="Q74" s="197"/>
      <c r="R74" s="197"/>
      <c r="S74" s="197"/>
      <c r="T74" s="197"/>
      <c r="U74" s="197"/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7"/>
      <c r="AK74" s="197"/>
      <c r="AL74" s="197"/>
      <c r="AM74" s="197"/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7"/>
      <c r="BR74" s="197"/>
      <c r="BS74" s="197"/>
      <c r="BT74" s="197"/>
      <c r="BU74" s="197"/>
      <c r="BV74" s="197"/>
      <c r="BW74" s="197"/>
      <c r="BX74" s="197"/>
      <c r="BY74" s="197"/>
      <c r="BZ74" s="197"/>
      <c r="CA74" s="197"/>
      <c r="CB74" s="197"/>
      <c r="CC74" s="197"/>
      <c r="CD74" s="197"/>
      <c r="CE74" s="197"/>
      <c r="CF74" s="197"/>
      <c r="CG74" s="197"/>
      <c r="CH74" s="197"/>
      <c r="CI74" s="197"/>
      <c r="CJ74" s="197"/>
      <c r="CK74" s="197"/>
      <c r="CL74" s="197"/>
      <c r="CM74" s="197"/>
      <c r="CN74" s="197"/>
      <c r="CO74" s="197"/>
      <c r="CP74" s="197"/>
      <c r="CQ74" s="197"/>
      <c r="CR74" s="197"/>
      <c r="CS74" s="197"/>
      <c r="CT74" s="197"/>
      <c r="CU74" s="197"/>
      <c r="CV74" s="197"/>
      <c r="CW74" s="197"/>
      <c r="CX74" s="197"/>
      <c r="CY74" s="197"/>
      <c r="CZ74" s="197"/>
      <c r="DA74" s="197"/>
      <c r="DB74" s="197"/>
      <c r="DC74" s="197"/>
      <c r="DD74" s="197"/>
      <c r="DE74" s="197"/>
      <c r="DF74" s="197"/>
      <c r="DG74" s="197"/>
      <c r="DH74" s="197"/>
      <c r="DI74" s="197"/>
      <c r="DJ74" s="197"/>
      <c r="DK74" s="197"/>
      <c r="DL74" s="197"/>
      <c r="DM74" s="197"/>
      <c r="DN74" s="197"/>
      <c r="DO74" s="197"/>
      <c r="DP74" s="197"/>
      <c r="DQ74" s="197"/>
      <c r="DR74" s="197"/>
      <c r="DS74" s="197"/>
      <c r="DT74" s="197"/>
      <c r="DU74" s="197"/>
      <c r="DV74" s="197"/>
      <c r="DW74" s="197"/>
      <c r="DX74" s="197"/>
      <c r="DY74" s="197"/>
      <c r="DZ74" s="197"/>
      <c r="EA74" s="197"/>
      <c r="EB74" s="197"/>
      <c r="EC74" s="197"/>
      <c r="ED74" s="197"/>
      <c r="EE74" s="197"/>
      <c r="EF74" s="197"/>
      <c r="EG74" s="197"/>
      <c r="EH74" s="197"/>
      <c r="EI74" s="197"/>
      <c r="EJ74" s="197"/>
      <c r="EK74" s="197"/>
      <c r="EL74" s="197"/>
      <c r="EM74" s="197"/>
      <c r="EN74" s="197"/>
      <c r="EO74" s="197"/>
      <c r="EP74" s="197"/>
      <c r="EQ74" s="197"/>
      <c r="ER74" s="197"/>
      <c r="ES74" s="197"/>
      <c r="ET74" s="197"/>
      <c r="EU74" s="197"/>
      <c r="EV74" s="197"/>
      <c r="EW74" s="197"/>
      <c r="EX74" s="197"/>
      <c r="EY74" s="197"/>
      <c r="EZ74" s="197"/>
      <c r="FA74" s="197"/>
      <c r="FB74" s="197"/>
      <c r="FC74" s="197"/>
      <c r="FD74" s="197"/>
      <c r="FE74" s="197"/>
      <c r="FF74" s="197"/>
      <c r="FG74" s="197"/>
      <c r="FH74" s="197"/>
      <c r="FI74" s="197"/>
      <c r="FJ74" s="197"/>
      <c r="FK74" s="197"/>
      <c r="FL74" s="197"/>
      <c r="FM74" s="197"/>
      <c r="FN74" s="197"/>
      <c r="FO74" s="197"/>
      <c r="FP74" s="197"/>
      <c r="FQ74" s="197"/>
      <c r="FR74" s="197"/>
      <c r="FS74" s="197"/>
      <c r="FT74" s="197"/>
      <c r="FU74" s="197"/>
      <c r="FV74" s="197"/>
      <c r="FW74" s="197"/>
      <c r="FX74" s="197"/>
      <c r="FY74" s="197"/>
      <c r="FZ74" s="197"/>
      <c r="GA74" s="197"/>
      <c r="GB74" s="197"/>
      <c r="GC74" s="197"/>
      <c r="GD74" s="197"/>
      <c r="GE74" s="197"/>
      <c r="GF74" s="197"/>
      <c r="GG74" s="197"/>
      <c r="GH74" s="197"/>
      <c r="GI74" s="197"/>
      <c r="GJ74" s="197"/>
      <c r="GK74" s="197"/>
      <c r="GL74" s="197"/>
      <c r="GM74" s="197"/>
      <c r="GN74" s="197"/>
      <c r="GO74" s="197"/>
      <c r="GP74" s="197"/>
      <c r="GQ74" s="197"/>
      <c r="GR74" s="197"/>
      <c r="GS74" s="197"/>
      <c r="GT74" s="197"/>
      <c r="GU74" s="197"/>
      <c r="GV74" s="197"/>
      <c r="GW74" s="197"/>
      <c r="GX74" s="197"/>
      <c r="GY74" s="197"/>
      <c r="GZ74" s="197"/>
      <c r="HA74" s="197"/>
      <c r="HB74" s="197"/>
      <c r="HC74" s="197"/>
      <c r="HD74" s="197"/>
      <c r="HE74" s="197"/>
      <c r="HF74" s="197"/>
      <c r="HG74" s="197"/>
      <c r="HH74" s="197"/>
      <c r="HI74" s="197"/>
      <c r="HJ74" s="197"/>
      <c r="HK74" s="197"/>
      <c r="HL74" s="197"/>
      <c r="HM74" s="197"/>
      <c r="HN74" s="197"/>
      <c r="HO74" s="197"/>
      <c r="HP74" s="197"/>
      <c r="HQ74" s="197"/>
      <c r="HR74" s="197"/>
      <c r="HS74" s="197"/>
      <c r="HT74" s="197"/>
      <c r="HU74" s="197"/>
      <c r="HV74" s="197"/>
      <c r="HW74" s="197"/>
      <c r="HX74" s="197"/>
      <c r="HY74" s="197"/>
      <c r="HZ74" s="197"/>
      <c r="IA74" s="197"/>
      <c r="IB74" s="197"/>
      <c r="IC74" s="197"/>
      <c r="ID74" s="197"/>
      <c r="IE74" s="197"/>
      <c r="IF74" s="197"/>
      <c r="IG74" s="197"/>
      <c r="IH74" s="197"/>
      <c r="II74" s="197"/>
      <c r="IJ74" s="197"/>
      <c r="IK74" s="197"/>
      <c r="IL74" s="197"/>
      <c r="IM74" s="197"/>
      <c r="IN74" s="197"/>
      <c r="IO74" s="197"/>
      <c r="IP74" s="197"/>
      <c r="IQ74" s="197"/>
      <c r="IR74" s="197"/>
      <c r="IS74" s="197"/>
      <c r="IT74" s="197"/>
      <c r="IU74" s="197"/>
      <c r="IV74" s="197"/>
      <c r="IW74" s="197"/>
      <c r="IX74" s="197"/>
      <c r="IY74" s="197"/>
      <c r="IZ74" s="197"/>
      <c r="JA74" s="197"/>
      <c r="JB74" s="197"/>
      <c r="JC74" s="197"/>
      <c r="JD74" s="197"/>
      <c r="JE74" s="197"/>
      <c r="JF74" s="197"/>
      <c r="JG74" s="197"/>
      <c r="JH74" s="197"/>
      <c r="JI74" s="197"/>
      <c r="JJ74" s="197"/>
      <c r="JK74" s="197"/>
      <c r="JL74" s="197"/>
      <c r="JM74" s="197"/>
      <c r="JN74" s="197"/>
      <c r="JO74" s="197"/>
      <c r="JP74" s="197"/>
      <c r="JQ74" s="197"/>
      <c r="JR74" s="197"/>
      <c r="JS74" s="197"/>
      <c r="JT74" s="197"/>
      <c r="JU74" s="197"/>
      <c r="JV74" s="197"/>
      <c r="JW74" s="197"/>
      <c r="JX74" s="197"/>
      <c r="JY74" s="197"/>
      <c r="JZ74" s="197"/>
      <c r="KA74" s="197"/>
      <c r="KB74" s="197"/>
      <c r="KC74" s="197"/>
      <c r="KD74" s="197"/>
      <c r="KE74" s="197"/>
      <c r="KF74" s="197"/>
      <c r="KG74" s="197"/>
      <c r="KH74" s="197"/>
      <c r="KI74" s="197"/>
      <c r="KJ74" s="197"/>
      <c r="KK74" s="197"/>
      <c r="KL74" s="197"/>
      <c r="KM74" s="197"/>
      <c r="KN74" s="197"/>
      <c r="KO74" s="197"/>
      <c r="KP74" s="197"/>
      <c r="KQ74" s="197"/>
      <c r="KR74" s="197"/>
      <c r="KS74" s="197"/>
      <c r="KT74" s="197"/>
      <c r="KU74" s="197"/>
      <c r="KV74" s="197"/>
      <c r="KW74" s="197"/>
      <c r="KX74" s="197"/>
      <c r="KY74" s="197"/>
      <c r="KZ74" s="197"/>
      <c r="LA74" s="197"/>
      <c r="LB74" s="197"/>
      <c r="LC74" s="197"/>
      <c r="LD74" s="197"/>
      <c r="LE74" s="197"/>
      <c r="LF74" s="197"/>
      <c r="LG74" s="197"/>
      <c r="LH74" s="197"/>
      <c r="LI74" s="197"/>
      <c r="LJ74" s="197"/>
      <c r="LK74" s="197"/>
      <c r="LL74" s="197"/>
      <c r="LM74" s="197"/>
      <c r="LN74" s="197"/>
      <c r="LO74" s="197"/>
      <c r="LP74" s="197"/>
      <c r="LQ74" s="197"/>
      <c r="LR74" s="197"/>
      <c r="LS74" s="197"/>
      <c r="LT74" s="197"/>
      <c r="LU74" s="197"/>
      <c r="LV74" s="197"/>
      <c r="LW74" s="197"/>
      <c r="LX74" s="197"/>
      <c r="LY74" s="197"/>
      <c r="LZ74" s="197"/>
      <c r="MA74" s="197"/>
      <c r="MB74" s="197"/>
      <c r="MC74" s="197"/>
      <c r="MD74" s="197"/>
      <c r="ME74" s="197"/>
      <c r="MF74" s="197"/>
      <c r="MG74" s="197"/>
      <c r="MH74" s="197"/>
      <c r="MI74" s="197"/>
      <c r="MJ74" s="197"/>
      <c r="MK74" s="197"/>
      <c r="ML74" s="197"/>
      <c r="MM74" s="197"/>
      <c r="MN74" s="197"/>
      <c r="MO74" s="197"/>
      <c r="MP74" s="197"/>
      <c r="MQ74" s="197"/>
      <c r="MR74" s="197"/>
      <c r="MS74" s="197"/>
      <c r="MT74" s="197"/>
      <c r="MU74" s="197"/>
      <c r="MV74" s="197"/>
      <c r="MW74" s="197"/>
      <c r="MX74" s="197"/>
      <c r="MY74" s="197"/>
      <c r="MZ74" s="197"/>
      <c r="NA74" s="197"/>
      <c r="NB74" s="197"/>
      <c r="NC74" s="197"/>
      <c r="ND74" s="197"/>
      <c r="NE74" s="197"/>
      <c r="NF74" s="197"/>
      <c r="NG74" s="197"/>
      <c r="NH74" s="197"/>
      <c r="NI74" s="197"/>
      <c r="NJ74" s="197"/>
      <c r="NK74" s="197"/>
      <c r="NL74" s="197"/>
      <c r="NM74" s="197"/>
      <c r="NN74" s="197"/>
      <c r="NO74" s="197"/>
      <c r="NP74" s="197"/>
      <c r="NQ74" s="197"/>
      <c r="NR74" s="197"/>
      <c r="NS74" s="197"/>
      <c r="NT74" s="197"/>
      <c r="NU74" s="197"/>
      <c r="NV74" s="197"/>
      <c r="NW74" s="197"/>
      <c r="NX74" s="197"/>
      <c r="NY74" s="197"/>
      <c r="NZ74" s="197"/>
      <c r="OA74" s="197"/>
      <c r="OB74" s="197"/>
      <c r="OC74" s="197"/>
      <c r="OD74" s="197"/>
      <c r="OE74" s="197"/>
      <c r="OF74" s="197"/>
      <c r="OG74" s="197"/>
      <c r="OH74" s="197"/>
      <c r="OI74" s="197"/>
      <c r="OJ74" s="197"/>
      <c r="OK74" s="197"/>
      <c r="OL74" s="197"/>
      <c r="OM74" s="197"/>
      <c r="ON74" s="197"/>
      <c r="OO74" s="197"/>
      <c r="OP74" s="197"/>
      <c r="OQ74" s="197"/>
      <c r="OR74" s="197"/>
      <c r="OS74" s="197"/>
      <c r="OT74" s="197"/>
      <c r="OU74" s="197"/>
      <c r="OV74" s="197"/>
      <c r="OW74" s="197"/>
      <c r="OX74" s="197"/>
      <c r="OY74" s="197"/>
      <c r="OZ74" s="197"/>
      <c r="PA74" s="197"/>
      <c r="PB74" s="197"/>
      <c r="PC74" s="197"/>
      <c r="PD74" s="197"/>
      <c r="PE74" s="197"/>
      <c r="PF74" s="197"/>
      <c r="PG74" s="197"/>
      <c r="PH74" s="197"/>
      <c r="PI74" s="197"/>
      <c r="PJ74" s="197"/>
      <c r="PK74" s="197"/>
      <c r="PL74" s="197"/>
      <c r="PM74" s="197"/>
      <c r="PN74" s="197"/>
      <c r="PO74" s="197"/>
      <c r="PP74" s="197"/>
      <c r="PQ74" s="197"/>
      <c r="PR74" s="197"/>
      <c r="PS74" s="197"/>
      <c r="PT74" s="197"/>
      <c r="PU74" s="197"/>
      <c r="PV74" s="197"/>
      <c r="PW74" s="197"/>
      <c r="PX74" s="197"/>
      <c r="PY74" s="197"/>
      <c r="PZ74" s="197"/>
      <c r="QA74" s="197"/>
      <c r="QB74" s="197"/>
      <c r="QC74" s="197"/>
      <c r="QD74" s="197"/>
      <c r="QE74" s="197"/>
      <c r="QF74" s="197"/>
      <c r="QG74" s="197"/>
      <c r="QH74" s="197"/>
      <c r="QI74" s="197"/>
      <c r="QJ74" s="197"/>
      <c r="QK74" s="197"/>
      <c r="QL74" s="197"/>
      <c r="QM74" s="197"/>
      <c r="QN74" s="197"/>
      <c r="QO74" s="197"/>
      <c r="QP74" s="197"/>
      <c r="QQ74" s="197"/>
      <c r="QR74" s="197"/>
      <c r="QS74" s="197"/>
      <c r="QT74" s="197"/>
      <c r="QU74" s="197"/>
      <c r="QV74" s="197"/>
      <c r="QW74" s="197"/>
      <c r="QX74" s="197"/>
      <c r="QY74" s="197"/>
      <c r="QZ74" s="197"/>
      <c r="RA74" s="197"/>
      <c r="RB74" s="197"/>
      <c r="RC74" s="197"/>
      <c r="RD74" s="197"/>
      <c r="RE74" s="197"/>
      <c r="RF74" s="197"/>
      <c r="RG74" s="197"/>
      <c r="RH74" s="197"/>
      <c r="RI74" s="197"/>
      <c r="RJ74" s="197"/>
      <c r="RK74" s="197"/>
      <c r="RL74" s="197"/>
      <c r="RM74" s="197"/>
      <c r="RN74" s="197"/>
      <c r="RO74" s="197"/>
      <c r="RP74" s="197"/>
      <c r="RQ74" s="197"/>
      <c r="RR74" s="197"/>
      <c r="RS74" s="197"/>
      <c r="RT74" s="197"/>
      <c r="RU74" s="197"/>
      <c r="RV74" s="197"/>
      <c r="RW74" s="197"/>
      <c r="RX74" s="197"/>
      <c r="RY74" s="197"/>
      <c r="RZ74" s="197"/>
      <c r="SA74" s="197"/>
      <c r="SB74" s="197"/>
      <c r="SC74" s="197"/>
      <c r="SD74" s="197"/>
      <c r="SE74" s="197"/>
      <c r="SF74" s="197"/>
      <c r="SG74" s="197"/>
      <c r="SH74" s="197"/>
      <c r="SI74" s="197"/>
      <c r="SJ74" s="197"/>
      <c r="SK74" s="197"/>
      <c r="SL74" s="197"/>
      <c r="SM74" s="197"/>
      <c r="SN74" s="197"/>
      <c r="SO74" s="197"/>
      <c r="SP74" s="197"/>
      <c r="SQ74" s="197"/>
      <c r="SR74" s="197"/>
      <c r="SS74" s="197"/>
      <c r="ST74" s="197"/>
      <c r="SU74" s="197"/>
      <c r="SV74" s="197"/>
      <c r="SW74" s="197"/>
      <c r="SX74" s="197"/>
      <c r="SY74" s="197"/>
      <c r="SZ74" s="197"/>
      <c r="TA74" s="197"/>
      <c r="TB74" s="197"/>
      <c r="TC74" s="197"/>
      <c r="TD74" s="197"/>
      <c r="TE74" s="197"/>
      <c r="TF74" s="197"/>
      <c r="TG74" s="197"/>
      <c r="TH74" s="197"/>
      <c r="TI74" s="197"/>
      <c r="TJ74" s="197"/>
      <c r="TK74" s="197"/>
      <c r="TL74" s="197"/>
      <c r="TM74" s="197"/>
      <c r="TN74" s="197"/>
      <c r="TO74" s="197"/>
      <c r="TP74" s="197"/>
      <c r="TQ74" s="197"/>
      <c r="TR74" s="197"/>
      <c r="TS74" s="197"/>
      <c r="TT74" s="197"/>
      <c r="TU74" s="197"/>
      <c r="TV74" s="197"/>
      <c r="TW74" s="197"/>
      <c r="TX74" s="197"/>
      <c r="TY74" s="197"/>
      <c r="TZ74" s="197"/>
      <c r="UA74" s="197"/>
      <c r="UB74" s="197"/>
      <c r="UC74" s="197"/>
      <c r="UD74" s="197"/>
      <c r="UE74" s="197"/>
      <c r="UF74" s="197"/>
      <c r="UG74" s="197"/>
      <c r="UH74" s="197"/>
      <c r="UI74" s="197"/>
      <c r="UJ74" s="197"/>
      <c r="UK74" s="197"/>
      <c r="UL74" s="197"/>
      <c r="UM74" s="197"/>
      <c r="UN74" s="197"/>
      <c r="UO74" s="197"/>
      <c r="UP74" s="197"/>
      <c r="UQ74" s="197"/>
      <c r="UR74" s="197"/>
      <c r="US74" s="197"/>
      <c r="UT74" s="197"/>
      <c r="UU74" s="197"/>
      <c r="UV74" s="197"/>
      <c r="UW74" s="197"/>
      <c r="UX74" s="197"/>
      <c r="UY74" s="197"/>
      <c r="UZ74" s="197"/>
      <c r="VA74" s="197"/>
      <c r="VB74" s="197"/>
      <c r="VC74" s="197"/>
      <c r="VD74" s="197"/>
      <c r="VE74" s="197"/>
      <c r="VF74" s="197"/>
      <c r="VG74" s="197"/>
      <c r="VH74" s="197"/>
      <c r="VI74" s="197"/>
      <c r="VJ74" s="197"/>
      <c r="VK74" s="197"/>
      <c r="VL74" s="197"/>
      <c r="VM74" s="197"/>
      <c r="VN74" s="197"/>
      <c r="VO74" s="197"/>
      <c r="VP74" s="197"/>
      <c r="VQ74" s="197"/>
      <c r="VR74" s="197"/>
      <c r="VS74" s="197"/>
      <c r="VT74" s="197"/>
      <c r="VU74" s="197"/>
      <c r="VV74" s="197"/>
      <c r="VW74" s="197"/>
      <c r="VX74" s="197"/>
      <c r="VY74" s="197"/>
      <c r="VZ74" s="197"/>
      <c r="WA74" s="197"/>
      <c r="WB74" s="197"/>
      <c r="WC74" s="197"/>
      <c r="WD74" s="197"/>
      <c r="WE74" s="197"/>
      <c r="WF74" s="197"/>
      <c r="WG74" s="197"/>
      <c r="WH74" s="197"/>
      <c r="WI74" s="197"/>
      <c r="WJ74" s="197"/>
      <c r="WK74" s="197"/>
      <c r="WL74" s="197"/>
      <c r="WM74" s="197"/>
      <c r="WN74" s="197"/>
      <c r="WO74" s="197"/>
      <c r="WP74" s="197"/>
      <c r="WQ74" s="197"/>
      <c r="WR74" s="197"/>
      <c r="WS74" s="197"/>
      <c r="WT74" s="197"/>
      <c r="WU74" s="197"/>
      <c r="WV74" s="197"/>
      <c r="WW74" s="197"/>
      <c r="WX74" s="197"/>
      <c r="WY74" s="197"/>
      <c r="WZ74" s="197"/>
      <c r="XA74" s="197"/>
      <c r="XB74" s="197"/>
      <c r="XC74" s="197"/>
      <c r="XD74" s="197"/>
      <c r="XE74" s="197"/>
      <c r="XF74" s="197"/>
      <c r="XG74" s="197"/>
      <c r="XH74" s="197"/>
      <c r="XI74" s="197"/>
      <c r="XJ74" s="197"/>
      <c r="XK74" s="197"/>
      <c r="XL74" s="197"/>
      <c r="XM74" s="197"/>
      <c r="XN74" s="197"/>
      <c r="XO74" s="197"/>
      <c r="XP74" s="197"/>
      <c r="XQ74" s="197"/>
      <c r="XR74" s="197"/>
      <c r="XS74" s="197"/>
      <c r="XT74" s="197"/>
      <c r="XU74" s="197"/>
      <c r="XV74" s="197"/>
      <c r="XW74" s="197"/>
      <c r="XX74" s="197"/>
      <c r="XY74" s="197"/>
      <c r="XZ74" s="197"/>
      <c r="YA74" s="197"/>
      <c r="YB74" s="197"/>
      <c r="YC74" s="197"/>
      <c r="YD74" s="197"/>
      <c r="YE74" s="197"/>
      <c r="YF74" s="197"/>
      <c r="YG74" s="197"/>
      <c r="YH74" s="197"/>
      <c r="YI74" s="197"/>
      <c r="YJ74" s="197"/>
      <c r="YK74" s="197"/>
      <c r="YL74" s="197"/>
      <c r="YM74" s="197"/>
      <c r="YN74" s="197"/>
      <c r="YO74" s="197"/>
      <c r="YP74" s="197"/>
      <c r="YQ74" s="197"/>
      <c r="YR74" s="197"/>
      <c r="YS74" s="197"/>
      <c r="YT74" s="197"/>
      <c r="YU74" s="197"/>
      <c r="YV74" s="197"/>
      <c r="YW74" s="197"/>
      <c r="YX74" s="197"/>
      <c r="YY74" s="197"/>
      <c r="YZ74" s="197"/>
      <c r="ZA74" s="197"/>
      <c r="ZB74" s="197"/>
      <c r="ZC74" s="197"/>
      <c r="ZD74" s="197"/>
      <c r="ZE74" s="197"/>
      <c r="ZF74" s="197"/>
      <c r="ZG74" s="197"/>
      <c r="ZH74" s="197"/>
      <c r="ZI74" s="197"/>
      <c r="ZJ74" s="197"/>
      <c r="ZK74" s="197"/>
      <c r="ZL74" s="197"/>
      <c r="ZM74" s="197"/>
      <c r="ZN74" s="197"/>
      <c r="ZO74" s="197"/>
      <c r="ZP74" s="197"/>
      <c r="ZQ74" s="197"/>
      <c r="ZR74" s="197"/>
      <c r="ZS74" s="197"/>
      <c r="ZT74" s="197"/>
      <c r="ZU74" s="197"/>
      <c r="ZV74" s="197"/>
      <c r="ZW74" s="197"/>
      <c r="ZX74" s="197"/>
      <c r="ZY74" s="197"/>
      <c r="ZZ74" s="197"/>
      <c r="AAA74" s="197"/>
      <c r="AAB74" s="197"/>
      <c r="AAC74" s="197"/>
      <c r="AAD74" s="197"/>
      <c r="AAE74" s="197"/>
      <c r="AAF74" s="197"/>
      <c r="AAG74" s="197"/>
      <c r="AAH74" s="197"/>
      <c r="AAI74" s="197"/>
      <c r="AAJ74" s="197"/>
      <c r="AAK74" s="197"/>
      <c r="AAL74" s="197"/>
      <c r="AAM74" s="197"/>
      <c r="AAN74" s="197"/>
      <c r="AAO74" s="197"/>
      <c r="AAP74" s="197"/>
      <c r="AAQ74" s="197"/>
      <c r="AAR74" s="197"/>
      <c r="AAS74" s="197"/>
      <c r="AAT74" s="197"/>
      <c r="AAU74" s="197"/>
      <c r="AAV74" s="197"/>
      <c r="AAW74" s="197"/>
      <c r="AAX74" s="197"/>
      <c r="AAY74" s="197"/>
      <c r="AAZ74" s="197"/>
      <c r="ABA74" s="197"/>
      <c r="ABB74" s="197"/>
      <c r="ABC74" s="197"/>
      <c r="ABD74" s="197"/>
      <c r="ABE74" s="197"/>
      <c r="ABF74" s="197"/>
      <c r="ABG74" s="197"/>
      <c r="ABH74" s="197"/>
      <c r="ABI74" s="197"/>
      <c r="ABJ74" s="197"/>
      <c r="ABK74" s="197"/>
      <c r="ABL74" s="197"/>
      <c r="ABM74" s="197"/>
      <c r="ABN74" s="197"/>
      <c r="ABO74" s="197"/>
      <c r="ABP74" s="197"/>
      <c r="ABQ74" s="197"/>
      <c r="ABR74" s="197"/>
      <c r="ABS74" s="197"/>
      <c r="ABT74" s="197"/>
      <c r="ABU74" s="197"/>
      <c r="ABV74" s="197"/>
      <c r="ABW74" s="197"/>
      <c r="ABX74" s="197"/>
      <c r="ABY74" s="197"/>
      <c r="ABZ74" s="197"/>
      <c r="ACA74" s="197"/>
      <c r="ACB74" s="197"/>
      <c r="ACC74" s="197"/>
      <c r="ACD74" s="197"/>
      <c r="ACE74" s="197"/>
      <c r="ACF74" s="197"/>
      <c r="ACG74" s="197"/>
      <c r="ACH74" s="197"/>
      <c r="ACI74" s="197"/>
      <c r="ACJ74" s="197"/>
      <c r="ACK74" s="197"/>
      <c r="ACL74" s="197"/>
      <c r="ACM74" s="197"/>
      <c r="ACN74" s="197"/>
      <c r="ACO74" s="197"/>
      <c r="ACP74" s="197"/>
      <c r="ACQ74" s="197"/>
      <c r="ACR74" s="197"/>
      <c r="ACS74" s="197"/>
      <c r="ACT74" s="197"/>
      <c r="ACU74" s="197"/>
      <c r="ACV74" s="197"/>
      <c r="ACW74" s="197"/>
      <c r="ACX74" s="197"/>
      <c r="ACY74" s="197"/>
      <c r="ACZ74" s="197"/>
      <c r="ADA74" s="197"/>
      <c r="ADB74" s="197"/>
      <c r="ADC74" s="197"/>
      <c r="ADD74" s="197"/>
      <c r="ADE74" s="197"/>
      <c r="ADF74" s="197"/>
      <c r="ADG74" s="197"/>
      <c r="ADH74" s="197"/>
      <c r="ADI74" s="197"/>
      <c r="ADJ74" s="197"/>
      <c r="ADK74" s="197"/>
      <c r="ADL74" s="197"/>
      <c r="ADM74" s="197"/>
      <c r="ADN74" s="197"/>
      <c r="ADO74" s="197"/>
      <c r="ADP74" s="197"/>
      <c r="ADQ74" s="197"/>
      <c r="ADR74" s="197"/>
      <c r="ADS74" s="197"/>
      <c r="ADT74" s="197"/>
      <c r="ADU74" s="197"/>
      <c r="ADV74" s="197"/>
      <c r="ADW74" s="197"/>
      <c r="ADX74" s="197"/>
      <c r="ADY74" s="197"/>
      <c r="ADZ74" s="197"/>
      <c r="AEA74" s="197"/>
      <c r="AEB74" s="197"/>
      <c r="AEC74" s="197"/>
      <c r="AED74" s="197"/>
      <c r="AEE74" s="197"/>
      <c r="AEF74" s="197"/>
      <c r="AEG74" s="197"/>
      <c r="AEH74" s="197"/>
      <c r="AEI74" s="197"/>
      <c r="AEJ74" s="197"/>
      <c r="AEK74" s="197"/>
      <c r="AEL74" s="197"/>
      <c r="AEM74" s="197"/>
      <c r="AEN74" s="197"/>
      <c r="AEO74" s="197"/>
      <c r="AEP74" s="197"/>
      <c r="AEQ74" s="197"/>
      <c r="AER74" s="197"/>
      <c r="AES74" s="197"/>
      <c r="AET74" s="197"/>
      <c r="AEU74" s="197"/>
      <c r="AEV74" s="197"/>
      <c r="AEW74" s="197"/>
      <c r="AEX74" s="197"/>
      <c r="AEY74" s="197"/>
      <c r="AEZ74" s="197"/>
      <c r="AFA74" s="197"/>
      <c r="AFB74" s="197"/>
      <c r="AFC74" s="197"/>
      <c r="AFD74" s="197"/>
      <c r="AFE74" s="197"/>
      <c r="AFF74" s="197"/>
      <c r="AFG74" s="197"/>
      <c r="AFH74" s="197"/>
      <c r="AFI74" s="197"/>
      <c r="AFJ74" s="197"/>
      <c r="AFK74" s="197"/>
      <c r="AFL74" s="197"/>
      <c r="AFM74" s="197"/>
      <c r="AFN74" s="197"/>
      <c r="AFO74" s="197"/>
      <c r="AFP74" s="197"/>
      <c r="AFQ74" s="197"/>
      <c r="AFR74" s="197"/>
      <c r="AFS74" s="197"/>
      <c r="AFT74" s="197"/>
      <c r="AFU74" s="197"/>
      <c r="AFV74" s="197"/>
      <c r="AFW74" s="197"/>
      <c r="AFX74" s="197"/>
      <c r="AFY74" s="197"/>
      <c r="AFZ74" s="197"/>
      <c r="AGA74" s="197"/>
      <c r="AGB74" s="197"/>
      <c r="AGC74" s="197"/>
      <c r="AGD74" s="197"/>
      <c r="AGE74" s="197"/>
      <c r="AGF74" s="197"/>
      <c r="AGG74" s="197"/>
      <c r="AGH74" s="197"/>
      <c r="AGI74" s="197"/>
      <c r="AGJ74" s="197"/>
      <c r="AGK74" s="197"/>
      <c r="AGL74" s="197"/>
      <c r="AGM74" s="197"/>
      <c r="AGN74" s="197"/>
      <c r="AGO74" s="197"/>
      <c r="AGP74" s="197"/>
      <c r="AGQ74" s="197"/>
      <c r="AGR74" s="197"/>
      <c r="AGS74" s="197"/>
      <c r="AGT74" s="197"/>
      <c r="AGU74" s="197"/>
      <c r="AGV74" s="197"/>
      <c r="AGW74" s="197"/>
      <c r="AGX74" s="197"/>
      <c r="AGY74" s="197"/>
      <c r="AGZ74" s="197"/>
      <c r="AHA74" s="197"/>
      <c r="AHB74" s="197"/>
      <c r="AHC74" s="197"/>
      <c r="AHD74" s="197"/>
      <c r="AHE74" s="197"/>
      <c r="AHF74" s="197"/>
      <c r="AHG74" s="197"/>
      <c r="AHH74" s="197"/>
      <c r="AHI74" s="197"/>
      <c r="AHJ74" s="197"/>
      <c r="AHK74" s="197"/>
      <c r="AHL74" s="197"/>
      <c r="AHM74" s="197"/>
      <c r="AHN74" s="197"/>
      <c r="AHO74" s="197"/>
      <c r="AHP74" s="197"/>
      <c r="AHQ74" s="197"/>
      <c r="AHR74" s="197"/>
      <c r="AHS74" s="197"/>
      <c r="AHT74" s="197"/>
      <c r="AHU74" s="197"/>
      <c r="AHV74" s="197"/>
      <c r="AHW74" s="197"/>
      <c r="AHX74" s="197"/>
      <c r="AHY74" s="197"/>
      <c r="AHZ74" s="197"/>
      <c r="AIA74" s="197"/>
      <c r="AIB74" s="197"/>
      <c r="AIC74" s="197"/>
      <c r="AID74" s="197"/>
      <c r="AIE74" s="197"/>
      <c r="AIF74" s="197"/>
      <c r="AIG74" s="197"/>
      <c r="AIH74" s="197"/>
      <c r="AII74" s="197"/>
      <c r="AIJ74" s="197"/>
      <c r="AIK74" s="197"/>
      <c r="AIL74" s="197"/>
      <c r="AIM74" s="197"/>
      <c r="AIN74" s="197"/>
      <c r="AIO74" s="197"/>
      <c r="AIP74" s="197"/>
      <c r="AIQ74" s="197"/>
      <c r="AIR74" s="197"/>
      <c r="AIS74" s="197"/>
      <c r="AIT74" s="197"/>
      <c r="AIU74" s="197"/>
      <c r="AIV74" s="197"/>
      <c r="AIW74" s="197"/>
      <c r="AIX74" s="197"/>
      <c r="AIY74" s="197"/>
      <c r="AIZ74" s="197"/>
      <c r="AJA74" s="197"/>
      <c r="AJB74" s="197"/>
      <c r="AJC74" s="197"/>
      <c r="AJD74" s="197"/>
      <c r="AJE74" s="197"/>
      <c r="AJF74" s="197"/>
      <c r="AJG74" s="197"/>
      <c r="AJH74" s="197"/>
      <c r="AJI74" s="197"/>
      <c r="AJJ74" s="197"/>
      <c r="AJK74" s="197"/>
      <c r="AJL74" s="197"/>
      <c r="AJM74" s="197"/>
      <c r="AJN74" s="197"/>
      <c r="AJO74" s="197"/>
      <c r="AJP74" s="197"/>
      <c r="AJQ74" s="197"/>
      <c r="AJR74" s="197"/>
      <c r="AJS74" s="197"/>
      <c r="AJT74" s="197"/>
      <c r="AJU74" s="197"/>
      <c r="AJV74" s="197"/>
      <c r="AJW74" s="197"/>
      <c r="AJX74" s="197"/>
      <c r="AJY74" s="197"/>
      <c r="AJZ74" s="197"/>
      <c r="AKA74" s="197"/>
      <c r="AKB74" s="197"/>
      <c r="AKC74" s="197"/>
      <c r="AKD74" s="197"/>
      <c r="AKE74" s="197"/>
      <c r="AKF74" s="197"/>
      <c r="AKG74" s="197"/>
      <c r="AKH74" s="197"/>
      <c r="AKI74" s="197"/>
      <c r="AKJ74" s="197"/>
      <c r="AKK74" s="197"/>
      <c r="AKL74" s="197"/>
      <c r="AKM74" s="197"/>
      <c r="AKN74" s="197"/>
      <c r="AKO74" s="197"/>
      <c r="AKP74" s="197"/>
      <c r="AKQ74" s="197"/>
      <c r="AKR74" s="197"/>
      <c r="AKS74" s="197"/>
      <c r="AKT74" s="197"/>
      <c r="AKU74" s="197"/>
      <c r="AKV74" s="197"/>
      <c r="AKW74" s="197"/>
      <c r="AKX74" s="197"/>
      <c r="AKY74" s="197"/>
      <c r="AKZ74" s="197"/>
      <c r="ALA74" s="197"/>
      <c r="ALB74" s="197"/>
      <c r="ALC74" s="197"/>
      <c r="ALD74" s="197"/>
      <c r="ALE74" s="197"/>
      <c r="ALF74" s="197"/>
      <c r="ALG74" s="197"/>
      <c r="ALH74" s="197"/>
      <c r="ALI74" s="197"/>
      <c r="ALJ74" s="197"/>
      <c r="ALK74" s="197"/>
      <c r="ALL74" s="197"/>
      <c r="ALM74" s="197"/>
      <c r="ALN74" s="197"/>
      <c r="ALO74" s="197"/>
      <c r="ALP74" s="197"/>
      <c r="ALQ74" s="197"/>
      <c r="ALR74" s="197"/>
      <c r="ALS74" s="197"/>
      <c r="ALT74" s="197"/>
      <c r="ALU74" s="197"/>
      <c r="ALV74" s="197"/>
      <c r="ALW74" s="197"/>
      <c r="ALX74" s="197"/>
      <c r="ALY74" s="197"/>
      <c r="ALZ74" s="197"/>
      <c r="AMA74" s="197"/>
      <c r="AMB74" s="197"/>
    </row>
    <row r="75" spans="1:1016" s="198" customFormat="1" ht="13.5" customHeight="1" x14ac:dyDescent="0.25">
      <c r="A75" s="355"/>
      <c r="B75" s="60" t="s">
        <v>65</v>
      </c>
      <c r="C75" s="33"/>
      <c r="D75" s="33"/>
      <c r="E75" s="33"/>
      <c r="F75" s="33"/>
      <c r="G75" s="33"/>
      <c r="H75" s="33"/>
      <c r="I75" s="33"/>
      <c r="J75" s="33"/>
      <c r="K75" s="39"/>
      <c r="L75" s="39"/>
      <c r="M75" s="275">
        <f>245730.65671-4379.13+50000</f>
        <v>291351.5</v>
      </c>
      <c r="N75" s="275"/>
      <c r="O75" s="197"/>
      <c r="P75" s="197"/>
      <c r="Q75" s="197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7"/>
      <c r="AG75" s="197"/>
      <c r="AH75" s="197"/>
      <c r="AI75" s="197"/>
      <c r="AJ75" s="197"/>
      <c r="AK75" s="197"/>
      <c r="AL75" s="197"/>
      <c r="AM75" s="197"/>
      <c r="AN75" s="197"/>
      <c r="AO75" s="197"/>
      <c r="AP75" s="197"/>
      <c r="AQ75" s="197"/>
      <c r="AR75" s="197"/>
      <c r="AS75" s="197"/>
      <c r="AT75" s="197"/>
      <c r="AU75" s="197"/>
      <c r="AV75" s="197"/>
      <c r="AW75" s="197"/>
      <c r="AX75" s="197"/>
      <c r="AY75" s="197"/>
      <c r="AZ75" s="197"/>
      <c r="BA75" s="197"/>
      <c r="BB75" s="197"/>
      <c r="BC75" s="197"/>
      <c r="BD75" s="197"/>
      <c r="BE75" s="197"/>
      <c r="BF75" s="197"/>
      <c r="BG75" s="197"/>
      <c r="BH75" s="197"/>
      <c r="BI75" s="197"/>
      <c r="BJ75" s="197"/>
      <c r="BK75" s="197"/>
      <c r="BL75" s="197"/>
      <c r="BM75" s="197"/>
      <c r="BN75" s="197"/>
      <c r="BO75" s="197"/>
      <c r="BP75" s="197"/>
      <c r="BQ75" s="197"/>
      <c r="BR75" s="197"/>
      <c r="BS75" s="197"/>
      <c r="BT75" s="197"/>
      <c r="BU75" s="197"/>
      <c r="BV75" s="197"/>
      <c r="BW75" s="197"/>
      <c r="BX75" s="197"/>
      <c r="BY75" s="197"/>
      <c r="BZ75" s="197"/>
      <c r="CA75" s="197"/>
      <c r="CB75" s="197"/>
      <c r="CC75" s="197"/>
      <c r="CD75" s="197"/>
      <c r="CE75" s="197"/>
      <c r="CF75" s="197"/>
      <c r="CG75" s="197"/>
      <c r="CH75" s="197"/>
      <c r="CI75" s="197"/>
      <c r="CJ75" s="197"/>
      <c r="CK75" s="197"/>
      <c r="CL75" s="197"/>
      <c r="CM75" s="197"/>
      <c r="CN75" s="197"/>
      <c r="CO75" s="197"/>
      <c r="CP75" s="197"/>
      <c r="CQ75" s="197"/>
      <c r="CR75" s="197"/>
      <c r="CS75" s="197"/>
      <c r="CT75" s="197"/>
      <c r="CU75" s="197"/>
      <c r="CV75" s="197"/>
      <c r="CW75" s="197"/>
      <c r="CX75" s="197"/>
      <c r="CY75" s="197"/>
      <c r="CZ75" s="197"/>
      <c r="DA75" s="197"/>
      <c r="DB75" s="197"/>
      <c r="DC75" s="197"/>
      <c r="DD75" s="197"/>
      <c r="DE75" s="197"/>
      <c r="DF75" s="197"/>
      <c r="DG75" s="197"/>
      <c r="DH75" s="197"/>
      <c r="DI75" s="197"/>
      <c r="DJ75" s="197"/>
      <c r="DK75" s="197"/>
      <c r="DL75" s="197"/>
      <c r="DM75" s="197"/>
      <c r="DN75" s="197"/>
      <c r="DO75" s="197"/>
      <c r="DP75" s="197"/>
      <c r="DQ75" s="197"/>
      <c r="DR75" s="197"/>
      <c r="DS75" s="197"/>
      <c r="DT75" s="197"/>
      <c r="DU75" s="197"/>
      <c r="DV75" s="197"/>
      <c r="DW75" s="197"/>
      <c r="DX75" s="197"/>
      <c r="DY75" s="197"/>
      <c r="DZ75" s="197"/>
      <c r="EA75" s="197"/>
      <c r="EB75" s="197"/>
      <c r="EC75" s="197"/>
      <c r="ED75" s="197"/>
      <c r="EE75" s="197"/>
      <c r="EF75" s="197"/>
      <c r="EG75" s="197"/>
      <c r="EH75" s="197"/>
      <c r="EI75" s="197"/>
      <c r="EJ75" s="197"/>
      <c r="EK75" s="197"/>
      <c r="EL75" s="197"/>
      <c r="EM75" s="197"/>
      <c r="EN75" s="197"/>
      <c r="EO75" s="197"/>
      <c r="EP75" s="197"/>
      <c r="EQ75" s="197"/>
      <c r="ER75" s="197"/>
      <c r="ES75" s="197"/>
      <c r="ET75" s="197"/>
      <c r="EU75" s="197"/>
      <c r="EV75" s="197"/>
      <c r="EW75" s="197"/>
      <c r="EX75" s="197"/>
      <c r="EY75" s="197"/>
      <c r="EZ75" s="197"/>
      <c r="FA75" s="197"/>
      <c r="FB75" s="197"/>
      <c r="FC75" s="197"/>
      <c r="FD75" s="197"/>
      <c r="FE75" s="197"/>
      <c r="FF75" s="197"/>
      <c r="FG75" s="197"/>
      <c r="FH75" s="197"/>
      <c r="FI75" s="197"/>
      <c r="FJ75" s="197"/>
      <c r="FK75" s="197"/>
      <c r="FL75" s="197"/>
      <c r="FM75" s="197"/>
      <c r="FN75" s="197"/>
      <c r="FO75" s="197"/>
      <c r="FP75" s="197"/>
      <c r="FQ75" s="197"/>
      <c r="FR75" s="197"/>
      <c r="FS75" s="197"/>
      <c r="FT75" s="197"/>
      <c r="FU75" s="197"/>
      <c r="FV75" s="197"/>
      <c r="FW75" s="197"/>
      <c r="FX75" s="197"/>
      <c r="FY75" s="197"/>
      <c r="FZ75" s="197"/>
      <c r="GA75" s="197"/>
      <c r="GB75" s="197"/>
      <c r="GC75" s="197"/>
      <c r="GD75" s="197"/>
      <c r="GE75" s="197"/>
      <c r="GF75" s="197"/>
      <c r="GG75" s="197"/>
      <c r="GH75" s="197"/>
      <c r="GI75" s="197"/>
      <c r="GJ75" s="197"/>
      <c r="GK75" s="197"/>
      <c r="GL75" s="197"/>
      <c r="GM75" s="197"/>
      <c r="GN75" s="197"/>
      <c r="GO75" s="197"/>
      <c r="GP75" s="197"/>
      <c r="GQ75" s="197"/>
      <c r="GR75" s="197"/>
      <c r="GS75" s="197"/>
      <c r="GT75" s="197"/>
      <c r="GU75" s="197"/>
      <c r="GV75" s="197"/>
      <c r="GW75" s="197"/>
      <c r="GX75" s="197"/>
      <c r="GY75" s="197"/>
      <c r="GZ75" s="197"/>
      <c r="HA75" s="197"/>
      <c r="HB75" s="197"/>
      <c r="HC75" s="197"/>
      <c r="HD75" s="197"/>
      <c r="HE75" s="197"/>
      <c r="HF75" s="197"/>
      <c r="HG75" s="197"/>
      <c r="HH75" s="197"/>
      <c r="HI75" s="197"/>
      <c r="HJ75" s="197"/>
      <c r="HK75" s="197"/>
      <c r="HL75" s="197"/>
      <c r="HM75" s="197"/>
      <c r="HN75" s="197"/>
      <c r="HO75" s="197"/>
      <c r="HP75" s="197"/>
      <c r="HQ75" s="197"/>
      <c r="HR75" s="197"/>
      <c r="HS75" s="197"/>
      <c r="HT75" s="197"/>
      <c r="HU75" s="197"/>
      <c r="HV75" s="197"/>
      <c r="HW75" s="197"/>
      <c r="HX75" s="197"/>
      <c r="HY75" s="197"/>
      <c r="HZ75" s="197"/>
      <c r="IA75" s="197"/>
      <c r="IB75" s="197"/>
      <c r="IC75" s="197"/>
      <c r="ID75" s="197"/>
      <c r="IE75" s="197"/>
      <c r="IF75" s="197"/>
      <c r="IG75" s="197"/>
      <c r="IH75" s="197"/>
      <c r="II75" s="197"/>
      <c r="IJ75" s="197"/>
      <c r="IK75" s="197"/>
      <c r="IL75" s="197"/>
      <c r="IM75" s="197"/>
      <c r="IN75" s="197"/>
      <c r="IO75" s="197"/>
      <c r="IP75" s="197"/>
      <c r="IQ75" s="197"/>
      <c r="IR75" s="197"/>
      <c r="IS75" s="197"/>
      <c r="IT75" s="197"/>
      <c r="IU75" s="197"/>
      <c r="IV75" s="197"/>
      <c r="IW75" s="197"/>
      <c r="IX75" s="197"/>
      <c r="IY75" s="197"/>
      <c r="IZ75" s="197"/>
      <c r="JA75" s="197"/>
      <c r="JB75" s="197"/>
      <c r="JC75" s="197"/>
      <c r="JD75" s="197"/>
      <c r="JE75" s="197"/>
      <c r="JF75" s="197"/>
      <c r="JG75" s="197"/>
      <c r="JH75" s="197"/>
      <c r="JI75" s="197"/>
      <c r="JJ75" s="197"/>
      <c r="JK75" s="197"/>
      <c r="JL75" s="197"/>
      <c r="JM75" s="197"/>
      <c r="JN75" s="197"/>
      <c r="JO75" s="197"/>
      <c r="JP75" s="197"/>
      <c r="JQ75" s="197"/>
      <c r="JR75" s="197"/>
      <c r="JS75" s="197"/>
      <c r="JT75" s="197"/>
      <c r="JU75" s="197"/>
      <c r="JV75" s="197"/>
      <c r="JW75" s="197"/>
      <c r="JX75" s="197"/>
      <c r="JY75" s="197"/>
      <c r="JZ75" s="197"/>
      <c r="KA75" s="197"/>
      <c r="KB75" s="197"/>
      <c r="KC75" s="197"/>
      <c r="KD75" s="197"/>
      <c r="KE75" s="197"/>
      <c r="KF75" s="197"/>
      <c r="KG75" s="197"/>
      <c r="KH75" s="197"/>
      <c r="KI75" s="197"/>
      <c r="KJ75" s="197"/>
      <c r="KK75" s="197"/>
      <c r="KL75" s="197"/>
      <c r="KM75" s="197"/>
      <c r="KN75" s="197"/>
      <c r="KO75" s="197"/>
      <c r="KP75" s="197"/>
      <c r="KQ75" s="197"/>
      <c r="KR75" s="197"/>
      <c r="KS75" s="197"/>
      <c r="KT75" s="197"/>
      <c r="KU75" s="197"/>
      <c r="KV75" s="197"/>
      <c r="KW75" s="197"/>
      <c r="KX75" s="197"/>
      <c r="KY75" s="197"/>
      <c r="KZ75" s="197"/>
      <c r="LA75" s="197"/>
      <c r="LB75" s="197"/>
      <c r="LC75" s="197"/>
      <c r="LD75" s="197"/>
      <c r="LE75" s="197"/>
      <c r="LF75" s="197"/>
      <c r="LG75" s="197"/>
      <c r="LH75" s="197"/>
      <c r="LI75" s="197"/>
      <c r="LJ75" s="197"/>
      <c r="LK75" s="197"/>
      <c r="LL75" s="197"/>
      <c r="LM75" s="197"/>
      <c r="LN75" s="197"/>
      <c r="LO75" s="197"/>
      <c r="LP75" s="197"/>
      <c r="LQ75" s="197"/>
      <c r="LR75" s="197"/>
      <c r="LS75" s="197"/>
      <c r="LT75" s="197"/>
      <c r="LU75" s="197"/>
      <c r="LV75" s="197"/>
      <c r="LW75" s="197"/>
      <c r="LX75" s="197"/>
      <c r="LY75" s="197"/>
      <c r="LZ75" s="197"/>
      <c r="MA75" s="197"/>
      <c r="MB75" s="197"/>
      <c r="MC75" s="197"/>
      <c r="MD75" s="197"/>
      <c r="ME75" s="197"/>
      <c r="MF75" s="197"/>
      <c r="MG75" s="197"/>
      <c r="MH75" s="197"/>
      <c r="MI75" s="197"/>
      <c r="MJ75" s="197"/>
      <c r="MK75" s="197"/>
      <c r="ML75" s="197"/>
      <c r="MM75" s="197"/>
      <c r="MN75" s="197"/>
      <c r="MO75" s="197"/>
      <c r="MP75" s="197"/>
      <c r="MQ75" s="197"/>
      <c r="MR75" s="197"/>
      <c r="MS75" s="197"/>
      <c r="MT75" s="197"/>
      <c r="MU75" s="197"/>
      <c r="MV75" s="197"/>
      <c r="MW75" s="197"/>
      <c r="MX75" s="197"/>
      <c r="MY75" s="197"/>
      <c r="MZ75" s="197"/>
      <c r="NA75" s="197"/>
      <c r="NB75" s="197"/>
      <c r="NC75" s="197"/>
      <c r="ND75" s="197"/>
      <c r="NE75" s="197"/>
      <c r="NF75" s="197"/>
      <c r="NG75" s="197"/>
      <c r="NH75" s="197"/>
      <c r="NI75" s="197"/>
      <c r="NJ75" s="197"/>
      <c r="NK75" s="197"/>
      <c r="NL75" s="197"/>
      <c r="NM75" s="197"/>
      <c r="NN75" s="197"/>
      <c r="NO75" s="197"/>
      <c r="NP75" s="197"/>
      <c r="NQ75" s="197"/>
      <c r="NR75" s="197"/>
      <c r="NS75" s="197"/>
      <c r="NT75" s="197"/>
      <c r="NU75" s="197"/>
      <c r="NV75" s="197"/>
      <c r="NW75" s="197"/>
      <c r="NX75" s="197"/>
      <c r="NY75" s="197"/>
      <c r="NZ75" s="197"/>
      <c r="OA75" s="197"/>
      <c r="OB75" s="197"/>
      <c r="OC75" s="197"/>
      <c r="OD75" s="197"/>
      <c r="OE75" s="197"/>
      <c r="OF75" s="197"/>
      <c r="OG75" s="197"/>
      <c r="OH75" s="197"/>
      <c r="OI75" s="197"/>
      <c r="OJ75" s="197"/>
      <c r="OK75" s="197"/>
      <c r="OL75" s="197"/>
      <c r="OM75" s="197"/>
      <c r="ON75" s="197"/>
      <c r="OO75" s="197"/>
      <c r="OP75" s="197"/>
      <c r="OQ75" s="197"/>
      <c r="OR75" s="197"/>
      <c r="OS75" s="197"/>
      <c r="OT75" s="197"/>
      <c r="OU75" s="197"/>
      <c r="OV75" s="197"/>
      <c r="OW75" s="197"/>
      <c r="OX75" s="197"/>
      <c r="OY75" s="197"/>
      <c r="OZ75" s="197"/>
      <c r="PA75" s="197"/>
      <c r="PB75" s="197"/>
      <c r="PC75" s="197"/>
      <c r="PD75" s="197"/>
      <c r="PE75" s="197"/>
      <c r="PF75" s="197"/>
      <c r="PG75" s="197"/>
      <c r="PH75" s="197"/>
      <c r="PI75" s="197"/>
      <c r="PJ75" s="197"/>
      <c r="PK75" s="197"/>
      <c r="PL75" s="197"/>
      <c r="PM75" s="197"/>
      <c r="PN75" s="197"/>
      <c r="PO75" s="197"/>
      <c r="PP75" s="197"/>
      <c r="PQ75" s="197"/>
      <c r="PR75" s="197"/>
      <c r="PS75" s="197"/>
      <c r="PT75" s="197"/>
      <c r="PU75" s="197"/>
      <c r="PV75" s="197"/>
      <c r="PW75" s="197"/>
      <c r="PX75" s="197"/>
      <c r="PY75" s="197"/>
      <c r="PZ75" s="197"/>
      <c r="QA75" s="197"/>
      <c r="QB75" s="197"/>
      <c r="QC75" s="197"/>
      <c r="QD75" s="197"/>
      <c r="QE75" s="197"/>
      <c r="QF75" s="197"/>
      <c r="QG75" s="197"/>
      <c r="QH75" s="197"/>
      <c r="QI75" s="197"/>
      <c r="QJ75" s="197"/>
      <c r="QK75" s="197"/>
      <c r="QL75" s="197"/>
      <c r="QM75" s="197"/>
      <c r="QN75" s="197"/>
      <c r="QO75" s="197"/>
      <c r="QP75" s="197"/>
      <c r="QQ75" s="197"/>
      <c r="QR75" s="197"/>
      <c r="QS75" s="197"/>
      <c r="QT75" s="197"/>
      <c r="QU75" s="197"/>
      <c r="QV75" s="197"/>
      <c r="QW75" s="197"/>
      <c r="QX75" s="197"/>
      <c r="QY75" s="197"/>
      <c r="QZ75" s="197"/>
      <c r="RA75" s="197"/>
      <c r="RB75" s="197"/>
      <c r="RC75" s="197"/>
      <c r="RD75" s="197"/>
      <c r="RE75" s="197"/>
      <c r="RF75" s="197"/>
      <c r="RG75" s="197"/>
      <c r="RH75" s="197"/>
      <c r="RI75" s="197"/>
      <c r="RJ75" s="197"/>
      <c r="RK75" s="197"/>
      <c r="RL75" s="197"/>
      <c r="RM75" s="197"/>
      <c r="RN75" s="197"/>
      <c r="RO75" s="197"/>
      <c r="RP75" s="197"/>
      <c r="RQ75" s="197"/>
      <c r="RR75" s="197"/>
      <c r="RS75" s="197"/>
      <c r="RT75" s="197"/>
      <c r="RU75" s="197"/>
      <c r="RV75" s="197"/>
      <c r="RW75" s="197"/>
      <c r="RX75" s="197"/>
      <c r="RY75" s="197"/>
      <c r="RZ75" s="197"/>
      <c r="SA75" s="197"/>
      <c r="SB75" s="197"/>
      <c r="SC75" s="197"/>
      <c r="SD75" s="197"/>
      <c r="SE75" s="197"/>
      <c r="SF75" s="197"/>
      <c r="SG75" s="197"/>
      <c r="SH75" s="197"/>
      <c r="SI75" s="197"/>
      <c r="SJ75" s="197"/>
      <c r="SK75" s="197"/>
      <c r="SL75" s="197"/>
      <c r="SM75" s="197"/>
      <c r="SN75" s="197"/>
      <c r="SO75" s="197"/>
      <c r="SP75" s="197"/>
      <c r="SQ75" s="197"/>
      <c r="SR75" s="197"/>
      <c r="SS75" s="197"/>
      <c r="ST75" s="197"/>
      <c r="SU75" s="197"/>
      <c r="SV75" s="197"/>
      <c r="SW75" s="197"/>
      <c r="SX75" s="197"/>
      <c r="SY75" s="197"/>
      <c r="SZ75" s="197"/>
      <c r="TA75" s="197"/>
      <c r="TB75" s="197"/>
      <c r="TC75" s="197"/>
      <c r="TD75" s="197"/>
      <c r="TE75" s="197"/>
      <c r="TF75" s="197"/>
      <c r="TG75" s="197"/>
      <c r="TH75" s="197"/>
      <c r="TI75" s="197"/>
      <c r="TJ75" s="197"/>
      <c r="TK75" s="197"/>
      <c r="TL75" s="197"/>
      <c r="TM75" s="197"/>
      <c r="TN75" s="197"/>
      <c r="TO75" s="197"/>
      <c r="TP75" s="197"/>
      <c r="TQ75" s="197"/>
      <c r="TR75" s="197"/>
      <c r="TS75" s="197"/>
      <c r="TT75" s="197"/>
      <c r="TU75" s="197"/>
      <c r="TV75" s="197"/>
      <c r="TW75" s="197"/>
      <c r="TX75" s="197"/>
      <c r="TY75" s="197"/>
      <c r="TZ75" s="197"/>
      <c r="UA75" s="197"/>
      <c r="UB75" s="197"/>
      <c r="UC75" s="197"/>
      <c r="UD75" s="197"/>
      <c r="UE75" s="197"/>
      <c r="UF75" s="197"/>
      <c r="UG75" s="197"/>
      <c r="UH75" s="197"/>
      <c r="UI75" s="197"/>
      <c r="UJ75" s="197"/>
      <c r="UK75" s="197"/>
      <c r="UL75" s="197"/>
      <c r="UM75" s="197"/>
      <c r="UN75" s="197"/>
      <c r="UO75" s="197"/>
      <c r="UP75" s="197"/>
      <c r="UQ75" s="197"/>
      <c r="UR75" s="197"/>
      <c r="US75" s="197"/>
      <c r="UT75" s="197"/>
      <c r="UU75" s="197"/>
      <c r="UV75" s="197"/>
      <c r="UW75" s="197"/>
      <c r="UX75" s="197"/>
      <c r="UY75" s="197"/>
      <c r="UZ75" s="197"/>
      <c r="VA75" s="197"/>
      <c r="VB75" s="197"/>
      <c r="VC75" s="197"/>
      <c r="VD75" s="197"/>
      <c r="VE75" s="197"/>
      <c r="VF75" s="197"/>
      <c r="VG75" s="197"/>
      <c r="VH75" s="197"/>
      <c r="VI75" s="197"/>
      <c r="VJ75" s="197"/>
      <c r="VK75" s="197"/>
      <c r="VL75" s="197"/>
      <c r="VM75" s="197"/>
      <c r="VN75" s="197"/>
      <c r="VO75" s="197"/>
      <c r="VP75" s="197"/>
      <c r="VQ75" s="197"/>
      <c r="VR75" s="197"/>
      <c r="VS75" s="197"/>
      <c r="VT75" s="197"/>
      <c r="VU75" s="197"/>
      <c r="VV75" s="197"/>
      <c r="VW75" s="197"/>
      <c r="VX75" s="197"/>
      <c r="VY75" s="197"/>
      <c r="VZ75" s="197"/>
      <c r="WA75" s="197"/>
      <c r="WB75" s="197"/>
      <c r="WC75" s="197"/>
      <c r="WD75" s="197"/>
      <c r="WE75" s="197"/>
      <c r="WF75" s="197"/>
      <c r="WG75" s="197"/>
      <c r="WH75" s="197"/>
      <c r="WI75" s="197"/>
      <c r="WJ75" s="197"/>
      <c r="WK75" s="197"/>
      <c r="WL75" s="197"/>
      <c r="WM75" s="197"/>
      <c r="WN75" s="197"/>
      <c r="WO75" s="197"/>
      <c r="WP75" s="197"/>
      <c r="WQ75" s="197"/>
      <c r="WR75" s="197"/>
      <c r="WS75" s="197"/>
      <c r="WT75" s="197"/>
      <c r="WU75" s="197"/>
      <c r="WV75" s="197"/>
      <c r="WW75" s="197"/>
      <c r="WX75" s="197"/>
      <c r="WY75" s="197"/>
      <c r="WZ75" s="197"/>
      <c r="XA75" s="197"/>
      <c r="XB75" s="197"/>
      <c r="XC75" s="197"/>
      <c r="XD75" s="197"/>
      <c r="XE75" s="197"/>
      <c r="XF75" s="197"/>
      <c r="XG75" s="197"/>
      <c r="XH75" s="197"/>
      <c r="XI75" s="197"/>
      <c r="XJ75" s="197"/>
      <c r="XK75" s="197"/>
      <c r="XL75" s="197"/>
      <c r="XM75" s="197"/>
      <c r="XN75" s="197"/>
      <c r="XO75" s="197"/>
      <c r="XP75" s="197"/>
      <c r="XQ75" s="197"/>
      <c r="XR75" s="197"/>
      <c r="XS75" s="197"/>
      <c r="XT75" s="197"/>
      <c r="XU75" s="197"/>
      <c r="XV75" s="197"/>
      <c r="XW75" s="197"/>
      <c r="XX75" s="197"/>
      <c r="XY75" s="197"/>
      <c r="XZ75" s="197"/>
      <c r="YA75" s="197"/>
      <c r="YB75" s="197"/>
      <c r="YC75" s="197"/>
      <c r="YD75" s="197"/>
      <c r="YE75" s="197"/>
      <c r="YF75" s="197"/>
      <c r="YG75" s="197"/>
      <c r="YH75" s="197"/>
      <c r="YI75" s="197"/>
      <c r="YJ75" s="197"/>
      <c r="YK75" s="197"/>
      <c r="YL75" s="197"/>
      <c r="YM75" s="197"/>
      <c r="YN75" s="197"/>
      <c r="YO75" s="197"/>
      <c r="YP75" s="197"/>
      <c r="YQ75" s="197"/>
      <c r="YR75" s="197"/>
      <c r="YS75" s="197"/>
      <c r="YT75" s="197"/>
      <c r="YU75" s="197"/>
      <c r="YV75" s="197"/>
      <c r="YW75" s="197"/>
      <c r="YX75" s="197"/>
      <c r="YY75" s="197"/>
      <c r="YZ75" s="197"/>
      <c r="ZA75" s="197"/>
      <c r="ZB75" s="197"/>
      <c r="ZC75" s="197"/>
      <c r="ZD75" s="197"/>
      <c r="ZE75" s="197"/>
      <c r="ZF75" s="197"/>
      <c r="ZG75" s="197"/>
      <c r="ZH75" s="197"/>
      <c r="ZI75" s="197"/>
      <c r="ZJ75" s="197"/>
      <c r="ZK75" s="197"/>
      <c r="ZL75" s="197"/>
      <c r="ZM75" s="197"/>
      <c r="ZN75" s="197"/>
      <c r="ZO75" s="197"/>
      <c r="ZP75" s="197"/>
      <c r="ZQ75" s="197"/>
      <c r="ZR75" s="197"/>
      <c r="ZS75" s="197"/>
      <c r="ZT75" s="197"/>
      <c r="ZU75" s="197"/>
      <c r="ZV75" s="197"/>
      <c r="ZW75" s="197"/>
      <c r="ZX75" s="197"/>
      <c r="ZY75" s="197"/>
      <c r="ZZ75" s="197"/>
      <c r="AAA75" s="197"/>
      <c r="AAB75" s="197"/>
      <c r="AAC75" s="197"/>
      <c r="AAD75" s="197"/>
      <c r="AAE75" s="197"/>
      <c r="AAF75" s="197"/>
      <c r="AAG75" s="197"/>
      <c r="AAH75" s="197"/>
      <c r="AAI75" s="197"/>
      <c r="AAJ75" s="197"/>
      <c r="AAK75" s="197"/>
      <c r="AAL75" s="197"/>
      <c r="AAM75" s="197"/>
      <c r="AAN75" s="197"/>
      <c r="AAO75" s="197"/>
      <c r="AAP75" s="197"/>
      <c r="AAQ75" s="197"/>
      <c r="AAR75" s="197"/>
      <c r="AAS75" s="197"/>
      <c r="AAT75" s="197"/>
      <c r="AAU75" s="197"/>
      <c r="AAV75" s="197"/>
      <c r="AAW75" s="197"/>
      <c r="AAX75" s="197"/>
      <c r="AAY75" s="197"/>
      <c r="AAZ75" s="197"/>
      <c r="ABA75" s="197"/>
      <c r="ABB75" s="197"/>
      <c r="ABC75" s="197"/>
      <c r="ABD75" s="197"/>
      <c r="ABE75" s="197"/>
      <c r="ABF75" s="197"/>
      <c r="ABG75" s="197"/>
      <c r="ABH75" s="197"/>
      <c r="ABI75" s="197"/>
      <c r="ABJ75" s="197"/>
      <c r="ABK75" s="197"/>
      <c r="ABL75" s="197"/>
      <c r="ABM75" s="197"/>
      <c r="ABN75" s="197"/>
      <c r="ABO75" s="197"/>
      <c r="ABP75" s="197"/>
      <c r="ABQ75" s="197"/>
      <c r="ABR75" s="197"/>
      <c r="ABS75" s="197"/>
      <c r="ABT75" s="197"/>
      <c r="ABU75" s="197"/>
      <c r="ABV75" s="197"/>
      <c r="ABW75" s="197"/>
      <c r="ABX75" s="197"/>
      <c r="ABY75" s="197"/>
      <c r="ABZ75" s="197"/>
      <c r="ACA75" s="197"/>
      <c r="ACB75" s="197"/>
      <c r="ACC75" s="197"/>
      <c r="ACD75" s="197"/>
      <c r="ACE75" s="197"/>
      <c r="ACF75" s="197"/>
      <c r="ACG75" s="197"/>
      <c r="ACH75" s="197"/>
      <c r="ACI75" s="197"/>
      <c r="ACJ75" s="197"/>
      <c r="ACK75" s="197"/>
      <c r="ACL75" s="197"/>
      <c r="ACM75" s="197"/>
      <c r="ACN75" s="197"/>
      <c r="ACO75" s="197"/>
      <c r="ACP75" s="197"/>
      <c r="ACQ75" s="197"/>
      <c r="ACR75" s="197"/>
      <c r="ACS75" s="197"/>
      <c r="ACT75" s="197"/>
      <c r="ACU75" s="197"/>
      <c r="ACV75" s="197"/>
      <c r="ACW75" s="197"/>
      <c r="ACX75" s="197"/>
      <c r="ACY75" s="197"/>
      <c r="ACZ75" s="197"/>
      <c r="ADA75" s="197"/>
      <c r="ADB75" s="197"/>
      <c r="ADC75" s="197"/>
      <c r="ADD75" s="197"/>
      <c r="ADE75" s="197"/>
      <c r="ADF75" s="197"/>
      <c r="ADG75" s="197"/>
      <c r="ADH75" s="197"/>
      <c r="ADI75" s="197"/>
      <c r="ADJ75" s="197"/>
      <c r="ADK75" s="197"/>
      <c r="ADL75" s="197"/>
      <c r="ADM75" s="197"/>
      <c r="ADN75" s="197"/>
      <c r="ADO75" s="197"/>
      <c r="ADP75" s="197"/>
      <c r="ADQ75" s="197"/>
      <c r="ADR75" s="197"/>
      <c r="ADS75" s="197"/>
      <c r="ADT75" s="197"/>
      <c r="ADU75" s="197"/>
      <c r="ADV75" s="197"/>
      <c r="ADW75" s="197"/>
      <c r="ADX75" s="197"/>
      <c r="ADY75" s="197"/>
      <c r="ADZ75" s="197"/>
      <c r="AEA75" s="197"/>
      <c r="AEB75" s="197"/>
      <c r="AEC75" s="197"/>
      <c r="AED75" s="197"/>
      <c r="AEE75" s="197"/>
      <c r="AEF75" s="197"/>
      <c r="AEG75" s="197"/>
      <c r="AEH75" s="197"/>
      <c r="AEI75" s="197"/>
      <c r="AEJ75" s="197"/>
      <c r="AEK75" s="197"/>
      <c r="AEL75" s="197"/>
      <c r="AEM75" s="197"/>
      <c r="AEN75" s="197"/>
      <c r="AEO75" s="197"/>
      <c r="AEP75" s="197"/>
      <c r="AEQ75" s="197"/>
      <c r="AER75" s="197"/>
      <c r="AES75" s="197"/>
      <c r="AET75" s="197"/>
      <c r="AEU75" s="197"/>
      <c r="AEV75" s="197"/>
      <c r="AEW75" s="197"/>
      <c r="AEX75" s="197"/>
      <c r="AEY75" s="197"/>
      <c r="AEZ75" s="197"/>
      <c r="AFA75" s="197"/>
      <c r="AFB75" s="197"/>
      <c r="AFC75" s="197"/>
      <c r="AFD75" s="197"/>
      <c r="AFE75" s="197"/>
      <c r="AFF75" s="197"/>
      <c r="AFG75" s="197"/>
      <c r="AFH75" s="197"/>
      <c r="AFI75" s="197"/>
      <c r="AFJ75" s="197"/>
      <c r="AFK75" s="197"/>
      <c r="AFL75" s="197"/>
      <c r="AFM75" s="197"/>
      <c r="AFN75" s="197"/>
      <c r="AFO75" s="197"/>
      <c r="AFP75" s="197"/>
      <c r="AFQ75" s="197"/>
      <c r="AFR75" s="197"/>
      <c r="AFS75" s="197"/>
      <c r="AFT75" s="197"/>
      <c r="AFU75" s="197"/>
      <c r="AFV75" s="197"/>
      <c r="AFW75" s="197"/>
      <c r="AFX75" s="197"/>
      <c r="AFY75" s="197"/>
      <c r="AFZ75" s="197"/>
      <c r="AGA75" s="197"/>
      <c r="AGB75" s="197"/>
      <c r="AGC75" s="197"/>
      <c r="AGD75" s="197"/>
      <c r="AGE75" s="197"/>
      <c r="AGF75" s="197"/>
      <c r="AGG75" s="197"/>
      <c r="AGH75" s="197"/>
      <c r="AGI75" s="197"/>
      <c r="AGJ75" s="197"/>
      <c r="AGK75" s="197"/>
      <c r="AGL75" s="197"/>
      <c r="AGM75" s="197"/>
      <c r="AGN75" s="197"/>
      <c r="AGO75" s="197"/>
      <c r="AGP75" s="197"/>
      <c r="AGQ75" s="197"/>
      <c r="AGR75" s="197"/>
      <c r="AGS75" s="197"/>
      <c r="AGT75" s="197"/>
      <c r="AGU75" s="197"/>
      <c r="AGV75" s="197"/>
      <c r="AGW75" s="197"/>
      <c r="AGX75" s="197"/>
      <c r="AGY75" s="197"/>
      <c r="AGZ75" s="197"/>
      <c r="AHA75" s="197"/>
      <c r="AHB75" s="197"/>
      <c r="AHC75" s="197"/>
      <c r="AHD75" s="197"/>
      <c r="AHE75" s="197"/>
      <c r="AHF75" s="197"/>
      <c r="AHG75" s="197"/>
      <c r="AHH75" s="197"/>
      <c r="AHI75" s="197"/>
      <c r="AHJ75" s="197"/>
      <c r="AHK75" s="197"/>
      <c r="AHL75" s="197"/>
      <c r="AHM75" s="197"/>
      <c r="AHN75" s="197"/>
      <c r="AHO75" s="197"/>
      <c r="AHP75" s="197"/>
      <c r="AHQ75" s="197"/>
      <c r="AHR75" s="197"/>
      <c r="AHS75" s="197"/>
      <c r="AHT75" s="197"/>
      <c r="AHU75" s="197"/>
      <c r="AHV75" s="197"/>
      <c r="AHW75" s="197"/>
      <c r="AHX75" s="197"/>
      <c r="AHY75" s="197"/>
      <c r="AHZ75" s="197"/>
      <c r="AIA75" s="197"/>
      <c r="AIB75" s="197"/>
      <c r="AIC75" s="197"/>
      <c r="AID75" s="197"/>
      <c r="AIE75" s="197"/>
      <c r="AIF75" s="197"/>
      <c r="AIG75" s="197"/>
      <c r="AIH75" s="197"/>
      <c r="AII75" s="197"/>
      <c r="AIJ75" s="197"/>
      <c r="AIK75" s="197"/>
      <c r="AIL75" s="197"/>
      <c r="AIM75" s="197"/>
      <c r="AIN75" s="197"/>
      <c r="AIO75" s="197"/>
      <c r="AIP75" s="197"/>
      <c r="AIQ75" s="197"/>
      <c r="AIR75" s="197"/>
      <c r="AIS75" s="197"/>
      <c r="AIT75" s="197"/>
      <c r="AIU75" s="197"/>
      <c r="AIV75" s="197"/>
      <c r="AIW75" s="197"/>
      <c r="AIX75" s="197"/>
      <c r="AIY75" s="197"/>
      <c r="AIZ75" s="197"/>
      <c r="AJA75" s="197"/>
      <c r="AJB75" s="197"/>
      <c r="AJC75" s="197"/>
      <c r="AJD75" s="197"/>
      <c r="AJE75" s="197"/>
      <c r="AJF75" s="197"/>
      <c r="AJG75" s="197"/>
      <c r="AJH75" s="197"/>
      <c r="AJI75" s="197"/>
      <c r="AJJ75" s="197"/>
      <c r="AJK75" s="197"/>
      <c r="AJL75" s="197"/>
      <c r="AJM75" s="197"/>
      <c r="AJN75" s="197"/>
      <c r="AJO75" s="197"/>
      <c r="AJP75" s="197"/>
      <c r="AJQ75" s="197"/>
      <c r="AJR75" s="197"/>
      <c r="AJS75" s="197"/>
      <c r="AJT75" s="197"/>
      <c r="AJU75" s="197"/>
      <c r="AJV75" s="197"/>
      <c r="AJW75" s="197"/>
      <c r="AJX75" s="197"/>
      <c r="AJY75" s="197"/>
      <c r="AJZ75" s="197"/>
      <c r="AKA75" s="197"/>
      <c r="AKB75" s="197"/>
      <c r="AKC75" s="197"/>
      <c r="AKD75" s="197"/>
      <c r="AKE75" s="197"/>
      <c r="AKF75" s="197"/>
      <c r="AKG75" s="197"/>
      <c r="AKH75" s="197"/>
      <c r="AKI75" s="197"/>
      <c r="AKJ75" s="197"/>
      <c r="AKK75" s="197"/>
      <c r="AKL75" s="197"/>
      <c r="AKM75" s="197"/>
      <c r="AKN75" s="197"/>
      <c r="AKO75" s="197"/>
      <c r="AKP75" s="197"/>
      <c r="AKQ75" s="197"/>
      <c r="AKR75" s="197"/>
      <c r="AKS75" s="197"/>
      <c r="AKT75" s="197"/>
      <c r="AKU75" s="197"/>
      <c r="AKV75" s="197"/>
      <c r="AKW75" s="197"/>
      <c r="AKX75" s="197"/>
      <c r="AKY75" s="197"/>
      <c r="AKZ75" s="197"/>
      <c r="ALA75" s="197"/>
      <c r="ALB75" s="197"/>
      <c r="ALC75" s="197"/>
      <c r="ALD75" s="197"/>
      <c r="ALE75" s="197"/>
      <c r="ALF75" s="197"/>
      <c r="ALG75" s="197"/>
      <c r="ALH75" s="197"/>
      <c r="ALI75" s="197"/>
      <c r="ALJ75" s="197"/>
      <c r="ALK75" s="197"/>
      <c r="ALL75" s="197"/>
      <c r="ALM75" s="197"/>
      <c r="ALN75" s="197"/>
      <c r="ALO75" s="197"/>
      <c r="ALP75" s="197"/>
      <c r="ALQ75" s="197"/>
      <c r="ALR75" s="197"/>
      <c r="ALS75" s="197"/>
      <c r="ALT75" s="197"/>
      <c r="ALU75" s="197"/>
      <c r="ALV75" s="197"/>
      <c r="ALW75" s="197"/>
      <c r="ALX75" s="197"/>
      <c r="ALY75" s="197"/>
      <c r="ALZ75" s="197"/>
      <c r="AMA75" s="197"/>
      <c r="AMB75" s="197"/>
    </row>
    <row r="76" spans="1:1016" s="198" customFormat="1" ht="30" x14ac:dyDescent="0.25">
      <c r="A76" s="356"/>
      <c r="B76" s="77" t="s">
        <v>258</v>
      </c>
      <c r="C76" s="33"/>
      <c r="D76" s="33"/>
      <c r="E76" s="33"/>
      <c r="F76" s="33"/>
      <c r="G76" s="33"/>
      <c r="H76" s="37" t="s">
        <v>216</v>
      </c>
      <c r="I76" s="39" t="s">
        <v>52</v>
      </c>
      <c r="J76" s="39" t="s">
        <v>210</v>
      </c>
      <c r="K76" s="39"/>
      <c r="L76" s="39"/>
      <c r="M76" s="239"/>
      <c r="N76" s="61"/>
      <c r="O76" s="197"/>
      <c r="P76" s="197"/>
      <c r="Q76" s="197"/>
      <c r="R76" s="197"/>
      <c r="S76" s="197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197"/>
      <c r="AK76" s="197"/>
      <c r="AL76" s="197"/>
      <c r="AM76" s="197"/>
      <c r="AN76" s="197"/>
      <c r="AO76" s="197"/>
      <c r="AP76" s="197"/>
      <c r="AQ76" s="197"/>
      <c r="AR76" s="197"/>
      <c r="AS76" s="197"/>
      <c r="AT76" s="197"/>
      <c r="AU76" s="197"/>
      <c r="AV76" s="197"/>
      <c r="AW76" s="197"/>
      <c r="AX76" s="197"/>
      <c r="AY76" s="197"/>
      <c r="AZ76" s="197"/>
      <c r="BA76" s="197"/>
      <c r="BB76" s="197"/>
      <c r="BC76" s="197"/>
      <c r="BD76" s="197"/>
      <c r="BE76" s="197"/>
      <c r="BF76" s="197"/>
      <c r="BG76" s="197"/>
      <c r="BH76" s="197"/>
      <c r="BI76" s="197"/>
      <c r="BJ76" s="197"/>
      <c r="BK76" s="197"/>
      <c r="BL76" s="197"/>
      <c r="BM76" s="197"/>
      <c r="BN76" s="197"/>
      <c r="BO76" s="197"/>
      <c r="BP76" s="197"/>
      <c r="BQ76" s="197"/>
      <c r="BR76" s="197"/>
      <c r="BS76" s="197"/>
      <c r="BT76" s="197"/>
      <c r="BU76" s="197"/>
      <c r="BV76" s="197"/>
      <c r="BW76" s="197"/>
      <c r="BX76" s="197"/>
      <c r="BY76" s="197"/>
      <c r="BZ76" s="197"/>
      <c r="CA76" s="197"/>
      <c r="CB76" s="197"/>
      <c r="CC76" s="197"/>
      <c r="CD76" s="197"/>
      <c r="CE76" s="197"/>
      <c r="CF76" s="197"/>
      <c r="CG76" s="197"/>
      <c r="CH76" s="197"/>
      <c r="CI76" s="197"/>
      <c r="CJ76" s="197"/>
      <c r="CK76" s="197"/>
      <c r="CL76" s="197"/>
      <c r="CM76" s="197"/>
      <c r="CN76" s="197"/>
      <c r="CO76" s="197"/>
      <c r="CP76" s="197"/>
      <c r="CQ76" s="197"/>
      <c r="CR76" s="197"/>
      <c r="CS76" s="197"/>
      <c r="CT76" s="197"/>
      <c r="CU76" s="197"/>
      <c r="CV76" s="197"/>
      <c r="CW76" s="197"/>
      <c r="CX76" s="197"/>
      <c r="CY76" s="197"/>
      <c r="CZ76" s="197"/>
      <c r="DA76" s="197"/>
      <c r="DB76" s="197"/>
      <c r="DC76" s="197"/>
      <c r="DD76" s="197"/>
      <c r="DE76" s="197"/>
      <c r="DF76" s="197"/>
      <c r="DG76" s="197"/>
      <c r="DH76" s="197"/>
      <c r="DI76" s="197"/>
      <c r="DJ76" s="197"/>
      <c r="DK76" s="197"/>
      <c r="DL76" s="197"/>
      <c r="DM76" s="197"/>
      <c r="DN76" s="197"/>
      <c r="DO76" s="197"/>
      <c r="DP76" s="197"/>
      <c r="DQ76" s="197"/>
      <c r="DR76" s="197"/>
      <c r="DS76" s="197"/>
      <c r="DT76" s="197"/>
      <c r="DU76" s="197"/>
      <c r="DV76" s="197"/>
      <c r="DW76" s="197"/>
      <c r="DX76" s="197"/>
      <c r="DY76" s="197"/>
      <c r="DZ76" s="197"/>
      <c r="EA76" s="197"/>
      <c r="EB76" s="197"/>
      <c r="EC76" s="197"/>
      <c r="ED76" s="197"/>
      <c r="EE76" s="197"/>
      <c r="EF76" s="197"/>
      <c r="EG76" s="197"/>
      <c r="EH76" s="197"/>
      <c r="EI76" s="197"/>
      <c r="EJ76" s="197"/>
      <c r="EK76" s="197"/>
      <c r="EL76" s="197"/>
      <c r="EM76" s="197"/>
      <c r="EN76" s="197"/>
      <c r="EO76" s="197"/>
      <c r="EP76" s="197"/>
      <c r="EQ76" s="197"/>
      <c r="ER76" s="197"/>
      <c r="ES76" s="197"/>
      <c r="ET76" s="197"/>
      <c r="EU76" s="197"/>
      <c r="EV76" s="197"/>
      <c r="EW76" s="197"/>
      <c r="EX76" s="197"/>
      <c r="EY76" s="197"/>
      <c r="EZ76" s="197"/>
      <c r="FA76" s="197"/>
      <c r="FB76" s="197"/>
      <c r="FC76" s="197"/>
      <c r="FD76" s="197"/>
      <c r="FE76" s="197"/>
      <c r="FF76" s="197"/>
      <c r="FG76" s="197"/>
      <c r="FH76" s="197"/>
      <c r="FI76" s="197"/>
      <c r="FJ76" s="197"/>
      <c r="FK76" s="197"/>
      <c r="FL76" s="197"/>
      <c r="FM76" s="197"/>
      <c r="FN76" s="197"/>
      <c r="FO76" s="197"/>
      <c r="FP76" s="197"/>
      <c r="FQ76" s="197"/>
      <c r="FR76" s="197"/>
      <c r="FS76" s="197"/>
      <c r="FT76" s="197"/>
      <c r="FU76" s="197"/>
      <c r="FV76" s="197"/>
      <c r="FW76" s="197"/>
      <c r="FX76" s="197"/>
      <c r="FY76" s="197"/>
      <c r="FZ76" s="197"/>
      <c r="GA76" s="197"/>
      <c r="GB76" s="197"/>
      <c r="GC76" s="197"/>
      <c r="GD76" s="197"/>
      <c r="GE76" s="197"/>
      <c r="GF76" s="197"/>
      <c r="GG76" s="197"/>
      <c r="GH76" s="197"/>
      <c r="GI76" s="197"/>
      <c r="GJ76" s="197"/>
      <c r="GK76" s="197"/>
      <c r="GL76" s="197"/>
      <c r="GM76" s="197"/>
      <c r="GN76" s="197"/>
      <c r="GO76" s="197"/>
      <c r="GP76" s="197"/>
      <c r="GQ76" s="197"/>
      <c r="GR76" s="197"/>
      <c r="GS76" s="197"/>
      <c r="GT76" s="197"/>
      <c r="GU76" s="197"/>
      <c r="GV76" s="197"/>
      <c r="GW76" s="197"/>
      <c r="GX76" s="197"/>
      <c r="GY76" s="197"/>
      <c r="GZ76" s="197"/>
      <c r="HA76" s="197"/>
      <c r="HB76" s="197"/>
      <c r="HC76" s="197"/>
      <c r="HD76" s="197"/>
      <c r="HE76" s="197"/>
      <c r="HF76" s="197"/>
      <c r="HG76" s="197"/>
      <c r="HH76" s="197"/>
      <c r="HI76" s="197"/>
      <c r="HJ76" s="197"/>
      <c r="HK76" s="197"/>
      <c r="HL76" s="197"/>
      <c r="HM76" s="197"/>
      <c r="HN76" s="197"/>
      <c r="HO76" s="197"/>
      <c r="HP76" s="197"/>
      <c r="HQ76" s="197"/>
      <c r="HR76" s="197"/>
      <c r="HS76" s="197"/>
      <c r="HT76" s="197"/>
      <c r="HU76" s="197"/>
      <c r="HV76" s="197"/>
      <c r="HW76" s="197"/>
      <c r="HX76" s="197"/>
      <c r="HY76" s="197"/>
      <c r="HZ76" s="197"/>
      <c r="IA76" s="197"/>
      <c r="IB76" s="197"/>
      <c r="IC76" s="197"/>
      <c r="ID76" s="197"/>
      <c r="IE76" s="197"/>
      <c r="IF76" s="197"/>
      <c r="IG76" s="197"/>
      <c r="IH76" s="197"/>
      <c r="II76" s="197"/>
      <c r="IJ76" s="197"/>
      <c r="IK76" s="197"/>
      <c r="IL76" s="197"/>
      <c r="IM76" s="197"/>
      <c r="IN76" s="197"/>
      <c r="IO76" s="197"/>
      <c r="IP76" s="197"/>
      <c r="IQ76" s="197"/>
      <c r="IR76" s="197"/>
      <c r="IS76" s="197"/>
      <c r="IT76" s="197"/>
      <c r="IU76" s="197"/>
      <c r="IV76" s="197"/>
      <c r="IW76" s="197"/>
      <c r="IX76" s="197"/>
      <c r="IY76" s="197"/>
      <c r="IZ76" s="197"/>
      <c r="JA76" s="197"/>
      <c r="JB76" s="197"/>
      <c r="JC76" s="197"/>
      <c r="JD76" s="197"/>
      <c r="JE76" s="197"/>
      <c r="JF76" s="197"/>
      <c r="JG76" s="197"/>
      <c r="JH76" s="197"/>
      <c r="JI76" s="197"/>
      <c r="JJ76" s="197"/>
      <c r="JK76" s="197"/>
      <c r="JL76" s="197"/>
      <c r="JM76" s="197"/>
      <c r="JN76" s="197"/>
      <c r="JO76" s="197"/>
      <c r="JP76" s="197"/>
      <c r="JQ76" s="197"/>
      <c r="JR76" s="197"/>
      <c r="JS76" s="197"/>
      <c r="JT76" s="197"/>
      <c r="JU76" s="197"/>
      <c r="JV76" s="197"/>
      <c r="JW76" s="197"/>
      <c r="JX76" s="197"/>
      <c r="JY76" s="197"/>
      <c r="JZ76" s="197"/>
      <c r="KA76" s="197"/>
      <c r="KB76" s="197"/>
      <c r="KC76" s="197"/>
      <c r="KD76" s="197"/>
      <c r="KE76" s="197"/>
      <c r="KF76" s="197"/>
      <c r="KG76" s="197"/>
      <c r="KH76" s="197"/>
      <c r="KI76" s="197"/>
      <c r="KJ76" s="197"/>
      <c r="KK76" s="197"/>
      <c r="KL76" s="197"/>
      <c r="KM76" s="197"/>
      <c r="KN76" s="197"/>
      <c r="KO76" s="197"/>
      <c r="KP76" s="197"/>
      <c r="KQ76" s="197"/>
      <c r="KR76" s="197"/>
      <c r="KS76" s="197"/>
      <c r="KT76" s="197"/>
      <c r="KU76" s="197"/>
      <c r="KV76" s="197"/>
      <c r="KW76" s="197"/>
      <c r="KX76" s="197"/>
      <c r="KY76" s="197"/>
      <c r="KZ76" s="197"/>
      <c r="LA76" s="197"/>
      <c r="LB76" s="197"/>
      <c r="LC76" s="197"/>
      <c r="LD76" s="197"/>
      <c r="LE76" s="197"/>
      <c r="LF76" s="197"/>
      <c r="LG76" s="197"/>
      <c r="LH76" s="197"/>
      <c r="LI76" s="197"/>
      <c r="LJ76" s="197"/>
      <c r="LK76" s="197"/>
      <c r="LL76" s="197"/>
      <c r="LM76" s="197"/>
      <c r="LN76" s="197"/>
      <c r="LO76" s="197"/>
      <c r="LP76" s="197"/>
      <c r="LQ76" s="197"/>
      <c r="LR76" s="197"/>
      <c r="LS76" s="197"/>
      <c r="LT76" s="197"/>
      <c r="LU76" s="197"/>
      <c r="LV76" s="197"/>
      <c r="LW76" s="197"/>
      <c r="LX76" s="197"/>
      <c r="LY76" s="197"/>
      <c r="LZ76" s="197"/>
      <c r="MA76" s="197"/>
      <c r="MB76" s="197"/>
      <c r="MC76" s="197"/>
      <c r="MD76" s="197"/>
      <c r="ME76" s="197"/>
      <c r="MF76" s="197"/>
      <c r="MG76" s="197"/>
      <c r="MH76" s="197"/>
      <c r="MI76" s="197"/>
      <c r="MJ76" s="197"/>
      <c r="MK76" s="197"/>
      <c r="ML76" s="197"/>
      <c r="MM76" s="197"/>
      <c r="MN76" s="197"/>
      <c r="MO76" s="197"/>
      <c r="MP76" s="197"/>
      <c r="MQ76" s="197"/>
      <c r="MR76" s="197"/>
      <c r="MS76" s="197"/>
      <c r="MT76" s="197"/>
      <c r="MU76" s="197"/>
      <c r="MV76" s="197"/>
      <c r="MW76" s="197"/>
      <c r="MX76" s="197"/>
      <c r="MY76" s="197"/>
      <c r="MZ76" s="197"/>
      <c r="NA76" s="197"/>
      <c r="NB76" s="197"/>
      <c r="NC76" s="197"/>
      <c r="ND76" s="197"/>
      <c r="NE76" s="197"/>
      <c r="NF76" s="197"/>
      <c r="NG76" s="197"/>
      <c r="NH76" s="197"/>
      <c r="NI76" s="197"/>
      <c r="NJ76" s="197"/>
      <c r="NK76" s="197"/>
      <c r="NL76" s="197"/>
      <c r="NM76" s="197"/>
      <c r="NN76" s="197"/>
      <c r="NO76" s="197"/>
      <c r="NP76" s="197"/>
      <c r="NQ76" s="197"/>
      <c r="NR76" s="197"/>
      <c r="NS76" s="197"/>
      <c r="NT76" s="197"/>
      <c r="NU76" s="197"/>
      <c r="NV76" s="197"/>
      <c r="NW76" s="197"/>
      <c r="NX76" s="197"/>
      <c r="NY76" s="197"/>
      <c r="NZ76" s="197"/>
      <c r="OA76" s="197"/>
      <c r="OB76" s="197"/>
      <c r="OC76" s="197"/>
      <c r="OD76" s="197"/>
      <c r="OE76" s="197"/>
      <c r="OF76" s="197"/>
      <c r="OG76" s="197"/>
      <c r="OH76" s="197"/>
      <c r="OI76" s="197"/>
      <c r="OJ76" s="197"/>
      <c r="OK76" s="197"/>
      <c r="OL76" s="197"/>
      <c r="OM76" s="197"/>
      <c r="ON76" s="197"/>
      <c r="OO76" s="197"/>
      <c r="OP76" s="197"/>
      <c r="OQ76" s="197"/>
      <c r="OR76" s="197"/>
      <c r="OS76" s="197"/>
      <c r="OT76" s="197"/>
      <c r="OU76" s="197"/>
      <c r="OV76" s="197"/>
      <c r="OW76" s="197"/>
      <c r="OX76" s="197"/>
      <c r="OY76" s="197"/>
      <c r="OZ76" s="197"/>
      <c r="PA76" s="197"/>
      <c r="PB76" s="197"/>
      <c r="PC76" s="197"/>
      <c r="PD76" s="197"/>
      <c r="PE76" s="197"/>
      <c r="PF76" s="197"/>
      <c r="PG76" s="197"/>
      <c r="PH76" s="197"/>
      <c r="PI76" s="197"/>
      <c r="PJ76" s="197"/>
      <c r="PK76" s="197"/>
      <c r="PL76" s="197"/>
      <c r="PM76" s="197"/>
      <c r="PN76" s="197"/>
      <c r="PO76" s="197"/>
      <c r="PP76" s="197"/>
      <c r="PQ76" s="197"/>
      <c r="PR76" s="197"/>
      <c r="PS76" s="197"/>
      <c r="PT76" s="197"/>
      <c r="PU76" s="197"/>
      <c r="PV76" s="197"/>
      <c r="PW76" s="197"/>
      <c r="PX76" s="197"/>
      <c r="PY76" s="197"/>
      <c r="PZ76" s="197"/>
      <c r="QA76" s="197"/>
      <c r="QB76" s="197"/>
      <c r="QC76" s="197"/>
      <c r="QD76" s="197"/>
      <c r="QE76" s="197"/>
      <c r="QF76" s="197"/>
      <c r="QG76" s="197"/>
      <c r="QH76" s="197"/>
      <c r="QI76" s="197"/>
      <c r="QJ76" s="197"/>
      <c r="QK76" s="197"/>
      <c r="QL76" s="197"/>
      <c r="QM76" s="197"/>
      <c r="QN76" s="197"/>
      <c r="QO76" s="197"/>
      <c r="QP76" s="197"/>
      <c r="QQ76" s="197"/>
      <c r="QR76" s="197"/>
      <c r="QS76" s="197"/>
      <c r="QT76" s="197"/>
      <c r="QU76" s="197"/>
      <c r="QV76" s="197"/>
      <c r="QW76" s="197"/>
      <c r="QX76" s="197"/>
      <c r="QY76" s="197"/>
      <c r="QZ76" s="197"/>
      <c r="RA76" s="197"/>
      <c r="RB76" s="197"/>
      <c r="RC76" s="197"/>
      <c r="RD76" s="197"/>
      <c r="RE76" s="197"/>
      <c r="RF76" s="197"/>
      <c r="RG76" s="197"/>
      <c r="RH76" s="197"/>
      <c r="RI76" s="197"/>
      <c r="RJ76" s="197"/>
      <c r="RK76" s="197"/>
      <c r="RL76" s="197"/>
      <c r="RM76" s="197"/>
      <c r="RN76" s="197"/>
      <c r="RO76" s="197"/>
      <c r="RP76" s="197"/>
      <c r="RQ76" s="197"/>
      <c r="RR76" s="197"/>
      <c r="RS76" s="197"/>
      <c r="RT76" s="197"/>
      <c r="RU76" s="197"/>
      <c r="RV76" s="197"/>
      <c r="RW76" s="197"/>
      <c r="RX76" s="197"/>
      <c r="RY76" s="197"/>
      <c r="RZ76" s="197"/>
      <c r="SA76" s="197"/>
      <c r="SB76" s="197"/>
      <c r="SC76" s="197"/>
      <c r="SD76" s="197"/>
      <c r="SE76" s="197"/>
      <c r="SF76" s="197"/>
      <c r="SG76" s="197"/>
      <c r="SH76" s="197"/>
      <c r="SI76" s="197"/>
      <c r="SJ76" s="197"/>
      <c r="SK76" s="197"/>
      <c r="SL76" s="197"/>
      <c r="SM76" s="197"/>
      <c r="SN76" s="197"/>
      <c r="SO76" s="197"/>
      <c r="SP76" s="197"/>
      <c r="SQ76" s="197"/>
      <c r="SR76" s="197"/>
      <c r="SS76" s="197"/>
      <c r="ST76" s="197"/>
      <c r="SU76" s="197"/>
      <c r="SV76" s="197"/>
      <c r="SW76" s="197"/>
      <c r="SX76" s="197"/>
      <c r="SY76" s="197"/>
      <c r="SZ76" s="197"/>
      <c r="TA76" s="197"/>
      <c r="TB76" s="197"/>
      <c r="TC76" s="197"/>
      <c r="TD76" s="197"/>
      <c r="TE76" s="197"/>
      <c r="TF76" s="197"/>
      <c r="TG76" s="197"/>
      <c r="TH76" s="197"/>
      <c r="TI76" s="197"/>
      <c r="TJ76" s="197"/>
      <c r="TK76" s="197"/>
      <c r="TL76" s="197"/>
      <c r="TM76" s="197"/>
      <c r="TN76" s="197"/>
      <c r="TO76" s="197"/>
      <c r="TP76" s="197"/>
      <c r="TQ76" s="197"/>
      <c r="TR76" s="197"/>
      <c r="TS76" s="197"/>
      <c r="TT76" s="197"/>
      <c r="TU76" s="197"/>
      <c r="TV76" s="197"/>
      <c r="TW76" s="197"/>
      <c r="TX76" s="197"/>
      <c r="TY76" s="197"/>
      <c r="TZ76" s="197"/>
      <c r="UA76" s="197"/>
      <c r="UB76" s="197"/>
      <c r="UC76" s="197"/>
      <c r="UD76" s="197"/>
      <c r="UE76" s="197"/>
      <c r="UF76" s="197"/>
      <c r="UG76" s="197"/>
      <c r="UH76" s="197"/>
      <c r="UI76" s="197"/>
      <c r="UJ76" s="197"/>
      <c r="UK76" s="197"/>
      <c r="UL76" s="197"/>
      <c r="UM76" s="197"/>
      <c r="UN76" s="197"/>
      <c r="UO76" s="197"/>
      <c r="UP76" s="197"/>
      <c r="UQ76" s="197"/>
      <c r="UR76" s="197"/>
      <c r="US76" s="197"/>
      <c r="UT76" s="197"/>
      <c r="UU76" s="197"/>
      <c r="UV76" s="197"/>
      <c r="UW76" s="197"/>
      <c r="UX76" s="197"/>
      <c r="UY76" s="197"/>
      <c r="UZ76" s="197"/>
      <c r="VA76" s="197"/>
      <c r="VB76" s="197"/>
      <c r="VC76" s="197"/>
      <c r="VD76" s="197"/>
      <c r="VE76" s="197"/>
      <c r="VF76" s="197"/>
      <c r="VG76" s="197"/>
      <c r="VH76" s="197"/>
      <c r="VI76" s="197"/>
      <c r="VJ76" s="197"/>
      <c r="VK76" s="197"/>
      <c r="VL76" s="197"/>
      <c r="VM76" s="197"/>
      <c r="VN76" s="197"/>
      <c r="VO76" s="197"/>
      <c r="VP76" s="197"/>
      <c r="VQ76" s="197"/>
      <c r="VR76" s="197"/>
      <c r="VS76" s="197"/>
      <c r="VT76" s="197"/>
      <c r="VU76" s="197"/>
      <c r="VV76" s="197"/>
      <c r="VW76" s="197"/>
      <c r="VX76" s="197"/>
      <c r="VY76" s="197"/>
      <c r="VZ76" s="197"/>
      <c r="WA76" s="197"/>
      <c r="WB76" s="197"/>
      <c r="WC76" s="197"/>
      <c r="WD76" s="197"/>
      <c r="WE76" s="197"/>
      <c r="WF76" s="197"/>
      <c r="WG76" s="197"/>
      <c r="WH76" s="197"/>
      <c r="WI76" s="197"/>
      <c r="WJ76" s="197"/>
      <c r="WK76" s="197"/>
      <c r="WL76" s="197"/>
      <c r="WM76" s="197"/>
      <c r="WN76" s="197"/>
      <c r="WO76" s="197"/>
      <c r="WP76" s="197"/>
      <c r="WQ76" s="197"/>
      <c r="WR76" s="197"/>
      <c r="WS76" s="197"/>
      <c r="WT76" s="197"/>
      <c r="WU76" s="197"/>
      <c r="WV76" s="197"/>
      <c r="WW76" s="197"/>
      <c r="WX76" s="197"/>
      <c r="WY76" s="197"/>
      <c r="WZ76" s="197"/>
      <c r="XA76" s="197"/>
      <c r="XB76" s="197"/>
      <c r="XC76" s="197"/>
      <c r="XD76" s="197"/>
      <c r="XE76" s="197"/>
      <c r="XF76" s="197"/>
      <c r="XG76" s="197"/>
      <c r="XH76" s="197"/>
      <c r="XI76" s="197"/>
      <c r="XJ76" s="197"/>
      <c r="XK76" s="197"/>
      <c r="XL76" s="197"/>
      <c r="XM76" s="197"/>
      <c r="XN76" s="197"/>
      <c r="XO76" s="197"/>
      <c r="XP76" s="197"/>
      <c r="XQ76" s="197"/>
      <c r="XR76" s="197"/>
      <c r="XS76" s="197"/>
      <c r="XT76" s="197"/>
      <c r="XU76" s="197"/>
      <c r="XV76" s="197"/>
      <c r="XW76" s="197"/>
      <c r="XX76" s="197"/>
      <c r="XY76" s="197"/>
      <c r="XZ76" s="197"/>
      <c r="YA76" s="197"/>
      <c r="YB76" s="197"/>
      <c r="YC76" s="197"/>
      <c r="YD76" s="197"/>
      <c r="YE76" s="197"/>
      <c r="YF76" s="197"/>
      <c r="YG76" s="197"/>
      <c r="YH76" s="197"/>
      <c r="YI76" s="197"/>
      <c r="YJ76" s="197"/>
      <c r="YK76" s="197"/>
      <c r="YL76" s="197"/>
      <c r="YM76" s="197"/>
      <c r="YN76" s="197"/>
      <c r="YO76" s="197"/>
      <c r="YP76" s="197"/>
      <c r="YQ76" s="197"/>
      <c r="YR76" s="197"/>
      <c r="YS76" s="197"/>
      <c r="YT76" s="197"/>
      <c r="YU76" s="197"/>
      <c r="YV76" s="197"/>
      <c r="YW76" s="197"/>
      <c r="YX76" s="197"/>
      <c r="YY76" s="197"/>
      <c r="YZ76" s="197"/>
      <c r="ZA76" s="197"/>
      <c r="ZB76" s="197"/>
      <c r="ZC76" s="197"/>
      <c r="ZD76" s="197"/>
      <c r="ZE76" s="197"/>
      <c r="ZF76" s="197"/>
      <c r="ZG76" s="197"/>
      <c r="ZH76" s="197"/>
      <c r="ZI76" s="197"/>
      <c r="ZJ76" s="197"/>
      <c r="ZK76" s="197"/>
      <c r="ZL76" s="197"/>
      <c r="ZM76" s="197"/>
      <c r="ZN76" s="197"/>
      <c r="ZO76" s="197"/>
      <c r="ZP76" s="197"/>
      <c r="ZQ76" s="197"/>
      <c r="ZR76" s="197"/>
      <c r="ZS76" s="197"/>
      <c r="ZT76" s="197"/>
      <c r="ZU76" s="197"/>
      <c r="ZV76" s="197"/>
      <c r="ZW76" s="197"/>
      <c r="ZX76" s="197"/>
      <c r="ZY76" s="197"/>
      <c r="ZZ76" s="197"/>
      <c r="AAA76" s="197"/>
      <c r="AAB76" s="197"/>
      <c r="AAC76" s="197"/>
      <c r="AAD76" s="197"/>
      <c r="AAE76" s="197"/>
      <c r="AAF76" s="197"/>
      <c r="AAG76" s="197"/>
      <c r="AAH76" s="197"/>
      <c r="AAI76" s="197"/>
      <c r="AAJ76" s="197"/>
      <c r="AAK76" s="197"/>
      <c r="AAL76" s="197"/>
      <c r="AAM76" s="197"/>
      <c r="AAN76" s="197"/>
      <c r="AAO76" s="197"/>
      <c r="AAP76" s="197"/>
      <c r="AAQ76" s="197"/>
      <c r="AAR76" s="197"/>
      <c r="AAS76" s="197"/>
      <c r="AAT76" s="197"/>
      <c r="AAU76" s="197"/>
      <c r="AAV76" s="197"/>
      <c r="AAW76" s="197"/>
      <c r="AAX76" s="197"/>
      <c r="AAY76" s="197"/>
      <c r="AAZ76" s="197"/>
      <c r="ABA76" s="197"/>
      <c r="ABB76" s="197"/>
      <c r="ABC76" s="197"/>
      <c r="ABD76" s="197"/>
      <c r="ABE76" s="197"/>
      <c r="ABF76" s="197"/>
      <c r="ABG76" s="197"/>
      <c r="ABH76" s="197"/>
      <c r="ABI76" s="197"/>
      <c r="ABJ76" s="197"/>
      <c r="ABK76" s="197"/>
      <c r="ABL76" s="197"/>
      <c r="ABM76" s="197"/>
      <c r="ABN76" s="197"/>
      <c r="ABO76" s="197"/>
      <c r="ABP76" s="197"/>
      <c r="ABQ76" s="197"/>
      <c r="ABR76" s="197"/>
      <c r="ABS76" s="197"/>
      <c r="ABT76" s="197"/>
      <c r="ABU76" s="197"/>
      <c r="ABV76" s="197"/>
      <c r="ABW76" s="197"/>
      <c r="ABX76" s="197"/>
      <c r="ABY76" s="197"/>
      <c r="ABZ76" s="197"/>
      <c r="ACA76" s="197"/>
      <c r="ACB76" s="197"/>
      <c r="ACC76" s="197"/>
      <c r="ACD76" s="197"/>
      <c r="ACE76" s="197"/>
      <c r="ACF76" s="197"/>
      <c r="ACG76" s="197"/>
      <c r="ACH76" s="197"/>
      <c r="ACI76" s="197"/>
      <c r="ACJ76" s="197"/>
      <c r="ACK76" s="197"/>
      <c r="ACL76" s="197"/>
      <c r="ACM76" s="197"/>
      <c r="ACN76" s="197"/>
      <c r="ACO76" s="197"/>
      <c r="ACP76" s="197"/>
      <c r="ACQ76" s="197"/>
      <c r="ACR76" s="197"/>
      <c r="ACS76" s="197"/>
      <c r="ACT76" s="197"/>
      <c r="ACU76" s="197"/>
      <c r="ACV76" s="197"/>
      <c r="ACW76" s="197"/>
      <c r="ACX76" s="197"/>
      <c r="ACY76" s="197"/>
      <c r="ACZ76" s="197"/>
      <c r="ADA76" s="197"/>
      <c r="ADB76" s="197"/>
      <c r="ADC76" s="197"/>
      <c r="ADD76" s="197"/>
      <c r="ADE76" s="197"/>
      <c r="ADF76" s="197"/>
      <c r="ADG76" s="197"/>
      <c r="ADH76" s="197"/>
      <c r="ADI76" s="197"/>
      <c r="ADJ76" s="197"/>
      <c r="ADK76" s="197"/>
      <c r="ADL76" s="197"/>
      <c r="ADM76" s="197"/>
      <c r="ADN76" s="197"/>
      <c r="ADO76" s="197"/>
      <c r="ADP76" s="197"/>
      <c r="ADQ76" s="197"/>
      <c r="ADR76" s="197"/>
      <c r="ADS76" s="197"/>
      <c r="ADT76" s="197"/>
      <c r="ADU76" s="197"/>
      <c r="ADV76" s="197"/>
      <c r="ADW76" s="197"/>
      <c r="ADX76" s="197"/>
      <c r="ADY76" s="197"/>
      <c r="ADZ76" s="197"/>
      <c r="AEA76" s="197"/>
      <c r="AEB76" s="197"/>
      <c r="AEC76" s="197"/>
      <c r="AED76" s="197"/>
      <c r="AEE76" s="197"/>
      <c r="AEF76" s="197"/>
      <c r="AEG76" s="197"/>
      <c r="AEH76" s="197"/>
      <c r="AEI76" s="197"/>
      <c r="AEJ76" s="197"/>
      <c r="AEK76" s="197"/>
      <c r="AEL76" s="197"/>
      <c r="AEM76" s="197"/>
      <c r="AEN76" s="197"/>
      <c r="AEO76" s="197"/>
      <c r="AEP76" s="197"/>
      <c r="AEQ76" s="197"/>
      <c r="AER76" s="197"/>
      <c r="AES76" s="197"/>
      <c r="AET76" s="197"/>
      <c r="AEU76" s="197"/>
      <c r="AEV76" s="197"/>
      <c r="AEW76" s="197"/>
      <c r="AEX76" s="197"/>
      <c r="AEY76" s="197"/>
      <c r="AEZ76" s="197"/>
      <c r="AFA76" s="197"/>
      <c r="AFB76" s="197"/>
      <c r="AFC76" s="197"/>
      <c r="AFD76" s="197"/>
      <c r="AFE76" s="197"/>
      <c r="AFF76" s="197"/>
      <c r="AFG76" s="197"/>
      <c r="AFH76" s="197"/>
      <c r="AFI76" s="197"/>
      <c r="AFJ76" s="197"/>
      <c r="AFK76" s="197"/>
      <c r="AFL76" s="197"/>
      <c r="AFM76" s="197"/>
      <c r="AFN76" s="197"/>
      <c r="AFO76" s="197"/>
      <c r="AFP76" s="197"/>
      <c r="AFQ76" s="197"/>
      <c r="AFR76" s="197"/>
      <c r="AFS76" s="197"/>
      <c r="AFT76" s="197"/>
      <c r="AFU76" s="197"/>
      <c r="AFV76" s="197"/>
      <c r="AFW76" s="197"/>
      <c r="AFX76" s="197"/>
      <c r="AFY76" s="197"/>
      <c r="AFZ76" s="197"/>
      <c r="AGA76" s="197"/>
      <c r="AGB76" s="197"/>
      <c r="AGC76" s="197"/>
      <c r="AGD76" s="197"/>
      <c r="AGE76" s="197"/>
      <c r="AGF76" s="197"/>
      <c r="AGG76" s="197"/>
      <c r="AGH76" s="197"/>
      <c r="AGI76" s="197"/>
      <c r="AGJ76" s="197"/>
      <c r="AGK76" s="197"/>
      <c r="AGL76" s="197"/>
      <c r="AGM76" s="197"/>
      <c r="AGN76" s="197"/>
      <c r="AGO76" s="197"/>
      <c r="AGP76" s="197"/>
      <c r="AGQ76" s="197"/>
      <c r="AGR76" s="197"/>
      <c r="AGS76" s="197"/>
      <c r="AGT76" s="197"/>
      <c r="AGU76" s="197"/>
      <c r="AGV76" s="197"/>
      <c r="AGW76" s="197"/>
      <c r="AGX76" s="197"/>
      <c r="AGY76" s="197"/>
      <c r="AGZ76" s="197"/>
      <c r="AHA76" s="197"/>
      <c r="AHB76" s="197"/>
      <c r="AHC76" s="197"/>
      <c r="AHD76" s="197"/>
      <c r="AHE76" s="197"/>
      <c r="AHF76" s="197"/>
      <c r="AHG76" s="197"/>
      <c r="AHH76" s="197"/>
      <c r="AHI76" s="197"/>
      <c r="AHJ76" s="197"/>
      <c r="AHK76" s="197"/>
      <c r="AHL76" s="197"/>
      <c r="AHM76" s="197"/>
      <c r="AHN76" s="197"/>
      <c r="AHO76" s="197"/>
      <c r="AHP76" s="197"/>
      <c r="AHQ76" s="197"/>
      <c r="AHR76" s="197"/>
      <c r="AHS76" s="197"/>
      <c r="AHT76" s="197"/>
      <c r="AHU76" s="197"/>
      <c r="AHV76" s="197"/>
      <c r="AHW76" s="197"/>
      <c r="AHX76" s="197"/>
      <c r="AHY76" s="197"/>
      <c r="AHZ76" s="197"/>
      <c r="AIA76" s="197"/>
      <c r="AIB76" s="197"/>
      <c r="AIC76" s="197"/>
      <c r="AID76" s="197"/>
      <c r="AIE76" s="197"/>
      <c r="AIF76" s="197"/>
      <c r="AIG76" s="197"/>
      <c r="AIH76" s="197"/>
      <c r="AII76" s="197"/>
      <c r="AIJ76" s="197"/>
      <c r="AIK76" s="197"/>
      <c r="AIL76" s="197"/>
      <c r="AIM76" s="197"/>
      <c r="AIN76" s="197"/>
      <c r="AIO76" s="197"/>
      <c r="AIP76" s="197"/>
      <c r="AIQ76" s="197"/>
      <c r="AIR76" s="197"/>
      <c r="AIS76" s="197"/>
      <c r="AIT76" s="197"/>
      <c r="AIU76" s="197"/>
      <c r="AIV76" s="197"/>
      <c r="AIW76" s="197"/>
      <c r="AIX76" s="197"/>
      <c r="AIY76" s="197"/>
      <c r="AIZ76" s="197"/>
      <c r="AJA76" s="197"/>
      <c r="AJB76" s="197"/>
      <c r="AJC76" s="197"/>
      <c r="AJD76" s="197"/>
      <c r="AJE76" s="197"/>
      <c r="AJF76" s="197"/>
      <c r="AJG76" s="197"/>
      <c r="AJH76" s="197"/>
      <c r="AJI76" s="197"/>
      <c r="AJJ76" s="197"/>
      <c r="AJK76" s="197"/>
      <c r="AJL76" s="197"/>
      <c r="AJM76" s="197"/>
      <c r="AJN76" s="197"/>
      <c r="AJO76" s="197"/>
      <c r="AJP76" s="197"/>
      <c r="AJQ76" s="197"/>
      <c r="AJR76" s="197"/>
      <c r="AJS76" s="197"/>
      <c r="AJT76" s="197"/>
      <c r="AJU76" s="197"/>
      <c r="AJV76" s="197"/>
      <c r="AJW76" s="197"/>
      <c r="AJX76" s="197"/>
      <c r="AJY76" s="197"/>
      <c r="AJZ76" s="197"/>
      <c r="AKA76" s="197"/>
      <c r="AKB76" s="197"/>
      <c r="AKC76" s="197"/>
      <c r="AKD76" s="197"/>
      <c r="AKE76" s="197"/>
      <c r="AKF76" s="197"/>
      <c r="AKG76" s="197"/>
      <c r="AKH76" s="197"/>
      <c r="AKI76" s="197"/>
      <c r="AKJ76" s="197"/>
      <c r="AKK76" s="197"/>
      <c r="AKL76" s="197"/>
      <c r="AKM76" s="197"/>
      <c r="AKN76" s="197"/>
      <c r="AKO76" s="197"/>
      <c r="AKP76" s="197"/>
      <c r="AKQ76" s="197"/>
      <c r="AKR76" s="197"/>
      <c r="AKS76" s="197"/>
      <c r="AKT76" s="197"/>
      <c r="AKU76" s="197"/>
      <c r="AKV76" s="197"/>
      <c r="AKW76" s="197"/>
      <c r="AKX76" s="197"/>
      <c r="AKY76" s="197"/>
      <c r="AKZ76" s="197"/>
      <c r="ALA76" s="197"/>
      <c r="ALB76" s="197"/>
      <c r="ALC76" s="197"/>
      <c r="ALD76" s="197"/>
      <c r="ALE76" s="197"/>
      <c r="ALF76" s="197"/>
      <c r="ALG76" s="197"/>
      <c r="ALH76" s="197"/>
      <c r="ALI76" s="197"/>
      <c r="ALJ76" s="197"/>
      <c r="ALK76" s="197"/>
      <c r="ALL76" s="197"/>
      <c r="ALM76" s="197"/>
      <c r="ALN76" s="197"/>
      <c r="ALO76" s="197"/>
      <c r="ALP76" s="197"/>
      <c r="ALQ76" s="197"/>
      <c r="ALR76" s="197"/>
      <c r="ALS76" s="197"/>
      <c r="ALT76" s="197"/>
      <c r="ALU76" s="197"/>
      <c r="ALV76" s="197"/>
      <c r="ALW76" s="197"/>
      <c r="ALX76" s="197"/>
      <c r="ALY76" s="197"/>
      <c r="ALZ76" s="197"/>
      <c r="AMA76" s="197"/>
      <c r="AMB76" s="197"/>
    </row>
    <row r="77" spans="1:1016" s="198" customFormat="1" ht="26.25" customHeight="1" x14ac:dyDescent="0.25">
      <c r="A77" s="279" t="s">
        <v>94</v>
      </c>
      <c r="B77" s="334" t="s">
        <v>80</v>
      </c>
      <c r="C77" s="329"/>
      <c r="D77" s="329"/>
      <c r="E77" s="329"/>
      <c r="F77" s="329"/>
      <c r="G77" s="329"/>
      <c r="H77" s="329"/>
      <c r="I77" s="329"/>
      <c r="J77" s="329"/>
      <c r="K77" s="333"/>
      <c r="L77" s="330">
        <f>L79+L81</f>
        <v>0</v>
      </c>
      <c r="M77" s="330">
        <f t="shared" ref="M77:N77" si="7">M79+M81</f>
        <v>4616.6000000000004</v>
      </c>
      <c r="N77" s="330">
        <f t="shared" si="7"/>
        <v>0</v>
      </c>
      <c r="O77" s="197"/>
      <c r="P77" s="197"/>
      <c r="Q77" s="197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7"/>
      <c r="AG77" s="197"/>
      <c r="AH77" s="197"/>
      <c r="AI77" s="197"/>
      <c r="AJ77" s="197"/>
      <c r="AK77" s="197"/>
      <c r="AL77" s="197"/>
      <c r="AM77" s="197"/>
      <c r="AN77" s="197"/>
      <c r="AO77" s="197"/>
      <c r="AP77" s="197"/>
      <c r="AQ77" s="197"/>
      <c r="AR77" s="197"/>
      <c r="AS77" s="197"/>
      <c r="AT77" s="197"/>
      <c r="AU77" s="197"/>
      <c r="AV77" s="197"/>
      <c r="AW77" s="197"/>
      <c r="AX77" s="197"/>
      <c r="AY77" s="197"/>
      <c r="AZ77" s="197"/>
      <c r="BA77" s="197"/>
      <c r="BB77" s="197"/>
      <c r="BC77" s="197"/>
      <c r="BD77" s="197"/>
      <c r="BE77" s="197"/>
      <c r="BF77" s="197"/>
      <c r="BG77" s="197"/>
      <c r="BH77" s="197"/>
      <c r="BI77" s="197"/>
      <c r="BJ77" s="197"/>
      <c r="BK77" s="197"/>
      <c r="BL77" s="197"/>
      <c r="BM77" s="197"/>
      <c r="BN77" s="197"/>
      <c r="BO77" s="197"/>
      <c r="BP77" s="197"/>
      <c r="BQ77" s="197"/>
      <c r="BR77" s="197"/>
      <c r="BS77" s="197"/>
      <c r="BT77" s="197"/>
      <c r="BU77" s="197"/>
      <c r="BV77" s="197"/>
      <c r="BW77" s="197"/>
      <c r="BX77" s="197"/>
      <c r="BY77" s="197"/>
      <c r="BZ77" s="197"/>
      <c r="CA77" s="197"/>
      <c r="CB77" s="197"/>
      <c r="CC77" s="197"/>
      <c r="CD77" s="197"/>
      <c r="CE77" s="197"/>
      <c r="CF77" s="197"/>
      <c r="CG77" s="197"/>
      <c r="CH77" s="197"/>
      <c r="CI77" s="197"/>
      <c r="CJ77" s="197"/>
      <c r="CK77" s="197"/>
      <c r="CL77" s="197"/>
      <c r="CM77" s="197"/>
      <c r="CN77" s="197"/>
      <c r="CO77" s="197"/>
      <c r="CP77" s="197"/>
      <c r="CQ77" s="197"/>
      <c r="CR77" s="197"/>
      <c r="CS77" s="197"/>
      <c r="CT77" s="197"/>
      <c r="CU77" s="197"/>
      <c r="CV77" s="197"/>
      <c r="CW77" s="197"/>
      <c r="CX77" s="197"/>
      <c r="CY77" s="197"/>
      <c r="CZ77" s="197"/>
      <c r="DA77" s="197"/>
      <c r="DB77" s="197"/>
      <c r="DC77" s="197"/>
      <c r="DD77" s="197"/>
      <c r="DE77" s="197"/>
      <c r="DF77" s="197"/>
      <c r="DG77" s="197"/>
      <c r="DH77" s="197"/>
      <c r="DI77" s="197"/>
      <c r="DJ77" s="197"/>
      <c r="DK77" s="197"/>
      <c r="DL77" s="197"/>
      <c r="DM77" s="197"/>
      <c r="DN77" s="197"/>
      <c r="DO77" s="197"/>
      <c r="DP77" s="197"/>
      <c r="DQ77" s="197"/>
      <c r="DR77" s="197"/>
      <c r="DS77" s="197"/>
      <c r="DT77" s="197"/>
      <c r="DU77" s="197"/>
      <c r="DV77" s="197"/>
      <c r="DW77" s="197"/>
      <c r="DX77" s="197"/>
      <c r="DY77" s="197"/>
      <c r="DZ77" s="197"/>
      <c r="EA77" s="197"/>
      <c r="EB77" s="197"/>
      <c r="EC77" s="197"/>
      <c r="ED77" s="197"/>
      <c r="EE77" s="197"/>
      <c r="EF77" s="197"/>
      <c r="EG77" s="197"/>
      <c r="EH77" s="197"/>
      <c r="EI77" s="197"/>
      <c r="EJ77" s="197"/>
      <c r="EK77" s="197"/>
      <c r="EL77" s="197"/>
      <c r="EM77" s="197"/>
      <c r="EN77" s="197"/>
      <c r="EO77" s="197"/>
      <c r="EP77" s="197"/>
      <c r="EQ77" s="197"/>
      <c r="ER77" s="197"/>
      <c r="ES77" s="197"/>
      <c r="ET77" s="197"/>
      <c r="EU77" s="197"/>
      <c r="EV77" s="197"/>
      <c r="EW77" s="197"/>
      <c r="EX77" s="197"/>
      <c r="EY77" s="197"/>
      <c r="EZ77" s="197"/>
      <c r="FA77" s="197"/>
      <c r="FB77" s="197"/>
      <c r="FC77" s="197"/>
      <c r="FD77" s="197"/>
      <c r="FE77" s="197"/>
      <c r="FF77" s="197"/>
      <c r="FG77" s="197"/>
      <c r="FH77" s="197"/>
      <c r="FI77" s="197"/>
      <c r="FJ77" s="197"/>
      <c r="FK77" s="197"/>
      <c r="FL77" s="197"/>
      <c r="FM77" s="197"/>
      <c r="FN77" s="197"/>
      <c r="FO77" s="197"/>
      <c r="FP77" s="197"/>
      <c r="FQ77" s="197"/>
      <c r="FR77" s="197"/>
      <c r="FS77" s="197"/>
      <c r="FT77" s="197"/>
      <c r="FU77" s="197"/>
      <c r="FV77" s="197"/>
      <c r="FW77" s="197"/>
      <c r="FX77" s="197"/>
      <c r="FY77" s="197"/>
      <c r="FZ77" s="197"/>
      <c r="GA77" s="197"/>
      <c r="GB77" s="197"/>
      <c r="GC77" s="197"/>
      <c r="GD77" s="197"/>
      <c r="GE77" s="197"/>
      <c r="GF77" s="197"/>
      <c r="GG77" s="197"/>
      <c r="GH77" s="197"/>
      <c r="GI77" s="197"/>
      <c r="GJ77" s="197"/>
      <c r="GK77" s="197"/>
      <c r="GL77" s="197"/>
      <c r="GM77" s="197"/>
      <c r="GN77" s="197"/>
      <c r="GO77" s="197"/>
      <c r="GP77" s="197"/>
      <c r="GQ77" s="197"/>
      <c r="GR77" s="197"/>
      <c r="GS77" s="197"/>
      <c r="GT77" s="197"/>
      <c r="GU77" s="197"/>
      <c r="GV77" s="197"/>
      <c r="GW77" s="197"/>
      <c r="GX77" s="197"/>
      <c r="GY77" s="197"/>
      <c r="GZ77" s="197"/>
      <c r="HA77" s="197"/>
      <c r="HB77" s="197"/>
      <c r="HC77" s="197"/>
      <c r="HD77" s="197"/>
      <c r="HE77" s="197"/>
      <c r="HF77" s="197"/>
      <c r="HG77" s="197"/>
      <c r="HH77" s="197"/>
      <c r="HI77" s="197"/>
      <c r="HJ77" s="197"/>
      <c r="HK77" s="197"/>
      <c r="HL77" s="197"/>
      <c r="HM77" s="197"/>
      <c r="HN77" s="197"/>
      <c r="HO77" s="197"/>
      <c r="HP77" s="197"/>
      <c r="HQ77" s="197"/>
      <c r="HR77" s="197"/>
      <c r="HS77" s="197"/>
      <c r="HT77" s="197"/>
      <c r="HU77" s="197"/>
      <c r="HV77" s="197"/>
      <c r="HW77" s="197"/>
      <c r="HX77" s="197"/>
      <c r="HY77" s="197"/>
      <c r="HZ77" s="197"/>
      <c r="IA77" s="197"/>
      <c r="IB77" s="197"/>
      <c r="IC77" s="197"/>
      <c r="ID77" s="197"/>
      <c r="IE77" s="197"/>
      <c r="IF77" s="197"/>
      <c r="IG77" s="197"/>
      <c r="IH77" s="197"/>
      <c r="II77" s="197"/>
      <c r="IJ77" s="197"/>
      <c r="IK77" s="197"/>
      <c r="IL77" s="197"/>
      <c r="IM77" s="197"/>
      <c r="IN77" s="197"/>
      <c r="IO77" s="197"/>
      <c r="IP77" s="197"/>
      <c r="IQ77" s="197"/>
      <c r="IR77" s="197"/>
      <c r="IS77" s="197"/>
      <c r="IT77" s="197"/>
      <c r="IU77" s="197"/>
      <c r="IV77" s="197"/>
      <c r="IW77" s="197"/>
      <c r="IX77" s="197"/>
      <c r="IY77" s="197"/>
      <c r="IZ77" s="197"/>
      <c r="JA77" s="197"/>
      <c r="JB77" s="197"/>
      <c r="JC77" s="197"/>
      <c r="JD77" s="197"/>
      <c r="JE77" s="197"/>
      <c r="JF77" s="197"/>
      <c r="JG77" s="197"/>
      <c r="JH77" s="197"/>
      <c r="JI77" s="197"/>
      <c r="JJ77" s="197"/>
      <c r="JK77" s="197"/>
      <c r="JL77" s="197"/>
      <c r="JM77" s="197"/>
      <c r="JN77" s="197"/>
      <c r="JO77" s="197"/>
      <c r="JP77" s="197"/>
      <c r="JQ77" s="197"/>
      <c r="JR77" s="197"/>
      <c r="JS77" s="197"/>
      <c r="JT77" s="197"/>
      <c r="JU77" s="197"/>
      <c r="JV77" s="197"/>
      <c r="JW77" s="197"/>
      <c r="JX77" s="197"/>
      <c r="JY77" s="197"/>
      <c r="JZ77" s="197"/>
      <c r="KA77" s="197"/>
      <c r="KB77" s="197"/>
      <c r="KC77" s="197"/>
      <c r="KD77" s="197"/>
      <c r="KE77" s="197"/>
      <c r="KF77" s="197"/>
      <c r="KG77" s="197"/>
      <c r="KH77" s="197"/>
      <c r="KI77" s="197"/>
      <c r="KJ77" s="197"/>
      <c r="KK77" s="197"/>
      <c r="KL77" s="197"/>
      <c r="KM77" s="197"/>
      <c r="KN77" s="197"/>
      <c r="KO77" s="197"/>
      <c r="KP77" s="197"/>
      <c r="KQ77" s="197"/>
      <c r="KR77" s="197"/>
      <c r="KS77" s="197"/>
      <c r="KT77" s="197"/>
      <c r="KU77" s="197"/>
      <c r="KV77" s="197"/>
      <c r="KW77" s="197"/>
      <c r="KX77" s="197"/>
      <c r="KY77" s="197"/>
      <c r="KZ77" s="197"/>
      <c r="LA77" s="197"/>
      <c r="LB77" s="197"/>
      <c r="LC77" s="197"/>
      <c r="LD77" s="197"/>
      <c r="LE77" s="197"/>
      <c r="LF77" s="197"/>
      <c r="LG77" s="197"/>
      <c r="LH77" s="197"/>
      <c r="LI77" s="197"/>
      <c r="LJ77" s="197"/>
      <c r="LK77" s="197"/>
      <c r="LL77" s="197"/>
      <c r="LM77" s="197"/>
      <c r="LN77" s="197"/>
      <c r="LO77" s="197"/>
      <c r="LP77" s="197"/>
      <c r="LQ77" s="197"/>
      <c r="LR77" s="197"/>
      <c r="LS77" s="197"/>
      <c r="LT77" s="197"/>
      <c r="LU77" s="197"/>
      <c r="LV77" s="197"/>
      <c r="LW77" s="197"/>
      <c r="LX77" s="197"/>
      <c r="LY77" s="197"/>
      <c r="LZ77" s="197"/>
      <c r="MA77" s="197"/>
      <c r="MB77" s="197"/>
      <c r="MC77" s="197"/>
      <c r="MD77" s="197"/>
      <c r="ME77" s="197"/>
      <c r="MF77" s="197"/>
      <c r="MG77" s="197"/>
      <c r="MH77" s="197"/>
      <c r="MI77" s="197"/>
      <c r="MJ77" s="197"/>
      <c r="MK77" s="197"/>
      <c r="ML77" s="197"/>
      <c r="MM77" s="197"/>
      <c r="MN77" s="197"/>
      <c r="MO77" s="197"/>
      <c r="MP77" s="197"/>
      <c r="MQ77" s="197"/>
      <c r="MR77" s="197"/>
      <c r="MS77" s="197"/>
      <c r="MT77" s="197"/>
      <c r="MU77" s="197"/>
      <c r="MV77" s="197"/>
      <c r="MW77" s="197"/>
      <c r="MX77" s="197"/>
      <c r="MY77" s="197"/>
      <c r="MZ77" s="197"/>
      <c r="NA77" s="197"/>
      <c r="NB77" s="197"/>
      <c r="NC77" s="197"/>
      <c r="ND77" s="197"/>
      <c r="NE77" s="197"/>
      <c r="NF77" s="197"/>
      <c r="NG77" s="197"/>
      <c r="NH77" s="197"/>
      <c r="NI77" s="197"/>
      <c r="NJ77" s="197"/>
      <c r="NK77" s="197"/>
      <c r="NL77" s="197"/>
      <c r="NM77" s="197"/>
      <c r="NN77" s="197"/>
      <c r="NO77" s="197"/>
      <c r="NP77" s="197"/>
      <c r="NQ77" s="197"/>
      <c r="NR77" s="197"/>
      <c r="NS77" s="197"/>
      <c r="NT77" s="197"/>
      <c r="NU77" s="197"/>
      <c r="NV77" s="197"/>
      <c r="NW77" s="197"/>
      <c r="NX77" s="197"/>
      <c r="NY77" s="197"/>
      <c r="NZ77" s="197"/>
      <c r="OA77" s="197"/>
      <c r="OB77" s="197"/>
      <c r="OC77" s="197"/>
      <c r="OD77" s="197"/>
      <c r="OE77" s="197"/>
      <c r="OF77" s="197"/>
      <c r="OG77" s="197"/>
      <c r="OH77" s="197"/>
      <c r="OI77" s="197"/>
      <c r="OJ77" s="197"/>
      <c r="OK77" s="197"/>
      <c r="OL77" s="197"/>
      <c r="OM77" s="197"/>
      <c r="ON77" s="197"/>
      <c r="OO77" s="197"/>
      <c r="OP77" s="197"/>
      <c r="OQ77" s="197"/>
      <c r="OR77" s="197"/>
      <c r="OS77" s="197"/>
      <c r="OT77" s="197"/>
      <c r="OU77" s="197"/>
      <c r="OV77" s="197"/>
      <c r="OW77" s="197"/>
      <c r="OX77" s="197"/>
      <c r="OY77" s="197"/>
      <c r="OZ77" s="197"/>
      <c r="PA77" s="197"/>
      <c r="PB77" s="197"/>
      <c r="PC77" s="197"/>
      <c r="PD77" s="197"/>
      <c r="PE77" s="197"/>
      <c r="PF77" s="197"/>
      <c r="PG77" s="197"/>
      <c r="PH77" s="197"/>
      <c r="PI77" s="197"/>
      <c r="PJ77" s="197"/>
      <c r="PK77" s="197"/>
      <c r="PL77" s="197"/>
      <c r="PM77" s="197"/>
      <c r="PN77" s="197"/>
      <c r="PO77" s="197"/>
      <c r="PP77" s="197"/>
      <c r="PQ77" s="197"/>
      <c r="PR77" s="197"/>
      <c r="PS77" s="197"/>
      <c r="PT77" s="197"/>
      <c r="PU77" s="197"/>
      <c r="PV77" s="197"/>
      <c r="PW77" s="197"/>
      <c r="PX77" s="197"/>
      <c r="PY77" s="197"/>
      <c r="PZ77" s="197"/>
      <c r="QA77" s="197"/>
      <c r="QB77" s="197"/>
      <c r="QC77" s="197"/>
      <c r="QD77" s="197"/>
      <c r="QE77" s="197"/>
      <c r="QF77" s="197"/>
      <c r="QG77" s="197"/>
      <c r="QH77" s="197"/>
      <c r="QI77" s="197"/>
      <c r="QJ77" s="197"/>
      <c r="QK77" s="197"/>
      <c r="QL77" s="197"/>
      <c r="QM77" s="197"/>
      <c r="QN77" s="197"/>
      <c r="QO77" s="197"/>
      <c r="QP77" s="197"/>
      <c r="QQ77" s="197"/>
      <c r="QR77" s="197"/>
      <c r="QS77" s="197"/>
      <c r="QT77" s="197"/>
      <c r="QU77" s="197"/>
      <c r="QV77" s="197"/>
      <c r="QW77" s="197"/>
      <c r="QX77" s="197"/>
      <c r="QY77" s="197"/>
      <c r="QZ77" s="197"/>
      <c r="RA77" s="197"/>
      <c r="RB77" s="197"/>
      <c r="RC77" s="197"/>
      <c r="RD77" s="197"/>
      <c r="RE77" s="197"/>
      <c r="RF77" s="197"/>
      <c r="RG77" s="197"/>
      <c r="RH77" s="197"/>
      <c r="RI77" s="197"/>
      <c r="RJ77" s="197"/>
      <c r="RK77" s="197"/>
      <c r="RL77" s="197"/>
      <c r="RM77" s="197"/>
      <c r="RN77" s="197"/>
      <c r="RO77" s="197"/>
      <c r="RP77" s="197"/>
      <c r="RQ77" s="197"/>
      <c r="RR77" s="197"/>
      <c r="RS77" s="197"/>
      <c r="RT77" s="197"/>
      <c r="RU77" s="197"/>
      <c r="RV77" s="197"/>
      <c r="RW77" s="197"/>
      <c r="RX77" s="197"/>
      <c r="RY77" s="197"/>
      <c r="RZ77" s="197"/>
      <c r="SA77" s="197"/>
      <c r="SB77" s="197"/>
      <c r="SC77" s="197"/>
      <c r="SD77" s="197"/>
      <c r="SE77" s="197"/>
      <c r="SF77" s="197"/>
      <c r="SG77" s="197"/>
      <c r="SH77" s="197"/>
      <c r="SI77" s="197"/>
      <c r="SJ77" s="197"/>
      <c r="SK77" s="197"/>
      <c r="SL77" s="197"/>
      <c r="SM77" s="197"/>
      <c r="SN77" s="197"/>
      <c r="SO77" s="197"/>
      <c r="SP77" s="197"/>
      <c r="SQ77" s="197"/>
      <c r="SR77" s="197"/>
      <c r="SS77" s="197"/>
      <c r="ST77" s="197"/>
      <c r="SU77" s="197"/>
      <c r="SV77" s="197"/>
      <c r="SW77" s="197"/>
      <c r="SX77" s="197"/>
      <c r="SY77" s="197"/>
      <c r="SZ77" s="197"/>
      <c r="TA77" s="197"/>
      <c r="TB77" s="197"/>
      <c r="TC77" s="197"/>
      <c r="TD77" s="197"/>
      <c r="TE77" s="197"/>
      <c r="TF77" s="197"/>
      <c r="TG77" s="197"/>
      <c r="TH77" s="197"/>
      <c r="TI77" s="197"/>
      <c r="TJ77" s="197"/>
      <c r="TK77" s="197"/>
      <c r="TL77" s="197"/>
      <c r="TM77" s="197"/>
      <c r="TN77" s="197"/>
      <c r="TO77" s="197"/>
      <c r="TP77" s="197"/>
      <c r="TQ77" s="197"/>
      <c r="TR77" s="197"/>
      <c r="TS77" s="197"/>
      <c r="TT77" s="197"/>
      <c r="TU77" s="197"/>
      <c r="TV77" s="197"/>
      <c r="TW77" s="197"/>
      <c r="TX77" s="197"/>
      <c r="TY77" s="197"/>
      <c r="TZ77" s="197"/>
      <c r="UA77" s="197"/>
      <c r="UB77" s="197"/>
      <c r="UC77" s="197"/>
      <c r="UD77" s="197"/>
      <c r="UE77" s="197"/>
      <c r="UF77" s="197"/>
      <c r="UG77" s="197"/>
      <c r="UH77" s="197"/>
      <c r="UI77" s="197"/>
      <c r="UJ77" s="197"/>
      <c r="UK77" s="197"/>
      <c r="UL77" s="197"/>
      <c r="UM77" s="197"/>
      <c r="UN77" s="197"/>
      <c r="UO77" s="197"/>
      <c r="UP77" s="197"/>
      <c r="UQ77" s="197"/>
      <c r="UR77" s="197"/>
      <c r="US77" s="197"/>
      <c r="UT77" s="197"/>
      <c r="UU77" s="197"/>
      <c r="UV77" s="197"/>
      <c r="UW77" s="197"/>
      <c r="UX77" s="197"/>
      <c r="UY77" s="197"/>
      <c r="UZ77" s="197"/>
      <c r="VA77" s="197"/>
      <c r="VB77" s="197"/>
      <c r="VC77" s="197"/>
      <c r="VD77" s="197"/>
      <c r="VE77" s="197"/>
      <c r="VF77" s="197"/>
      <c r="VG77" s="197"/>
      <c r="VH77" s="197"/>
      <c r="VI77" s="197"/>
      <c r="VJ77" s="197"/>
      <c r="VK77" s="197"/>
      <c r="VL77" s="197"/>
      <c r="VM77" s="197"/>
      <c r="VN77" s="197"/>
      <c r="VO77" s="197"/>
      <c r="VP77" s="197"/>
      <c r="VQ77" s="197"/>
      <c r="VR77" s="197"/>
      <c r="VS77" s="197"/>
      <c r="VT77" s="197"/>
      <c r="VU77" s="197"/>
      <c r="VV77" s="197"/>
      <c r="VW77" s="197"/>
      <c r="VX77" s="197"/>
      <c r="VY77" s="197"/>
      <c r="VZ77" s="197"/>
      <c r="WA77" s="197"/>
      <c r="WB77" s="197"/>
      <c r="WC77" s="197"/>
      <c r="WD77" s="197"/>
      <c r="WE77" s="197"/>
      <c r="WF77" s="197"/>
      <c r="WG77" s="197"/>
      <c r="WH77" s="197"/>
      <c r="WI77" s="197"/>
      <c r="WJ77" s="197"/>
      <c r="WK77" s="197"/>
      <c r="WL77" s="197"/>
      <c r="WM77" s="197"/>
      <c r="WN77" s="197"/>
      <c r="WO77" s="197"/>
      <c r="WP77" s="197"/>
      <c r="WQ77" s="197"/>
      <c r="WR77" s="197"/>
      <c r="WS77" s="197"/>
      <c r="WT77" s="197"/>
      <c r="WU77" s="197"/>
      <c r="WV77" s="197"/>
      <c r="WW77" s="197"/>
      <c r="WX77" s="197"/>
      <c r="WY77" s="197"/>
      <c r="WZ77" s="197"/>
      <c r="XA77" s="197"/>
      <c r="XB77" s="197"/>
      <c r="XC77" s="197"/>
      <c r="XD77" s="197"/>
      <c r="XE77" s="197"/>
      <c r="XF77" s="197"/>
      <c r="XG77" s="197"/>
      <c r="XH77" s="197"/>
      <c r="XI77" s="197"/>
      <c r="XJ77" s="197"/>
      <c r="XK77" s="197"/>
      <c r="XL77" s="197"/>
      <c r="XM77" s="197"/>
      <c r="XN77" s="197"/>
      <c r="XO77" s="197"/>
      <c r="XP77" s="197"/>
      <c r="XQ77" s="197"/>
      <c r="XR77" s="197"/>
      <c r="XS77" s="197"/>
      <c r="XT77" s="197"/>
      <c r="XU77" s="197"/>
      <c r="XV77" s="197"/>
      <c r="XW77" s="197"/>
      <c r="XX77" s="197"/>
      <c r="XY77" s="197"/>
      <c r="XZ77" s="197"/>
      <c r="YA77" s="197"/>
      <c r="YB77" s="197"/>
      <c r="YC77" s="197"/>
      <c r="YD77" s="197"/>
      <c r="YE77" s="197"/>
      <c r="YF77" s="197"/>
      <c r="YG77" s="197"/>
      <c r="YH77" s="197"/>
      <c r="YI77" s="197"/>
      <c r="YJ77" s="197"/>
      <c r="YK77" s="197"/>
      <c r="YL77" s="197"/>
      <c r="YM77" s="197"/>
      <c r="YN77" s="197"/>
      <c r="YO77" s="197"/>
      <c r="YP77" s="197"/>
      <c r="YQ77" s="197"/>
      <c r="YR77" s="197"/>
      <c r="YS77" s="197"/>
      <c r="YT77" s="197"/>
      <c r="YU77" s="197"/>
      <c r="YV77" s="197"/>
      <c r="YW77" s="197"/>
      <c r="YX77" s="197"/>
      <c r="YY77" s="197"/>
      <c r="YZ77" s="197"/>
      <c r="ZA77" s="197"/>
      <c r="ZB77" s="197"/>
      <c r="ZC77" s="197"/>
      <c r="ZD77" s="197"/>
      <c r="ZE77" s="197"/>
      <c r="ZF77" s="197"/>
      <c r="ZG77" s="197"/>
      <c r="ZH77" s="197"/>
      <c r="ZI77" s="197"/>
      <c r="ZJ77" s="197"/>
      <c r="ZK77" s="197"/>
      <c r="ZL77" s="197"/>
      <c r="ZM77" s="197"/>
      <c r="ZN77" s="197"/>
      <c r="ZO77" s="197"/>
      <c r="ZP77" s="197"/>
      <c r="ZQ77" s="197"/>
      <c r="ZR77" s="197"/>
      <c r="ZS77" s="197"/>
      <c r="ZT77" s="197"/>
      <c r="ZU77" s="197"/>
      <c r="ZV77" s="197"/>
      <c r="ZW77" s="197"/>
      <c r="ZX77" s="197"/>
      <c r="ZY77" s="197"/>
      <c r="ZZ77" s="197"/>
      <c r="AAA77" s="197"/>
      <c r="AAB77" s="197"/>
      <c r="AAC77" s="197"/>
      <c r="AAD77" s="197"/>
      <c r="AAE77" s="197"/>
      <c r="AAF77" s="197"/>
      <c r="AAG77" s="197"/>
      <c r="AAH77" s="197"/>
      <c r="AAI77" s="197"/>
      <c r="AAJ77" s="197"/>
      <c r="AAK77" s="197"/>
      <c r="AAL77" s="197"/>
      <c r="AAM77" s="197"/>
      <c r="AAN77" s="197"/>
      <c r="AAO77" s="197"/>
      <c r="AAP77" s="197"/>
      <c r="AAQ77" s="197"/>
      <c r="AAR77" s="197"/>
      <c r="AAS77" s="197"/>
      <c r="AAT77" s="197"/>
      <c r="AAU77" s="197"/>
      <c r="AAV77" s="197"/>
      <c r="AAW77" s="197"/>
      <c r="AAX77" s="197"/>
      <c r="AAY77" s="197"/>
      <c r="AAZ77" s="197"/>
      <c r="ABA77" s="197"/>
      <c r="ABB77" s="197"/>
      <c r="ABC77" s="197"/>
      <c r="ABD77" s="197"/>
      <c r="ABE77" s="197"/>
      <c r="ABF77" s="197"/>
      <c r="ABG77" s="197"/>
      <c r="ABH77" s="197"/>
      <c r="ABI77" s="197"/>
      <c r="ABJ77" s="197"/>
      <c r="ABK77" s="197"/>
      <c r="ABL77" s="197"/>
      <c r="ABM77" s="197"/>
      <c r="ABN77" s="197"/>
      <c r="ABO77" s="197"/>
      <c r="ABP77" s="197"/>
      <c r="ABQ77" s="197"/>
      <c r="ABR77" s="197"/>
      <c r="ABS77" s="197"/>
      <c r="ABT77" s="197"/>
      <c r="ABU77" s="197"/>
      <c r="ABV77" s="197"/>
      <c r="ABW77" s="197"/>
      <c r="ABX77" s="197"/>
      <c r="ABY77" s="197"/>
      <c r="ABZ77" s="197"/>
      <c r="ACA77" s="197"/>
      <c r="ACB77" s="197"/>
      <c r="ACC77" s="197"/>
      <c r="ACD77" s="197"/>
      <c r="ACE77" s="197"/>
      <c r="ACF77" s="197"/>
      <c r="ACG77" s="197"/>
      <c r="ACH77" s="197"/>
      <c r="ACI77" s="197"/>
      <c r="ACJ77" s="197"/>
      <c r="ACK77" s="197"/>
      <c r="ACL77" s="197"/>
      <c r="ACM77" s="197"/>
      <c r="ACN77" s="197"/>
      <c r="ACO77" s="197"/>
      <c r="ACP77" s="197"/>
      <c r="ACQ77" s="197"/>
      <c r="ACR77" s="197"/>
      <c r="ACS77" s="197"/>
      <c r="ACT77" s="197"/>
      <c r="ACU77" s="197"/>
      <c r="ACV77" s="197"/>
      <c r="ACW77" s="197"/>
      <c r="ACX77" s="197"/>
      <c r="ACY77" s="197"/>
      <c r="ACZ77" s="197"/>
      <c r="ADA77" s="197"/>
      <c r="ADB77" s="197"/>
      <c r="ADC77" s="197"/>
      <c r="ADD77" s="197"/>
      <c r="ADE77" s="197"/>
      <c r="ADF77" s="197"/>
      <c r="ADG77" s="197"/>
      <c r="ADH77" s="197"/>
      <c r="ADI77" s="197"/>
      <c r="ADJ77" s="197"/>
      <c r="ADK77" s="197"/>
      <c r="ADL77" s="197"/>
      <c r="ADM77" s="197"/>
      <c r="ADN77" s="197"/>
      <c r="ADO77" s="197"/>
      <c r="ADP77" s="197"/>
      <c r="ADQ77" s="197"/>
      <c r="ADR77" s="197"/>
      <c r="ADS77" s="197"/>
      <c r="ADT77" s="197"/>
      <c r="ADU77" s="197"/>
      <c r="ADV77" s="197"/>
      <c r="ADW77" s="197"/>
      <c r="ADX77" s="197"/>
      <c r="ADY77" s="197"/>
      <c r="ADZ77" s="197"/>
      <c r="AEA77" s="197"/>
      <c r="AEB77" s="197"/>
      <c r="AEC77" s="197"/>
      <c r="AED77" s="197"/>
      <c r="AEE77" s="197"/>
      <c r="AEF77" s="197"/>
      <c r="AEG77" s="197"/>
      <c r="AEH77" s="197"/>
      <c r="AEI77" s="197"/>
      <c r="AEJ77" s="197"/>
      <c r="AEK77" s="197"/>
      <c r="AEL77" s="197"/>
      <c r="AEM77" s="197"/>
      <c r="AEN77" s="197"/>
      <c r="AEO77" s="197"/>
      <c r="AEP77" s="197"/>
      <c r="AEQ77" s="197"/>
      <c r="AER77" s="197"/>
      <c r="AES77" s="197"/>
      <c r="AET77" s="197"/>
      <c r="AEU77" s="197"/>
      <c r="AEV77" s="197"/>
      <c r="AEW77" s="197"/>
      <c r="AEX77" s="197"/>
      <c r="AEY77" s="197"/>
      <c r="AEZ77" s="197"/>
      <c r="AFA77" s="197"/>
      <c r="AFB77" s="197"/>
      <c r="AFC77" s="197"/>
      <c r="AFD77" s="197"/>
      <c r="AFE77" s="197"/>
      <c r="AFF77" s="197"/>
      <c r="AFG77" s="197"/>
      <c r="AFH77" s="197"/>
      <c r="AFI77" s="197"/>
      <c r="AFJ77" s="197"/>
      <c r="AFK77" s="197"/>
      <c r="AFL77" s="197"/>
      <c r="AFM77" s="197"/>
      <c r="AFN77" s="197"/>
      <c r="AFO77" s="197"/>
      <c r="AFP77" s="197"/>
      <c r="AFQ77" s="197"/>
      <c r="AFR77" s="197"/>
      <c r="AFS77" s="197"/>
      <c r="AFT77" s="197"/>
      <c r="AFU77" s="197"/>
      <c r="AFV77" s="197"/>
      <c r="AFW77" s="197"/>
      <c r="AFX77" s="197"/>
      <c r="AFY77" s="197"/>
      <c r="AFZ77" s="197"/>
      <c r="AGA77" s="197"/>
      <c r="AGB77" s="197"/>
      <c r="AGC77" s="197"/>
      <c r="AGD77" s="197"/>
      <c r="AGE77" s="197"/>
      <c r="AGF77" s="197"/>
      <c r="AGG77" s="197"/>
      <c r="AGH77" s="197"/>
      <c r="AGI77" s="197"/>
      <c r="AGJ77" s="197"/>
      <c r="AGK77" s="197"/>
      <c r="AGL77" s="197"/>
      <c r="AGM77" s="197"/>
      <c r="AGN77" s="197"/>
      <c r="AGO77" s="197"/>
      <c r="AGP77" s="197"/>
      <c r="AGQ77" s="197"/>
      <c r="AGR77" s="197"/>
      <c r="AGS77" s="197"/>
      <c r="AGT77" s="197"/>
      <c r="AGU77" s="197"/>
      <c r="AGV77" s="197"/>
      <c r="AGW77" s="197"/>
      <c r="AGX77" s="197"/>
      <c r="AGY77" s="197"/>
      <c r="AGZ77" s="197"/>
      <c r="AHA77" s="197"/>
      <c r="AHB77" s="197"/>
      <c r="AHC77" s="197"/>
      <c r="AHD77" s="197"/>
      <c r="AHE77" s="197"/>
      <c r="AHF77" s="197"/>
      <c r="AHG77" s="197"/>
      <c r="AHH77" s="197"/>
      <c r="AHI77" s="197"/>
      <c r="AHJ77" s="197"/>
      <c r="AHK77" s="197"/>
      <c r="AHL77" s="197"/>
      <c r="AHM77" s="197"/>
      <c r="AHN77" s="197"/>
      <c r="AHO77" s="197"/>
      <c r="AHP77" s="197"/>
      <c r="AHQ77" s="197"/>
      <c r="AHR77" s="197"/>
      <c r="AHS77" s="197"/>
      <c r="AHT77" s="197"/>
      <c r="AHU77" s="197"/>
      <c r="AHV77" s="197"/>
      <c r="AHW77" s="197"/>
      <c r="AHX77" s="197"/>
      <c r="AHY77" s="197"/>
      <c r="AHZ77" s="197"/>
      <c r="AIA77" s="197"/>
      <c r="AIB77" s="197"/>
      <c r="AIC77" s="197"/>
      <c r="AID77" s="197"/>
      <c r="AIE77" s="197"/>
      <c r="AIF77" s="197"/>
      <c r="AIG77" s="197"/>
      <c r="AIH77" s="197"/>
      <c r="AII77" s="197"/>
      <c r="AIJ77" s="197"/>
      <c r="AIK77" s="197"/>
      <c r="AIL77" s="197"/>
      <c r="AIM77" s="197"/>
      <c r="AIN77" s="197"/>
      <c r="AIO77" s="197"/>
      <c r="AIP77" s="197"/>
      <c r="AIQ77" s="197"/>
      <c r="AIR77" s="197"/>
      <c r="AIS77" s="197"/>
      <c r="AIT77" s="197"/>
      <c r="AIU77" s="197"/>
      <c r="AIV77" s="197"/>
      <c r="AIW77" s="197"/>
      <c r="AIX77" s="197"/>
      <c r="AIY77" s="197"/>
      <c r="AIZ77" s="197"/>
      <c r="AJA77" s="197"/>
      <c r="AJB77" s="197"/>
      <c r="AJC77" s="197"/>
      <c r="AJD77" s="197"/>
      <c r="AJE77" s="197"/>
      <c r="AJF77" s="197"/>
      <c r="AJG77" s="197"/>
      <c r="AJH77" s="197"/>
      <c r="AJI77" s="197"/>
      <c r="AJJ77" s="197"/>
      <c r="AJK77" s="197"/>
      <c r="AJL77" s="197"/>
      <c r="AJM77" s="197"/>
      <c r="AJN77" s="197"/>
      <c r="AJO77" s="197"/>
      <c r="AJP77" s="197"/>
      <c r="AJQ77" s="197"/>
      <c r="AJR77" s="197"/>
      <c r="AJS77" s="197"/>
      <c r="AJT77" s="197"/>
      <c r="AJU77" s="197"/>
      <c r="AJV77" s="197"/>
      <c r="AJW77" s="197"/>
      <c r="AJX77" s="197"/>
      <c r="AJY77" s="197"/>
      <c r="AJZ77" s="197"/>
      <c r="AKA77" s="197"/>
      <c r="AKB77" s="197"/>
      <c r="AKC77" s="197"/>
      <c r="AKD77" s="197"/>
      <c r="AKE77" s="197"/>
      <c r="AKF77" s="197"/>
      <c r="AKG77" s="197"/>
      <c r="AKH77" s="197"/>
      <c r="AKI77" s="197"/>
      <c r="AKJ77" s="197"/>
      <c r="AKK77" s="197"/>
      <c r="AKL77" s="197"/>
      <c r="AKM77" s="197"/>
      <c r="AKN77" s="197"/>
      <c r="AKO77" s="197"/>
      <c r="AKP77" s="197"/>
      <c r="AKQ77" s="197"/>
      <c r="AKR77" s="197"/>
      <c r="AKS77" s="197"/>
      <c r="AKT77" s="197"/>
      <c r="AKU77" s="197"/>
      <c r="AKV77" s="197"/>
      <c r="AKW77" s="197"/>
      <c r="AKX77" s="197"/>
      <c r="AKY77" s="197"/>
      <c r="AKZ77" s="197"/>
      <c r="ALA77" s="197"/>
      <c r="ALB77" s="197"/>
      <c r="ALC77" s="197"/>
      <c r="ALD77" s="197"/>
      <c r="ALE77" s="197"/>
      <c r="ALF77" s="197"/>
      <c r="ALG77" s="197"/>
      <c r="ALH77" s="197"/>
      <c r="ALI77" s="197"/>
      <c r="ALJ77" s="197"/>
      <c r="ALK77" s="197"/>
      <c r="ALL77" s="197"/>
      <c r="ALM77" s="197"/>
      <c r="ALN77" s="197"/>
      <c r="ALO77" s="197"/>
      <c r="ALP77" s="197"/>
      <c r="ALQ77" s="197"/>
      <c r="ALR77" s="197"/>
      <c r="ALS77" s="197"/>
      <c r="ALT77" s="197"/>
      <c r="ALU77" s="197"/>
      <c r="ALV77" s="197"/>
      <c r="ALW77" s="197"/>
      <c r="ALX77" s="197"/>
      <c r="ALY77" s="197"/>
      <c r="ALZ77" s="197"/>
      <c r="AMA77" s="197"/>
      <c r="AMB77" s="197"/>
    </row>
    <row r="78" spans="1:1016" s="198" customFormat="1" ht="15.75" x14ac:dyDescent="0.25">
      <c r="A78" s="357" t="s">
        <v>100</v>
      </c>
      <c r="B78" s="202" t="s">
        <v>51</v>
      </c>
      <c r="C78" s="33"/>
      <c r="D78" s="33"/>
      <c r="E78" s="33"/>
      <c r="F78" s="33"/>
      <c r="G78" s="33"/>
      <c r="H78" s="33"/>
      <c r="I78" s="33"/>
      <c r="J78" s="33"/>
      <c r="K78" s="39"/>
      <c r="L78" s="39"/>
      <c r="M78" s="239"/>
      <c r="N78" s="39"/>
      <c r="O78" s="197"/>
      <c r="P78" s="197"/>
      <c r="Q78" s="197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7"/>
      <c r="AI78" s="197"/>
      <c r="AJ78" s="197"/>
      <c r="AK78" s="197"/>
      <c r="AL78" s="197"/>
      <c r="AM78" s="197"/>
      <c r="AN78" s="197"/>
      <c r="AO78" s="197"/>
      <c r="AP78" s="197"/>
      <c r="AQ78" s="197"/>
      <c r="AR78" s="197"/>
      <c r="AS78" s="197"/>
      <c r="AT78" s="197"/>
      <c r="AU78" s="197"/>
      <c r="AV78" s="197"/>
      <c r="AW78" s="197"/>
      <c r="AX78" s="197"/>
      <c r="AY78" s="197"/>
      <c r="AZ78" s="197"/>
      <c r="BA78" s="197"/>
      <c r="BB78" s="197"/>
      <c r="BC78" s="197"/>
      <c r="BD78" s="197"/>
      <c r="BE78" s="197"/>
      <c r="BF78" s="197"/>
      <c r="BG78" s="197"/>
      <c r="BH78" s="197"/>
      <c r="BI78" s="197"/>
      <c r="BJ78" s="197"/>
      <c r="BK78" s="197"/>
      <c r="BL78" s="197"/>
      <c r="BM78" s="197"/>
      <c r="BN78" s="197"/>
      <c r="BO78" s="197"/>
      <c r="BP78" s="197"/>
      <c r="BQ78" s="197"/>
      <c r="BR78" s="197"/>
      <c r="BS78" s="197"/>
      <c r="BT78" s="197"/>
      <c r="BU78" s="197"/>
      <c r="BV78" s="197"/>
      <c r="BW78" s="197"/>
      <c r="BX78" s="197"/>
      <c r="BY78" s="197"/>
      <c r="BZ78" s="197"/>
      <c r="CA78" s="197"/>
      <c r="CB78" s="197"/>
      <c r="CC78" s="197"/>
      <c r="CD78" s="197"/>
      <c r="CE78" s="197"/>
      <c r="CF78" s="197"/>
      <c r="CG78" s="197"/>
      <c r="CH78" s="197"/>
      <c r="CI78" s="197"/>
      <c r="CJ78" s="197"/>
      <c r="CK78" s="197"/>
      <c r="CL78" s="197"/>
      <c r="CM78" s="197"/>
      <c r="CN78" s="197"/>
      <c r="CO78" s="197"/>
      <c r="CP78" s="197"/>
      <c r="CQ78" s="197"/>
      <c r="CR78" s="197"/>
      <c r="CS78" s="197"/>
      <c r="CT78" s="197"/>
      <c r="CU78" s="197"/>
      <c r="CV78" s="197"/>
      <c r="CW78" s="197"/>
      <c r="CX78" s="197"/>
      <c r="CY78" s="197"/>
      <c r="CZ78" s="197"/>
      <c r="DA78" s="197"/>
      <c r="DB78" s="197"/>
      <c r="DC78" s="197"/>
      <c r="DD78" s="197"/>
      <c r="DE78" s="197"/>
      <c r="DF78" s="197"/>
      <c r="DG78" s="197"/>
      <c r="DH78" s="197"/>
      <c r="DI78" s="197"/>
      <c r="DJ78" s="197"/>
      <c r="DK78" s="197"/>
      <c r="DL78" s="197"/>
      <c r="DM78" s="197"/>
      <c r="DN78" s="197"/>
      <c r="DO78" s="197"/>
      <c r="DP78" s="197"/>
      <c r="DQ78" s="197"/>
      <c r="DR78" s="197"/>
      <c r="DS78" s="197"/>
      <c r="DT78" s="197"/>
      <c r="DU78" s="197"/>
      <c r="DV78" s="197"/>
      <c r="DW78" s="197"/>
      <c r="DX78" s="197"/>
      <c r="DY78" s="197"/>
      <c r="DZ78" s="197"/>
      <c r="EA78" s="197"/>
      <c r="EB78" s="197"/>
      <c r="EC78" s="197"/>
      <c r="ED78" s="197"/>
      <c r="EE78" s="197"/>
      <c r="EF78" s="197"/>
      <c r="EG78" s="197"/>
      <c r="EH78" s="197"/>
      <c r="EI78" s="197"/>
      <c r="EJ78" s="197"/>
      <c r="EK78" s="197"/>
      <c r="EL78" s="197"/>
      <c r="EM78" s="197"/>
      <c r="EN78" s="197"/>
      <c r="EO78" s="197"/>
      <c r="EP78" s="197"/>
      <c r="EQ78" s="197"/>
      <c r="ER78" s="197"/>
      <c r="ES78" s="197"/>
      <c r="ET78" s="197"/>
      <c r="EU78" s="197"/>
      <c r="EV78" s="197"/>
      <c r="EW78" s="197"/>
      <c r="EX78" s="197"/>
      <c r="EY78" s="197"/>
      <c r="EZ78" s="197"/>
      <c r="FA78" s="197"/>
      <c r="FB78" s="197"/>
      <c r="FC78" s="197"/>
      <c r="FD78" s="197"/>
      <c r="FE78" s="197"/>
      <c r="FF78" s="197"/>
      <c r="FG78" s="197"/>
      <c r="FH78" s="197"/>
      <c r="FI78" s="197"/>
      <c r="FJ78" s="197"/>
      <c r="FK78" s="197"/>
      <c r="FL78" s="197"/>
      <c r="FM78" s="197"/>
      <c r="FN78" s="197"/>
      <c r="FO78" s="197"/>
      <c r="FP78" s="197"/>
      <c r="FQ78" s="197"/>
      <c r="FR78" s="197"/>
      <c r="FS78" s="197"/>
      <c r="FT78" s="197"/>
      <c r="FU78" s="197"/>
      <c r="FV78" s="197"/>
      <c r="FW78" s="197"/>
      <c r="FX78" s="197"/>
      <c r="FY78" s="197"/>
      <c r="FZ78" s="197"/>
      <c r="GA78" s="197"/>
      <c r="GB78" s="197"/>
      <c r="GC78" s="197"/>
      <c r="GD78" s="197"/>
      <c r="GE78" s="197"/>
      <c r="GF78" s="197"/>
      <c r="GG78" s="197"/>
      <c r="GH78" s="197"/>
      <c r="GI78" s="197"/>
      <c r="GJ78" s="197"/>
      <c r="GK78" s="197"/>
      <c r="GL78" s="197"/>
      <c r="GM78" s="197"/>
      <c r="GN78" s="197"/>
      <c r="GO78" s="197"/>
      <c r="GP78" s="197"/>
      <c r="GQ78" s="197"/>
      <c r="GR78" s="197"/>
      <c r="GS78" s="197"/>
      <c r="GT78" s="197"/>
      <c r="GU78" s="197"/>
      <c r="GV78" s="197"/>
      <c r="GW78" s="197"/>
      <c r="GX78" s="197"/>
      <c r="GY78" s="197"/>
      <c r="GZ78" s="197"/>
      <c r="HA78" s="197"/>
      <c r="HB78" s="197"/>
      <c r="HC78" s="197"/>
      <c r="HD78" s="197"/>
      <c r="HE78" s="197"/>
      <c r="HF78" s="197"/>
      <c r="HG78" s="197"/>
      <c r="HH78" s="197"/>
      <c r="HI78" s="197"/>
      <c r="HJ78" s="197"/>
      <c r="HK78" s="197"/>
      <c r="HL78" s="197"/>
      <c r="HM78" s="197"/>
      <c r="HN78" s="197"/>
      <c r="HO78" s="197"/>
      <c r="HP78" s="197"/>
      <c r="HQ78" s="197"/>
      <c r="HR78" s="197"/>
      <c r="HS78" s="197"/>
      <c r="HT78" s="197"/>
      <c r="HU78" s="197"/>
      <c r="HV78" s="197"/>
      <c r="HW78" s="197"/>
      <c r="HX78" s="197"/>
      <c r="HY78" s="197"/>
      <c r="HZ78" s="197"/>
      <c r="IA78" s="197"/>
      <c r="IB78" s="197"/>
      <c r="IC78" s="197"/>
      <c r="ID78" s="197"/>
      <c r="IE78" s="197"/>
      <c r="IF78" s="197"/>
      <c r="IG78" s="197"/>
      <c r="IH78" s="197"/>
      <c r="II78" s="197"/>
      <c r="IJ78" s="197"/>
      <c r="IK78" s="197"/>
      <c r="IL78" s="197"/>
      <c r="IM78" s="197"/>
      <c r="IN78" s="197"/>
      <c r="IO78" s="197"/>
      <c r="IP78" s="197"/>
      <c r="IQ78" s="197"/>
      <c r="IR78" s="197"/>
      <c r="IS78" s="197"/>
      <c r="IT78" s="197"/>
      <c r="IU78" s="197"/>
      <c r="IV78" s="197"/>
      <c r="IW78" s="197"/>
      <c r="IX78" s="197"/>
      <c r="IY78" s="197"/>
      <c r="IZ78" s="197"/>
      <c r="JA78" s="197"/>
      <c r="JB78" s="197"/>
      <c r="JC78" s="197"/>
      <c r="JD78" s="197"/>
      <c r="JE78" s="197"/>
      <c r="JF78" s="197"/>
      <c r="JG78" s="197"/>
      <c r="JH78" s="197"/>
      <c r="JI78" s="197"/>
      <c r="JJ78" s="197"/>
      <c r="JK78" s="197"/>
      <c r="JL78" s="197"/>
      <c r="JM78" s="197"/>
      <c r="JN78" s="197"/>
      <c r="JO78" s="197"/>
      <c r="JP78" s="197"/>
      <c r="JQ78" s="197"/>
      <c r="JR78" s="197"/>
      <c r="JS78" s="197"/>
      <c r="JT78" s="197"/>
      <c r="JU78" s="197"/>
      <c r="JV78" s="197"/>
      <c r="JW78" s="197"/>
      <c r="JX78" s="197"/>
      <c r="JY78" s="197"/>
      <c r="JZ78" s="197"/>
      <c r="KA78" s="197"/>
      <c r="KB78" s="197"/>
      <c r="KC78" s="197"/>
      <c r="KD78" s="197"/>
      <c r="KE78" s="197"/>
      <c r="KF78" s="197"/>
      <c r="KG78" s="197"/>
      <c r="KH78" s="197"/>
      <c r="KI78" s="197"/>
      <c r="KJ78" s="197"/>
      <c r="KK78" s="197"/>
      <c r="KL78" s="197"/>
      <c r="KM78" s="197"/>
      <c r="KN78" s="197"/>
      <c r="KO78" s="197"/>
      <c r="KP78" s="197"/>
      <c r="KQ78" s="197"/>
      <c r="KR78" s="197"/>
      <c r="KS78" s="197"/>
      <c r="KT78" s="197"/>
      <c r="KU78" s="197"/>
      <c r="KV78" s="197"/>
      <c r="KW78" s="197"/>
      <c r="KX78" s="197"/>
      <c r="KY78" s="197"/>
      <c r="KZ78" s="197"/>
      <c r="LA78" s="197"/>
      <c r="LB78" s="197"/>
      <c r="LC78" s="197"/>
      <c r="LD78" s="197"/>
      <c r="LE78" s="197"/>
      <c r="LF78" s="197"/>
      <c r="LG78" s="197"/>
      <c r="LH78" s="197"/>
      <c r="LI78" s="197"/>
      <c r="LJ78" s="197"/>
      <c r="LK78" s="197"/>
      <c r="LL78" s="197"/>
      <c r="LM78" s="197"/>
      <c r="LN78" s="197"/>
      <c r="LO78" s="197"/>
      <c r="LP78" s="197"/>
      <c r="LQ78" s="197"/>
      <c r="LR78" s="197"/>
      <c r="LS78" s="197"/>
      <c r="LT78" s="197"/>
      <c r="LU78" s="197"/>
      <c r="LV78" s="197"/>
      <c r="LW78" s="197"/>
      <c r="LX78" s="197"/>
      <c r="LY78" s="197"/>
      <c r="LZ78" s="197"/>
      <c r="MA78" s="197"/>
      <c r="MB78" s="197"/>
      <c r="MC78" s="197"/>
      <c r="MD78" s="197"/>
      <c r="ME78" s="197"/>
      <c r="MF78" s="197"/>
      <c r="MG78" s="197"/>
      <c r="MH78" s="197"/>
      <c r="MI78" s="197"/>
      <c r="MJ78" s="197"/>
      <c r="MK78" s="197"/>
      <c r="ML78" s="197"/>
      <c r="MM78" s="197"/>
      <c r="MN78" s="197"/>
      <c r="MO78" s="197"/>
      <c r="MP78" s="197"/>
      <c r="MQ78" s="197"/>
      <c r="MR78" s="197"/>
      <c r="MS78" s="197"/>
      <c r="MT78" s="197"/>
      <c r="MU78" s="197"/>
      <c r="MV78" s="197"/>
      <c r="MW78" s="197"/>
      <c r="MX78" s="197"/>
      <c r="MY78" s="197"/>
      <c r="MZ78" s="197"/>
      <c r="NA78" s="197"/>
      <c r="NB78" s="197"/>
      <c r="NC78" s="197"/>
      <c r="ND78" s="197"/>
      <c r="NE78" s="197"/>
      <c r="NF78" s="197"/>
      <c r="NG78" s="197"/>
      <c r="NH78" s="197"/>
      <c r="NI78" s="197"/>
      <c r="NJ78" s="197"/>
      <c r="NK78" s="197"/>
      <c r="NL78" s="197"/>
      <c r="NM78" s="197"/>
      <c r="NN78" s="197"/>
      <c r="NO78" s="197"/>
      <c r="NP78" s="197"/>
      <c r="NQ78" s="197"/>
      <c r="NR78" s="197"/>
      <c r="NS78" s="197"/>
      <c r="NT78" s="197"/>
      <c r="NU78" s="197"/>
      <c r="NV78" s="197"/>
      <c r="NW78" s="197"/>
      <c r="NX78" s="197"/>
      <c r="NY78" s="197"/>
      <c r="NZ78" s="197"/>
      <c r="OA78" s="197"/>
      <c r="OB78" s="197"/>
      <c r="OC78" s="197"/>
      <c r="OD78" s="197"/>
      <c r="OE78" s="197"/>
      <c r="OF78" s="197"/>
      <c r="OG78" s="197"/>
      <c r="OH78" s="197"/>
      <c r="OI78" s="197"/>
      <c r="OJ78" s="197"/>
      <c r="OK78" s="197"/>
      <c r="OL78" s="197"/>
      <c r="OM78" s="197"/>
      <c r="ON78" s="197"/>
      <c r="OO78" s="197"/>
      <c r="OP78" s="197"/>
      <c r="OQ78" s="197"/>
      <c r="OR78" s="197"/>
      <c r="OS78" s="197"/>
      <c r="OT78" s="197"/>
      <c r="OU78" s="197"/>
      <c r="OV78" s="197"/>
      <c r="OW78" s="197"/>
      <c r="OX78" s="197"/>
      <c r="OY78" s="197"/>
      <c r="OZ78" s="197"/>
      <c r="PA78" s="197"/>
      <c r="PB78" s="197"/>
      <c r="PC78" s="197"/>
      <c r="PD78" s="197"/>
      <c r="PE78" s="197"/>
      <c r="PF78" s="197"/>
      <c r="PG78" s="197"/>
      <c r="PH78" s="197"/>
      <c r="PI78" s="197"/>
      <c r="PJ78" s="197"/>
      <c r="PK78" s="197"/>
      <c r="PL78" s="197"/>
      <c r="PM78" s="197"/>
      <c r="PN78" s="197"/>
      <c r="PO78" s="197"/>
      <c r="PP78" s="197"/>
      <c r="PQ78" s="197"/>
      <c r="PR78" s="197"/>
      <c r="PS78" s="197"/>
      <c r="PT78" s="197"/>
      <c r="PU78" s="197"/>
      <c r="PV78" s="197"/>
      <c r="PW78" s="197"/>
      <c r="PX78" s="197"/>
      <c r="PY78" s="197"/>
      <c r="PZ78" s="197"/>
      <c r="QA78" s="197"/>
      <c r="QB78" s="197"/>
      <c r="QC78" s="197"/>
      <c r="QD78" s="197"/>
      <c r="QE78" s="197"/>
      <c r="QF78" s="197"/>
      <c r="QG78" s="197"/>
      <c r="QH78" s="197"/>
      <c r="QI78" s="197"/>
      <c r="QJ78" s="197"/>
      <c r="QK78" s="197"/>
      <c r="QL78" s="197"/>
      <c r="QM78" s="197"/>
      <c r="QN78" s="197"/>
      <c r="QO78" s="197"/>
      <c r="QP78" s="197"/>
      <c r="QQ78" s="197"/>
      <c r="QR78" s="197"/>
      <c r="QS78" s="197"/>
      <c r="QT78" s="197"/>
      <c r="QU78" s="197"/>
      <c r="QV78" s="197"/>
      <c r="QW78" s="197"/>
      <c r="QX78" s="197"/>
      <c r="QY78" s="197"/>
      <c r="QZ78" s="197"/>
      <c r="RA78" s="197"/>
      <c r="RB78" s="197"/>
      <c r="RC78" s="197"/>
      <c r="RD78" s="197"/>
      <c r="RE78" s="197"/>
      <c r="RF78" s="197"/>
      <c r="RG78" s="197"/>
      <c r="RH78" s="197"/>
      <c r="RI78" s="197"/>
      <c r="RJ78" s="197"/>
      <c r="RK78" s="197"/>
      <c r="RL78" s="197"/>
      <c r="RM78" s="197"/>
      <c r="RN78" s="197"/>
      <c r="RO78" s="197"/>
      <c r="RP78" s="197"/>
      <c r="RQ78" s="197"/>
      <c r="RR78" s="197"/>
      <c r="RS78" s="197"/>
      <c r="RT78" s="197"/>
      <c r="RU78" s="197"/>
      <c r="RV78" s="197"/>
      <c r="RW78" s="197"/>
      <c r="RX78" s="197"/>
      <c r="RY78" s="197"/>
      <c r="RZ78" s="197"/>
      <c r="SA78" s="197"/>
      <c r="SB78" s="197"/>
      <c r="SC78" s="197"/>
      <c r="SD78" s="197"/>
      <c r="SE78" s="197"/>
      <c r="SF78" s="197"/>
      <c r="SG78" s="197"/>
      <c r="SH78" s="197"/>
      <c r="SI78" s="197"/>
      <c r="SJ78" s="197"/>
      <c r="SK78" s="197"/>
      <c r="SL78" s="197"/>
      <c r="SM78" s="197"/>
      <c r="SN78" s="197"/>
      <c r="SO78" s="197"/>
      <c r="SP78" s="197"/>
      <c r="SQ78" s="197"/>
      <c r="SR78" s="197"/>
      <c r="SS78" s="197"/>
      <c r="ST78" s="197"/>
      <c r="SU78" s="197"/>
      <c r="SV78" s="197"/>
      <c r="SW78" s="197"/>
      <c r="SX78" s="197"/>
      <c r="SY78" s="197"/>
      <c r="SZ78" s="197"/>
      <c r="TA78" s="197"/>
      <c r="TB78" s="197"/>
      <c r="TC78" s="197"/>
      <c r="TD78" s="197"/>
      <c r="TE78" s="197"/>
      <c r="TF78" s="197"/>
      <c r="TG78" s="197"/>
      <c r="TH78" s="197"/>
      <c r="TI78" s="197"/>
      <c r="TJ78" s="197"/>
      <c r="TK78" s="197"/>
      <c r="TL78" s="197"/>
      <c r="TM78" s="197"/>
      <c r="TN78" s="197"/>
      <c r="TO78" s="197"/>
      <c r="TP78" s="197"/>
      <c r="TQ78" s="197"/>
      <c r="TR78" s="197"/>
      <c r="TS78" s="197"/>
      <c r="TT78" s="197"/>
      <c r="TU78" s="197"/>
      <c r="TV78" s="197"/>
      <c r="TW78" s="197"/>
      <c r="TX78" s="197"/>
      <c r="TY78" s="197"/>
      <c r="TZ78" s="197"/>
      <c r="UA78" s="197"/>
      <c r="UB78" s="197"/>
      <c r="UC78" s="197"/>
      <c r="UD78" s="197"/>
      <c r="UE78" s="197"/>
      <c r="UF78" s="197"/>
      <c r="UG78" s="197"/>
      <c r="UH78" s="197"/>
      <c r="UI78" s="197"/>
      <c r="UJ78" s="197"/>
      <c r="UK78" s="197"/>
      <c r="UL78" s="197"/>
      <c r="UM78" s="197"/>
      <c r="UN78" s="197"/>
      <c r="UO78" s="197"/>
      <c r="UP78" s="197"/>
      <c r="UQ78" s="197"/>
      <c r="UR78" s="197"/>
      <c r="US78" s="197"/>
      <c r="UT78" s="197"/>
      <c r="UU78" s="197"/>
      <c r="UV78" s="197"/>
      <c r="UW78" s="197"/>
      <c r="UX78" s="197"/>
      <c r="UY78" s="197"/>
      <c r="UZ78" s="197"/>
      <c r="VA78" s="197"/>
      <c r="VB78" s="197"/>
      <c r="VC78" s="197"/>
      <c r="VD78" s="197"/>
      <c r="VE78" s="197"/>
      <c r="VF78" s="197"/>
      <c r="VG78" s="197"/>
      <c r="VH78" s="197"/>
      <c r="VI78" s="197"/>
      <c r="VJ78" s="197"/>
      <c r="VK78" s="197"/>
      <c r="VL78" s="197"/>
      <c r="VM78" s="197"/>
      <c r="VN78" s="197"/>
      <c r="VO78" s="197"/>
      <c r="VP78" s="197"/>
      <c r="VQ78" s="197"/>
      <c r="VR78" s="197"/>
      <c r="VS78" s="197"/>
      <c r="VT78" s="197"/>
      <c r="VU78" s="197"/>
      <c r="VV78" s="197"/>
      <c r="VW78" s="197"/>
      <c r="VX78" s="197"/>
      <c r="VY78" s="197"/>
      <c r="VZ78" s="197"/>
      <c r="WA78" s="197"/>
      <c r="WB78" s="197"/>
      <c r="WC78" s="197"/>
      <c r="WD78" s="197"/>
      <c r="WE78" s="197"/>
      <c r="WF78" s="197"/>
      <c r="WG78" s="197"/>
      <c r="WH78" s="197"/>
      <c r="WI78" s="197"/>
      <c r="WJ78" s="197"/>
      <c r="WK78" s="197"/>
      <c r="WL78" s="197"/>
      <c r="WM78" s="197"/>
      <c r="WN78" s="197"/>
      <c r="WO78" s="197"/>
      <c r="WP78" s="197"/>
      <c r="WQ78" s="197"/>
      <c r="WR78" s="197"/>
      <c r="WS78" s="197"/>
      <c r="WT78" s="197"/>
      <c r="WU78" s="197"/>
      <c r="WV78" s="197"/>
      <c r="WW78" s="197"/>
      <c r="WX78" s="197"/>
      <c r="WY78" s="197"/>
      <c r="WZ78" s="197"/>
      <c r="XA78" s="197"/>
      <c r="XB78" s="197"/>
      <c r="XC78" s="197"/>
      <c r="XD78" s="197"/>
      <c r="XE78" s="197"/>
      <c r="XF78" s="197"/>
      <c r="XG78" s="197"/>
      <c r="XH78" s="197"/>
      <c r="XI78" s="197"/>
      <c r="XJ78" s="197"/>
      <c r="XK78" s="197"/>
      <c r="XL78" s="197"/>
      <c r="XM78" s="197"/>
      <c r="XN78" s="197"/>
      <c r="XO78" s="197"/>
      <c r="XP78" s="197"/>
      <c r="XQ78" s="197"/>
      <c r="XR78" s="197"/>
      <c r="XS78" s="197"/>
      <c r="XT78" s="197"/>
      <c r="XU78" s="197"/>
      <c r="XV78" s="197"/>
      <c r="XW78" s="197"/>
      <c r="XX78" s="197"/>
      <c r="XY78" s="197"/>
      <c r="XZ78" s="197"/>
      <c r="YA78" s="197"/>
      <c r="YB78" s="197"/>
      <c r="YC78" s="197"/>
      <c r="YD78" s="197"/>
      <c r="YE78" s="197"/>
      <c r="YF78" s="197"/>
      <c r="YG78" s="197"/>
      <c r="YH78" s="197"/>
      <c r="YI78" s="197"/>
      <c r="YJ78" s="197"/>
      <c r="YK78" s="197"/>
      <c r="YL78" s="197"/>
      <c r="YM78" s="197"/>
      <c r="YN78" s="197"/>
      <c r="YO78" s="197"/>
      <c r="YP78" s="197"/>
      <c r="YQ78" s="197"/>
      <c r="YR78" s="197"/>
      <c r="YS78" s="197"/>
      <c r="YT78" s="197"/>
      <c r="YU78" s="197"/>
      <c r="YV78" s="197"/>
      <c r="YW78" s="197"/>
      <c r="YX78" s="197"/>
      <c r="YY78" s="197"/>
      <c r="YZ78" s="197"/>
      <c r="ZA78" s="197"/>
      <c r="ZB78" s="197"/>
      <c r="ZC78" s="197"/>
      <c r="ZD78" s="197"/>
      <c r="ZE78" s="197"/>
      <c r="ZF78" s="197"/>
      <c r="ZG78" s="197"/>
      <c r="ZH78" s="197"/>
      <c r="ZI78" s="197"/>
      <c r="ZJ78" s="197"/>
      <c r="ZK78" s="197"/>
      <c r="ZL78" s="197"/>
      <c r="ZM78" s="197"/>
      <c r="ZN78" s="197"/>
      <c r="ZO78" s="197"/>
      <c r="ZP78" s="197"/>
      <c r="ZQ78" s="197"/>
      <c r="ZR78" s="197"/>
      <c r="ZS78" s="197"/>
      <c r="ZT78" s="197"/>
      <c r="ZU78" s="197"/>
      <c r="ZV78" s="197"/>
      <c r="ZW78" s="197"/>
      <c r="ZX78" s="197"/>
      <c r="ZY78" s="197"/>
      <c r="ZZ78" s="197"/>
      <c r="AAA78" s="197"/>
      <c r="AAB78" s="197"/>
      <c r="AAC78" s="197"/>
      <c r="AAD78" s="197"/>
      <c r="AAE78" s="197"/>
      <c r="AAF78" s="197"/>
      <c r="AAG78" s="197"/>
      <c r="AAH78" s="197"/>
      <c r="AAI78" s="197"/>
      <c r="AAJ78" s="197"/>
      <c r="AAK78" s="197"/>
      <c r="AAL78" s="197"/>
      <c r="AAM78" s="197"/>
      <c r="AAN78" s="197"/>
      <c r="AAO78" s="197"/>
      <c r="AAP78" s="197"/>
      <c r="AAQ78" s="197"/>
      <c r="AAR78" s="197"/>
      <c r="AAS78" s="197"/>
      <c r="AAT78" s="197"/>
      <c r="AAU78" s="197"/>
      <c r="AAV78" s="197"/>
      <c r="AAW78" s="197"/>
      <c r="AAX78" s="197"/>
      <c r="AAY78" s="197"/>
      <c r="AAZ78" s="197"/>
      <c r="ABA78" s="197"/>
      <c r="ABB78" s="197"/>
      <c r="ABC78" s="197"/>
      <c r="ABD78" s="197"/>
      <c r="ABE78" s="197"/>
      <c r="ABF78" s="197"/>
      <c r="ABG78" s="197"/>
      <c r="ABH78" s="197"/>
      <c r="ABI78" s="197"/>
      <c r="ABJ78" s="197"/>
      <c r="ABK78" s="197"/>
      <c r="ABL78" s="197"/>
      <c r="ABM78" s="197"/>
      <c r="ABN78" s="197"/>
      <c r="ABO78" s="197"/>
      <c r="ABP78" s="197"/>
      <c r="ABQ78" s="197"/>
      <c r="ABR78" s="197"/>
      <c r="ABS78" s="197"/>
      <c r="ABT78" s="197"/>
      <c r="ABU78" s="197"/>
      <c r="ABV78" s="197"/>
      <c r="ABW78" s="197"/>
      <c r="ABX78" s="197"/>
      <c r="ABY78" s="197"/>
      <c r="ABZ78" s="197"/>
      <c r="ACA78" s="197"/>
      <c r="ACB78" s="197"/>
      <c r="ACC78" s="197"/>
      <c r="ACD78" s="197"/>
      <c r="ACE78" s="197"/>
      <c r="ACF78" s="197"/>
      <c r="ACG78" s="197"/>
      <c r="ACH78" s="197"/>
      <c r="ACI78" s="197"/>
      <c r="ACJ78" s="197"/>
      <c r="ACK78" s="197"/>
      <c r="ACL78" s="197"/>
      <c r="ACM78" s="197"/>
      <c r="ACN78" s="197"/>
      <c r="ACO78" s="197"/>
      <c r="ACP78" s="197"/>
      <c r="ACQ78" s="197"/>
      <c r="ACR78" s="197"/>
      <c r="ACS78" s="197"/>
      <c r="ACT78" s="197"/>
      <c r="ACU78" s="197"/>
      <c r="ACV78" s="197"/>
      <c r="ACW78" s="197"/>
      <c r="ACX78" s="197"/>
      <c r="ACY78" s="197"/>
      <c r="ACZ78" s="197"/>
      <c r="ADA78" s="197"/>
      <c r="ADB78" s="197"/>
      <c r="ADC78" s="197"/>
      <c r="ADD78" s="197"/>
      <c r="ADE78" s="197"/>
      <c r="ADF78" s="197"/>
      <c r="ADG78" s="197"/>
      <c r="ADH78" s="197"/>
      <c r="ADI78" s="197"/>
      <c r="ADJ78" s="197"/>
      <c r="ADK78" s="197"/>
      <c r="ADL78" s="197"/>
      <c r="ADM78" s="197"/>
      <c r="ADN78" s="197"/>
      <c r="ADO78" s="197"/>
      <c r="ADP78" s="197"/>
      <c r="ADQ78" s="197"/>
      <c r="ADR78" s="197"/>
      <c r="ADS78" s="197"/>
      <c r="ADT78" s="197"/>
      <c r="ADU78" s="197"/>
      <c r="ADV78" s="197"/>
      <c r="ADW78" s="197"/>
      <c r="ADX78" s="197"/>
      <c r="ADY78" s="197"/>
      <c r="ADZ78" s="197"/>
      <c r="AEA78" s="197"/>
      <c r="AEB78" s="197"/>
      <c r="AEC78" s="197"/>
      <c r="AED78" s="197"/>
      <c r="AEE78" s="197"/>
      <c r="AEF78" s="197"/>
      <c r="AEG78" s="197"/>
      <c r="AEH78" s="197"/>
      <c r="AEI78" s="197"/>
      <c r="AEJ78" s="197"/>
      <c r="AEK78" s="197"/>
      <c r="AEL78" s="197"/>
      <c r="AEM78" s="197"/>
      <c r="AEN78" s="197"/>
      <c r="AEO78" s="197"/>
      <c r="AEP78" s="197"/>
      <c r="AEQ78" s="197"/>
      <c r="AER78" s="197"/>
      <c r="AES78" s="197"/>
      <c r="AET78" s="197"/>
      <c r="AEU78" s="197"/>
      <c r="AEV78" s="197"/>
      <c r="AEW78" s="197"/>
      <c r="AEX78" s="197"/>
      <c r="AEY78" s="197"/>
      <c r="AEZ78" s="197"/>
      <c r="AFA78" s="197"/>
      <c r="AFB78" s="197"/>
      <c r="AFC78" s="197"/>
      <c r="AFD78" s="197"/>
      <c r="AFE78" s="197"/>
      <c r="AFF78" s="197"/>
      <c r="AFG78" s="197"/>
      <c r="AFH78" s="197"/>
      <c r="AFI78" s="197"/>
      <c r="AFJ78" s="197"/>
      <c r="AFK78" s="197"/>
      <c r="AFL78" s="197"/>
      <c r="AFM78" s="197"/>
      <c r="AFN78" s="197"/>
      <c r="AFO78" s="197"/>
      <c r="AFP78" s="197"/>
      <c r="AFQ78" s="197"/>
      <c r="AFR78" s="197"/>
      <c r="AFS78" s="197"/>
      <c r="AFT78" s="197"/>
      <c r="AFU78" s="197"/>
      <c r="AFV78" s="197"/>
      <c r="AFW78" s="197"/>
      <c r="AFX78" s="197"/>
      <c r="AFY78" s="197"/>
      <c r="AFZ78" s="197"/>
      <c r="AGA78" s="197"/>
      <c r="AGB78" s="197"/>
      <c r="AGC78" s="197"/>
      <c r="AGD78" s="197"/>
      <c r="AGE78" s="197"/>
      <c r="AGF78" s="197"/>
      <c r="AGG78" s="197"/>
      <c r="AGH78" s="197"/>
      <c r="AGI78" s="197"/>
      <c r="AGJ78" s="197"/>
      <c r="AGK78" s="197"/>
      <c r="AGL78" s="197"/>
      <c r="AGM78" s="197"/>
      <c r="AGN78" s="197"/>
      <c r="AGO78" s="197"/>
      <c r="AGP78" s="197"/>
      <c r="AGQ78" s="197"/>
      <c r="AGR78" s="197"/>
      <c r="AGS78" s="197"/>
      <c r="AGT78" s="197"/>
      <c r="AGU78" s="197"/>
      <c r="AGV78" s="197"/>
      <c r="AGW78" s="197"/>
      <c r="AGX78" s="197"/>
      <c r="AGY78" s="197"/>
      <c r="AGZ78" s="197"/>
      <c r="AHA78" s="197"/>
      <c r="AHB78" s="197"/>
      <c r="AHC78" s="197"/>
      <c r="AHD78" s="197"/>
      <c r="AHE78" s="197"/>
      <c r="AHF78" s="197"/>
      <c r="AHG78" s="197"/>
      <c r="AHH78" s="197"/>
      <c r="AHI78" s="197"/>
      <c r="AHJ78" s="197"/>
      <c r="AHK78" s="197"/>
      <c r="AHL78" s="197"/>
      <c r="AHM78" s="197"/>
      <c r="AHN78" s="197"/>
      <c r="AHO78" s="197"/>
      <c r="AHP78" s="197"/>
      <c r="AHQ78" s="197"/>
      <c r="AHR78" s="197"/>
      <c r="AHS78" s="197"/>
      <c r="AHT78" s="197"/>
      <c r="AHU78" s="197"/>
      <c r="AHV78" s="197"/>
      <c r="AHW78" s="197"/>
      <c r="AHX78" s="197"/>
      <c r="AHY78" s="197"/>
      <c r="AHZ78" s="197"/>
      <c r="AIA78" s="197"/>
      <c r="AIB78" s="197"/>
      <c r="AIC78" s="197"/>
      <c r="AID78" s="197"/>
      <c r="AIE78" s="197"/>
      <c r="AIF78" s="197"/>
      <c r="AIG78" s="197"/>
      <c r="AIH78" s="197"/>
      <c r="AII78" s="197"/>
      <c r="AIJ78" s="197"/>
      <c r="AIK78" s="197"/>
      <c r="AIL78" s="197"/>
      <c r="AIM78" s="197"/>
      <c r="AIN78" s="197"/>
      <c r="AIO78" s="197"/>
      <c r="AIP78" s="197"/>
      <c r="AIQ78" s="197"/>
      <c r="AIR78" s="197"/>
      <c r="AIS78" s="197"/>
      <c r="AIT78" s="197"/>
      <c r="AIU78" s="197"/>
      <c r="AIV78" s="197"/>
      <c r="AIW78" s="197"/>
      <c r="AIX78" s="197"/>
      <c r="AIY78" s="197"/>
      <c r="AIZ78" s="197"/>
      <c r="AJA78" s="197"/>
      <c r="AJB78" s="197"/>
      <c r="AJC78" s="197"/>
      <c r="AJD78" s="197"/>
      <c r="AJE78" s="197"/>
      <c r="AJF78" s="197"/>
      <c r="AJG78" s="197"/>
      <c r="AJH78" s="197"/>
      <c r="AJI78" s="197"/>
      <c r="AJJ78" s="197"/>
      <c r="AJK78" s="197"/>
      <c r="AJL78" s="197"/>
      <c r="AJM78" s="197"/>
      <c r="AJN78" s="197"/>
      <c r="AJO78" s="197"/>
      <c r="AJP78" s="197"/>
      <c r="AJQ78" s="197"/>
      <c r="AJR78" s="197"/>
      <c r="AJS78" s="197"/>
      <c r="AJT78" s="197"/>
      <c r="AJU78" s="197"/>
      <c r="AJV78" s="197"/>
      <c r="AJW78" s="197"/>
      <c r="AJX78" s="197"/>
      <c r="AJY78" s="197"/>
      <c r="AJZ78" s="197"/>
      <c r="AKA78" s="197"/>
      <c r="AKB78" s="197"/>
      <c r="AKC78" s="197"/>
      <c r="AKD78" s="197"/>
      <c r="AKE78" s="197"/>
      <c r="AKF78" s="197"/>
      <c r="AKG78" s="197"/>
      <c r="AKH78" s="197"/>
      <c r="AKI78" s="197"/>
      <c r="AKJ78" s="197"/>
      <c r="AKK78" s="197"/>
      <c r="AKL78" s="197"/>
      <c r="AKM78" s="197"/>
      <c r="AKN78" s="197"/>
      <c r="AKO78" s="197"/>
      <c r="AKP78" s="197"/>
      <c r="AKQ78" s="197"/>
      <c r="AKR78" s="197"/>
      <c r="AKS78" s="197"/>
      <c r="AKT78" s="197"/>
      <c r="AKU78" s="197"/>
      <c r="AKV78" s="197"/>
      <c r="AKW78" s="197"/>
      <c r="AKX78" s="197"/>
      <c r="AKY78" s="197"/>
      <c r="AKZ78" s="197"/>
      <c r="ALA78" s="197"/>
      <c r="ALB78" s="197"/>
      <c r="ALC78" s="197"/>
      <c r="ALD78" s="197"/>
      <c r="ALE78" s="197"/>
      <c r="ALF78" s="197"/>
      <c r="ALG78" s="197"/>
      <c r="ALH78" s="197"/>
      <c r="ALI78" s="197"/>
      <c r="ALJ78" s="197"/>
      <c r="ALK78" s="197"/>
      <c r="ALL78" s="197"/>
      <c r="ALM78" s="197"/>
      <c r="ALN78" s="197"/>
      <c r="ALO78" s="197"/>
      <c r="ALP78" s="197"/>
      <c r="ALQ78" s="197"/>
      <c r="ALR78" s="197"/>
      <c r="ALS78" s="197"/>
      <c r="ALT78" s="197"/>
      <c r="ALU78" s="197"/>
      <c r="ALV78" s="197"/>
      <c r="ALW78" s="197"/>
      <c r="ALX78" s="197"/>
      <c r="ALY78" s="197"/>
      <c r="ALZ78" s="197"/>
      <c r="AMA78" s="197"/>
      <c r="AMB78" s="197"/>
    </row>
    <row r="79" spans="1:1016" s="198" customFormat="1" ht="63" x14ac:dyDescent="0.25">
      <c r="A79" s="357"/>
      <c r="B79" s="270" t="s">
        <v>433</v>
      </c>
      <c r="C79" s="33"/>
      <c r="D79" s="33"/>
      <c r="E79" s="33"/>
      <c r="F79" s="33"/>
      <c r="G79" s="33"/>
      <c r="H79" s="52" t="s">
        <v>88</v>
      </c>
      <c r="I79" s="17" t="s">
        <v>386</v>
      </c>
      <c r="J79" s="52" t="s">
        <v>82</v>
      </c>
      <c r="K79" s="39"/>
      <c r="L79" s="39"/>
      <c r="M79" s="139">
        <v>2732</v>
      </c>
      <c r="N79" s="139">
        <v>0</v>
      </c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7"/>
      <c r="AG79" s="197"/>
      <c r="AH79" s="197"/>
      <c r="AI79" s="197"/>
      <c r="AJ79" s="197"/>
      <c r="AK79" s="197"/>
      <c r="AL79" s="197"/>
      <c r="AM79" s="197"/>
      <c r="AN79" s="197"/>
      <c r="AO79" s="197"/>
      <c r="AP79" s="197"/>
      <c r="AQ79" s="197"/>
      <c r="AR79" s="197"/>
      <c r="AS79" s="197"/>
      <c r="AT79" s="197"/>
      <c r="AU79" s="197"/>
      <c r="AV79" s="197"/>
      <c r="AW79" s="197"/>
      <c r="AX79" s="197"/>
      <c r="AY79" s="197"/>
      <c r="AZ79" s="197"/>
      <c r="BA79" s="197"/>
      <c r="BB79" s="197"/>
      <c r="BC79" s="197"/>
      <c r="BD79" s="197"/>
      <c r="BE79" s="197"/>
      <c r="BF79" s="197"/>
      <c r="BG79" s="197"/>
      <c r="BH79" s="197"/>
      <c r="BI79" s="197"/>
      <c r="BJ79" s="197"/>
      <c r="BK79" s="197"/>
      <c r="BL79" s="197"/>
      <c r="BM79" s="197"/>
      <c r="BN79" s="197"/>
      <c r="BO79" s="197"/>
      <c r="BP79" s="197"/>
      <c r="BQ79" s="197"/>
      <c r="BR79" s="197"/>
      <c r="BS79" s="197"/>
      <c r="BT79" s="197"/>
      <c r="BU79" s="197"/>
      <c r="BV79" s="197"/>
      <c r="BW79" s="197"/>
      <c r="BX79" s="197"/>
      <c r="BY79" s="197"/>
      <c r="BZ79" s="197"/>
      <c r="CA79" s="197"/>
      <c r="CB79" s="197"/>
      <c r="CC79" s="197"/>
      <c r="CD79" s="197"/>
      <c r="CE79" s="197"/>
      <c r="CF79" s="197"/>
      <c r="CG79" s="197"/>
      <c r="CH79" s="197"/>
      <c r="CI79" s="197"/>
      <c r="CJ79" s="197"/>
      <c r="CK79" s="197"/>
      <c r="CL79" s="197"/>
      <c r="CM79" s="197"/>
      <c r="CN79" s="197"/>
      <c r="CO79" s="197"/>
      <c r="CP79" s="197"/>
      <c r="CQ79" s="197"/>
      <c r="CR79" s="197"/>
      <c r="CS79" s="197"/>
      <c r="CT79" s="197"/>
      <c r="CU79" s="197"/>
      <c r="CV79" s="197"/>
      <c r="CW79" s="197"/>
      <c r="CX79" s="197"/>
      <c r="CY79" s="197"/>
      <c r="CZ79" s="197"/>
      <c r="DA79" s="197"/>
      <c r="DB79" s="197"/>
      <c r="DC79" s="197"/>
      <c r="DD79" s="197"/>
      <c r="DE79" s="197"/>
      <c r="DF79" s="197"/>
      <c r="DG79" s="197"/>
      <c r="DH79" s="197"/>
      <c r="DI79" s="197"/>
      <c r="DJ79" s="197"/>
      <c r="DK79" s="197"/>
      <c r="DL79" s="197"/>
      <c r="DM79" s="197"/>
      <c r="DN79" s="197"/>
      <c r="DO79" s="197"/>
      <c r="DP79" s="197"/>
      <c r="DQ79" s="197"/>
      <c r="DR79" s="197"/>
      <c r="DS79" s="197"/>
      <c r="DT79" s="197"/>
      <c r="DU79" s="197"/>
      <c r="DV79" s="197"/>
      <c r="DW79" s="197"/>
      <c r="DX79" s="197"/>
      <c r="DY79" s="197"/>
      <c r="DZ79" s="197"/>
      <c r="EA79" s="197"/>
      <c r="EB79" s="197"/>
      <c r="EC79" s="197"/>
      <c r="ED79" s="197"/>
      <c r="EE79" s="197"/>
      <c r="EF79" s="197"/>
      <c r="EG79" s="197"/>
      <c r="EH79" s="197"/>
      <c r="EI79" s="197"/>
      <c r="EJ79" s="197"/>
      <c r="EK79" s="197"/>
      <c r="EL79" s="197"/>
      <c r="EM79" s="197"/>
      <c r="EN79" s="197"/>
      <c r="EO79" s="197"/>
      <c r="EP79" s="197"/>
      <c r="EQ79" s="197"/>
      <c r="ER79" s="197"/>
      <c r="ES79" s="197"/>
      <c r="ET79" s="197"/>
      <c r="EU79" s="197"/>
      <c r="EV79" s="197"/>
      <c r="EW79" s="197"/>
      <c r="EX79" s="197"/>
      <c r="EY79" s="197"/>
      <c r="EZ79" s="197"/>
      <c r="FA79" s="197"/>
      <c r="FB79" s="197"/>
      <c r="FC79" s="197"/>
      <c r="FD79" s="197"/>
      <c r="FE79" s="197"/>
      <c r="FF79" s="197"/>
      <c r="FG79" s="197"/>
      <c r="FH79" s="197"/>
      <c r="FI79" s="197"/>
      <c r="FJ79" s="197"/>
      <c r="FK79" s="197"/>
      <c r="FL79" s="197"/>
      <c r="FM79" s="197"/>
      <c r="FN79" s="197"/>
      <c r="FO79" s="197"/>
      <c r="FP79" s="197"/>
      <c r="FQ79" s="197"/>
      <c r="FR79" s="197"/>
      <c r="FS79" s="197"/>
      <c r="FT79" s="197"/>
      <c r="FU79" s="197"/>
      <c r="FV79" s="197"/>
      <c r="FW79" s="197"/>
      <c r="FX79" s="197"/>
      <c r="FY79" s="197"/>
      <c r="FZ79" s="197"/>
      <c r="GA79" s="197"/>
      <c r="GB79" s="197"/>
      <c r="GC79" s="197"/>
      <c r="GD79" s="197"/>
      <c r="GE79" s="197"/>
      <c r="GF79" s="197"/>
      <c r="GG79" s="197"/>
      <c r="GH79" s="197"/>
      <c r="GI79" s="197"/>
      <c r="GJ79" s="197"/>
      <c r="GK79" s="197"/>
      <c r="GL79" s="197"/>
      <c r="GM79" s="197"/>
      <c r="GN79" s="197"/>
      <c r="GO79" s="197"/>
      <c r="GP79" s="197"/>
      <c r="GQ79" s="197"/>
      <c r="GR79" s="197"/>
      <c r="GS79" s="197"/>
      <c r="GT79" s="197"/>
      <c r="GU79" s="197"/>
      <c r="GV79" s="197"/>
      <c r="GW79" s="197"/>
      <c r="GX79" s="197"/>
      <c r="GY79" s="197"/>
      <c r="GZ79" s="197"/>
      <c r="HA79" s="197"/>
      <c r="HB79" s="197"/>
      <c r="HC79" s="197"/>
      <c r="HD79" s="197"/>
      <c r="HE79" s="197"/>
      <c r="HF79" s="197"/>
      <c r="HG79" s="197"/>
      <c r="HH79" s="197"/>
      <c r="HI79" s="197"/>
      <c r="HJ79" s="197"/>
      <c r="HK79" s="197"/>
      <c r="HL79" s="197"/>
      <c r="HM79" s="197"/>
      <c r="HN79" s="197"/>
      <c r="HO79" s="197"/>
      <c r="HP79" s="197"/>
      <c r="HQ79" s="197"/>
      <c r="HR79" s="197"/>
      <c r="HS79" s="197"/>
      <c r="HT79" s="197"/>
      <c r="HU79" s="197"/>
      <c r="HV79" s="197"/>
      <c r="HW79" s="197"/>
      <c r="HX79" s="197"/>
      <c r="HY79" s="197"/>
      <c r="HZ79" s="197"/>
      <c r="IA79" s="197"/>
      <c r="IB79" s="197"/>
      <c r="IC79" s="197"/>
      <c r="ID79" s="197"/>
      <c r="IE79" s="197"/>
      <c r="IF79" s="197"/>
      <c r="IG79" s="197"/>
      <c r="IH79" s="197"/>
      <c r="II79" s="197"/>
      <c r="IJ79" s="197"/>
      <c r="IK79" s="197"/>
      <c r="IL79" s="197"/>
      <c r="IM79" s="197"/>
      <c r="IN79" s="197"/>
      <c r="IO79" s="197"/>
      <c r="IP79" s="197"/>
      <c r="IQ79" s="197"/>
      <c r="IR79" s="197"/>
      <c r="IS79" s="197"/>
      <c r="IT79" s="197"/>
      <c r="IU79" s="197"/>
      <c r="IV79" s="197"/>
      <c r="IW79" s="197"/>
      <c r="IX79" s="197"/>
      <c r="IY79" s="197"/>
      <c r="IZ79" s="197"/>
      <c r="JA79" s="197"/>
      <c r="JB79" s="197"/>
      <c r="JC79" s="197"/>
      <c r="JD79" s="197"/>
      <c r="JE79" s="197"/>
      <c r="JF79" s="197"/>
      <c r="JG79" s="197"/>
      <c r="JH79" s="197"/>
      <c r="JI79" s="197"/>
      <c r="JJ79" s="197"/>
      <c r="JK79" s="197"/>
      <c r="JL79" s="197"/>
      <c r="JM79" s="197"/>
      <c r="JN79" s="197"/>
      <c r="JO79" s="197"/>
      <c r="JP79" s="197"/>
      <c r="JQ79" s="197"/>
      <c r="JR79" s="197"/>
      <c r="JS79" s="197"/>
      <c r="JT79" s="197"/>
      <c r="JU79" s="197"/>
      <c r="JV79" s="197"/>
      <c r="JW79" s="197"/>
      <c r="JX79" s="197"/>
      <c r="JY79" s="197"/>
      <c r="JZ79" s="197"/>
      <c r="KA79" s="197"/>
      <c r="KB79" s="197"/>
      <c r="KC79" s="197"/>
      <c r="KD79" s="197"/>
      <c r="KE79" s="197"/>
      <c r="KF79" s="197"/>
      <c r="KG79" s="197"/>
      <c r="KH79" s="197"/>
      <c r="KI79" s="197"/>
      <c r="KJ79" s="197"/>
      <c r="KK79" s="197"/>
      <c r="KL79" s="197"/>
      <c r="KM79" s="197"/>
      <c r="KN79" s="197"/>
      <c r="KO79" s="197"/>
      <c r="KP79" s="197"/>
      <c r="KQ79" s="197"/>
      <c r="KR79" s="197"/>
      <c r="KS79" s="197"/>
      <c r="KT79" s="197"/>
      <c r="KU79" s="197"/>
      <c r="KV79" s="197"/>
      <c r="KW79" s="197"/>
      <c r="KX79" s="197"/>
      <c r="KY79" s="197"/>
      <c r="KZ79" s="197"/>
      <c r="LA79" s="197"/>
      <c r="LB79" s="197"/>
      <c r="LC79" s="197"/>
      <c r="LD79" s="197"/>
      <c r="LE79" s="197"/>
      <c r="LF79" s="197"/>
      <c r="LG79" s="197"/>
      <c r="LH79" s="197"/>
      <c r="LI79" s="197"/>
      <c r="LJ79" s="197"/>
      <c r="LK79" s="197"/>
      <c r="LL79" s="197"/>
      <c r="LM79" s="197"/>
      <c r="LN79" s="197"/>
      <c r="LO79" s="197"/>
      <c r="LP79" s="197"/>
      <c r="LQ79" s="197"/>
      <c r="LR79" s="197"/>
      <c r="LS79" s="197"/>
      <c r="LT79" s="197"/>
      <c r="LU79" s="197"/>
      <c r="LV79" s="197"/>
      <c r="LW79" s="197"/>
      <c r="LX79" s="197"/>
      <c r="LY79" s="197"/>
      <c r="LZ79" s="197"/>
      <c r="MA79" s="197"/>
      <c r="MB79" s="197"/>
      <c r="MC79" s="197"/>
      <c r="MD79" s="197"/>
      <c r="ME79" s="197"/>
      <c r="MF79" s="197"/>
      <c r="MG79" s="197"/>
      <c r="MH79" s="197"/>
      <c r="MI79" s="197"/>
      <c r="MJ79" s="197"/>
      <c r="MK79" s="197"/>
      <c r="ML79" s="197"/>
      <c r="MM79" s="197"/>
      <c r="MN79" s="197"/>
      <c r="MO79" s="197"/>
      <c r="MP79" s="197"/>
      <c r="MQ79" s="197"/>
      <c r="MR79" s="197"/>
      <c r="MS79" s="197"/>
      <c r="MT79" s="197"/>
      <c r="MU79" s="197"/>
      <c r="MV79" s="197"/>
      <c r="MW79" s="197"/>
      <c r="MX79" s="197"/>
      <c r="MY79" s="197"/>
      <c r="MZ79" s="197"/>
      <c r="NA79" s="197"/>
      <c r="NB79" s="197"/>
      <c r="NC79" s="197"/>
      <c r="ND79" s="197"/>
      <c r="NE79" s="197"/>
      <c r="NF79" s="197"/>
      <c r="NG79" s="197"/>
      <c r="NH79" s="197"/>
      <c r="NI79" s="197"/>
      <c r="NJ79" s="197"/>
      <c r="NK79" s="197"/>
      <c r="NL79" s="197"/>
      <c r="NM79" s="197"/>
      <c r="NN79" s="197"/>
      <c r="NO79" s="197"/>
      <c r="NP79" s="197"/>
      <c r="NQ79" s="197"/>
      <c r="NR79" s="197"/>
      <c r="NS79" s="197"/>
      <c r="NT79" s="197"/>
      <c r="NU79" s="197"/>
      <c r="NV79" s="197"/>
      <c r="NW79" s="197"/>
      <c r="NX79" s="197"/>
      <c r="NY79" s="197"/>
      <c r="NZ79" s="197"/>
      <c r="OA79" s="197"/>
      <c r="OB79" s="197"/>
      <c r="OC79" s="197"/>
      <c r="OD79" s="197"/>
      <c r="OE79" s="197"/>
      <c r="OF79" s="197"/>
      <c r="OG79" s="197"/>
      <c r="OH79" s="197"/>
      <c r="OI79" s="197"/>
      <c r="OJ79" s="197"/>
      <c r="OK79" s="197"/>
      <c r="OL79" s="197"/>
      <c r="OM79" s="197"/>
      <c r="ON79" s="197"/>
      <c r="OO79" s="197"/>
      <c r="OP79" s="197"/>
      <c r="OQ79" s="197"/>
      <c r="OR79" s="197"/>
      <c r="OS79" s="197"/>
      <c r="OT79" s="197"/>
      <c r="OU79" s="197"/>
      <c r="OV79" s="197"/>
      <c r="OW79" s="197"/>
      <c r="OX79" s="197"/>
      <c r="OY79" s="197"/>
      <c r="OZ79" s="197"/>
      <c r="PA79" s="197"/>
      <c r="PB79" s="197"/>
      <c r="PC79" s="197"/>
      <c r="PD79" s="197"/>
      <c r="PE79" s="197"/>
      <c r="PF79" s="197"/>
      <c r="PG79" s="197"/>
      <c r="PH79" s="197"/>
      <c r="PI79" s="197"/>
      <c r="PJ79" s="197"/>
      <c r="PK79" s="197"/>
      <c r="PL79" s="197"/>
      <c r="PM79" s="197"/>
      <c r="PN79" s="197"/>
      <c r="PO79" s="197"/>
      <c r="PP79" s="197"/>
      <c r="PQ79" s="197"/>
      <c r="PR79" s="197"/>
      <c r="PS79" s="197"/>
      <c r="PT79" s="197"/>
      <c r="PU79" s="197"/>
      <c r="PV79" s="197"/>
      <c r="PW79" s="197"/>
      <c r="PX79" s="197"/>
      <c r="PY79" s="197"/>
      <c r="PZ79" s="197"/>
      <c r="QA79" s="197"/>
      <c r="QB79" s="197"/>
      <c r="QC79" s="197"/>
      <c r="QD79" s="197"/>
      <c r="QE79" s="197"/>
      <c r="QF79" s="197"/>
      <c r="QG79" s="197"/>
      <c r="QH79" s="197"/>
      <c r="QI79" s="197"/>
      <c r="QJ79" s="197"/>
      <c r="QK79" s="197"/>
      <c r="QL79" s="197"/>
      <c r="QM79" s="197"/>
      <c r="QN79" s="197"/>
      <c r="QO79" s="197"/>
      <c r="QP79" s="197"/>
      <c r="QQ79" s="197"/>
      <c r="QR79" s="197"/>
      <c r="QS79" s="197"/>
      <c r="QT79" s="197"/>
      <c r="QU79" s="197"/>
      <c r="QV79" s="197"/>
      <c r="QW79" s="197"/>
      <c r="QX79" s="197"/>
      <c r="QY79" s="197"/>
      <c r="QZ79" s="197"/>
      <c r="RA79" s="197"/>
      <c r="RB79" s="197"/>
      <c r="RC79" s="197"/>
      <c r="RD79" s="197"/>
      <c r="RE79" s="197"/>
      <c r="RF79" s="197"/>
      <c r="RG79" s="197"/>
      <c r="RH79" s="197"/>
      <c r="RI79" s="197"/>
      <c r="RJ79" s="197"/>
      <c r="RK79" s="197"/>
      <c r="RL79" s="197"/>
      <c r="RM79" s="197"/>
      <c r="RN79" s="197"/>
      <c r="RO79" s="197"/>
      <c r="RP79" s="197"/>
      <c r="RQ79" s="197"/>
      <c r="RR79" s="197"/>
      <c r="RS79" s="197"/>
      <c r="RT79" s="197"/>
      <c r="RU79" s="197"/>
      <c r="RV79" s="197"/>
      <c r="RW79" s="197"/>
      <c r="RX79" s="197"/>
      <c r="RY79" s="197"/>
      <c r="RZ79" s="197"/>
      <c r="SA79" s="197"/>
      <c r="SB79" s="197"/>
      <c r="SC79" s="197"/>
      <c r="SD79" s="197"/>
      <c r="SE79" s="197"/>
      <c r="SF79" s="197"/>
      <c r="SG79" s="197"/>
      <c r="SH79" s="197"/>
      <c r="SI79" s="197"/>
      <c r="SJ79" s="197"/>
      <c r="SK79" s="197"/>
      <c r="SL79" s="197"/>
      <c r="SM79" s="197"/>
      <c r="SN79" s="197"/>
      <c r="SO79" s="197"/>
      <c r="SP79" s="197"/>
      <c r="SQ79" s="197"/>
      <c r="SR79" s="197"/>
      <c r="SS79" s="197"/>
      <c r="ST79" s="197"/>
      <c r="SU79" s="197"/>
      <c r="SV79" s="197"/>
      <c r="SW79" s="197"/>
      <c r="SX79" s="197"/>
      <c r="SY79" s="197"/>
      <c r="SZ79" s="197"/>
      <c r="TA79" s="197"/>
      <c r="TB79" s="197"/>
      <c r="TC79" s="197"/>
      <c r="TD79" s="197"/>
      <c r="TE79" s="197"/>
      <c r="TF79" s="197"/>
      <c r="TG79" s="197"/>
      <c r="TH79" s="197"/>
      <c r="TI79" s="197"/>
      <c r="TJ79" s="197"/>
      <c r="TK79" s="197"/>
      <c r="TL79" s="197"/>
      <c r="TM79" s="197"/>
      <c r="TN79" s="197"/>
      <c r="TO79" s="197"/>
      <c r="TP79" s="197"/>
      <c r="TQ79" s="197"/>
      <c r="TR79" s="197"/>
      <c r="TS79" s="197"/>
      <c r="TT79" s="197"/>
      <c r="TU79" s="197"/>
      <c r="TV79" s="197"/>
      <c r="TW79" s="197"/>
      <c r="TX79" s="197"/>
      <c r="TY79" s="197"/>
      <c r="TZ79" s="197"/>
      <c r="UA79" s="197"/>
      <c r="UB79" s="197"/>
      <c r="UC79" s="197"/>
      <c r="UD79" s="197"/>
      <c r="UE79" s="197"/>
      <c r="UF79" s="197"/>
      <c r="UG79" s="197"/>
      <c r="UH79" s="197"/>
      <c r="UI79" s="197"/>
      <c r="UJ79" s="197"/>
      <c r="UK79" s="197"/>
      <c r="UL79" s="197"/>
      <c r="UM79" s="197"/>
      <c r="UN79" s="197"/>
      <c r="UO79" s="197"/>
      <c r="UP79" s="197"/>
      <c r="UQ79" s="197"/>
      <c r="UR79" s="197"/>
      <c r="US79" s="197"/>
      <c r="UT79" s="197"/>
      <c r="UU79" s="197"/>
      <c r="UV79" s="197"/>
      <c r="UW79" s="197"/>
      <c r="UX79" s="197"/>
      <c r="UY79" s="197"/>
      <c r="UZ79" s="197"/>
      <c r="VA79" s="197"/>
      <c r="VB79" s="197"/>
      <c r="VC79" s="197"/>
      <c r="VD79" s="197"/>
      <c r="VE79" s="197"/>
      <c r="VF79" s="197"/>
      <c r="VG79" s="197"/>
      <c r="VH79" s="197"/>
      <c r="VI79" s="197"/>
      <c r="VJ79" s="197"/>
      <c r="VK79" s="197"/>
      <c r="VL79" s="197"/>
      <c r="VM79" s="197"/>
      <c r="VN79" s="197"/>
      <c r="VO79" s="197"/>
      <c r="VP79" s="197"/>
      <c r="VQ79" s="197"/>
      <c r="VR79" s="197"/>
      <c r="VS79" s="197"/>
      <c r="VT79" s="197"/>
      <c r="VU79" s="197"/>
      <c r="VV79" s="197"/>
      <c r="VW79" s="197"/>
      <c r="VX79" s="197"/>
      <c r="VY79" s="197"/>
      <c r="VZ79" s="197"/>
      <c r="WA79" s="197"/>
      <c r="WB79" s="197"/>
      <c r="WC79" s="197"/>
      <c r="WD79" s="197"/>
      <c r="WE79" s="197"/>
      <c r="WF79" s="197"/>
      <c r="WG79" s="197"/>
      <c r="WH79" s="197"/>
      <c r="WI79" s="197"/>
      <c r="WJ79" s="197"/>
      <c r="WK79" s="197"/>
      <c r="WL79" s="197"/>
      <c r="WM79" s="197"/>
      <c r="WN79" s="197"/>
      <c r="WO79" s="197"/>
      <c r="WP79" s="197"/>
      <c r="WQ79" s="197"/>
      <c r="WR79" s="197"/>
      <c r="WS79" s="197"/>
      <c r="WT79" s="197"/>
      <c r="WU79" s="197"/>
      <c r="WV79" s="197"/>
      <c r="WW79" s="197"/>
      <c r="WX79" s="197"/>
      <c r="WY79" s="197"/>
      <c r="WZ79" s="197"/>
      <c r="XA79" s="197"/>
      <c r="XB79" s="197"/>
      <c r="XC79" s="197"/>
      <c r="XD79" s="197"/>
      <c r="XE79" s="197"/>
      <c r="XF79" s="197"/>
      <c r="XG79" s="197"/>
      <c r="XH79" s="197"/>
      <c r="XI79" s="197"/>
      <c r="XJ79" s="197"/>
      <c r="XK79" s="197"/>
      <c r="XL79" s="197"/>
      <c r="XM79" s="197"/>
      <c r="XN79" s="197"/>
      <c r="XO79" s="197"/>
      <c r="XP79" s="197"/>
      <c r="XQ79" s="197"/>
      <c r="XR79" s="197"/>
      <c r="XS79" s="197"/>
      <c r="XT79" s="197"/>
      <c r="XU79" s="197"/>
      <c r="XV79" s="197"/>
      <c r="XW79" s="197"/>
      <c r="XX79" s="197"/>
      <c r="XY79" s="197"/>
      <c r="XZ79" s="197"/>
      <c r="YA79" s="197"/>
      <c r="YB79" s="197"/>
      <c r="YC79" s="197"/>
      <c r="YD79" s="197"/>
      <c r="YE79" s="197"/>
      <c r="YF79" s="197"/>
      <c r="YG79" s="197"/>
      <c r="YH79" s="197"/>
      <c r="YI79" s="197"/>
      <c r="YJ79" s="197"/>
      <c r="YK79" s="197"/>
      <c r="YL79" s="197"/>
      <c r="YM79" s="197"/>
      <c r="YN79" s="197"/>
      <c r="YO79" s="197"/>
      <c r="YP79" s="197"/>
      <c r="YQ79" s="197"/>
      <c r="YR79" s="197"/>
      <c r="YS79" s="197"/>
      <c r="YT79" s="197"/>
      <c r="YU79" s="197"/>
      <c r="YV79" s="197"/>
      <c r="YW79" s="197"/>
      <c r="YX79" s="197"/>
      <c r="YY79" s="197"/>
      <c r="YZ79" s="197"/>
      <c r="ZA79" s="197"/>
      <c r="ZB79" s="197"/>
      <c r="ZC79" s="197"/>
      <c r="ZD79" s="197"/>
      <c r="ZE79" s="197"/>
      <c r="ZF79" s="197"/>
      <c r="ZG79" s="197"/>
      <c r="ZH79" s="197"/>
      <c r="ZI79" s="197"/>
      <c r="ZJ79" s="197"/>
      <c r="ZK79" s="197"/>
      <c r="ZL79" s="197"/>
      <c r="ZM79" s="197"/>
      <c r="ZN79" s="197"/>
      <c r="ZO79" s="197"/>
      <c r="ZP79" s="197"/>
      <c r="ZQ79" s="197"/>
      <c r="ZR79" s="197"/>
      <c r="ZS79" s="197"/>
      <c r="ZT79" s="197"/>
      <c r="ZU79" s="197"/>
      <c r="ZV79" s="197"/>
      <c r="ZW79" s="197"/>
      <c r="ZX79" s="197"/>
      <c r="ZY79" s="197"/>
      <c r="ZZ79" s="197"/>
      <c r="AAA79" s="197"/>
      <c r="AAB79" s="197"/>
      <c r="AAC79" s="197"/>
      <c r="AAD79" s="197"/>
      <c r="AAE79" s="197"/>
      <c r="AAF79" s="197"/>
      <c r="AAG79" s="197"/>
      <c r="AAH79" s="197"/>
      <c r="AAI79" s="197"/>
      <c r="AAJ79" s="197"/>
      <c r="AAK79" s="197"/>
      <c r="AAL79" s="197"/>
      <c r="AAM79" s="197"/>
      <c r="AAN79" s="197"/>
      <c r="AAO79" s="197"/>
      <c r="AAP79" s="197"/>
      <c r="AAQ79" s="197"/>
      <c r="AAR79" s="197"/>
      <c r="AAS79" s="197"/>
      <c r="AAT79" s="197"/>
      <c r="AAU79" s="197"/>
      <c r="AAV79" s="197"/>
      <c r="AAW79" s="197"/>
      <c r="AAX79" s="197"/>
      <c r="AAY79" s="197"/>
      <c r="AAZ79" s="197"/>
      <c r="ABA79" s="197"/>
      <c r="ABB79" s="197"/>
      <c r="ABC79" s="197"/>
      <c r="ABD79" s="197"/>
      <c r="ABE79" s="197"/>
      <c r="ABF79" s="197"/>
      <c r="ABG79" s="197"/>
      <c r="ABH79" s="197"/>
      <c r="ABI79" s="197"/>
      <c r="ABJ79" s="197"/>
      <c r="ABK79" s="197"/>
      <c r="ABL79" s="197"/>
      <c r="ABM79" s="197"/>
      <c r="ABN79" s="197"/>
      <c r="ABO79" s="197"/>
      <c r="ABP79" s="197"/>
      <c r="ABQ79" s="197"/>
      <c r="ABR79" s="197"/>
      <c r="ABS79" s="197"/>
      <c r="ABT79" s="197"/>
      <c r="ABU79" s="197"/>
      <c r="ABV79" s="197"/>
      <c r="ABW79" s="197"/>
      <c r="ABX79" s="197"/>
      <c r="ABY79" s="197"/>
      <c r="ABZ79" s="197"/>
      <c r="ACA79" s="197"/>
      <c r="ACB79" s="197"/>
      <c r="ACC79" s="197"/>
      <c r="ACD79" s="197"/>
      <c r="ACE79" s="197"/>
      <c r="ACF79" s="197"/>
      <c r="ACG79" s="197"/>
      <c r="ACH79" s="197"/>
      <c r="ACI79" s="197"/>
      <c r="ACJ79" s="197"/>
      <c r="ACK79" s="197"/>
      <c r="ACL79" s="197"/>
      <c r="ACM79" s="197"/>
      <c r="ACN79" s="197"/>
      <c r="ACO79" s="197"/>
      <c r="ACP79" s="197"/>
      <c r="ACQ79" s="197"/>
      <c r="ACR79" s="197"/>
      <c r="ACS79" s="197"/>
      <c r="ACT79" s="197"/>
      <c r="ACU79" s="197"/>
      <c r="ACV79" s="197"/>
      <c r="ACW79" s="197"/>
      <c r="ACX79" s="197"/>
      <c r="ACY79" s="197"/>
      <c r="ACZ79" s="197"/>
      <c r="ADA79" s="197"/>
      <c r="ADB79" s="197"/>
      <c r="ADC79" s="197"/>
      <c r="ADD79" s="197"/>
      <c r="ADE79" s="197"/>
      <c r="ADF79" s="197"/>
      <c r="ADG79" s="197"/>
      <c r="ADH79" s="197"/>
      <c r="ADI79" s="197"/>
      <c r="ADJ79" s="197"/>
      <c r="ADK79" s="197"/>
      <c r="ADL79" s="197"/>
      <c r="ADM79" s="197"/>
      <c r="ADN79" s="197"/>
      <c r="ADO79" s="197"/>
      <c r="ADP79" s="197"/>
      <c r="ADQ79" s="197"/>
      <c r="ADR79" s="197"/>
      <c r="ADS79" s="197"/>
      <c r="ADT79" s="197"/>
      <c r="ADU79" s="197"/>
      <c r="ADV79" s="197"/>
      <c r="ADW79" s="197"/>
      <c r="ADX79" s="197"/>
      <c r="ADY79" s="197"/>
      <c r="ADZ79" s="197"/>
      <c r="AEA79" s="197"/>
      <c r="AEB79" s="197"/>
      <c r="AEC79" s="197"/>
      <c r="AED79" s="197"/>
      <c r="AEE79" s="197"/>
      <c r="AEF79" s="197"/>
      <c r="AEG79" s="197"/>
      <c r="AEH79" s="197"/>
      <c r="AEI79" s="197"/>
      <c r="AEJ79" s="197"/>
      <c r="AEK79" s="197"/>
      <c r="AEL79" s="197"/>
      <c r="AEM79" s="197"/>
      <c r="AEN79" s="197"/>
      <c r="AEO79" s="197"/>
      <c r="AEP79" s="197"/>
      <c r="AEQ79" s="197"/>
      <c r="AER79" s="197"/>
      <c r="AES79" s="197"/>
      <c r="AET79" s="197"/>
      <c r="AEU79" s="197"/>
      <c r="AEV79" s="197"/>
      <c r="AEW79" s="197"/>
      <c r="AEX79" s="197"/>
      <c r="AEY79" s="197"/>
      <c r="AEZ79" s="197"/>
      <c r="AFA79" s="197"/>
      <c r="AFB79" s="197"/>
      <c r="AFC79" s="197"/>
      <c r="AFD79" s="197"/>
      <c r="AFE79" s="197"/>
      <c r="AFF79" s="197"/>
      <c r="AFG79" s="197"/>
      <c r="AFH79" s="197"/>
      <c r="AFI79" s="197"/>
      <c r="AFJ79" s="197"/>
      <c r="AFK79" s="197"/>
      <c r="AFL79" s="197"/>
      <c r="AFM79" s="197"/>
      <c r="AFN79" s="197"/>
      <c r="AFO79" s="197"/>
      <c r="AFP79" s="197"/>
      <c r="AFQ79" s="197"/>
      <c r="AFR79" s="197"/>
      <c r="AFS79" s="197"/>
      <c r="AFT79" s="197"/>
      <c r="AFU79" s="197"/>
      <c r="AFV79" s="197"/>
      <c r="AFW79" s="197"/>
      <c r="AFX79" s="197"/>
      <c r="AFY79" s="197"/>
      <c r="AFZ79" s="197"/>
      <c r="AGA79" s="197"/>
      <c r="AGB79" s="197"/>
      <c r="AGC79" s="197"/>
      <c r="AGD79" s="197"/>
      <c r="AGE79" s="197"/>
      <c r="AGF79" s="197"/>
      <c r="AGG79" s="197"/>
      <c r="AGH79" s="197"/>
      <c r="AGI79" s="197"/>
      <c r="AGJ79" s="197"/>
      <c r="AGK79" s="197"/>
      <c r="AGL79" s="197"/>
      <c r="AGM79" s="197"/>
      <c r="AGN79" s="197"/>
      <c r="AGO79" s="197"/>
      <c r="AGP79" s="197"/>
      <c r="AGQ79" s="197"/>
      <c r="AGR79" s="197"/>
      <c r="AGS79" s="197"/>
      <c r="AGT79" s="197"/>
      <c r="AGU79" s="197"/>
      <c r="AGV79" s="197"/>
      <c r="AGW79" s="197"/>
      <c r="AGX79" s="197"/>
      <c r="AGY79" s="197"/>
      <c r="AGZ79" s="197"/>
      <c r="AHA79" s="197"/>
      <c r="AHB79" s="197"/>
      <c r="AHC79" s="197"/>
      <c r="AHD79" s="197"/>
      <c r="AHE79" s="197"/>
      <c r="AHF79" s="197"/>
      <c r="AHG79" s="197"/>
      <c r="AHH79" s="197"/>
      <c r="AHI79" s="197"/>
      <c r="AHJ79" s="197"/>
      <c r="AHK79" s="197"/>
      <c r="AHL79" s="197"/>
      <c r="AHM79" s="197"/>
      <c r="AHN79" s="197"/>
      <c r="AHO79" s="197"/>
      <c r="AHP79" s="197"/>
      <c r="AHQ79" s="197"/>
      <c r="AHR79" s="197"/>
      <c r="AHS79" s="197"/>
      <c r="AHT79" s="197"/>
      <c r="AHU79" s="197"/>
      <c r="AHV79" s="197"/>
      <c r="AHW79" s="197"/>
      <c r="AHX79" s="197"/>
      <c r="AHY79" s="197"/>
      <c r="AHZ79" s="197"/>
      <c r="AIA79" s="197"/>
      <c r="AIB79" s="197"/>
      <c r="AIC79" s="197"/>
      <c r="AID79" s="197"/>
      <c r="AIE79" s="197"/>
      <c r="AIF79" s="197"/>
      <c r="AIG79" s="197"/>
      <c r="AIH79" s="197"/>
      <c r="AII79" s="197"/>
      <c r="AIJ79" s="197"/>
      <c r="AIK79" s="197"/>
      <c r="AIL79" s="197"/>
      <c r="AIM79" s="197"/>
      <c r="AIN79" s="197"/>
      <c r="AIO79" s="197"/>
      <c r="AIP79" s="197"/>
      <c r="AIQ79" s="197"/>
      <c r="AIR79" s="197"/>
      <c r="AIS79" s="197"/>
      <c r="AIT79" s="197"/>
      <c r="AIU79" s="197"/>
      <c r="AIV79" s="197"/>
      <c r="AIW79" s="197"/>
      <c r="AIX79" s="197"/>
      <c r="AIY79" s="197"/>
      <c r="AIZ79" s="197"/>
      <c r="AJA79" s="197"/>
      <c r="AJB79" s="197"/>
      <c r="AJC79" s="197"/>
      <c r="AJD79" s="197"/>
      <c r="AJE79" s="197"/>
      <c r="AJF79" s="197"/>
      <c r="AJG79" s="197"/>
      <c r="AJH79" s="197"/>
      <c r="AJI79" s="197"/>
      <c r="AJJ79" s="197"/>
      <c r="AJK79" s="197"/>
      <c r="AJL79" s="197"/>
      <c r="AJM79" s="197"/>
      <c r="AJN79" s="197"/>
      <c r="AJO79" s="197"/>
      <c r="AJP79" s="197"/>
      <c r="AJQ79" s="197"/>
      <c r="AJR79" s="197"/>
      <c r="AJS79" s="197"/>
      <c r="AJT79" s="197"/>
      <c r="AJU79" s="197"/>
      <c r="AJV79" s="197"/>
      <c r="AJW79" s="197"/>
      <c r="AJX79" s="197"/>
      <c r="AJY79" s="197"/>
      <c r="AJZ79" s="197"/>
      <c r="AKA79" s="197"/>
      <c r="AKB79" s="197"/>
      <c r="AKC79" s="197"/>
      <c r="AKD79" s="197"/>
      <c r="AKE79" s="197"/>
      <c r="AKF79" s="197"/>
      <c r="AKG79" s="197"/>
      <c r="AKH79" s="197"/>
      <c r="AKI79" s="197"/>
      <c r="AKJ79" s="197"/>
      <c r="AKK79" s="197"/>
      <c r="AKL79" s="197"/>
      <c r="AKM79" s="197"/>
      <c r="AKN79" s="197"/>
      <c r="AKO79" s="197"/>
      <c r="AKP79" s="197"/>
      <c r="AKQ79" s="197"/>
      <c r="AKR79" s="197"/>
      <c r="AKS79" s="197"/>
      <c r="AKT79" s="197"/>
      <c r="AKU79" s="197"/>
      <c r="AKV79" s="197"/>
      <c r="AKW79" s="197"/>
      <c r="AKX79" s="197"/>
      <c r="AKY79" s="197"/>
      <c r="AKZ79" s="197"/>
      <c r="ALA79" s="197"/>
      <c r="ALB79" s="197"/>
      <c r="ALC79" s="197"/>
      <c r="ALD79" s="197"/>
      <c r="ALE79" s="197"/>
      <c r="ALF79" s="197"/>
      <c r="ALG79" s="197"/>
      <c r="ALH79" s="197"/>
      <c r="ALI79" s="197"/>
      <c r="ALJ79" s="197"/>
      <c r="ALK79" s="197"/>
      <c r="ALL79" s="197"/>
      <c r="ALM79" s="197"/>
      <c r="ALN79" s="197"/>
      <c r="ALO79" s="197"/>
      <c r="ALP79" s="197"/>
      <c r="ALQ79" s="197"/>
      <c r="ALR79" s="197"/>
      <c r="ALS79" s="197"/>
      <c r="ALT79" s="197"/>
      <c r="ALU79" s="197"/>
      <c r="ALV79" s="197"/>
      <c r="ALW79" s="197"/>
      <c r="ALX79" s="197"/>
      <c r="ALY79" s="197"/>
      <c r="ALZ79" s="197"/>
      <c r="AMA79" s="197"/>
      <c r="AMB79" s="197"/>
    </row>
    <row r="80" spans="1:1016" s="198" customFormat="1" ht="15.75" x14ac:dyDescent="0.25">
      <c r="A80" s="357" t="s">
        <v>392</v>
      </c>
      <c r="B80" s="271" t="s">
        <v>51</v>
      </c>
      <c r="C80" s="33"/>
      <c r="D80" s="33"/>
      <c r="E80" s="33"/>
      <c r="F80" s="33"/>
      <c r="G80" s="33"/>
      <c r="H80" s="33"/>
      <c r="I80" s="33"/>
      <c r="J80" s="33"/>
      <c r="K80" s="39"/>
      <c r="L80" s="39"/>
      <c r="M80" s="139"/>
      <c r="N80" s="139"/>
      <c r="O80" s="197"/>
      <c r="P80" s="197"/>
      <c r="Q80" s="197"/>
      <c r="R80" s="197"/>
      <c r="S80" s="197"/>
      <c r="T80" s="197"/>
      <c r="U80" s="197"/>
      <c r="V80" s="197"/>
      <c r="W80" s="197"/>
      <c r="X80" s="197"/>
      <c r="Y80" s="197"/>
      <c r="Z80" s="197"/>
      <c r="AA80" s="197"/>
      <c r="AB80" s="197"/>
      <c r="AC80" s="197"/>
      <c r="AD80" s="197"/>
      <c r="AE80" s="197"/>
      <c r="AF80" s="197"/>
      <c r="AG80" s="197"/>
      <c r="AH80" s="197"/>
      <c r="AI80" s="197"/>
      <c r="AJ80" s="197"/>
      <c r="AK80" s="197"/>
      <c r="AL80" s="197"/>
      <c r="AM80" s="197"/>
      <c r="AN80" s="197"/>
      <c r="AO80" s="197"/>
      <c r="AP80" s="197"/>
      <c r="AQ80" s="197"/>
      <c r="AR80" s="197"/>
      <c r="AS80" s="197"/>
      <c r="AT80" s="197"/>
      <c r="AU80" s="197"/>
      <c r="AV80" s="197"/>
      <c r="AW80" s="197"/>
      <c r="AX80" s="197"/>
      <c r="AY80" s="197"/>
      <c r="AZ80" s="197"/>
      <c r="BA80" s="197"/>
      <c r="BB80" s="197"/>
      <c r="BC80" s="197"/>
      <c r="BD80" s="197"/>
      <c r="BE80" s="197"/>
      <c r="BF80" s="197"/>
      <c r="BG80" s="197"/>
      <c r="BH80" s="197"/>
      <c r="BI80" s="197"/>
      <c r="BJ80" s="197"/>
      <c r="BK80" s="197"/>
      <c r="BL80" s="197"/>
      <c r="BM80" s="197"/>
      <c r="BN80" s="197"/>
      <c r="BO80" s="197"/>
      <c r="BP80" s="197"/>
      <c r="BQ80" s="197"/>
      <c r="BR80" s="197"/>
      <c r="BS80" s="197"/>
      <c r="BT80" s="197"/>
      <c r="BU80" s="197"/>
      <c r="BV80" s="197"/>
      <c r="BW80" s="197"/>
      <c r="BX80" s="197"/>
      <c r="BY80" s="197"/>
      <c r="BZ80" s="197"/>
      <c r="CA80" s="197"/>
      <c r="CB80" s="197"/>
      <c r="CC80" s="197"/>
      <c r="CD80" s="197"/>
      <c r="CE80" s="197"/>
      <c r="CF80" s="197"/>
      <c r="CG80" s="197"/>
      <c r="CH80" s="197"/>
      <c r="CI80" s="197"/>
      <c r="CJ80" s="197"/>
      <c r="CK80" s="197"/>
      <c r="CL80" s="197"/>
      <c r="CM80" s="197"/>
      <c r="CN80" s="197"/>
      <c r="CO80" s="197"/>
      <c r="CP80" s="197"/>
      <c r="CQ80" s="197"/>
      <c r="CR80" s="197"/>
      <c r="CS80" s="197"/>
      <c r="CT80" s="197"/>
      <c r="CU80" s="197"/>
      <c r="CV80" s="197"/>
      <c r="CW80" s="197"/>
      <c r="CX80" s="197"/>
      <c r="CY80" s="197"/>
      <c r="CZ80" s="197"/>
      <c r="DA80" s="197"/>
      <c r="DB80" s="197"/>
      <c r="DC80" s="197"/>
      <c r="DD80" s="197"/>
      <c r="DE80" s="197"/>
      <c r="DF80" s="197"/>
      <c r="DG80" s="197"/>
      <c r="DH80" s="197"/>
      <c r="DI80" s="197"/>
      <c r="DJ80" s="197"/>
      <c r="DK80" s="197"/>
      <c r="DL80" s="197"/>
      <c r="DM80" s="197"/>
      <c r="DN80" s="197"/>
      <c r="DO80" s="197"/>
      <c r="DP80" s="197"/>
      <c r="DQ80" s="197"/>
      <c r="DR80" s="197"/>
      <c r="DS80" s="197"/>
      <c r="DT80" s="197"/>
      <c r="DU80" s="197"/>
      <c r="DV80" s="197"/>
      <c r="DW80" s="197"/>
      <c r="DX80" s="197"/>
      <c r="DY80" s="197"/>
      <c r="DZ80" s="197"/>
      <c r="EA80" s="197"/>
      <c r="EB80" s="197"/>
      <c r="EC80" s="197"/>
      <c r="ED80" s="197"/>
      <c r="EE80" s="197"/>
      <c r="EF80" s="197"/>
      <c r="EG80" s="197"/>
      <c r="EH80" s="197"/>
      <c r="EI80" s="197"/>
      <c r="EJ80" s="197"/>
      <c r="EK80" s="197"/>
      <c r="EL80" s="197"/>
      <c r="EM80" s="197"/>
      <c r="EN80" s="197"/>
      <c r="EO80" s="197"/>
      <c r="EP80" s="197"/>
      <c r="EQ80" s="197"/>
      <c r="ER80" s="197"/>
      <c r="ES80" s="197"/>
      <c r="ET80" s="197"/>
      <c r="EU80" s="197"/>
      <c r="EV80" s="197"/>
      <c r="EW80" s="197"/>
      <c r="EX80" s="197"/>
      <c r="EY80" s="197"/>
      <c r="EZ80" s="197"/>
      <c r="FA80" s="197"/>
      <c r="FB80" s="197"/>
      <c r="FC80" s="197"/>
      <c r="FD80" s="197"/>
      <c r="FE80" s="197"/>
      <c r="FF80" s="197"/>
      <c r="FG80" s="197"/>
      <c r="FH80" s="197"/>
      <c r="FI80" s="197"/>
      <c r="FJ80" s="197"/>
      <c r="FK80" s="197"/>
      <c r="FL80" s="197"/>
      <c r="FM80" s="197"/>
      <c r="FN80" s="197"/>
      <c r="FO80" s="197"/>
      <c r="FP80" s="197"/>
      <c r="FQ80" s="197"/>
      <c r="FR80" s="197"/>
      <c r="FS80" s="197"/>
      <c r="FT80" s="197"/>
      <c r="FU80" s="197"/>
      <c r="FV80" s="197"/>
      <c r="FW80" s="197"/>
      <c r="FX80" s="197"/>
      <c r="FY80" s="197"/>
      <c r="FZ80" s="197"/>
      <c r="GA80" s="197"/>
      <c r="GB80" s="197"/>
      <c r="GC80" s="197"/>
      <c r="GD80" s="197"/>
      <c r="GE80" s="197"/>
      <c r="GF80" s="197"/>
      <c r="GG80" s="197"/>
      <c r="GH80" s="197"/>
      <c r="GI80" s="197"/>
      <c r="GJ80" s="197"/>
      <c r="GK80" s="197"/>
      <c r="GL80" s="197"/>
      <c r="GM80" s="197"/>
      <c r="GN80" s="197"/>
      <c r="GO80" s="197"/>
      <c r="GP80" s="197"/>
      <c r="GQ80" s="197"/>
      <c r="GR80" s="197"/>
      <c r="GS80" s="197"/>
      <c r="GT80" s="197"/>
      <c r="GU80" s="197"/>
      <c r="GV80" s="197"/>
      <c r="GW80" s="197"/>
      <c r="GX80" s="197"/>
      <c r="GY80" s="197"/>
      <c r="GZ80" s="197"/>
      <c r="HA80" s="197"/>
      <c r="HB80" s="197"/>
      <c r="HC80" s="197"/>
      <c r="HD80" s="197"/>
      <c r="HE80" s="197"/>
      <c r="HF80" s="197"/>
      <c r="HG80" s="197"/>
      <c r="HH80" s="197"/>
      <c r="HI80" s="197"/>
      <c r="HJ80" s="197"/>
      <c r="HK80" s="197"/>
      <c r="HL80" s="197"/>
      <c r="HM80" s="197"/>
      <c r="HN80" s="197"/>
      <c r="HO80" s="197"/>
      <c r="HP80" s="197"/>
      <c r="HQ80" s="197"/>
      <c r="HR80" s="197"/>
      <c r="HS80" s="197"/>
      <c r="HT80" s="197"/>
      <c r="HU80" s="197"/>
      <c r="HV80" s="197"/>
      <c r="HW80" s="197"/>
      <c r="HX80" s="197"/>
      <c r="HY80" s="197"/>
      <c r="HZ80" s="197"/>
      <c r="IA80" s="197"/>
      <c r="IB80" s="197"/>
      <c r="IC80" s="197"/>
      <c r="ID80" s="197"/>
      <c r="IE80" s="197"/>
      <c r="IF80" s="197"/>
      <c r="IG80" s="197"/>
      <c r="IH80" s="197"/>
      <c r="II80" s="197"/>
      <c r="IJ80" s="197"/>
      <c r="IK80" s="197"/>
      <c r="IL80" s="197"/>
      <c r="IM80" s="197"/>
      <c r="IN80" s="197"/>
      <c r="IO80" s="197"/>
      <c r="IP80" s="197"/>
      <c r="IQ80" s="197"/>
      <c r="IR80" s="197"/>
      <c r="IS80" s="197"/>
      <c r="IT80" s="197"/>
      <c r="IU80" s="197"/>
      <c r="IV80" s="197"/>
      <c r="IW80" s="197"/>
      <c r="IX80" s="197"/>
      <c r="IY80" s="197"/>
      <c r="IZ80" s="197"/>
      <c r="JA80" s="197"/>
      <c r="JB80" s="197"/>
      <c r="JC80" s="197"/>
      <c r="JD80" s="197"/>
      <c r="JE80" s="197"/>
      <c r="JF80" s="197"/>
      <c r="JG80" s="197"/>
      <c r="JH80" s="197"/>
      <c r="JI80" s="197"/>
      <c r="JJ80" s="197"/>
      <c r="JK80" s="197"/>
      <c r="JL80" s="197"/>
      <c r="JM80" s="197"/>
      <c r="JN80" s="197"/>
      <c r="JO80" s="197"/>
      <c r="JP80" s="197"/>
      <c r="JQ80" s="197"/>
      <c r="JR80" s="197"/>
      <c r="JS80" s="197"/>
      <c r="JT80" s="197"/>
      <c r="JU80" s="197"/>
      <c r="JV80" s="197"/>
      <c r="JW80" s="197"/>
      <c r="JX80" s="197"/>
      <c r="JY80" s="197"/>
      <c r="JZ80" s="197"/>
      <c r="KA80" s="197"/>
      <c r="KB80" s="197"/>
      <c r="KC80" s="197"/>
      <c r="KD80" s="197"/>
      <c r="KE80" s="197"/>
      <c r="KF80" s="197"/>
      <c r="KG80" s="197"/>
      <c r="KH80" s="197"/>
      <c r="KI80" s="197"/>
      <c r="KJ80" s="197"/>
      <c r="KK80" s="197"/>
      <c r="KL80" s="197"/>
      <c r="KM80" s="197"/>
      <c r="KN80" s="197"/>
      <c r="KO80" s="197"/>
      <c r="KP80" s="197"/>
      <c r="KQ80" s="197"/>
      <c r="KR80" s="197"/>
      <c r="KS80" s="197"/>
      <c r="KT80" s="197"/>
      <c r="KU80" s="197"/>
      <c r="KV80" s="197"/>
      <c r="KW80" s="197"/>
      <c r="KX80" s="197"/>
      <c r="KY80" s="197"/>
      <c r="KZ80" s="197"/>
      <c r="LA80" s="197"/>
      <c r="LB80" s="197"/>
      <c r="LC80" s="197"/>
      <c r="LD80" s="197"/>
      <c r="LE80" s="197"/>
      <c r="LF80" s="197"/>
      <c r="LG80" s="197"/>
      <c r="LH80" s="197"/>
      <c r="LI80" s="197"/>
      <c r="LJ80" s="197"/>
      <c r="LK80" s="197"/>
      <c r="LL80" s="197"/>
      <c r="LM80" s="197"/>
      <c r="LN80" s="197"/>
      <c r="LO80" s="197"/>
      <c r="LP80" s="197"/>
      <c r="LQ80" s="197"/>
      <c r="LR80" s="197"/>
      <c r="LS80" s="197"/>
      <c r="LT80" s="197"/>
      <c r="LU80" s="197"/>
      <c r="LV80" s="197"/>
      <c r="LW80" s="197"/>
      <c r="LX80" s="197"/>
      <c r="LY80" s="197"/>
      <c r="LZ80" s="197"/>
      <c r="MA80" s="197"/>
      <c r="MB80" s="197"/>
      <c r="MC80" s="197"/>
      <c r="MD80" s="197"/>
      <c r="ME80" s="197"/>
      <c r="MF80" s="197"/>
      <c r="MG80" s="197"/>
      <c r="MH80" s="197"/>
      <c r="MI80" s="197"/>
      <c r="MJ80" s="197"/>
      <c r="MK80" s="197"/>
      <c r="ML80" s="197"/>
      <c r="MM80" s="197"/>
      <c r="MN80" s="197"/>
      <c r="MO80" s="197"/>
      <c r="MP80" s="197"/>
      <c r="MQ80" s="197"/>
      <c r="MR80" s="197"/>
      <c r="MS80" s="197"/>
      <c r="MT80" s="197"/>
      <c r="MU80" s="197"/>
      <c r="MV80" s="197"/>
      <c r="MW80" s="197"/>
      <c r="MX80" s="197"/>
      <c r="MY80" s="197"/>
      <c r="MZ80" s="197"/>
      <c r="NA80" s="197"/>
      <c r="NB80" s="197"/>
      <c r="NC80" s="197"/>
      <c r="ND80" s="197"/>
      <c r="NE80" s="197"/>
      <c r="NF80" s="197"/>
      <c r="NG80" s="197"/>
      <c r="NH80" s="197"/>
      <c r="NI80" s="197"/>
      <c r="NJ80" s="197"/>
      <c r="NK80" s="197"/>
      <c r="NL80" s="197"/>
      <c r="NM80" s="197"/>
      <c r="NN80" s="197"/>
      <c r="NO80" s="197"/>
      <c r="NP80" s="197"/>
      <c r="NQ80" s="197"/>
      <c r="NR80" s="197"/>
      <c r="NS80" s="197"/>
      <c r="NT80" s="197"/>
      <c r="NU80" s="197"/>
      <c r="NV80" s="197"/>
      <c r="NW80" s="197"/>
      <c r="NX80" s="197"/>
      <c r="NY80" s="197"/>
      <c r="NZ80" s="197"/>
      <c r="OA80" s="197"/>
      <c r="OB80" s="197"/>
      <c r="OC80" s="197"/>
      <c r="OD80" s="197"/>
      <c r="OE80" s="197"/>
      <c r="OF80" s="197"/>
      <c r="OG80" s="197"/>
      <c r="OH80" s="197"/>
      <c r="OI80" s="197"/>
      <c r="OJ80" s="197"/>
      <c r="OK80" s="197"/>
      <c r="OL80" s="197"/>
      <c r="OM80" s="197"/>
      <c r="ON80" s="197"/>
      <c r="OO80" s="197"/>
      <c r="OP80" s="197"/>
      <c r="OQ80" s="197"/>
      <c r="OR80" s="197"/>
      <c r="OS80" s="197"/>
      <c r="OT80" s="197"/>
      <c r="OU80" s="197"/>
      <c r="OV80" s="197"/>
      <c r="OW80" s="197"/>
      <c r="OX80" s="197"/>
      <c r="OY80" s="197"/>
      <c r="OZ80" s="197"/>
      <c r="PA80" s="197"/>
      <c r="PB80" s="197"/>
      <c r="PC80" s="197"/>
      <c r="PD80" s="197"/>
      <c r="PE80" s="197"/>
      <c r="PF80" s="197"/>
      <c r="PG80" s="197"/>
      <c r="PH80" s="197"/>
      <c r="PI80" s="197"/>
      <c r="PJ80" s="197"/>
      <c r="PK80" s="197"/>
      <c r="PL80" s="197"/>
      <c r="PM80" s="197"/>
      <c r="PN80" s="197"/>
      <c r="PO80" s="197"/>
      <c r="PP80" s="197"/>
      <c r="PQ80" s="197"/>
      <c r="PR80" s="197"/>
      <c r="PS80" s="197"/>
      <c r="PT80" s="197"/>
      <c r="PU80" s="197"/>
      <c r="PV80" s="197"/>
      <c r="PW80" s="197"/>
      <c r="PX80" s="197"/>
      <c r="PY80" s="197"/>
      <c r="PZ80" s="197"/>
      <c r="QA80" s="197"/>
      <c r="QB80" s="197"/>
      <c r="QC80" s="197"/>
      <c r="QD80" s="197"/>
      <c r="QE80" s="197"/>
      <c r="QF80" s="197"/>
      <c r="QG80" s="197"/>
      <c r="QH80" s="197"/>
      <c r="QI80" s="197"/>
      <c r="QJ80" s="197"/>
      <c r="QK80" s="197"/>
      <c r="QL80" s="197"/>
      <c r="QM80" s="197"/>
      <c r="QN80" s="197"/>
      <c r="QO80" s="197"/>
      <c r="QP80" s="197"/>
      <c r="QQ80" s="197"/>
      <c r="QR80" s="197"/>
      <c r="QS80" s="197"/>
      <c r="QT80" s="197"/>
      <c r="QU80" s="197"/>
      <c r="QV80" s="197"/>
      <c r="QW80" s="197"/>
      <c r="QX80" s="197"/>
      <c r="QY80" s="197"/>
      <c r="QZ80" s="197"/>
      <c r="RA80" s="197"/>
      <c r="RB80" s="197"/>
      <c r="RC80" s="197"/>
      <c r="RD80" s="197"/>
      <c r="RE80" s="197"/>
      <c r="RF80" s="197"/>
      <c r="RG80" s="197"/>
      <c r="RH80" s="197"/>
      <c r="RI80" s="197"/>
      <c r="RJ80" s="197"/>
      <c r="RK80" s="197"/>
      <c r="RL80" s="197"/>
      <c r="RM80" s="197"/>
      <c r="RN80" s="197"/>
      <c r="RO80" s="197"/>
      <c r="RP80" s="197"/>
      <c r="RQ80" s="197"/>
      <c r="RR80" s="197"/>
      <c r="RS80" s="197"/>
      <c r="RT80" s="197"/>
      <c r="RU80" s="197"/>
      <c r="RV80" s="197"/>
      <c r="RW80" s="197"/>
      <c r="RX80" s="197"/>
      <c r="RY80" s="197"/>
      <c r="RZ80" s="197"/>
      <c r="SA80" s="197"/>
      <c r="SB80" s="197"/>
      <c r="SC80" s="197"/>
      <c r="SD80" s="197"/>
      <c r="SE80" s="197"/>
      <c r="SF80" s="197"/>
      <c r="SG80" s="197"/>
      <c r="SH80" s="197"/>
      <c r="SI80" s="197"/>
      <c r="SJ80" s="197"/>
      <c r="SK80" s="197"/>
      <c r="SL80" s="197"/>
      <c r="SM80" s="197"/>
      <c r="SN80" s="197"/>
      <c r="SO80" s="197"/>
      <c r="SP80" s="197"/>
      <c r="SQ80" s="197"/>
      <c r="SR80" s="197"/>
      <c r="SS80" s="197"/>
      <c r="ST80" s="197"/>
      <c r="SU80" s="197"/>
      <c r="SV80" s="197"/>
      <c r="SW80" s="197"/>
      <c r="SX80" s="197"/>
      <c r="SY80" s="197"/>
      <c r="SZ80" s="197"/>
      <c r="TA80" s="197"/>
      <c r="TB80" s="197"/>
      <c r="TC80" s="197"/>
      <c r="TD80" s="197"/>
      <c r="TE80" s="197"/>
      <c r="TF80" s="197"/>
      <c r="TG80" s="197"/>
      <c r="TH80" s="197"/>
      <c r="TI80" s="197"/>
      <c r="TJ80" s="197"/>
      <c r="TK80" s="197"/>
      <c r="TL80" s="197"/>
      <c r="TM80" s="197"/>
      <c r="TN80" s="197"/>
      <c r="TO80" s="197"/>
      <c r="TP80" s="197"/>
      <c r="TQ80" s="197"/>
      <c r="TR80" s="197"/>
      <c r="TS80" s="197"/>
      <c r="TT80" s="197"/>
      <c r="TU80" s="197"/>
      <c r="TV80" s="197"/>
      <c r="TW80" s="197"/>
      <c r="TX80" s="197"/>
      <c r="TY80" s="197"/>
      <c r="TZ80" s="197"/>
      <c r="UA80" s="197"/>
      <c r="UB80" s="197"/>
      <c r="UC80" s="197"/>
      <c r="UD80" s="197"/>
      <c r="UE80" s="197"/>
      <c r="UF80" s="197"/>
      <c r="UG80" s="197"/>
      <c r="UH80" s="197"/>
      <c r="UI80" s="197"/>
      <c r="UJ80" s="197"/>
      <c r="UK80" s="197"/>
      <c r="UL80" s="197"/>
      <c r="UM80" s="197"/>
      <c r="UN80" s="197"/>
      <c r="UO80" s="197"/>
      <c r="UP80" s="197"/>
      <c r="UQ80" s="197"/>
      <c r="UR80" s="197"/>
      <c r="US80" s="197"/>
      <c r="UT80" s="197"/>
      <c r="UU80" s="197"/>
      <c r="UV80" s="197"/>
      <c r="UW80" s="197"/>
      <c r="UX80" s="197"/>
      <c r="UY80" s="197"/>
      <c r="UZ80" s="197"/>
      <c r="VA80" s="197"/>
      <c r="VB80" s="197"/>
      <c r="VC80" s="197"/>
      <c r="VD80" s="197"/>
      <c r="VE80" s="197"/>
      <c r="VF80" s="197"/>
      <c r="VG80" s="197"/>
      <c r="VH80" s="197"/>
      <c r="VI80" s="197"/>
      <c r="VJ80" s="197"/>
      <c r="VK80" s="197"/>
      <c r="VL80" s="197"/>
      <c r="VM80" s="197"/>
      <c r="VN80" s="197"/>
      <c r="VO80" s="197"/>
      <c r="VP80" s="197"/>
      <c r="VQ80" s="197"/>
      <c r="VR80" s="197"/>
      <c r="VS80" s="197"/>
      <c r="VT80" s="197"/>
      <c r="VU80" s="197"/>
      <c r="VV80" s="197"/>
      <c r="VW80" s="197"/>
      <c r="VX80" s="197"/>
      <c r="VY80" s="197"/>
      <c r="VZ80" s="197"/>
      <c r="WA80" s="197"/>
      <c r="WB80" s="197"/>
      <c r="WC80" s="197"/>
      <c r="WD80" s="197"/>
      <c r="WE80" s="197"/>
      <c r="WF80" s="197"/>
      <c r="WG80" s="197"/>
      <c r="WH80" s="197"/>
      <c r="WI80" s="197"/>
      <c r="WJ80" s="197"/>
      <c r="WK80" s="197"/>
      <c r="WL80" s="197"/>
      <c r="WM80" s="197"/>
      <c r="WN80" s="197"/>
      <c r="WO80" s="197"/>
      <c r="WP80" s="197"/>
      <c r="WQ80" s="197"/>
      <c r="WR80" s="197"/>
      <c r="WS80" s="197"/>
      <c r="WT80" s="197"/>
      <c r="WU80" s="197"/>
      <c r="WV80" s="197"/>
      <c r="WW80" s="197"/>
      <c r="WX80" s="197"/>
      <c r="WY80" s="197"/>
      <c r="WZ80" s="197"/>
      <c r="XA80" s="197"/>
      <c r="XB80" s="197"/>
      <c r="XC80" s="197"/>
      <c r="XD80" s="197"/>
      <c r="XE80" s="197"/>
      <c r="XF80" s="197"/>
      <c r="XG80" s="197"/>
      <c r="XH80" s="197"/>
      <c r="XI80" s="197"/>
      <c r="XJ80" s="197"/>
      <c r="XK80" s="197"/>
      <c r="XL80" s="197"/>
      <c r="XM80" s="197"/>
      <c r="XN80" s="197"/>
      <c r="XO80" s="197"/>
      <c r="XP80" s="197"/>
      <c r="XQ80" s="197"/>
      <c r="XR80" s="197"/>
      <c r="XS80" s="197"/>
      <c r="XT80" s="197"/>
      <c r="XU80" s="197"/>
      <c r="XV80" s="197"/>
      <c r="XW80" s="197"/>
      <c r="XX80" s="197"/>
      <c r="XY80" s="197"/>
      <c r="XZ80" s="197"/>
      <c r="YA80" s="197"/>
      <c r="YB80" s="197"/>
      <c r="YC80" s="197"/>
      <c r="YD80" s="197"/>
      <c r="YE80" s="197"/>
      <c r="YF80" s="197"/>
      <c r="YG80" s="197"/>
      <c r="YH80" s="197"/>
      <c r="YI80" s="197"/>
      <c r="YJ80" s="197"/>
      <c r="YK80" s="197"/>
      <c r="YL80" s="197"/>
      <c r="YM80" s="197"/>
      <c r="YN80" s="197"/>
      <c r="YO80" s="197"/>
      <c r="YP80" s="197"/>
      <c r="YQ80" s="197"/>
      <c r="YR80" s="197"/>
      <c r="YS80" s="197"/>
      <c r="YT80" s="197"/>
      <c r="YU80" s="197"/>
      <c r="YV80" s="197"/>
      <c r="YW80" s="197"/>
      <c r="YX80" s="197"/>
      <c r="YY80" s="197"/>
      <c r="YZ80" s="197"/>
      <c r="ZA80" s="197"/>
      <c r="ZB80" s="197"/>
      <c r="ZC80" s="197"/>
      <c r="ZD80" s="197"/>
      <c r="ZE80" s="197"/>
      <c r="ZF80" s="197"/>
      <c r="ZG80" s="197"/>
      <c r="ZH80" s="197"/>
      <c r="ZI80" s="197"/>
      <c r="ZJ80" s="197"/>
      <c r="ZK80" s="197"/>
      <c r="ZL80" s="197"/>
      <c r="ZM80" s="197"/>
      <c r="ZN80" s="197"/>
      <c r="ZO80" s="197"/>
      <c r="ZP80" s="197"/>
      <c r="ZQ80" s="197"/>
      <c r="ZR80" s="197"/>
      <c r="ZS80" s="197"/>
      <c r="ZT80" s="197"/>
      <c r="ZU80" s="197"/>
      <c r="ZV80" s="197"/>
      <c r="ZW80" s="197"/>
      <c r="ZX80" s="197"/>
      <c r="ZY80" s="197"/>
      <c r="ZZ80" s="197"/>
      <c r="AAA80" s="197"/>
      <c r="AAB80" s="197"/>
      <c r="AAC80" s="197"/>
      <c r="AAD80" s="197"/>
      <c r="AAE80" s="197"/>
      <c r="AAF80" s="197"/>
      <c r="AAG80" s="197"/>
      <c r="AAH80" s="197"/>
      <c r="AAI80" s="197"/>
      <c r="AAJ80" s="197"/>
      <c r="AAK80" s="197"/>
      <c r="AAL80" s="197"/>
      <c r="AAM80" s="197"/>
      <c r="AAN80" s="197"/>
      <c r="AAO80" s="197"/>
      <c r="AAP80" s="197"/>
      <c r="AAQ80" s="197"/>
      <c r="AAR80" s="197"/>
      <c r="AAS80" s="197"/>
      <c r="AAT80" s="197"/>
      <c r="AAU80" s="197"/>
      <c r="AAV80" s="197"/>
      <c r="AAW80" s="197"/>
      <c r="AAX80" s="197"/>
      <c r="AAY80" s="197"/>
      <c r="AAZ80" s="197"/>
      <c r="ABA80" s="197"/>
      <c r="ABB80" s="197"/>
      <c r="ABC80" s="197"/>
      <c r="ABD80" s="197"/>
      <c r="ABE80" s="197"/>
      <c r="ABF80" s="197"/>
      <c r="ABG80" s="197"/>
      <c r="ABH80" s="197"/>
      <c r="ABI80" s="197"/>
      <c r="ABJ80" s="197"/>
      <c r="ABK80" s="197"/>
      <c r="ABL80" s="197"/>
      <c r="ABM80" s="197"/>
      <c r="ABN80" s="197"/>
      <c r="ABO80" s="197"/>
      <c r="ABP80" s="197"/>
      <c r="ABQ80" s="197"/>
      <c r="ABR80" s="197"/>
      <c r="ABS80" s="197"/>
      <c r="ABT80" s="197"/>
      <c r="ABU80" s="197"/>
      <c r="ABV80" s="197"/>
      <c r="ABW80" s="197"/>
      <c r="ABX80" s="197"/>
      <c r="ABY80" s="197"/>
      <c r="ABZ80" s="197"/>
      <c r="ACA80" s="197"/>
      <c r="ACB80" s="197"/>
      <c r="ACC80" s="197"/>
      <c r="ACD80" s="197"/>
      <c r="ACE80" s="197"/>
      <c r="ACF80" s="197"/>
      <c r="ACG80" s="197"/>
      <c r="ACH80" s="197"/>
      <c r="ACI80" s="197"/>
      <c r="ACJ80" s="197"/>
      <c r="ACK80" s="197"/>
      <c r="ACL80" s="197"/>
      <c r="ACM80" s="197"/>
      <c r="ACN80" s="197"/>
      <c r="ACO80" s="197"/>
      <c r="ACP80" s="197"/>
      <c r="ACQ80" s="197"/>
      <c r="ACR80" s="197"/>
      <c r="ACS80" s="197"/>
      <c r="ACT80" s="197"/>
      <c r="ACU80" s="197"/>
      <c r="ACV80" s="197"/>
      <c r="ACW80" s="197"/>
      <c r="ACX80" s="197"/>
      <c r="ACY80" s="197"/>
      <c r="ACZ80" s="197"/>
      <c r="ADA80" s="197"/>
      <c r="ADB80" s="197"/>
      <c r="ADC80" s="197"/>
      <c r="ADD80" s="197"/>
      <c r="ADE80" s="197"/>
      <c r="ADF80" s="197"/>
      <c r="ADG80" s="197"/>
      <c r="ADH80" s="197"/>
      <c r="ADI80" s="197"/>
      <c r="ADJ80" s="197"/>
      <c r="ADK80" s="197"/>
      <c r="ADL80" s="197"/>
      <c r="ADM80" s="197"/>
      <c r="ADN80" s="197"/>
      <c r="ADO80" s="197"/>
      <c r="ADP80" s="197"/>
      <c r="ADQ80" s="197"/>
      <c r="ADR80" s="197"/>
      <c r="ADS80" s="197"/>
      <c r="ADT80" s="197"/>
      <c r="ADU80" s="197"/>
      <c r="ADV80" s="197"/>
      <c r="ADW80" s="197"/>
      <c r="ADX80" s="197"/>
      <c r="ADY80" s="197"/>
      <c r="ADZ80" s="197"/>
      <c r="AEA80" s="197"/>
      <c r="AEB80" s="197"/>
      <c r="AEC80" s="197"/>
      <c r="AED80" s="197"/>
      <c r="AEE80" s="197"/>
      <c r="AEF80" s="197"/>
      <c r="AEG80" s="197"/>
      <c r="AEH80" s="197"/>
      <c r="AEI80" s="197"/>
      <c r="AEJ80" s="197"/>
      <c r="AEK80" s="197"/>
      <c r="AEL80" s="197"/>
      <c r="AEM80" s="197"/>
      <c r="AEN80" s="197"/>
      <c r="AEO80" s="197"/>
      <c r="AEP80" s="197"/>
      <c r="AEQ80" s="197"/>
      <c r="AER80" s="197"/>
      <c r="AES80" s="197"/>
      <c r="AET80" s="197"/>
      <c r="AEU80" s="197"/>
      <c r="AEV80" s="197"/>
      <c r="AEW80" s="197"/>
      <c r="AEX80" s="197"/>
      <c r="AEY80" s="197"/>
      <c r="AEZ80" s="197"/>
      <c r="AFA80" s="197"/>
      <c r="AFB80" s="197"/>
      <c r="AFC80" s="197"/>
      <c r="AFD80" s="197"/>
      <c r="AFE80" s="197"/>
      <c r="AFF80" s="197"/>
      <c r="AFG80" s="197"/>
      <c r="AFH80" s="197"/>
      <c r="AFI80" s="197"/>
      <c r="AFJ80" s="197"/>
      <c r="AFK80" s="197"/>
      <c r="AFL80" s="197"/>
      <c r="AFM80" s="197"/>
      <c r="AFN80" s="197"/>
      <c r="AFO80" s="197"/>
      <c r="AFP80" s="197"/>
      <c r="AFQ80" s="197"/>
      <c r="AFR80" s="197"/>
      <c r="AFS80" s="197"/>
      <c r="AFT80" s="197"/>
      <c r="AFU80" s="197"/>
      <c r="AFV80" s="197"/>
      <c r="AFW80" s="197"/>
      <c r="AFX80" s="197"/>
      <c r="AFY80" s="197"/>
      <c r="AFZ80" s="197"/>
      <c r="AGA80" s="197"/>
      <c r="AGB80" s="197"/>
      <c r="AGC80" s="197"/>
      <c r="AGD80" s="197"/>
      <c r="AGE80" s="197"/>
      <c r="AGF80" s="197"/>
      <c r="AGG80" s="197"/>
      <c r="AGH80" s="197"/>
      <c r="AGI80" s="197"/>
      <c r="AGJ80" s="197"/>
      <c r="AGK80" s="197"/>
      <c r="AGL80" s="197"/>
      <c r="AGM80" s="197"/>
      <c r="AGN80" s="197"/>
      <c r="AGO80" s="197"/>
      <c r="AGP80" s="197"/>
      <c r="AGQ80" s="197"/>
      <c r="AGR80" s="197"/>
      <c r="AGS80" s="197"/>
      <c r="AGT80" s="197"/>
      <c r="AGU80" s="197"/>
      <c r="AGV80" s="197"/>
      <c r="AGW80" s="197"/>
      <c r="AGX80" s="197"/>
      <c r="AGY80" s="197"/>
      <c r="AGZ80" s="197"/>
      <c r="AHA80" s="197"/>
      <c r="AHB80" s="197"/>
      <c r="AHC80" s="197"/>
      <c r="AHD80" s="197"/>
      <c r="AHE80" s="197"/>
      <c r="AHF80" s="197"/>
      <c r="AHG80" s="197"/>
      <c r="AHH80" s="197"/>
      <c r="AHI80" s="197"/>
      <c r="AHJ80" s="197"/>
      <c r="AHK80" s="197"/>
      <c r="AHL80" s="197"/>
      <c r="AHM80" s="197"/>
      <c r="AHN80" s="197"/>
      <c r="AHO80" s="197"/>
      <c r="AHP80" s="197"/>
      <c r="AHQ80" s="197"/>
      <c r="AHR80" s="197"/>
      <c r="AHS80" s="197"/>
      <c r="AHT80" s="197"/>
      <c r="AHU80" s="197"/>
      <c r="AHV80" s="197"/>
      <c r="AHW80" s="197"/>
      <c r="AHX80" s="197"/>
      <c r="AHY80" s="197"/>
      <c r="AHZ80" s="197"/>
      <c r="AIA80" s="197"/>
      <c r="AIB80" s="197"/>
      <c r="AIC80" s="197"/>
      <c r="AID80" s="197"/>
      <c r="AIE80" s="197"/>
      <c r="AIF80" s="197"/>
      <c r="AIG80" s="197"/>
      <c r="AIH80" s="197"/>
      <c r="AII80" s="197"/>
      <c r="AIJ80" s="197"/>
      <c r="AIK80" s="197"/>
      <c r="AIL80" s="197"/>
      <c r="AIM80" s="197"/>
      <c r="AIN80" s="197"/>
      <c r="AIO80" s="197"/>
      <c r="AIP80" s="197"/>
      <c r="AIQ80" s="197"/>
      <c r="AIR80" s="197"/>
      <c r="AIS80" s="197"/>
      <c r="AIT80" s="197"/>
      <c r="AIU80" s="197"/>
      <c r="AIV80" s="197"/>
      <c r="AIW80" s="197"/>
      <c r="AIX80" s="197"/>
      <c r="AIY80" s="197"/>
      <c r="AIZ80" s="197"/>
      <c r="AJA80" s="197"/>
      <c r="AJB80" s="197"/>
      <c r="AJC80" s="197"/>
      <c r="AJD80" s="197"/>
      <c r="AJE80" s="197"/>
      <c r="AJF80" s="197"/>
      <c r="AJG80" s="197"/>
      <c r="AJH80" s="197"/>
      <c r="AJI80" s="197"/>
      <c r="AJJ80" s="197"/>
      <c r="AJK80" s="197"/>
      <c r="AJL80" s="197"/>
      <c r="AJM80" s="197"/>
      <c r="AJN80" s="197"/>
      <c r="AJO80" s="197"/>
      <c r="AJP80" s="197"/>
      <c r="AJQ80" s="197"/>
      <c r="AJR80" s="197"/>
      <c r="AJS80" s="197"/>
      <c r="AJT80" s="197"/>
      <c r="AJU80" s="197"/>
      <c r="AJV80" s="197"/>
      <c r="AJW80" s="197"/>
      <c r="AJX80" s="197"/>
      <c r="AJY80" s="197"/>
      <c r="AJZ80" s="197"/>
      <c r="AKA80" s="197"/>
      <c r="AKB80" s="197"/>
      <c r="AKC80" s="197"/>
      <c r="AKD80" s="197"/>
      <c r="AKE80" s="197"/>
      <c r="AKF80" s="197"/>
      <c r="AKG80" s="197"/>
      <c r="AKH80" s="197"/>
      <c r="AKI80" s="197"/>
      <c r="AKJ80" s="197"/>
      <c r="AKK80" s="197"/>
      <c r="AKL80" s="197"/>
      <c r="AKM80" s="197"/>
      <c r="AKN80" s="197"/>
      <c r="AKO80" s="197"/>
      <c r="AKP80" s="197"/>
      <c r="AKQ80" s="197"/>
      <c r="AKR80" s="197"/>
      <c r="AKS80" s="197"/>
      <c r="AKT80" s="197"/>
      <c r="AKU80" s="197"/>
      <c r="AKV80" s="197"/>
      <c r="AKW80" s="197"/>
      <c r="AKX80" s="197"/>
      <c r="AKY80" s="197"/>
      <c r="AKZ80" s="197"/>
      <c r="ALA80" s="197"/>
      <c r="ALB80" s="197"/>
      <c r="ALC80" s="197"/>
      <c r="ALD80" s="197"/>
      <c r="ALE80" s="197"/>
      <c r="ALF80" s="197"/>
      <c r="ALG80" s="197"/>
      <c r="ALH80" s="197"/>
      <c r="ALI80" s="197"/>
      <c r="ALJ80" s="197"/>
      <c r="ALK80" s="197"/>
      <c r="ALL80" s="197"/>
      <c r="ALM80" s="197"/>
      <c r="ALN80" s="197"/>
      <c r="ALO80" s="197"/>
      <c r="ALP80" s="197"/>
      <c r="ALQ80" s="197"/>
      <c r="ALR80" s="197"/>
      <c r="ALS80" s="197"/>
      <c r="ALT80" s="197"/>
      <c r="ALU80" s="197"/>
      <c r="ALV80" s="197"/>
      <c r="ALW80" s="197"/>
      <c r="ALX80" s="197"/>
      <c r="ALY80" s="197"/>
      <c r="ALZ80" s="197"/>
      <c r="AMA80" s="197"/>
      <c r="AMB80" s="197"/>
    </row>
    <row r="81" spans="1:1016" s="198" customFormat="1" ht="36.75" customHeight="1" x14ac:dyDescent="0.25">
      <c r="A81" s="348"/>
      <c r="B81" s="272" t="s">
        <v>262</v>
      </c>
      <c r="C81" s="34"/>
      <c r="D81" s="34"/>
      <c r="E81" s="34"/>
      <c r="F81" s="34"/>
      <c r="G81" s="34"/>
      <c r="H81" s="203"/>
      <c r="I81" s="204"/>
      <c r="J81" s="203">
        <v>2016</v>
      </c>
      <c r="K81" s="236"/>
      <c r="L81" s="236"/>
      <c r="M81" s="317">
        <f>1994.5925-110</f>
        <v>1884.6</v>
      </c>
      <c r="N81" s="157">
        <v>0</v>
      </c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7"/>
      <c r="AG81" s="197"/>
      <c r="AH81" s="197"/>
      <c r="AI81" s="197"/>
      <c r="AJ81" s="197"/>
      <c r="AK81" s="197"/>
      <c r="AL81" s="197"/>
      <c r="AM81" s="197"/>
      <c r="AN81" s="197"/>
      <c r="AO81" s="197"/>
      <c r="AP81" s="197"/>
      <c r="AQ81" s="197"/>
      <c r="AR81" s="197"/>
      <c r="AS81" s="197"/>
      <c r="AT81" s="197"/>
      <c r="AU81" s="197"/>
      <c r="AV81" s="197"/>
      <c r="AW81" s="197"/>
      <c r="AX81" s="197"/>
      <c r="AY81" s="197"/>
      <c r="AZ81" s="197"/>
      <c r="BA81" s="197"/>
      <c r="BB81" s="197"/>
      <c r="BC81" s="197"/>
      <c r="BD81" s="197"/>
      <c r="BE81" s="197"/>
      <c r="BF81" s="197"/>
      <c r="BG81" s="197"/>
      <c r="BH81" s="197"/>
      <c r="BI81" s="197"/>
      <c r="BJ81" s="197"/>
      <c r="BK81" s="197"/>
      <c r="BL81" s="197"/>
      <c r="BM81" s="197"/>
      <c r="BN81" s="197"/>
      <c r="BO81" s="197"/>
      <c r="BP81" s="197"/>
      <c r="BQ81" s="197"/>
      <c r="BR81" s="197"/>
      <c r="BS81" s="197"/>
      <c r="BT81" s="197"/>
      <c r="BU81" s="197"/>
      <c r="BV81" s="197"/>
      <c r="BW81" s="197"/>
      <c r="BX81" s="197"/>
      <c r="BY81" s="197"/>
      <c r="BZ81" s="197"/>
      <c r="CA81" s="197"/>
      <c r="CB81" s="197"/>
      <c r="CC81" s="197"/>
      <c r="CD81" s="197"/>
      <c r="CE81" s="197"/>
      <c r="CF81" s="197"/>
      <c r="CG81" s="197"/>
      <c r="CH81" s="197"/>
      <c r="CI81" s="197"/>
      <c r="CJ81" s="197"/>
      <c r="CK81" s="197"/>
      <c r="CL81" s="197"/>
      <c r="CM81" s="197"/>
      <c r="CN81" s="197"/>
      <c r="CO81" s="197"/>
      <c r="CP81" s="197"/>
      <c r="CQ81" s="197"/>
      <c r="CR81" s="197"/>
      <c r="CS81" s="197"/>
      <c r="CT81" s="197"/>
      <c r="CU81" s="197"/>
      <c r="CV81" s="197"/>
      <c r="CW81" s="197"/>
      <c r="CX81" s="197"/>
      <c r="CY81" s="197"/>
      <c r="CZ81" s="197"/>
      <c r="DA81" s="197"/>
      <c r="DB81" s="197"/>
      <c r="DC81" s="197"/>
      <c r="DD81" s="197"/>
      <c r="DE81" s="197"/>
      <c r="DF81" s="197"/>
      <c r="DG81" s="197"/>
      <c r="DH81" s="197"/>
      <c r="DI81" s="197"/>
      <c r="DJ81" s="197"/>
      <c r="DK81" s="197"/>
      <c r="DL81" s="197"/>
      <c r="DM81" s="197"/>
      <c r="DN81" s="197"/>
      <c r="DO81" s="197"/>
      <c r="DP81" s="197"/>
      <c r="DQ81" s="197"/>
      <c r="DR81" s="197"/>
      <c r="DS81" s="197"/>
      <c r="DT81" s="197"/>
      <c r="DU81" s="197"/>
      <c r="DV81" s="197"/>
      <c r="DW81" s="197"/>
      <c r="DX81" s="197"/>
      <c r="DY81" s="197"/>
      <c r="DZ81" s="197"/>
      <c r="EA81" s="197"/>
      <c r="EB81" s="197"/>
      <c r="EC81" s="197"/>
      <c r="ED81" s="197"/>
      <c r="EE81" s="197"/>
      <c r="EF81" s="197"/>
      <c r="EG81" s="197"/>
      <c r="EH81" s="197"/>
      <c r="EI81" s="197"/>
      <c r="EJ81" s="197"/>
      <c r="EK81" s="197"/>
      <c r="EL81" s="197"/>
      <c r="EM81" s="197"/>
      <c r="EN81" s="197"/>
      <c r="EO81" s="197"/>
      <c r="EP81" s="197"/>
      <c r="EQ81" s="197"/>
      <c r="ER81" s="197"/>
      <c r="ES81" s="197"/>
      <c r="ET81" s="197"/>
      <c r="EU81" s="197"/>
      <c r="EV81" s="197"/>
      <c r="EW81" s="197"/>
      <c r="EX81" s="197"/>
      <c r="EY81" s="197"/>
      <c r="EZ81" s="197"/>
      <c r="FA81" s="197"/>
      <c r="FB81" s="197"/>
      <c r="FC81" s="197"/>
      <c r="FD81" s="197"/>
      <c r="FE81" s="197"/>
      <c r="FF81" s="197"/>
      <c r="FG81" s="197"/>
      <c r="FH81" s="197"/>
      <c r="FI81" s="197"/>
      <c r="FJ81" s="197"/>
      <c r="FK81" s="197"/>
      <c r="FL81" s="197"/>
      <c r="FM81" s="197"/>
      <c r="FN81" s="197"/>
      <c r="FO81" s="197"/>
      <c r="FP81" s="197"/>
      <c r="FQ81" s="197"/>
      <c r="FR81" s="197"/>
      <c r="FS81" s="197"/>
      <c r="FT81" s="197"/>
      <c r="FU81" s="197"/>
      <c r="FV81" s="197"/>
      <c r="FW81" s="197"/>
      <c r="FX81" s="197"/>
      <c r="FY81" s="197"/>
      <c r="FZ81" s="197"/>
      <c r="GA81" s="197"/>
      <c r="GB81" s="197"/>
      <c r="GC81" s="197"/>
      <c r="GD81" s="197"/>
      <c r="GE81" s="197"/>
      <c r="GF81" s="197"/>
      <c r="GG81" s="197"/>
      <c r="GH81" s="197"/>
      <c r="GI81" s="197"/>
      <c r="GJ81" s="197"/>
      <c r="GK81" s="197"/>
      <c r="GL81" s="197"/>
      <c r="GM81" s="197"/>
      <c r="GN81" s="197"/>
      <c r="GO81" s="197"/>
      <c r="GP81" s="197"/>
      <c r="GQ81" s="197"/>
      <c r="GR81" s="197"/>
      <c r="GS81" s="197"/>
      <c r="GT81" s="197"/>
      <c r="GU81" s="197"/>
      <c r="GV81" s="197"/>
      <c r="GW81" s="197"/>
      <c r="GX81" s="197"/>
      <c r="GY81" s="197"/>
      <c r="GZ81" s="197"/>
      <c r="HA81" s="197"/>
      <c r="HB81" s="197"/>
      <c r="HC81" s="197"/>
      <c r="HD81" s="197"/>
      <c r="HE81" s="197"/>
      <c r="HF81" s="197"/>
      <c r="HG81" s="197"/>
      <c r="HH81" s="197"/>
      <c r="HI81" s="197"/>
      <c r="HJ81" s="197"/>
      <c r="HK81" s="197"/>
      <c r="HL81" s="197"/>
      <c r="HM81" s="197"/>
      <c r="HN81" s="197"/>
      <c r="HO81" s="197"/>
      <c r="HP81" s="197"/>
      <c r="HQ81" s="197"/>
      <c r="HR81" s="197"/>
      <c r="HS81" s="197"/>
      <c r="HT81" s="197"/>
      <c r="HU81" s="197"/>
      <c r="HV81" s="197"/>
      <c r="HW81" s="197"/>
      <c r="HX81" s="197"/>
      <c r="HY81" s="197"/>
      <c r="HZ81" s="197"/>
      <c r="IA81" s="197"/>
      <c r="IB81" s="197"/>
      <c r="IC81" s="197"/>
      <c r="ID81" s="197"/>
      <c r="IE81" s="197"/>
      <c r="IF81" s="197"/>
      <c r="IG81" s="197"/>
      <c r="IH81" s="197"/>
      <c r="II81" s="197"/>
      <c r="IJ81" s="197"/>
      <c r="IK81" s="197"/>
      <c r="IL81" s="197"/>
      <c r="IM81" s="197"/>
      <c r="IN81" s="197"/>
      <c r="IO81" s="197"/>
      <c r="IP81" s="197"/>
      <c r="IQ81" s="197"/>
      <c r="IR81" s="197"/>
      <c r="IS81" s="197"/>
      <c r="IT81" s="197"/>
      <c r="IU81" s="197"/>
      <c r="IV81" s="197"/>
      <c r="IW81" s="197"/>
      <c r="IX81" s="197"/>
      <c r="IY81" s="197"/>
      <c r="IZ81" s="197"/>
      <c r="JA81" s="197"/>
      <c r="JB81" s="197"/>
      <c r="JC81" s="197"/>
      <c r="JD81" s="197"/>
      <c r="JE81" s="197"/>
      <c r="JF81" s="197"/>
      <c r="JG81" s="197"/>
      <c r="JH81" s="197"/>
      <c r="JI81" s="197"/>
      <c r="JJ81" s="197"/>
      <c r="JK81" s="197"/>
      <c r="JL81" s="197"/>
      <c r="JM81" s="197"/>
      <c r="JN81" s="197"/>
      <c r="JO81" s="197"/>
      <c r="JP81" s="197"/>
      <c r="JQ81" s="197"/>
      <c r="JR81" s="197"/>
      <c r="JS81" s="197"/>
      <c r="JT81" s="197"/>
      <c r="JU81" s="197"/>
      <c r="JV81" s="197"/>
      <c r="JW81" s="197"/>
      <c r="JX81" s="197"/>
      <c r="JY81" s="197"/>
      <c r="JZ81" s="197"/>
      <c r="KA81" s="197"/>
      <c r="KB81" s="197"/>
      <c r="KC81" s="197"/>
      <c r="KD81" s="197"/>
      <c r="KE81" s="197"/>
      <c r="KF81" s="197"/>
      <c r="KG81" s="197"/>
      <c r="KH81" s="197"/>
      <c r="KI81" s="197"/>
      <c r="KJ81" s="197"/>
      <c r="KK81" s="197"/>
      <c r="KL81" s="197"/>
      <c r="KM81" s="197"/>
      <c r="KN81" s="197"/>
      <c r="KO81" s="197"/>
      <c r="KP81" s="197"/>
      <c r="KQ81" s="197"/>
      <c r="KR81" s="197"/>
      <c r="KS81" s="197"/>
      <c r="KT81" s="197"/>
      <c r="KU81" s="197"/>
      <c r="KV81" s="197"/>
      <c r="KW81" s="197"/>
      <c r="KX81" s="197"/>
      <c r="KY81" s="197"/>
      <c r="KZ81" s="197"/>
      <c r="LA81" s="197"/>
      <c r="LB81" s="197"/>
      <c r="LC81" s="197"/>
      <c r="LD81" s="197"/>
      <c r="LE81" s="197"/>
      <c r="LF81" s="197"/>
      <c r="LG81" s="197"/>
      <c r="LH81" s="197"/>
      <c r="LI81" s="197"/>
      <c r="LJ81" s="197"/>
      <c r="LK81" s="197"/>
      <c r="LL81" s="197"/>
      <c r="LM81" s="197"/>
      <c r="LN81" s="197"/>
      <c r="LO81" s="197"/>
      <c r="LP81" s="197"/>
      <c r="LQ81" s="197"/>
      <c r="LR81" s="197"/>
      <c r="LS81" s="197"/>
      <c r="LT81" s="197"/>
      <c r="LU81" s="197"/>
      <c r="LV81" s="197"/>
      <c r="LW81" s="197"/>
      <c r="LX81" s="197"/>
      <c r="LY81" s="197"/>
      <c r="LZ81" s="197"/>
      <c r="MA81" s="197"/>
      <c r="MB81" s="197"/>
      <c r="MC81" s="197"/>
      <c r="MD81" s="197"/>
      <c r="ME81" s="197"/>
      <c r="MF81" s="197"/>
      <c r="MG81" s="197"/>
      <c r="MH81" s="197"/>
      <c r="MI81" s="197"/>
      <c r="MJ81" s="197"/>
      <c r="MK81" s="197"/>
      <c r="ML81" s="197"/>
      <c r="MM81" s="197"/>
      <c r="MN81" s="197"/>
      <c r="MO81" s="197"/>
      <c r="MP81" s="197"/>
      <c r="MQ81" s="197"/>
      <c r="MR81" s="197"/>
      <c r="MS81" s="197"/>
      <c r="MT81" s="197"/>
      <c r="MU81" s="197"/>
      <c r="MV81" s="197"/>
      <c r="MW81" s="197"/>
      <c r="MX81" s="197"/>
      <c r="MY81" s="197"/>
      <c r="MZ81" s="197"/>
      <c r="NA81" s="197"/>
      <c r="NB81" s="197"/>
      <c r="NC81" s="197"/>
      <c r="ND81" s="197"/>
      <c r="NE81" s="197"/>
      <c r="NF81" s="197"/>
      <c r="NG81" s="197"/>
      <c r="NH81" s="197"/>
      <c r="NI81" s="197"/>
      <c r="NJ81" s="197"/>
      <c r="NK81" s="197"/>
      <c r="NL81" s="197"/>
      <c r="NM81" s="197"/>
      <c r="NN81" s="197"/>
      <c r="NO81" s="197"/>
      <c r="NP81" s="197"/>
      <c r="NQ81" s="197"/>
      <c r="NR81" s="197"/>
      <c r="NS81" s="197"/>
      <c r="NT81" s="197"/>
      <c r="NU81" s="197"/>
      <c r="NV81" s="197"/>
      <c r="NW81" s="197"/>
      <c r="NX81" s="197"/>
      <c r="NY81" s="197"/>
      <c r="NZ81" s="197"/>
      <c r="OA81" s="197"/>
      <c r="OB81" s="197"/>
      <c r="OC81" s="197"/>
      <c r="OD81" s="197"/>
      <c r="OE81" s="197"/>
      <c r="OF81" s="197"/>
      <c r="OG81" s="197"/>
      <c r="OH81" s="197"/>
      <c r="OI81" s="197"/>
      <c r="OJ81" s="197"/>
      <c r="OK81" s="197"/>
      <c r="OL81" s="197"/>
      <c r="OM81" s="197"/>
      <c r="ON81" s="197"/>
      <c r="OO81" s="197"/>
      <c r="OP81" s="197"/>
      <c r="OQ81" s="197"/>
      <c r="OR81" s="197"/>
      <c r="OS81" s="197"/>
      <c r="OT81" s="197"/>
      <c r="OU81" s="197"/>
      <c r="OV81" s="197"/>
      <c r="OW81" s="197"/>
      <c r="OX81" s="197"/>
      <c r="OY81" s="197"/>
      <c r="OZ81" s="197"/>
      <c r="PA81" s="197"/>
      <c r="PB81" s="197"/>
      <c r="PC81" s="197"/>
      <c r="PD81" s="197"/>
      <c r="PE81" s="197"/>
      <c r="PF81" s="197"/>
      <c r="PG81" s="197"/>
      <c r="PH81" s="197"/>
      <c r="PI81" s="197"/>
      <c r="PJ81" s="197"/>
      <c r="PK81" s="197"/>
      <c r="PL81" s="197"/>
      <c r="PM81" s="197"/>
      <c r="PN81" s="197"/>
      <c r="PO81" s="197"/>
      <c r="PP81" s="197"/>
      <c r="PQ81" s="197"/>
      <c r="PR81" s="197"/>
      <c r="PS81" s="197"/>
      <c r="PT81" s="197"/>
      <c r="PU81" s="197"/>
      <c r="PV81" s="197"/>
      <c r="PW81" s="197"/>
      <c r="PX81" s="197"/>
      <c r="PY81" s="197"/>
      <c r="PZ81" s="197"/>
      <c r="QA81" s="197"/>
      <c r="QB81" s="197"/>
      <c r="QC81" s="197"/>
      <c r="QD81" s="197"/>
      <c r="QE81" s="197"/>
      <c r="QF81" s="197"/>
      <c r="QG81" s="197"/>
      <c r="QH81" s="197"/>
      <c r="QI81" s="197"/>
      <c r="QJ81" s="197"/>
      <c r="QK81" s="197"/>
      <c r="QL81" s="197"/>
      <c r="QM81" s="197"/>
      <c r="QN81" s="197"/>
      <c r="QO81" s="197"/>
      <c r="QP81" s="197"/>
      <c r="QQ81" s="197"/>
      <c r="QR81" s="197"/>
      <c r="QS81" s="197"/>
      <c r="QT81" s="197"/>
      <c r="QU81" s="197"/>
      <c r="QV81" s="197"/>
      <c r="QW81" s="197"/>
      <c r="QX81" s="197"/>
      <c r="QY81" s="197"/>
      <c r="QZ81" s="197"/>
      <c r="RA81" s="197"/>
      <c r="RB81" s="197"/>
      <c r="RC81" s="197"/>
      <c r="RD81" s="197"/>
      <c r="RE81" s="197"/>
      <c r="RF81" s="197"/>
      <c r="RG81" s="197"/>
      <c r="RH81" s="197"/>
      <c r="RI81" s="197"/>
      <c r="RJ81" s="197"/>
      <c r="RK81" s="197"/>
      <c r="RL81" s="197"/>
      <c r="RM81" s="197"/>
      <c r="RN81" s="197"/>
      <c r="RO81" s="197"/>
      <c r="RP81" s="197"/>
      <c r="RQ81" s="197"/>
      <c r="RR81" s="197"/>
      <c r="RS81" s="197"/>
      <c r="RT81" s="197"/>
      <c r="RU81" s="197"/>
      <c r="RV81" s="197"/>
      <c r="RW81" s="197"/>
      <c r="RX81" s="197"/>
      <c r="RY81" s="197"/>
      <c r="RZ81" s="197"/>
      <c r="SA81" s="197"/>
      <c r="SB81" s="197"/>
      <c r="SC81" s="197"/>
      <c r="SD81" s="197"/>
      <c r="SE81" s="197"/>
      <c r="SF81" s="197"/>
      <c r="SG81" s="197"/>
      <c r="SH81" s="197"/>
      <c r="SI81" s="197"/>
      <c r="SJ81" s="197"/>
      <c r="SK81" s="197"/>
      <c r="SL81" s="197"/>
      <c r="SM81" s="197"/>
      <c r="SN81" s="197"/>
      <c r="SO81" s="197"/>
      <c r="SP81" s="197"/>
      <c r="SQ81" s="197"/>
      <c r="SR81" s="197"/>
      <c r="SS81" s="197"/>
      <c r="ST81" s="197"/>
      <c r="SU81" s="197"/>
      <c r="SV81" s="197"/>
      <c r="SW81" s="197"/>
      <c r="SX81" s="197"/>
      <c r="SY81" s="197"/>
      <c r="SZ81" s="197"/>
      <c r="TA81" s="197"/>
      <c r="TB81" s="197"/>
      <c r="TC81" s="197"/>
      <c r="TD81" s="197"/>
      <c r="TE81" s="197"/>
      <c r="TF81" s="197"/>
      <c r="TG81" s="197"/>
      <c r="TH81" s="197"/>
      <c r="TI81" s="197"/>
      <c r="TJ81" s="197"/>
      <c r="TK81" s="197"/>
      <c r="TL81" s="197"/>
      <c r="TM81" s="197"/>
      <c r="TN81" s="197"/>
      <c r="TO81" s="197"/>
      <c r="TP81" s="197"/>
      <c r="TQ81" s="197"/>
      <c r="TR81" s="197"/>
      <c r="TS81" s="197"/>
      <c r="TT81" s="197"/>
      <c r="TU81" s="197"/>
      <c r="TV81" s="197"/>
      <c r="TW81" s="197"/>
      <c r="TX81" s="197"/>
      <c r="TY81" s="197"/>
      <c r="TZ81" s="197"/>
      <c r="UA81" s="197"/>
      <c r="UB81" s="197"/>
      <c r="UC81" s="197"/>
      <c r="UD81" s="197"/>
      <c r="UE81" s="197"/>
      <c r="UF81" s="197"/>
      <c r="UG81" s="197"/>
      <c r="UH81" s="197"/>
      <c r="UI81" s="197"/>
      <c r="UJ81" s="197"/>
      <c r="UK81" s="197"/>
      <c r="UL81" s="197"/>
      <c r="UM81" s="197"/>
      <c r="UN81" s="197"/>
      <c r="UO81" s="197"/>
      <c r="UP81" s="197"/>
      <c r="UQ81" s="197"/>
      <c r="UR81" s="197"/>
      <c r="US81" s="197"/>
      <c r="UT81" s="197"/>
      <c r="UU81" s="197"/>
      <c r="UV81" s="197"/>
      <c r="UW81" s="197"/>
      <c r="UX81" s="197"/>
      <c r="UY81" s="197"/>
      <c r="UZ81" s="197"/>
      <c r="VA81" s="197"/>
      <c r="VB81" s="197"/>
      <c r="VC81" s="197"/>
      <c r="VD81" s="197"/>
      <c r="VE81" s="197"/>
      <c r="VF81" s="197"/>
      <c r="VG81" s="197"/>
      <c r="VH81" s="197"/>
      <c r="VI81" s="197"/>
      <c r="VJ81" s="197"/>
      <c r="VK81" s="197"/>
      <c r="VL81" s="197"/>
      <c r="VM81" s="197"/>
      <c r="VN81" s="197"/>
      <c r="VO81" s="197"/>
      <c r="VP81" s="197"/>
      <c r="VQ81" s="197"/>
      <c r="VR81" s="197"/>
      <c r="VS81" s="197"/>
      <c r="VT81" s="197"/>
      <c r="VU81" s="197"/>
      <c r="VV81" s="197"/>
      <c r="VW81" s="197"/>
      <c r="VX81" s="197"/>
      <c r="VY81" s="197"/>
      <c r="VZ81" s="197"/>
      <c r="WA81" s="197"/>
      <c r="WB81" s="197"/>
      <c r="WC81" s="197"/>
      <c r="WD81" s="197"/>
      <c r="WE81" s="197"/>
      <c r="WF81" s="197"/>
      <c r="WG81" s="197"/>
      <c r="WH81" s="197"/>
      <c r="WI81" s="197"/>
      <c r="WJ81" s="197"/>
      <c r="WK81" s="197"/>
      <c r="WL81" s="197"/>
      <c r="WM81" s="197"/>
      <c r="WN81" s="197"/>
      <c r="WO81" s="197"/>
      <c r="WP81" s="197"/>
      <c r="WQ81" s="197"/>
      <c r="WR81" s="197"/>
      <c r="WS81" s="197"/>
      <c r="WT81" s="197"/>
      <c r="WU81" s="197"/>
      <c r="WV81" s="197"/>
      <c r="WW81" s="197"/>
      <c r="WX81" s="197"/>
      <c r="WY81" s="197"/>
      <c r="WZ81" s="197"/>
      <c r="XA81" s="197"/>
      <c r="XB81" s="197"/>
      <c r="XC81" s="197"/>
      <c r="XD81" s="197"/>
      <c r="XE81" s="197"/>
      <c r="XF81" s="197"/>
      <c r="XG81" s="197"/>
      <c r="XH81" s="197"/>
      <c r="XI81" s="197"/>
      <c r="XJ81" s="197"/>
      <c r="XK81" s="197"/>
      <c r="XL81" s="197"/>
      <c r="XM81" s="197"/>
      <c r="XN81" s="197"/>
      <c r="XO81" s="197"/>
      <c r="XP81" s="197"/>
      <c r="XQ81" s="197"/>
      <c r="XR81" s="197"/>
      <c r="XS81" s="197"/>
      <c r="XT81" s="197"/>
      <c r="XU81" s="197"/>
      <c r="XV81" s="197"/>
      <c r="XW81" s="197"/>
      <c r="XX81" s="197"/>
      <c r="XY81" s="197"/>
      <c r="XZ81" s="197"/>
      <c r="YA81" s="197"/>
      <c r="YB81" s="197"/>
      <c r="YC81" s="197"/>
      <c r="YD81" s="197"/>
      <c r="YE81" s="197"/>
      <c r="YF81" s="197"/>
      <c r="YG81" s="197"/>
      <c r="YH81" s="197"/>
      <c r="YI81" s="197"/>
      <c r="YJ81" s="197"/>
      <c r="YK81" s="197"/>
      <c r="YL81" s="197"/>
      <c r="YM81" s="197"/>
      <c r="YN81" s="197"/>
      <c r="YO81" s="197"/>
      <c r="YP81" s="197"/>
      <c r="YQ81" s="197"/>
      <c r="YR81" s="197"/>
      <c r="YS81" s="197"/>
      <c r="YT81" s="197"/>
      <c r="YU81" s="197"/>
      <c r="YV81" s="197"/>
      <c r="YW81" s="197"/>
      <c r="YX81" s="197"/>
      <c r="YY81" s="197"/>
      <c r="YZ81" s="197"/>
      <c r="ZA81" s="197"/>
      <c r="ZB81" s="197"/>
      <c r="ZC81" s="197"/>
      <c r="ZD81" s="197"/>
      <c r="ZE81" s="197"/>
      <c r="ZF81" s="197"/>
      <c r="ZG81" s="197"/>
      <c r="ZH81" s="197"/>
      <c r="ZI81" s="197"/>
      <c r="ZJ81" s="197"/>
      <c r="ZK81" s="197"/>
      <c r="ZL81" s="197"/>
      <c r="ZM81" s="197"/>
      <c r="ZN81" s="197"/>
      <c r="ZO81" s="197"/>
      <c r="ZP81" s="197"/>
      <c r="ZQ81" s="197"/>
      <c r="ZR81" s="197"/>
      <c r="ZS81" s="197"/>
      <c r="ZT81" s="197"/>
      <c r="ZU81" s="197"/>
      <c r="ZV81" s="197"/>
      <c r="ZW81" s="197"/>
      <c r="ZX81" s="197"/>
      <c r="ZY81" s="197"/>
      <c r="ZZ81" s="197"/>
      <c r="AAA81" s="197"/>
      <c r="AAB81" s="197"/>
      <c r="AAC81" s="197"/>
      <c r="AAD81" s="197"/>
      <c r="AAE81" s="197"/>
      <c r="AAF81" s="197"/>
      <c r="AAG81" s="197"/>
      <c r="AAH81" s="197"/>
      <c r="AAI81" s="197"/>
      <c r="AAJ81" s="197"/>
      <c r="AAK81" s="197"/>
      <c r="AAL81" s="197"/>
      <c r="AAM81" s="197"/>
      <c r="AAN81" s="197"/>
      <c r="AAO81" s="197"/>
      <c r="AAP81" s="197"/>
      <c r="AAQ81" s="197"/>
      <c r="AAR81" s="197"/>
      <c r="AAS81" s="197"/>
      <c r="AAT81" s="197"/>
      <c r="AAU81" s="197"/>
      <c r="AAV81" s="197"/>
      <c r="AAW81" s="197"/>
      <c r="AAX81" s="197"/>
      <c r="AAY81" s="197"/>
      <c r="AAZ81" s="197"/>
      <c r="ABA81" s="197"/>
      <c r="ABB81" s="197"/>
      <c r="ABC81" s="197"/>
      <c r="ABD81" s="197"/>
      <c r="ABE81" s="197"/>
      <c r="ABF81" s="197"/>
      <c r="ABG81" s="197"/>
      <c r="ABH81" s="197"/>
      <c r="ABI81" s="197"/>
      <c r="ABJ81" s="197"/>
      <c r="ABK81" s="197"/>
      <c r="ABL81" s="197"/>
      <c r="ABM81" s="197"/>
      <c r="ABN81" s="197"/>
      <c r="ABO81" s="197"/>
      <c r="ABP81" s="197"/>
      <c r="ABQ81" s="197"/>
      <c r="ABR81" s="197"/>
      <c r="ABS81" s="197"/>
      <c r="ABT81" s="197"/>
      <c r="ABU81" s="197"/>
      <c r="ABV81" s="197"/>
      <c r="ABW81" s="197"/>
      <c r="ABX81" s="197"/>
      <c r="ABY81" s="197"/>
      <c r="ABZ81" s="197"/>
      <c r="ACA81" s="197"/>
      <c r="ACB81" s="197"/>
      <c r="ACC81" s="197"/>
      <c r="ACD81" s="197"/>
      <c r="ACE81" s="197"/>
      <c r="ACF81" s="197"/>
      <c r="ACG81" s="197"/>
      <c r="ACH81" s="197"/>
      <c r="ACI81" s="197"/>
      <c r="ACJ81" s="197"/>
      <c r="ACK81" s="197"/>
      <c r="ACL81" s="197"/>
      <c r="ACM81" s="197"/>
      <c r="ACN81" s="197"/>
      <c r="ACO81" s="197"/>
      <c r="ACP81" s="197"/>
      <c r="ACQ81" s="197"/>
      <c r="ACR81" s="197"/>
      <c r="ACS81" s="197"/>
      <c r="ACT81" s="197"/>
      <c r="ACU81" s="197"/>
      <c r="ACV81" s="197"/>
      <c r="ACW81" s="197"/>
      <c r="ACX81" s="197"/>
      <c r="ACY81" s="197"/>
      <c r="ACZ81" s="197"/>
      <c r="ADA81" s="197"/>
      <c r="ADB81" s="197"/>
      <c r="ADC81" s="197"/>
      <c r="ADD81" s="197"/>
      <c r="ADE81" s="197"/>
      <c r="ADF81" s="197"/>
      <c r="ADG81" s="197"/>
      <c r="ADH81" s="197"/>
      <c r="ADI81" s="197"/>
      <c r="ADJ81" s="197"/>
      <c r="ADK81" s="197"/>
      <c r="ADL81" s="197"/>
      <c r="ADM81" s="197"/>
      <c r="ADN81" s="197"/>
      <c r="ADO81" s="197"/>
      <c r="ADP81" s="197"/>
      <c r="ADQ81" s="197"/>
      <c r="ADR81" s="197"/>
      <c r="ADS81" s="197"/>
      <c r="ADT81" s="197"/>
      <c r="ADU81" s="197"/>
      <c r="ADV81" s="197"/>
      <c r="ADW81" s="197"/>
      <c r="ADX81" s="197"/>
      <c r="ADY81" s="197"/>
      <c r="ADZ81" s="197"/>
      <c r="AEA81" s="197"/>
      <c r="AEB81" s="197"/>
      <c r="AEC81" s="197"/>
      <c r="AED81" s="197"/>
      <c r="AEE81" s="197"/>
      <c r="AEF81" s="197"/>
      <c r="AEG81" s="197"/>
      <c r="AEH81" s="197"/>
      <c r="AEI81" s="197"/>
      <c r="AEJ81" s="197"/>
      <c r="AEK81" s="197"/>
      <c r="AEL81" s="197"/>
      <c r="AEM81" s="197"/>
      <c r="AEN81" s="197"/>
      <c r="AEO81" s="197"/>
      <c r="AEP81" s="197"/>
      <c r="AEQ81" s="197"/>
      <c r="AER81" s="197"/>
      <c r="AES81" s="197"/>
      <c r="AET81" s="197"/>
      <c r="AEU81" s="197"/>
      <c r="AEV81" s="197"/>
      <c r="AEW81" s="197"/>
      <c r="AEX81" s="197"/>
      <c r="AEY81" s="197"/>
      <c r="AEZ81" s="197"/>
      <c r="AFA81" s="197"/>
      <c r="AFB81" s="197"/>
      <c r="AFC81" s="197"/>
      <c r="AFD81" s="197"/>
      <c r="AFE81" s="197"/>
      <c r="AFF81" s="197"/>
      <c r="AFG81" s="197"/>
      <c r="AFH81" s="197"/>
      <c r="AFI81" s="197"/>
      <c r="AFJ81" s="197"/>
      <c r="AFK81" s="197"/>
      <c r="AFL81" s="197"/>
      <c r="AFM81" s="197"/>
      <c r="AFN81" s="197"/>
      <c r="AFO81" s="197"/>
      <c r="AFP81" s="197"/>
      <c r="AFQ81" s="197"/>
      <c r="AFR81" s="197"/>
      <c r="AFS81" s="197"/>
      <c r="AFT81" s="197"/>
      <c r="AFU81" s="197"/>
      <c r="AFV81" s="197"/>
      <c r="AFW81" s="197"/>
      <c r="AFX81" s="197"/>
      <c r="AFY81" s="197"/>
      <c r="AFZ81" s="197"/>
      <c r="AGA81" s="197"/>
      <c r="AGB81" s="197"/>
      <c r="AGC81" s="197"/>
      <c r="AGD81" s="197"/>
      <c r="AGE81" s="197"/>
      <c r="AGF81" s="197"/>
      <c r="AGG81" s="197"/>
      <c r="AGH81" s="197"/>
      <c r="AGI81" s="197"/>
      <c r="AGJ81" s="197"/>
      <c r="AGK81" s="197"/>
      <c r="AGL81" s="197"/>
      <c r="AGM81" s="197"/>
      <c r="AGN81" s="197"/>
      <c r="AGO81" s="197"/>
      <c r="AGP81" s="197"/>
      <c r="AGQ81" s="197"/>
      <c r="AGR81" s="197"/>
      <c r="AGS81" s="197"/>
      <c r="AGT81" s="197"/>
      <c r="AGU81" s="197"/>
      <c r="AGV81" s="197"/>
      <c r="AGW81" s="197"/>
      <c r="AGX81" s="197"/>
      <c r="AGY81" s="197"/>
      <c r="AGZ81" s="197"/>
      <c r="AHA81" s="197"/>
      <c r="AHB81" s="197"/>
      <c r="AHC81" s="197"/>
      <c r="AHD81" s="197"/>
      <c r="AHE81" s="197"/>
      <c r="AHF81" s="197"/>
      <c r="AHG81" s="197"/>
      <c r="AHH81" s="197"/>
      <c r="AHI81" s="197"/>
      <c r="AHJ81" s="197"/>
      <c r="AHK81" s="197"/>
      <c r="AHL81" s="197"/>
      <c r="AHM81" s="197"/>
      <c r="AHN81" s="197"/>
      <c r="AHO81" s="197"/>
      <c r="AHP81" s="197"/>
      <c r="AHQ81" s="197"/>
      <c r="AHR81" s="197"/>
      <c r="AHS81" s="197"/>
      <c r="AHT81" s="197"/>
      <c r="AHU81" s="197"/>
      <c r="AHV81" s="197"/>
      <c r="AHW81" s="197"/>
      <c r="AHX81" s="197"/>
      <c r="AHY81" s="197"/>
      <c r="AHZ81" s="197"/>
      <c r="AIA81" s="197"/>
      <c r="AIB81" s="197"/>
      <c r="AIC81" s="197"/>
      <c r="AID81" s="197"/>
      <c r="AIE81" s="197"/>
      <c r="AIF81" s="197"/>
      <c r="AIG81" s="197"/>
      <c r="AIH81" s="197"/>
      <c r="AII81" s="197"/>
      <c r="AIJ81" s="197"/>
      <c r="AIK81" s="197"/>
      <c r="AIL81" s="197"/>
      <c r="AIM81" s="197"/>
      <c r="AIN81" s="197"/>
      <c r="AIO81" s="197"/>
      <c r="AIP81" s="197"/>
      <c r="AIQ81" s="197"/>
      <c r="AIR81" s="197"/>
      <c r="AIS81" s="197"/>
      <c r="AIT81" s="197"/>
      <c r="AIU81" s="197"/>
      <c r="AIV81" s="197"/>
      <c r="AIW81" s="197"/>
      <c r="AIX81" s="197"/>
      <c r="AIY81" s="197"/>
      <c r="AIZ81" s="197"/>
      <c r="AJA81" s="197"/>
      <c r="AJB81" s="197"/>
      <c r="AJC81" s="197"/>
      <c r="AJD81" s="197"/>
      <c r="AJE81" s="197"/>
      <c r="AJF81" s="197"/>
      <c r="AJG81" s="197"/>
      <c r="AJH81" s="197"/>
      <c r="AJI81" s="197"/>
      <c r="AJJ81" s="197"/>
      <c r="AJK81" s="197"/>
      <c r="AJL81" s="197"/>
      <c r="AJM81" s="197"/>
      <c r="AJN81" s="197"/>
      <c r="AJO81" s="197"/>
      <c r="AJP81" s="197"/>
      <c r="AJQ81" s="197"/>
      <c r="AJR81" s="197"/>
      <c r="AJS81" s="197"/>
      <c r="AJT81" s="197"/>
      <c r="AJU81" s="197"/>
      <c r="AJV81" s="197"/>
      <c r="AJW81" s="197"/>
      <c r="AJX81" s="197"/>
      <c r="AJY81" s="197"/>
      <c r="AJZ81" s="197"/>
      <c r="AKA81" s="197"/>
      <c r="AKB81" s="197"/>
      <c r="AKC81" s="197"/>
      <c r="AKD81" s="197"/>
      <c r="AKE81" s="197"/>
      <c r="AKF81" s="197"/>
      <c r="AKG81" s="197"/>
      <c r="AKH81" s="197"/>
      <c r="AKI81" s="197"/>
      <c r="AKJ81" s="197"/>
      <c r="AKK81" s="197"/>
      <c r="AKL81" s="197"/>
      <c r="AKM81" s="197"/>
      <c r="AKN81" s="197"/>
      <c r="AKO81" s="197"/>
      <c r="AKP81" s="197"/>
      <c r="AKQ81" s="197"/>
      <c r="AKR81" s="197"/>
      <c r="AKS81" s="197"/>
      <c r="AKT81" s="197"/>
      <c r="AKU81" s="197"/>
      <c r="AKV81" s="197"/>
      <c r="AKW81" s="197"/>
      <c r="AKX81" s="197"/>
      <c r="AKY81" s="197"/>
      <c r="AKZ81" s="197"/>
      <c r="ALA81" s="197"/>
      <c r="ALB81" s="197"/>
      <c r="ALC81" s="197"/>
      <c r="ALD81" s="197"/>
      <c r="ALE81" s="197"/>
      <c r="ALF81" s="197"/>
      <c r="ALG81" s="197"/>
      <c r="ALH81" s="197"/>
      <c r="ALI81" s="197"/>
      <c r="ALJ81" s="197"/>
      <c r="ALK81" s="197"/>
      <c r="ALL81" s="197"/>
      <c r="ALM81" s="197"/>
      <c r="ALN81" s="197"/>
      <c r="ALO81" s="197"/>
      <c r="ALP81" s="197"/>
      <c r="ALQ81" s="197"/>
      <c r="ALR81" s="197"/>
      <c r="ALS81" s="197"/>
      <c r="ALT81" s="197"/>
      <c r="ALU81" s="197"/>
      <c r="ALV81" s="197"/>
      <c r="ALW81" s="197"/>
      <c r="ALX81" s="197"/>
      <c r="ALY81" s="197"/>
      <c r="ALZ81" s="197"/>
      <c r="AMA81" s="197"/>
      <c r="AMB81" s="197"/>
    </row>
    <row r="82" spans="1:1016" s="198" customFormat="1" ht="63" x14ac:dyDescent="0.25">
      <c r="A82" s="100" t="s">
        <v>103</v>
      </c>
      <c r="B82" s="334" t="s">
        <v>118</v>
      </c>
      <c r="C82" s="329"/>
      <c r="D82" s="329"/>
      <c r="E82" s="329"/>
      <c r="F82" s="329"/>
      <c r="G82" s="329"/>
      <c r="H82" s="329"/>
      <c r="I82" s="329"/>
      <c r="J82" s="329"/>
      <c r="K82" s="330"/>
      <c r="L82" s="330">
        <f>L85+L87+L89+L91+L93+L95</f>
        <v>5930.5</v>
      </c>
      <c r="M82" s="330">
        <f>M85+M87+M89+M91+M93+M95+M97+M99</f>
        <v>32431.4</v>
      </c>
      <c r="N82" s="330">
        <f>N85+N87+N89+N91+N93+N95</f>
        <v>29720.3</v>
      </c>
      <c r="O82" s="197"/>
      <c r="P82" s="197"/>
      <c r="Q82" s="197"/>
      <c r="R82" s="197"/>
      <c r="S82" s="197"/>
      <c r="T82" s="197"/>
      <c r="U82" s="197"/>
      <c r="V82" s="197"/>
      <c r="W82" s="197"/>
      <c r="X82" s="197"/>
      <c r="Y82" s="197"/>
      <c r="Z82" s="197"/>
      <c r="AA82" s="197"/>
      <c r="AB82" s="197"/>
      <c r="AC82" s="197"/>
      <c r="AD82" s="197"/>
      <c r="AE82" s="197"/>
      <c r="AF82" s="197"/>
      <c r="AG82" s="197"/>
      <c r="AH82" s="197"/>
      <c r="AI82" s="197"/>
      <c r="AJ82" s="197"/>
      <c r="AK82" s="197"/>
      <c r="AL82" s="197"/>
      <c r="AM82" s="197"/>
      <c r="AN82" s="197"/>
      <c r="AO82" s="197"/>
      <c r="AP82" s="197"/>
      <c r="AQ82" s="197"/>
      <c r="AR82" s="197"/>
      <c r="AS82" s="197"/>
      <c r="AT82" s="197"/>
      <c r="AU82" s="197"/>
      <c r="AV82" s="197"/>
      <c r="AW82" s="197"/>
      <c r="AX82" s="197"/>
      <c r="AY82" s="197"/>
      <c r="AZ82" s="197"/>
      <c r="BA82" s="197"/>
      <c r="BB82" s="197"/>
      <c r="BC82" s="197"/>
      <c r="BD82" s="197"/>
      <c r="BE82" s="197"/>
      <c r="BF82" s="197"/>
      <c r="BG82" s="197"/>
      <c r="BH82" s="197"/>
      <c r="BI82" s="197"/>
      <c r="BJ82" s="197"/>
      <c r="BK82" s="197"/>
      <c r="BL82" s="197"/>
      <c r="BM82" s="197"/>
      <c r="BN82" s="197"/>
      <c r="BO82" s="197"/>
      <c r="BP82" s="197"/>
      <c r="BQ82" s="197"/>
      <c r="BR82" s="197"/>
      <c r="BS82" s="197"/>
      <c r="BT82" s="197"/>
      <c r="BU82" s="197"/>
      <c r="BV82" s="197"/>
      <c r="BW82" s="197"/>
      <c r="BX82" s="197"/>
      <c r="BY82" s="197"/>
      <c r="BZ82" s="197"/>
      <c r="CA82" s="197"/>
      <c r="CB82" s="197"/>
      <c r="CC82" s="197"/>
      <c r="CD82" s="197"/>
      <c r="CE82" s="197"/>
      <c r="CF82" s="197"/>
      <c r="CG82" s="197"/>
      <c r="CH82" s="197"/>
      <c r="CI82" s="197"/>
      <c r="CJ82" s="197"/>
      <c r="CK82" s="197"/>
      <c r="CL82" s="197"/>
      <c r="CM82" s="197"/>
      <c r="CN82" s="197"/>
      <c r="CO82" s="197"/>
      <c r="CP82" s="197"/>
      <c r="CQ82" s="197"/>
      <c r="CR82" s="197"/>
      <c r="CS82" s="197"/>
      <c r="CT82" s="197"/>
      <c r="CU82" s="197"/>
      <c r="CV82" s="197"/>
      <c r="CW82" s="197"/>
      <c r="CX82" s="197"/>
      <c r="CY82" s="197"/>
      <c r="CZ82" s="197"/>
      <c r="DA82" s="197"/>
      <c r="DB82" s="197"/>
      <c r="DC82" s="197"/>
      <c r="DD82" s="197"/>
      <c r="DE82" s="197"/>
      <c r="DF82" s="197"/>
      <c r="DG82" s="197"/>
      <c r="DH82" s="197"/>
      <c r="DI82" s="197"/>
      <c r="DJ82" s="197"/>
      <c r="DK82" s="197"/>
      <c r="DL82" s="197"/>
      <c r="DM82" s="197"/>
      <c r="DN82" s="197"/>
      <c r="DO82" s="197"/>
      <c r="DP82" s="197"/>
      <c r="DQ82" s="197"/>
      <c r="DR82" s="197"/>
      <c r="DS82" s="197"/>
      <c r="DT82" s="197"/>
      <c r="DU82" s="197"/>
      <c r="DV82" s="197"/>
      <c r="DW82" s="197"/>
      <c r="DX82" s="197"/>
      <c r="DY82" s="197"/>
      <c r="DZ82" s="197"/>
      <c r="EA82" s="197"/>
      <c r="EB82" s="197"/>
      <c r="EC82" s="197"/>
      <c r="ED82" s="197"/>
      <c r="EE82" s="197"/>
      <c r="EF82" s="197"/>
      <c r="EG82" s="197"/>
      <c r="EH82" s="197"/>
      <c r="EI82" s="197"/>
      <c r="EJ82" s="197"/>
      <c r="EK82" s="197"/>
      <c r="EL82" s="197"/>
      <c r="EM82" s="197"/>
      <c r="EN82" s="197"/>
      <c r="EO82" s="197"/>
      <c r="EP82" s="197"/>
      <c r="EQ82" s="197"/>
      <c r="ER82" s="197"/>
      <c r="ES82" s="197"/>
      <c r="ET82" s="197"/>
      <c r="EU82" s="197"/>
      <c r="EV82" s="197"/>
      <c r="EW82" s="197"/>
      <c r="EX82" s="197"/>
      <c r="EY82" s="197"/>
      <c r="EZ82" s="197"/>
      <c r="FA82" s="197"/>
      <c r="FB82" s="197"/>
      <c r="FC82" s="197"/>
      <c r="FD82" s="197"/>
      <c r="FE82" s="197"/>
      <c r="FF82" s="197"/>
      <c r="FG82" s="197"/>
      <c r="FH82" s="197"/>
      <c r="FI82" s="197"/>
      <c r="FJ82" s="197"/>
      <c r="FK82" s="197"/>
      <c r="FL82" s="197"/>
      <c r="FM82" s="197"/>
      <c r="FN82" s="197"/>
      <c r="FO82" s="197"/>
      <c r="FP82" s="197"/>
      <c r="FQ82" s="197"/>
      <c r="FR82" s="197"/>
      <c r="FS82" s="197"/>
      <c r="FT82" s="197"/>
      <c r="FU82" s="197"/>
      <c r="FV82" s="197"/>
      <c r="FW82" s="197"/>
      <c r="FX82" s="197"/>
      <c r="FY82" s="197"/>
      <c r="FZ82" s="197"/>
      <c r="GA82" s="197"/>
      <c r="GB82" s="197"/>
      <c r="GC82" s="197"/>
      <c r="GD82" s="197"/>
      <c r="GE82" s="197"/>
      <c r="GF82" s="197"/>
      <c r="GG82" s="197"/>
      <c r="GH82" s="197"/>
      <c r="GI82" s="197"/>
      <c r="GJ82" s="197"/>
      <c r="GK82" s="197"/>
      <c r="GL82" s="197"/>
      <c r="GM82" s="197"/>
      <c r="GN82" s="197"/>
      <c r="GO82" s="197"/>
      <c r="GP82" s="197"/>
      <c r="GQ82" s="197"/>
      <c r="GR82" s="197"/>
      <c r="GS82" s="197"/>
      <c r="GT82" s="197"/>
      <c r="GU82" s="197"/>
      <c r="GV82" s="197"/>
      <c r="GW82" s="197"/>
      <c r="GX82" s="197"/>
      <c r="GY82" s="197"/>
      <c r="GZ82" s="197"/>
      <c r="HA82" s="197"/>
      <c r="HB82" s="197"/>
      <c r="HC82" s="197"/>
      <c r="HD82" s="197"/>
      <c r="HE82" s="197"/>
      <c r="HF82" s="197"/>
      <c r="HG82" s="197"/>
      <c r="HH82" s="197"/>
      <c r="HI82" s="197"/>
      <c r="HJ82" s="197"/>
      <c r="HK82" s="197"/>
      <c r="HL82" s="197"/>
      <c r="HM82" s="197"/>
      <c r="HN82" s="197"/>
      <c r="HO82" s="197"/>
      <c r="HP82" s="197"/>
      <c r="HQ82" s="197"/>
      <c r="HR82" s="197"/>
      <c r="HS82" s="197"/>
      <c r="HT82" s="197"/>
      <c r="HU82" s="197"/>
      <c r="HV82" s="197"/>
      <c r="HW82" s="197"/>
      <c r="HX82" s="197"/>
      <c r="HY82" s="197"/>
      <c r="HZ82" s="197"/>
      <c r="IA82" s="197"/>
      <c r="IB82" s="197"/>
      <c r="IC82" s="197"/>
      <c r="ID82" s="197"/>
      <c r="IE82" s="197"/>
      <c r="IF82" s="197"/>
      <c r="IG82" s="197"/>
      <c r="IH82" s="197"/>
      <c r="II82" s="197"/>
      <c r="IJ82" s="197"/>
      <c r="IK82" s="197"/>
      <c r="IL82" s="197"/>
      <c r="IM82" s="197"/>
      <c r="IN82" s="197"/>
      <c r="IO82" s="197"/>
      <c r="IP82" s="197"/>
      <c r="IQ82" s="197"/>
      <c r="IR82" s="197"/>
      <c r="IS82" s="197"/>
      <c r="IT82" s="197"/>
      <c r="IU82" s="197"/>
      <c r="IV82" s="197"/>
      <c r="IW82" s="197"/>
      <c r="IX82" s="197"/>
      <c r="IY82" s="197"/>
      <c r="IZ82" s="197"/>
      <c r="JA82" s="197"/>
      <c r="JB82" s="197"/>
      <c r="JC82" s="197"/>
      <c r="JD82" s="197"/>
      <c r="JE82" s="197"/>
      <c r="JF82" s="197"/>
      <c r="JG82" s="197"/>
      <c r="JH82" s="197"/>
      <c r="JI82" s="197"/>
      <c r="JJ82" s="197"/>
      <c r="JK82" s="197"/>
      <c r="JL82" s="197"/>
      <c r="JM82" s="197"/>
      <c r="JN82" s="197"/>
      <c r="JO82" s="197"/>
      <c r="JP82" s="197"/>
      <c r="JQ82" s="197"/>
      <c r="JR82" s="197"/>
      <c r="JS82" s="197"/>
      <c r="JT82" s="197"/>
      <c r="JU82" s="197"/>
      <c r="JV82" s="197"/>
      <c r="JW82" s="197"/>
      <c r="JX82" s="197"/>
      <c r="JY82" s="197"/>
      <c r="JZ82" s="197"/>
      <c r="KA82" s="197"/>
      <c r="KB82" s="197"/>
      <c r="KC82" s="197"/>
      <c r="KD82" s="197"/>
      <c r="KE82" s="197"/>
      <c r="KF82" s="197"/>
      <c r="KG82" s="197"/>
      <c r="KH82" s="197"/>
      <c r="KI82" s="197"/>
      <c r="KJ82" s="197"/>
      <c r="KK82" s="197"/>
      <c r="KL82" s="197"/>
      <c r="KM82" s="197"/>
      <c r="KN82" s="197"/>
      <c r="KO82" s="197"/>
      <c r="KP82" s="197"/>
      <c r="KQ82" s="197"/>
      <c r="KR82" s="197"/>
      <c r="KS82" s="197"/>
      <c r="KT82" s="197"/>
      <c r="KU82" s="197"/>
      <c r="KV82" s="197"/>
      <c r="KW82" s="197"/>
      <c r="KX82" s="197"/>
      <c r="KY82" s="197"/>
      <c r="KZ82" s="197"/>
      <c r="LA82" s="197"/>
      <c r="LB82" s="197"/>
      <c r="LC82" s="197"/>
      <c r="LD82" s="197"/>
      <c r="LE82" s="197"/>
      <c r="LF82" s="197"/>
      <c r="LG82" s="197"/>
      <c r="LH82" s="197"/>
      <c r="LI82" s="197"/>
      <c r="LJ82" s="197"/>
      <c r="LK82" s="197"/>
      <c r="LL82" s="197"/>
      <c r="LM82" s="197"/>
      <c r="LN82" s="197"/>
      <c r="LO82" s="197"/>
      <c r="LP82" s="197"/>
      <c r="LQ82" s="197"/>
      <c r="LR82" s="197"/>
      <c r="LS82" s="197"/>
      <c r="LT82" s="197"/>
      <c r="LU82" s="197"/>
      <c r="LV82" s="197"/>
      <c r="LW82" s="197"/>
      <c r="LX82" s="197"/>
      <c r="LY82" s="197"/>
      <c r="LZ82" s="197"/>
      <c r="MA82" s="197"/>
      <c r="MB82" s="197"/>
      <c r="MC82" s="197"/>
      <c r="MD82" s="197"/>
      <c r="ME82" s="197"/>
      <c r="MF82" s="197"/>
      <c r="MG82" s="197"/>
      <c r="MH82" s="197"/>
      <c r="MI82" s="197"/>
      <c r="MJ82" s="197"/>
      <c r="MK82" s="197"/>
      <c r="ML82" s="197"/>
      <c r="MM82" s="197"/>
      <c r="MN82" s="197"/>
      <c r="MO82" s="197"/>
      <c r="MP82" s="197"/>
      <c r="MQ82" s="197"/>
      <c r="MR82" s="197"/>
      <c r="MS82" s="197"/>
      <c r="MT82" s="197"/>
      <c r="MU82" s="197"/>
      <c r="MV82" s="197"/>
      <c r="MW82" s="197"/>
      <c r="MX82" s="197"/>
      <c r="MY82" s="197"/>
      <c r="MZ82" s="197"/>
      <c r="NA82" s="197"/>
      <c r="NB82" s="197"/>
      <c r="NC82" s="197"/>
      <c r="ND82" s="197"/>
      <c r="NE82" s="197"/>
      <c r="NF82" s="197"/>
      <c r="NG82" s="197"/>
      <c r="NH82" s="197"/>
      <c r="NI82" s="197"/>
      <c r="NJ82" s="197"/>
      <c r="NK82" s="197"/>
      <c r="NL82" s="197"/>
      <c r="NM82" s="197"/>
      <c r="NN82" s="197"/>
      <c r="NO82" s="197"/>
      <c r="NP82" s="197"/>
      <c r="NQ82" s="197"/>
      <c r="NR82" s="197"/>
      <c r="NS82" s="197"/>
      <c r="NT82" s="197"/>
      <c r="NU82" s="197"/>
      <c r="NV82" s="197"/>
      <c r="NW82" s="197"/>
      <c r="NX82" s="197"/>
      <c r="NY82" s="197"/>
      <c r="NZ82" s="197"/>
      <c r="OA82" s="197"/>
      <c r="OB82" s="197"/>
      <c r="OC82" s="197"/>
      <c r="OD82" s="197"/>
      <c r="OE82" s="197"/>
      <c r="OF82" s="197"/>
      <c r="OG82" s="197"/>
      <c r="OH82" s="197"/>
      <c r="OI82" s="197"/>
      <c r="OJ82" s="197"/>
      <c r="OK82" s="197"/>
      <c r="OL82" s="197"/>
      <c r="OM82" s="197"/>
      <c r="ON82" s="197"/>
      <c r="OO82" s="197"/>
      <c r="OP82" s="197"/>
      <c r="OQ82" s="197"/>
      <c r="OR82" s="197"/>
      <c r="OS82" s="197"/>
      <c r="OT82" s="197"/>
      <c r="OU82" s="197"/>
      <c r="OV82" s="197"/>
      <c r="OW82" s="197"/>
      <c r="OX82" s="197"/>
      <c r="OY82" s="197"/>
      <c r="OZ82" s="197"/>
      <c r="PA82" s="197"/>
      <c r="PB82" s="197"/>
      <c r="PC82" s="197"/>
      <c r="PD82" s="197"/>
      <c r="PE82" s="197"/>
      <c r="PF82" s="197"/>
      <c r="PG82" s="197"/>
      <c r="PH82" s="197"/>
      <c r="PI82" s="197"/>
      <c r="PJ82" s="197"/>
      <c r="PK82" s="197"/>
      <c r="PL82" s="197"/>
      <c r="PM82" s="197"/>
      <c r="PN82" s="197"/>
      <c r="PO82" s="197"/>
      <c r="PP82" s="197"/>
      <c r="PQ82" s="197"/>
      <c r="PR82" s="197"/>
      <c r="PS82" s="197"/>
      <c r="PT82" s="197"/>
      <c r="PU82" s="197"/>
      <c r="PV82" s="197"/>
      <c r="PW82" s="197"/>
      <c r="PX82" s="197"/>
      <c r="PY82" s="197"/>
      <c r="PZ82" s="197"/>
      <c r="QA82" s="197"/>
      <c r="QB82" s="197"/>
      <c r="QC82" s="197"/>
      <c r="QD82" s="197"/>
      <c r="QE82" s="197"/>
      <c r="QF82" s="197"/>
      <c r="QG82" s="197"/>
      <c r="QH82" s="197"/>
      <c r="QI82" s="197"/>
      <c r="QJ82" s="197"/>
      <c r="QK82" s="197"/>
      <c r="QL82" s="197"/>
      <c r="QM82" s="197"/>
      <c r="QN82" s="197"/>
      <c r="QO82" s="197"/>
      <c r="QP82" s="197"/>
      <c r="QQ82" s="197"/>
      <c r="QR82" s="197"/>
      <c r="QS82" s="197"/>
      <c r="QT82" s="197"/>
      <c r="QU82" s="197"/>
      <c r="QV82" s="197"/>
      <c r="QW82" s="197"/>
      <c r="QX82" s="197"/>
      <c r="QY82" s="197"/>
      <c r="QZ82" s="197"/>
      <c r="RA82" s="197"/>
      <c r="RB82" s="197"/>
      <c r="RC82" s="197"/>
      <c r="RD82" s="197"/>
      <c r="RE82" s="197"/>
      <c r="RF82" s="197"/>
      <c r="RG82" s="197"/>
      <c r="RH82" s="197"/>
      <c r="RI82" s="197"/>
      <c r="RJ82" s="197"/>
      <c r="RK82" s="197"/>
      <c r="RL82" s="197"/>
      <c r="RM82" s="197"/>
      <c r="RN82" s="197"/>
      <c r="RO82" s="197"/>
      <c r="RP82" s="197"/>
      <c r="RQ82" s="197"/>
      <c r="RR82" s="197"/>
      <c r="RS82" s="197"/>
      <c r="RT82" s="197"/>
      <c r="RU82" s="197"/>
      <c r="RV82" s="197"/>
      <c r="RW82" s="197"/>
      <c r="RX82" s="197"/>
      <c r="RY82" s="197"/>
      <c r="RZ82" s="197"/>
      <c r="SA82" s="197"/>
      <c r="SB82" s="197"/>
      <c r="SC82" s="197"/>
      <c r="SD82" s="197"/>
      <c r="SE82" s="197"/>
      <c r="SF82" s="197"/>
      <c r="SG82" s="197"/>
      <c r="SH82" s="197"/>
      <c r="SI82" s="197"/>
      <c r="SJ82" s="197"/>
      <c r="SK82" s="197"/>
      <c r="SL82" s="197"/>
      <c r="SM82" s="197"/>
      <c r="SN82" s="197"/>
      <c r="SO82" s="197"/>
      <c r="SP82" s="197"/>
      <c r="SQ82" s="197"/>
      <c r="SR82" s="197"/>
      <c r="SS82" s="197"/>
      <c r="ST82" s="197"/>
      <c r="SU82" s="197"/>
      <c r="SV82" s="197"/>
      <c r="SW82" s="197"/>
      <c r="SX82" s="197"/>
      <c r="SY82" s="197"/>
      <c r="SZ82" s="197"/>
      <c r="TA82" s="197"/>
      <c r="TB82" s="197"/>
      <c r="TC82" s="197"/>
      <c r="TD82" s="197"/>
      <c r="TE82" s="197"/>
      <c r="TF82" s="197"/>
      <c r="TG82" s="197"/>
      <c r="TH82" s="197"/>
      <c r="TI82" s="197"/>
      <c r="TJ82" s="197"/>
      <c r="TK82" s="197"/>
      <c r="TL82" s="197"/>
      <c r="TM82" s="197"/>
      <c r="TN82" s="197"/>
      <c r="TO82" s="197"/>
      <c r="TP82" s="197"/>
      <c r="TQ82" s="197"/>
      <c r="TR82" s="197"/>
      <c r="TS82" s="197"/>
      <c r="TT82" s="197"/>
      <c r="TU82" s="197"/>
      <c r="TV82" s="197"/>
      <c r="TW82" s="197"/>
      <c r="TX82" s="197"/>
      <c r="TY82" s="197"/>
      <c r="TZ82" s="197"/>
      <c r="UA82" s="197"/>
      <c r="UB82" s="197"/>
      <c r="UC82" s="197"/>
      <c r="UD82" s="197"/>
      <c r="UE82" s="197"/>
      <c r="UF82" s="197"/>
      <c r="UG82" s="197"/>
      <c r="UH82" s="197"/>
      <c r="UI82" s="197"/>
      <c r="UJ82" s="197"/>
      <c r="UK82" s="197"/>
      <c r="UL82" s="197"/>
      <c r="UM82" s="197"/>
      <c r="UN82" s="197"/>
      <c r="UO82" s="197"/>
      <c r="UP82" s="197"/>
      <c r="UQ82" s="197"/>
      <c r="UR82" s="197"/>
      <c r="US82" s="197"/>
      <c r="UT82" s="197"/>
      <c r="UU82" s="197"/>
      <c r="UV82" s="197"/>
      <c r="UW82" s="197"/>
      <c r="UX82" s="197"/>
      <c r="UY82" s="197"/>
      <c r="UZ82" s="197"/>
      <c r="VA82" s="197"/>
      <c r="VB82" s="197"/>
      <c r="VC82" s="197"/>
      <c r="VD82" s="197"/>
      <c r="VE82" s="197"/>
      <c r="VF82" s="197"/>
      <c r="VG82" s="197"/>
      <c r="VH82" s="197"/>
      <c r="VI82" s="197"/>
      <c r="VJ82" s="197"/>
      <c r="VK82" s="197"/>
      <c r="VL82" s="197"/>
      <c r="VM82" s="197"/>
      <c r="VN82" s="197"/>
      <c r="VO82" s="197"/>
      <c r="VP82" s="197"/>
      <c r="VQ82" s="197"/>
      <c r="VR82" s="197"/>
      <c r="VS82" s="197"/>
      <c r="VT82" s="197"/>
      <c r="VU82" s="197"/>
      <c r="VV82" s="197"/>
      <c r="VW82" s="197"/>
      <c r="VX82" s="197"/>
      <c r="VY82" s="197"/>
      <c r="VZ82" s="197"/>
      <c r="WA82" s="197"/>
      <c r="WB82" s="197"/>
      <c r="WC82" s="197"/>
      <c r="WD82" s="197"/>
      <c r="WE82" s="197"/>
      <c r="WF82" s="197"/>
      <c r="WG82" s="197"/>
      <c r="WH82" s="197"/>
      <c r="WI82" s="197"/>
      <c r="WJ82" s="197"/>
      <c r="WK82" s="197"/>
      <c r="WL82" s="197"/>
      <c r="WM82" s="197"/>
      <c r="WN82" s="197"/>
      <c r="WO82" s="197"/>
      <c r="WP82" s="197"/>
      <c r="WQ82" s="197"/>
      <c r="WR82" s="197"/>
      <c r="WS82" s="197"/>
      <c r="WT82" s="197"/>
      <c r="WU82" s="197"/>
      <c r="WV82" s="197"/>
      <c r="WW82" s="197"/>
      <c r="WX82" s="197"/>
      <c r="WY82" s="197"/>
      <c r="WZ82" s="197"/>
      <c r="XA82" s="197"/>
      <c r="XB82" s="197"/>
      <c r="XC82" s="197"/>
      <c r="XD82" s="197"/>
      <c r="XE82" s="197"/>
      <c r="XF82" s="197"/>
      <c r="XG82" s="197"/>
      <c r="XH82" s="197"/>
      <c r="XI82" s="197"/>
      <c r="XJ82" s="197"/>
      <c r="XK82" s="197"/>
      <c r="XL82" s="197"/>
      <c r="XM82" s="197"/>
      <c r="XN82" s="197"/>
      <c r="XO82" s="197"/>
      <c r="XP82" s="197"/>
      <c r="XQ82" s="197"/>
      <c r="XR82" s="197"/>
      <c r="XS82" s="197"/>
      <c r="XT82" s="197"/>
      <c r="XU82" s="197"/>
      <c r="XV82" s="197"/>
      <c r="XW82" s="197"/>
      <c r="XX82" s="197"/>
      <c r="XY82" s="197"/>
      <c r="XZ82" s="197"/>
      <c r="YA82" s="197"/>
      <c r="YB82" s="197"/>
      <c r="YC82" s="197"/>
      <c r="YD82" s="197"/>
      <c r="YE82" s="197"/>
      <c r="YF82" s="197"/>
      <c r="YG82" s="197"/>
      <c r="YH82" s="197"/>
      <c r="YI82" s="197"/>
      <c r="YJ82" s="197"/>
      <c r="YK82" s="197"/>
      <c r="YL82" s="197"/>
      <c r="YM82" s="197"/>
      <c r="YN82" s="197"/>
      <c r="YO82" s="197"/>
      <c r="YP82" s="197"/>
      <c r="YQ82" s="197"/>
      <c r="YR82" s="197"/>
      <c r="YS82" s="197"/>
      <c r="YT82" s="197"/>
      <c r="YU82" s="197"/>
      <c r="YV82" s="197"/>
      <c r="YW82" s="197"/>
      <c r="YX82" s="197"/>
      <c r="YY82" s="197"/>
      <c r="YZ82" s="197"/>
      <c r="ZA82" s="197"/>
      <c r="ZB82" s="197"/>
      <c r="ZC82" s="197"/>
      <c r="ZD82" s="197"/>
      <c r="ZE82" s="197"/>
      <c r="ZF82" s="197"/>
      <c r="ZG82" s="197"/>
      <c r="ZH82" s="197"/>
      <c r="ZI82" s="197"/>
      <c r="ZJ82" s="197"/>
      <c r="ZK82" s="197"/>
      <c r="ZL82" s="197"/>
      <c r="ZM82" s="197"/>
      <c r="ZN82" s="197"/>
      <c r="ZO82" s="197"/>
      <c r="ZP82" s="197"/>
      <c r="ZQ82" s="197"/>
      <c r="ZR82" s="197"/>
      <c r="ZS82" s="197"/>
      <c r="ZT82" s="197"/>
      <c r="ZU82" s="197"/>
      <c r="ZV82" s="197"/>
      <c r="ZW82" s="197"/>
      <c r="ZX82" s="197"/>
      <c r="ZY82" s="197"/>
      <c r="ZZ82" s="197"/>
      <c r="AAA82" s="197"/>
      <c r="AAB82" s="197"/>
      <c r="AAC82" s="197"/>
      <c r="AAD82" s="197"/>
      <c r="AAE82" s="197"/>
      <c r="AAF82" s="197"/>
      <c r="AAG82" s="197"/>
      <c r="AAH82" s="197"/>
      <c r="AAI82" s="197"/>
      <c r="AAJ82" s="197"/>
      <c r="AAK82" s="197"/>
      <c r="AAL82" s="197"/>
      <c r="AAM82" s="197"/>
      <c r="AAN82" s="197"/>
      <c r="AAO82" s="197"/>
      <c r="AAP82" s="197"/>
      <c r="AAQ82" s="197"/>
      <c r="AAR82" s="197"/>
      <c r="AAS82" s="197"/>
      <c r="AAT82" s="197"/>
      <c r="AAU82" s="197"/>
      <c r="AAV82" s="197"/>
      <c r="AAW82" s="197"/>
      <c r="AAX82" s="197"/>
      <c r="AAY82" s="197"/>
      <c r="AAZ82" s="197"/>
      <c r="ABA82" s="197"/>
      <c r="ABB82" s="197"/>
      <c r="ABC82" s="197"/>
      <c r="ABD82" s="197"/>
      <c r="ABE82" s="197"/>
      <c r="ABF82" s="197"/>
      <c r="ABG82" s="197"/>
      <c r="ABH82" s="197"/>
      <c r="ABI82" s="197"/>
      <c r="ABJ82" s="197"/>
      <c r="ABK82" s="197"/>
      <c r="ABL82" s="197"/>
      <c r="ABM82" s="197"/>
      <c r="ABN82" s="197"/>
      <c r="ABO82" s="197"/>
      <c r="ABP82" s="197"/>
      <c r="ABQ82" s="197"/>
      <c r="ABR82" s="197"/>
      <c r="ABS82" s="197"/>
      <c r="ABT82" s="197"/>
      <c r="ABU82" s="197"/>
      <c r="ABV82" s="197"/>
      <c r="ABW82" s="197"/>
      <c r="ABX82" s="197"/>
      <c r="ABY82" s="197"/>
      <c r="ABZ82" s="197"/>
      <c r="ACA82" s="197"/>
      <c r="ACB82" s="197"/>
      <c r="ACC82" s="197"/>
      <c r="ACD82" s="197"/>
      <c r="ACE82" s="197"/>
      <c r="ACF82" s="197"/>
      <c r="ACG82" s="197"/>
      <c r="ACH82" s="197"/>
      <c r="ACI82" s="197"/>
      <c r="ACJ82" s="197"/>
      <c r="ACK82" s="197"/>
      <c r="ACL82" s="197"/>
      <c r="ACM82" s="197"/>
      <c r="ACN82" s="197"/>
      <c r="ACO82" s="197"/>
      <c r="ACP82" s="197"/>
      <c r="ACQ82" s="197"/>
      <c r="ACR82" s="197"/>
      <c r="ACS82" s="197"/>
      <c r="ACT82" s="197"/>
      <c r="ACU82" s="197"/>
      <c r="ACV82" s="197"/>
      <c r="ACW82" s="197"/>
      <c r="ACX82" s="197"/>
      <c r="ACY82" s="197"/>
      <c r="ACZ82" s="197"/>
      <c r="ADA82" s="197"/>
      <c r="ADB82" s="197"/>
      <c r="ADC82" s="197"/>
      <c r="ADD82" s="197"/>
      <c r="ADE82" s="197"/>
      <c r="ADF82" s="197"/>
      <c r="ADG82" s="197"/>
      <c r="ADH82" s="197"/>
      <c r="ADI82" s="197"/>
      <c r="ADJ82" s="197"/>
      <c r="ADK82" s="197"/>
      <c r="ADL82" s="197"/>
      <c r="ADM82" s="197"/>
      <c r="ADN82" s="197"/>
      <c r="ADO82" s="197"/>
      <c r="ADP82" s="197"/>
      <c r="ADQ82" s="197"/>
      <c r="ADR82" s="197"/>
      <c r="ADS82" s="197"/>
      <c r="ADT82" s="197"/>
      <c r="ADU82" s="197"/>
      <c r="ADV82" s="197"/>
      <c r="ADW82" s="197"/>
      <c r="ADX82" s="197"/>
      <c r="ADY82" s="197"/>
      <c r="ADZ82" s="197"/>
      <c r="AEA82" s="197"/>
      <c r="AEB82" s="197"/>
      <c r="AEC82" s="197"/>
      <c r="AED82" s="197"/>
      <c r="AEE82" s="197"/>
      <c r="AEF82" s="197"/>
      <c r="AEG82" s="197"/>
      <c r="AEH82" s="197"/>
      <c r="AEI82" s="197"/>
      <c r="AEJ82" s="197"/>
      <c r="AEK82" s="197"/>
      <c r="AEL82" s="197"/>
      <c r="AEM82" s="197"/>
      <c r="AEN82" s="197"/>
      <c r="AEO82" s="197"/>
      <c r="AEP82" s="197"/>
      <c r="AEQ82" s="197"/>
      <c r="AER82" s="197"/>
      <c r="AES82" s="197"/>
      <c r="AET82" s="197"/>
      <c r="AEU82" s="197"/>
      <c r="AEV82" s="197"/>
      <c r="AEW82" s="197"/>
      <c r="AEX82" s="197"/>
      <c r="AEY82" s="197"/>
      <c r="AEZ82" s="197"/>
      <c r="AFA82" s="197"/>
      <c r="AFB82" s="197"/>
      <c r="AFC82" s="197"/>
      <c r="AFD82" s="197"/>
      <c r="AFE82" s="197"/>
      <c r="AFF82" s="197"/>
      <c r="AFG82" s="197"/>
      <c r="AFH82" s="197"/>
      <c r="AFI82" s="197"/>
      <c r="AFJ82" s="197"/>
      <c r="AFK82" s="197"/>
      <c r="AFL82" s="197"/>
      <c r="AFM82" s="197"/>
      <c r="AFN82" s="197"/>
      <c r="AFO82" s="197"/>
      <c r="AFP82" s="197"/>
      <c r="AFQ82" s="197"/>
      <c r="AFR82" s="197"/>
      <c r="AFS82" s="197"/>
      <c r="AFT82" s="197"/>
      <c r="AFU82" s="197"/>
      <c r="AFV82" s="197"/>
      <c r="AFW82" s="197"/>
      <c r="AFX82" s="197"/>
      <c r="AFY82" s="197"/>
      <c r="AFZ82" s="197"/>
      <c r="AGA82" s="197"/>
      <c r="AGB82" s="197"/>
      <c r="AGC82" s="197"/>
      <c r="AGD82" s="197"/>
      <c r="AGE82" s="197"/>
      <c r="AGF82" s="197"/>
      <c r="AGG82" s="197"/>
      <c r="AGH82" s="197"/>
      <c r="AGI82" s="197"/>
      <c r="AGJ82" s="197"/>
      <c r="AGK82" s="197"/>
      <c r="AGL82" s="197"/>
      <c r="AGM82" s="197"/>
      <c r="AGN82" s="197"/>
      <c r="AGO82" s="197"/>
      <c r="AGP82" s="197"/>
      <c r="AGQ82" s="197"/>
      <c r="AGR82" s="197"/>
      <c r="AGS82" s="197"/>
      <c r="AGT82" s="197"/>
      <c r="AGU82" s="197"/>
      <c r="AGV82" s="197"/>
      <c r="AGW82" s="197"/>
      <c r="AGX82" s="197"/>
      <c r="AGY82" s="197"/>
      <c r="AGZ82" s="197"/>
      <c r="AHA82" s="197"/>
      <c r="AHB82" s="197"/>
      <c r="AHC82" s="197"/>
      <c r="AHD82" s="197"/>
      <c r="AHE82" s="197"/>
      <c r="AHF82" s="197"/>
      <c r="AHG82" s="197"/>
      <c r="AHH82" s="197"/>
      <c r="AHI82" s="197"/>
      <c r="AHJ82" s="197"/>
      <c r="AHK82" s="197"/>
      <c r="AHL82" s="197"/>
      <c r="AHM82" s="197"/>
      <c r="AHN82" s="197"/>
      <c r="AHO82" s="197"/>
      <c r="AHP82" s="197"/>
      <c r="AHQ82" s="197"/>
      <c r="AHR82" s="197"/>
      <c r="AHS82" s="197"/>
      <c r="AHT82" s="197"/>
      <c r="AHU82" s="197"/>
      <c r="AHV82" s="197"/>
      <c r="AHW82" s="197"/>
      <c r="AHX82" s="197"/>
      <c r="AHY82" s="197"/>
      <c r="AHZ82" s="197"/>
      <c r="AIA82" s="197"/>
      <c r="AIB82" s="197"/>
      <c r="AIC82" s="197"/>
      <c r="AID82" s="197"/>
      <c r="AIE82" s="197"/>
      <c r="AIF82" s="197"/>
      <c r="AIG82" s="197"/>
      <c r="AIH82" s="197"/>
      <c r="AII82" s="197"/>
      <c r="AIJ82" s="197"/>
      <c r="AIK82" s="197"/>
      <c r="AIL82" s="197"/>
      <c r="AIM82" s="197"/>
      <c r="AIN82" s="197"/>
      <c r="AIO82" s="197"/>
      <c r="AIP82" s="197"/>
      <c r="AIQ82" s="197"/>
      <c r="AIR82" s="197"/>
      <c r="AIS82" s="197"/>
      <c r="AIT82" s="197"/>
      <c r="AIU82" s="197"/>
      <c r="AIV82" s="197"/>
      <c r="AIW82" s="197"/>
      <c r="AIX82" s="197"/>
      <c r="AIY82" s="197"/>
      <c r="AIZ82" s="197"/>
      <c r="AJA82" s="197"/>
      <c r="AJB82" s="197"/>
      <c r="AJC82" s="197"/>
      <c r="AJD82" s="197"/>
      <c r="AJE82" s="197"/>
      <c r="AJF82" s="197"/>
      <c r="AJG82" s="197"/>
      <c r="AJH82" s="197"/>
      <c r="AJI82" s="197"/>
      <c r="AJJ82" s="197"/>
      <c r="AJK82" s="197"/>
      <c r="AJL82" s="197"/>
      <c r="AJM82" s="197"/>
      <c r="AJN82" s="197"/>
      <c r="AJO82" s="197"/>
      <c r="AJP82" s="197"/>
      <c r="AJQ82" s="197"/>
      <c r="AJR82" s="197"/>
      <c r="AJS82" s="197"/>
      <c r="AJT82" s="197"/>
      <c r="AJU82" s="197"/>
      <c r="AJV82" s="197"/>
      <c r="AJW82" s="197"/>
      <c r="AJX82" s="197"/>
      <c r="AJY82" s="197"/>
      <c r="AJZ82" s="197"/>
      <c r="AKA82" s="197"/>
      <c r="AKB82" s="197"/>
      <c r="AKC82" s="197"/>
      <c r="AKD82" s="197"/>
      <c r="AKE82" s="197"/>
      <c r="AKF82" s="197"/>
      <c r="AKG82" s="197"/>
      <c r="AKH82" s="197"/>
      <c r="AKI82" s="197"/>
      <c r="AKJ82" s="197"/>
      <c r="AKK82" s="197"/>
      <c r="AKL82" s="197"/>
      <c r="AKM82" s="197"/>
      <c r="AKN82" s="197"/>
      <c r="AKO82" s="197"/>
      <c r="AKP82" s="197"/>
      <c r="AKQ82" s="197"/>
      <c r="AKR82" s="197"/>
      <c r="AKS82" s="197"/>
      <c r="AKT82" s="197"/>
      <c r="AKU82" s="197"/>
      <c r="AKV82" s="197"/>
      <c r="AKW82" s="197"/>
      <c r="AKX82" s="197"/>
      <c r="AKY82" s="197"/>
      <c r="AKZ82" s="197"/>
      <c r="ALA82" s="197"/>
      <c r="ALB82" s="197"/>
      <c r="ALC82" s="197"/>
      <c r="ALD82" s="197"/>
      <c r="ALE82" s="197"/>
      <c r="ALF82" s="197"/>
      <c r="ALG82" s="197"/>
      <c r="ALH82" s="197"/>
      <c r="ALI82" s="197"/>
      <c r="ALJ82" s="197"/>
      <c r="ALK82" s="197"/>
      <c r="ALL82" s="197"/>
      <c r="ALM82" s="197"/>
      <c r="ALN82" s="197"/>
      <c r="ALO82" s="197"/>
      <c r="ALP82" s="197"/>
      <c r="ALQ82" s="197"/>
      <c r="ALR82" s="197"/>
      <c r="ALS82" s="197"/>
      <c r="ALT82" s="197"/>
      <c r="ALU82" s="197"/>
      <c r="ALV82" s="197"/>
      <c r="ALW82" s="197"/>
      <c r="ALX82" s="197"/>
      <c r="ALY82" s="197"/>
      <c r="ALZ82" s="197"/>
      <c r="AMA82" s="197"/>
      <c r="AMB82" s="197"/>
    </row>
    <row r="83" spans="1:1016" s="198" customFormat="1" ht="31.5" x14ac:dyDescent="0.25">
      <c r="A83" s="337" t="s">
        <v>106</v>
      </c>
      <c r="B83" s="59" t="s">
        <v>119</v>
      </c>
      <c r="C83" s="33"/>
      <c r="D83" s="33"/>
      <c r="E83" s="33"/>
      <c r="F83" s="33"/>
      <c r="G83" s="33"/>
      <c r="H83" s="33"/>
      <c r="I83" s="33"/>
      <c r="J83" s="33"/>
      <c r="K83" s="56"/>
      <c r="L83" s="56"/>
      <c r="M83" s="56"/>
      <c r="N83" s="56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7"/>
      <c r="AG83" s="197"/>
      <c r="AH83" s="197"/>
      <c r="AI83" s="197"/>
      <c r="AJ83" s="197"/>
      <c r="AK83" s="197"/>
      <c r="AL83" s="197"/>
      <c r="AM83" s="197"/>
      <c r="AN83" s="197"/>
      <c r="AO83" s="197"/>
      <c r="AP83" s="197"/>
      <c r="AQ83" s="197"/>
      <c r="AR83" s="197"/>
      <c r="AS83" s="197"/>
      <c r="AT83" s="197"/>
      <c r="AU83" s="197"/>
      <c r="AV83" s="197"/>
      <c r="AW83" s="197"/>
      <c r="AX83" s="197"/>
      <c r="AY83" s="197"/>
      <c r="AZ83" s="197"/>
      <c r="BA83" s="197"/>
      <c r="BB83" s="197"/>
      <c r="BC83" s="197"/>
      <c r="BD83" s="197"/>
      <c r="BE83" s="197"/>
      <c r="BF83" s="197"/>
      <c r="BG83" s="197"/>
      <c r="BH83" s="197"/>
      <c r="BI83" s="197"/>
      <c r="BJ83" s="197"/>
      <c r="BK83" s="197"/>
      <c r="BL83" s="197"/>
      <c r="BM83" s="197"/>
      <c r="BN83" s="197"/>
      <c r="BO83" s="197"/>
      <c r="BP83" s="197"/>
      <c r="BQ83" s="197"/>
      <c r="BR83" s="197"/>
      <c r="BS83" s="197"/>
      <c r="BT83" s="197"/>
      <c r="BU83" s="197"/>
      <c r="BV83" s="197"/>
      <c r="BW83" s="197"/>
      <c r="BX83" s="197"/>
      <c r="BY83" s="197"/>
      <c r="BZ83" s="197"/>
      <c r="CA83" s="197"/>
      <c r="CB83" s="197"/>
      <c r="CC83" s="197"/>
      <c r="CD83" s="197"/>
      <c r="CE83" s="197"/>
      <c r="CF83" s="197"/>
      <c r="CG83" s="197"/>
      <c r="CH83" s="197"/>
      <c r="CI83" s="197"/>
      <c r="CJ83" s="197"/>
      <c r="CK83" s="197"/>
      <c r="CL83" s="197"/>
      <c r="CM83" s="197"/>
      <c r="CN83" s="197"/>
      <c r="CO83" s="197"/>
      <c r="CP83" s="197"/>
      <c r="CQ83" s="197"/>
      <c r="CR83" s="197"/>
      <c r="CS83" s="197"/>
      <c r="CT83" s="197"/>
      <c r="CU83" s="197"/>
      <c r="CV83" s="197"/>
      <c r="CW83" s="197"/>
      <c r="CX83" s="197"/>
      <c r="CY83" s="197"/>
      <c r="CZ83" s="197"/>
      <c r="DA83" s="197"/>
      <c r="DB83" s="197"/>
      <c r="DC83" s="197"/>
      <c r="DD83" s="197"/>
      <c r="DE83" s="197"/>
      <c r="DF83" s="197"/>
      <c r="DG83" s="197"/>
      <c r="DH83" s="197"/>
      <c r="DI83" s="197"/>
      <c r="DJ83" s="197"/>
      <c r="DK83" s="197"/>
      <c r="DL83" s="197"/>
      <c r="DM83" s="197"/>
      <c r="DN83" s="197"/>
      <c r="DO83" s="197"/>
      <c r="DP83" s="197"/>
      <c r="DQ83" s="197"/>
      <c r="DR83" s="197"/>
      <c r="DS83" s="197"/>
      <c r="DT83" s="197"/>
      <c r="DU83" s="197"/>
      <c r="DV83" s="197"/>
      <c r="DW83" s="197"/>
      <c r="DX83" s="197"/>
      <c r="DY83" s="197"/>
      <c r="DZ83" s="197"/>
      <c r="EA83" s="197"/>
      <c r="EB83" s="197"/>
      <c r="EC83" s="197"/>
      <c r="ED83" s="197"/>
      <c r="EE83" s="197"/>
      <c r="EF83" s="197"/>
      <c r="EG83" s="197"/>
      <c r="EH83" s="197"/>
      <c r="EI83" s="197"/>
      <c r="EJ83" s="197"/>
      <c r="EK83" s="197"/>
      <c r="EL83" s="197"/>
      <c r="EM83" s="197"/>
      <c r="EN83" s="197"/>
      <c r="EO83" s="197"/>
      <c r="EP83" s="197"/>
      <c r="EQ83" s="197"/>
      <c r="ER83" s="197"/>
      <c r="ES83" s="197"/>
      <c r="ET83" s="197"/>
      <c r="EU83" s="197"/>
      <c r="EV83" s="197"/>
      <c r="EW83" s="197"/>
      <c r="EX83" s="197"/>
      <c r="EY83" s="197"/>
      <c r="EZ83" s="197"/>
      <c r="FA83" s="197"/>
      <c r="FB83" s="197"/>
      <c r="FC83" s="197"/>
      <c r="FD83" s="197"/>
      <c r="FE83" s="197"/>
      <c r="FF83" s="197"/>
      <c r="FG83" s="197"/>
      <c r="FH83" s="197"/>
      <c r="FI83" s="197"/>
      <c r="FJ83" s="197"/>
      <c r="FK83" s="197"/>
      <c r="FL83" s="197"/>
      <c r="FM83" s="197"/>
      <c r="FN83" s="197"/>
      <c r="FO83" s="197"/>
      <c r="FP83" s="197"/>
      <c r="FQ83" s="197"/>
      <c r="FR83" s="197"/>
      <c r="FS83" s="197"/>
      <c r="FT83" s="197"/>
      <c r="FU83" s="197"/>
      <c r="FV83" s="197"/>
      <c r="FW83" s="197"/>
      <c r="FX83" s="197"/>
      <c r="FY83" s="197"/>
      <c r="FZ83" s="197"/>
      <c r="GA83" s="197"/>
      <c r="GB83" s="197"/>
      <c r="GC83" s="197"/>
      <c r="GD83" s="197"/>
      <c r="GE83" s="197"/>
      <c r="GF83" s="197"/>
      <c r="GG83" s="197"/>
      <c r="GH83" s="197"/>
      <c r="GI83" s="197"/>
      <c r="GJ83" s="197"/>
      <c r="GK83" s="197"/>
      <c r="GL83" s="197"/>
      <c r="GM83" s="197"/>
      <c r="GN83" s="197"/>
      <c r="GO83" s="197"/>
      <c r="GP83" s="197"/>
      <c r="GQ83" s="197"/>
      <c r="GR83" s="197"/>
      <c r="GS83" s="197"/>
      <c r="GT83" s="197"/>
      <c r="GU83" s="197"/>
      <c r="GV83" s="197"/>
      <c r="GW83" s="197"/>
      <c r="GX83" s="197"/>
      <c r="GY83" s="197"/>
      <c r="GZ83" s="197"/>
      <c r="HA83" s="197"/>
      <c r="HB83" s="197"/>
      <c r="HC83" s="197"/>
      <c r="HD83" s="197"/>
      <c r="HE83" s="197"/>
      <c r="HF83" s="197"/>
      <c r="HG83" s="197"/>
      <c r="HH83" s="197"/>
      <c r="HI83" s="197"/>
      <c r="HJ83" s="197"/>
      <c r="HK83" s="197"/>
      <c r="HL83" s="197"/>
      <c r="HM83" s="197"/>
      <c r="HN83" s="197"/>
      <c r="HO83" s="197"/>
      <c r="HP83" s="197"/>
      <c r="HQ83" s="197"/>
      <c r="HR83" s="197"/>
      <c r="HS83" s="197"/>
      <c r="HT83" s="197"/>
      <c r="HU83" s="197"/>
      <c r="HV83" s="197"/>
      <c r="HW83" s="197"/>
      <c r="HX83" s="197"/>
      <c r="HY83" s="197"/>
      <c r="HZ83" s="197"/>
      <c r="IA83" s="197"/>
      <c r="IB83" s="197"/>
      <c r="IC83" s="197"/>
      <c r="ID83" s="197"/>
      <c r="IE83" s="197"/>
      <c r="IF83" s="197"/>
      <c r="IG83" s="197"/>
      <c r="IH83" s="197"/>
      <c r="II83" s="197"/>
      <c r="IJ83" s="197"/>
      <c r="IK83" s="197"/>
      <c r="IL83" s="197"/>
      <c r="IM83" s="197"/>
      <c r="IN83" s="197"/>
      <c r="IO83" s="197"/>
      <c r="IP83" s="197"/>
      <c r="IQ83" s="197"/>
      <c r="IR83" s="197"/>
      <c r="IS83" s="197"/>
      <c r="IT83" s="197"/>
      <c r="IU83" s="197"/>
      <c r="IV83" s="197"/>
      <c r="IW83" s="197"/>
      <c r="IX83" s="197"/>
      <c r="IY83" s="197"/>
      <c r="IZ83" s="197"/>
      <c r="JA83" s="197"/>
      <c r="JB83" s="197"/>
      <c r="JC83" s="197"/>
      <c r="JD83" s="197"/>
      <c r="JE83" s="197"/>
      <c r="JF83" s="197"/>
      <c r="JG83" s="197"/>
      <c r="JH83" s="197"/>
      <c r="JI83" s="197"/>
      <c r="JJ83" s="197"/>
      <c r="JK83" s="197"/>
      <c r="JL83" s="197"/>
      <c r="JM83" s="197"/>
      <c r="JN83" s="197"/>
      <c r="JO83" s="197"/>
      <c r="JP83" s="197"/>
      <c r="JQ83" s="197"/>
      <c r="JR83" s="197"/>
      <c r="JS83" s="197"/>
      <c r="JT83" s="197"/>
      <c r="JU83" s="197"/>
      <c r="JV83" s="197"/>
      <c r="JW83" s="197"/>
      <c r="JX83" s="197"/>
      <c r="JY83" s="197"/>
      <c r="JZ83" s="197"/>
      <c r="KA83" s="197"/>
      <c r="KB83" s="197"/>
      <c r="KC83" s="197"/>
      <c r="KD83" s="197"/>
      <c r="KE83" s="197"/>
      <c r="KF83" s="197"/>
      <c r="KG83" s="197"/>
      <c r="KH83" s="197"/>
      <c r="KI83" s="197"/>
      <c r="KJ83" s="197"/>
      <c r="KK83" s="197"/>
      <c r="KL83" s="197"/>
      <c r="KM83" s="197"/>
      <c r="KN83" s="197"/>
      <c r="KO83" s="197"/>
      <c r="KP83" s="197"/>
      <c r="KQ83" s="197"/>
      <c r="KR83" s="197"/>
      <c r="KS83" s="197"/>
      <c r="KT83" s="197"/>
      <c r="KU83" s="197"/>
      <c r="KV83" s="197"/>
      <c r="KW83" s="197"/>
      <c r="KX83" s="197"/>
      <c r="KY83" s="197"/>
      <c r="KZ83" s="197"/>
      <c r="LA83" s="197"/>
      <c r="LB83" s="197"/>
      <c r="LC83" s="197"/>
      <c r="LD83" s="197"/>
      <c r="LE83" s="197"/>
      <c r="LF83" s="197"/>
      <c r="LG83" s="197"/>
      <c r="LH83" s="197"/>
      <c r="LI83" s="197"/>
      <c r="LJ83" s="197"/>
      <c r="LK83" s="197"/>
      <c r="LL83" s="197"/>
      <c r="LM83" s="197"/>
      <c r="LN83" s="197"/>
      <c r="LO83" s="197"/>
      <c r="LP83" s="197"/>
      <c r="LQ83" s="197"/>
      <c r="LR83" s="197"/>
      <c r="LS83" s="197"/>
      <c r="LT83" s="197"/>
      <c r="LU83" s="197"/>
      <c r="LV83" s="197"/>
      <c r="LW83" s="197"/>
      <c r="LX83" s="197"/>
      <c r="LY83" s="197"/>
      <c r="LZ83" s="197"/>
      <c r="MA83" s="197"/>
      <c r="MB83" s="197"/>
      <c r="MC83" s="197"/>
      <c r="MD83" s="197"/>
      <c r="ME83" s="197"/>
      <c r="MF83" s="197"/>
      <c r="MG83" s="197"/>
      <c r="MH83" s="197"/>
      <c r="MI83" s="197"/>
      <c r="MJ83" s="197"/>
      <c r="MK83" s="197"/>
      <c r="ML83" s="197"/>
      <c r="MM83" s="197"/>
      <c r="MN83" s="197"/>
      <c r="MO83" s="197"/>
      <c r="MP83" s="197"/>
      <c r="MQ83" s="197"/>
      <c r="MR83" s="197"/>
      <c r="MS83" s="197"/>
      <c r="MT83" s="197"/>
      <c r="MU83" s="197"/>
      <c r="MV83" s="197"/>
      <c r="MW83" s="197"/>
      <c r="MX83" s="197"/>
      <c r="MY83" s="197"/>
      <c r="MZ83" s="197"/>
      <c r="NA83" s="197"/>
      <c r="NB83" s="197"/>
      <c r="NC83" s="197"/>
      <c r="ND83" s="197"/>
      <c r="NE83" s="197"/>
      <c r="NF83" s="197"/>
      <c r="NG83" s="197"/>
      <c r="NH83" s="197"/>
      <c r="NI83" s="197"/>
      <c r="NJ83" s="197"/>
      <c r="NK83" s="197"/>
      <c r="NL83" s="197"/>
      <c r="NM83" s="197"/>
      <c r="NN83" s="197"/>
      <c r="NO83" s="197"/>
      <c r="NP83" s="197"/>
      <c r="NQ83" s="197"/>
      <c r="NR83" s="197"/>
      <c r="NS83" s="197"/>
      <c r="NT83" s="197"/>
      <c r="NU83" s="197"/>
      <c r="NV83" s="197"/>
      <c r="NW83" s="197"/>
      <c r="NX83" s="197"/>
      <c r="NY83" s="197"/>
      <c r="NZ83" s="197"/>
      <c r="OA83" s="197"/>
      <c r="OB83" s="197"/>
      <c r="OC83" s="197"/>
      <c r="OD83" s="197"/>
      <c r="OE83" s="197"/>
      <c r="OF83" s="197"/>
      <c r="OG83" s="197"/>
      <c r="OH83" s="197"/>
      <c r="OI83" s="197"/>
      <c r="OJ83" s="197"/>
      <c r="OK83" s="197"/>
      <c r="OL83" s="197"/>
      <c r="OM83" s="197"/>
      <c r="ON83" s="197"/>
      <c r="OO83" s="197"/>
      <c r="OP83" s="197"/>
      <c r="OQ83" s="197"/>
      <c r="OR83" s="197"/>
      <c r="OS83" s="197"/>
      <c r="OT83" s="197"/>
      <c r="OU83" s="197"/>
      <c r="OV83" s="197"/>
      <c r="OW83" s="197"/>
      <c r="OX83" s="197"/>
      <c r="OY83" s="197"/>
      <c r="OZ83" s="197"/>
      <c r="PA83" s="197"/>
      <c r="PB83" s="197"/>
      <c r="PC83" s="197"/>
      <c r="PD83" s="197"/>
      <c r="PE83" s="197"/>
      <c r="PF83" s="197"/>
      <c r="PG83" s="197"/>
      <c r="PH83" s="197"/>
      <c r="PI83" s="197"/>
      <c r="PJ83" s="197"/>
      <c r="PK83" s="197"/>
      <c r="PL83" s="197"/>
      <c r="PM83" s="197"/>
      <c r="PN83" s="197"/>
      <c r="PO83" s="197"/>
      <c r="PP83" s="197"/>
      <c r="PQ83" s="197"/>
      <c r="PR83" s="197"/>
      <c r="PS83" s="197"/>
      <c r="PT83" s="197"/>
      <c r="PU83" s="197"/>
      <c r="PV83" s="197"/>
      <c r="PW83" s="197"/>
      <c r="PX83" s="197"/>
      <c r="PY83" s="197"/>
      <c r="PZ83" s="197"/>
      <c r="QA83" s="197"/>
      <c r="QB83" s="197"/>
      <c r="QC83" s="197"/>
      <c r="QD83" s="197"/>
      <c r="QE83" s="197"/>
      <c r="QF83" s="197"/>
      <c r="QG83" s="197"/>
      <c r="QH83" s="197"/>
      <c r="QI83" s="197"/>
      <c r="QJ83" s="197"/>
      <c r="QK83" s="197"/>
      <c r="QL83" s="197"/>
      <c r="QM83" s="197"/>
      <c r="QN83" s="197"/>
      <c r="QO83" s="197"/>
      <c r="QP83" s="197"/>
      <c r="QQ83" s="197"/>
      <c r="QR83" s="197"/>
      <c r="QS83" s="197"/>
      <c r="QT83" s="197"/>
      <c r="QU83" s="197"/>
      <c r="QV83" s="197"/>
      <c r="QW83" s="197"/>
      <c r="QX83" s="197"/>
      <c r="QY83" s="197"/>
      <c r="QZ83" s="197"/>
      <c r="RA83" s="197"/>
      <c r="RB83" s="197"/>
      <c r="RC83" s="197"/>
      <c r="RD83" s="197"/>
      <c r="RE83" s="197"/>
      <c r="RF83" s="197"/>
      <c r="RG83" s="197"/>
      <c r="RH83" s="197"/>
      <c r="RI83" s="197"/>
      <c r="RJ83" s="197"/>
      <c r="RK83" s="197"/>
      <c r="RL83" s="197"/>
      <c r="RM83" s="197"/>
      <c r="RN83" s="197"/>
      <c r="RO83" s="197"/>
      <c r="RP83" s="197"/>
      <c r="RQ83" s="197"/>
      <c r="RR83" s="197"/>
      <c r="RS83" s="197"/>
      <c r="RT83" s="197"/>
      <c r="RU83" s="197"/>
      <c r="RV83" s="197"/>
      <c r="RW83" s="197"/>
      <c r="RX83" s="197"/>
      <c r="RY83" s="197"/>
      <c r="RZ83" s="197"/>
      <c r="SA83" s="197"/>
      <c r="SB83" s="197"/>
      <c r="SC83" s="197"/>
      <c r="SD83" s="197"/>
      <c r="SE83" s="197"/>
      <c r="SF83" s="197"/>
      <c r="SG83" s="197"/>
      <c r="SH83" s="197"/>
      <c r="SI83" s="197"/>
      <c r="SJ83" s="197"/>
      <c r="SK83" s="197"/>
      <c r="SL83" s="197"/>
      <c r="SM83" s="197"/>
      <c r="SN83" s="197"/>
      <c r="SO83" s="197"/>
      <c r="SP83" s="197"/>
      <c r="SQ83" s="197"/>
      <c r="SR83" s="197"/>
      <c r="SS83" s="197"/>
      <c r="ST83" s="197"/>
      <c r="SU83" s="197"/>
      <c r="SV83" s="197"/>
      <c r="SW83" s="197"/>
      <c r="SX83" s="197"/>
      <c r="SY83" s="197"/>
      <c r="SZ83" s="197"/>
      <c r="TA83" s="197"/>
      <c r="TB83" s="197"/>
      <c r="TC83" s="197"/>
      <c r="TD83" s="197"/>
      <c r="TE83" s="197"/>
      <c r="TF83" s="197"/>
      <c r="TG83" s="197"/>
      <c r="TH83" s="197"/>
      <c r="TI83" s="197"/>
      <c r="TJ83" s="197"/>
      <c r="TK83" s="197"/>
      <c r="TL83" s="197"/>
      <c r="TM83" s="197"/>
      <c r="TN83" s="197"/>
      <c r="TO83" s="197"/>
      <c r="TP83" s="197"/>
      <c r="TQ83" s="197"/>
      <c r="TR83" s="197"/>
      <c r="TS83" s="197"/>
      <c r="TT83" s="197"/>
      <c r="TU83" s="197"/>
      <c r="TV83" s="197"/>
      <c r="TW83" s="197"/>
      <c r="TX83" s="197"/>
      <c r="TY83" s="197"/>
      <c r="TZ83" s="197"/>
      <c r="UA83" s="197"/>
      <c r="UB83" s="197"/>
      <c r="UC83" s="197"/>
      <c r="UD83" s="197"/>
      <c r="UE83" s="197"/>
      <c r="UF83" s="197"/>
      <c r="UG83" s="197"/>
      <c r="UH83" s="197"/>
      <c r="UI83" s="197"/>
      <c r="UJ83" s="197"/>
      <c r="UK83" s="197"/>
      <c r="UL83" s="197"/>
      <c r="UM83" s="197"/>
      <c r="UN83" s="197"/>
      <c r="UO83" s="197"/>
      <c r="UP83" s="197"/>
      <c r="UQ83" s="197"/>
      <c r="UR83" s="197"/>
      <c r="US83" s="197"/>
      <c r="UT83" s="197"/>
      <c r="UU83" s="197"/>
      <c r="UV83" s="197"/>
      <c r="UW83" s="197"/>
      <c r="UX83" s="197"/>
      <c r="UY83" s="197"/>
      <c r="UZ83" s="197"/>
      <c r="VA83" s="197"/>
      <c r="VB83" s="197"/>
      <c r="VC83" s="197"/>
      <c r="VD83" s="197"/>
      <c r="VE83" s="197"/>
      <c r="VF83" s="197"/>
      <c r="VG83" s="197"/>
      <c r="VH83" s="197"/>
      <c r="VI83" s="197"/>
      <c r="VJ83" s="197"/>
      <c r="VK83" s="197"/>
      <c r="VL83" s="197"/>
      <c r="VM83" s="197"/>
      <c r="VN83" s="197"/>
      <c r="VO83" s="197"/>
      <c r="VP83" s="197"/>
      <c r="VQ83" s="197"/>
      <c r="VR83" s="197"/>
      <c r="VS83" s="197"/>
      <c r="VT83" s="197"/>
      <c r="VU83" s="197"/>
      <c r="VV83" s="197"/>
      <c r="VW83" s="197"/>
      <c r="VX83" s="197"/>
      <c r="VY83" s="197"/>
      <c r="VZ83" s="197"/>
      <c r="WA83" s="197"/>
      <c r="WB83" s="197"/>
      <c r="WC83" s="197"/>
      <c r="WD83" s="197"/>
      <c r="WE83" s="197"/>
      <c r="WF83" s="197"/>
      <c r="WG83" s="197"/>
      <c r="WH83" s="197"/>
      <c r="WI83" s="197"/>
      <c r="WJ83" s="197"/>
      <c r="WK83" s="197"/>
      <c r="WL83" s="197"/>
      <c r="WM83" s="197"/>
      <c r="WN83" s="197"/>
      <c r="WO83" s="197"/>
      <c r="WP83" s="197"/>
      <c r="WQ83" s="197"/>
      <c r="WR83" s="197"/>
      <c r="WS83" s="197"/>
      <c r="WT83" s="197"/>
      <c r="WU83" s="197"/>
      <c r="WV83" s="197"/>
      <c r="WW83" s="197"/>
      <c r="WX83" s="197"/>
      <c r="WY83" s="197"/>
      <c r="WZ83" s="197"/>
      <c r="XA83" s="197"/>
      <c r="XB83" s="197"/>
      <c r="XC83" s="197"/>
      <c r="XD83" s="197"/>
      <c r="XE83" s="197"/>
      <c r="XF83" s="197"/>
      <c r="XG83" s="197"/>
      <c r="XH83" s="197"/>
      <c r="XI83" s="197"/>
      <c r="XJ83" s="197"/>
      <c r="XK83" s="197"/>
      <c r="XL83" s="197"/>
      <c r="XM83" s="197"/>
      <c r="XN83" s="197"/>
      <c r="XO83" s="197"/>
      <c r="XP83" s="197"/>
      <c r="XQ83" s="197"/>
      <c r="XR83" s="197"/>
      <c r="XS83" s="197"/>
      <c r="XT83" s="197"/>
      <c r="XU83" s="197"/>
      <c r="XV83" s="197"/>
      <c r="XW83" s="197"/>
      <c r="XX83" s="197"/>
      <c r="XY83" s="197"/>
      <c r="XZ83" s="197"/>
      <c r="YA83" s="197"/>
      <c r="YB83" s="197"/>
      <c r="YC83" s="197"/>
      <c r="YD83" s="197"/>
      <c r="YE83" s="197"/>
      <c r="YF83" s="197"/>
      <c r="YG83" s="197"/>
      <c r="YH83" s="197"/>
      <c r="YI83" s="197"/>
      <c r="YJ83" s="197"/>
      <c r="YK83" s="197"/>
      <c r="YL83" s="197"/>
      <c r="YM83" s="197"/>
      <c r="YN83" s="197"/>
      <c r="YO83" s="197"/>
      <c r="YP83" s="197"/>
      <c r="YQ83" s="197"/>
      <c r="YR83" s="197"/>
      <c r="YS83" s="197"/>
      <c r="YT83" s="197"/>
      <c r="YU83" s="197"/>
      <c r="YV83" s="197"/>
      <c r="YW83" s="197"/>
      <c r="YX83" s="197"/>
      <c r="YY83" s="197"/>
      <c r="YZ83" s="197"/>
      <c r="ZA83" s="197"/>
      <c r="ZB83" s="197"/>
      <c r="ZC83" s="197"/>
      <c r="ZD83" s="197"/>
      <c r="ZE83" s="197"/>
      <c r="ZF83" s="197"/>
      <c r="ZG83" s="197"/>
      <c r="ZH83" s="197"/>
      <c r="ZI83" s="197"/>
      <c r="ZJ83" s="197"/>
      <c r="ZK83" s="197"/>
      <c r="ZL83" s="197"/>
      <c r="ZM83" s="197"/>
      <c r="ZN83" s="197"/>
      <c r="ZO83" s="197"/>
      <c r="ZP83" s="197"/>
      <c r="ZQ83" s="197"/>
      <c r="ZR83" s="197"/>
      <c r="ZS83" s="197"/>
      <c r="ZT83" s="197"/>
      <c r="ZU83" s="197"/>
      <c r="ZV83" s="197"/>
      <c r="ZW83" s="197"/>
      <c r="ZX83" s="197"/>
      <c r="ZY83" s="197"/>
      <c r="ZZ83" s="197"/>
      <c r="AAA83" s="197"/>
      <c r="AAB83" s="197"/>
      <c r="AAC83" s="197"/>
      <c r="AAD83" s="197"/>
      <c r="AAE83" s="197"/>
      <c r="AAF83" s="197"/>
      <c r="AAG83" s="197"/>
      <c r="AAH83" s="197"/>
      <c r="AAI83" s="197"/>
      <c r="AAJ83" s="197"/>
      <c r="AAK83" s="197"/>
      <c r="AAL83" s="197"/>
      <c r="AAM83" s="197"/>
      <c r="AAN83" s="197"/>
      <c r="AAO83" s="197"/>
      <c r="AAP83" s="197"/>
      <c r="AAQ83" s="197"/>
      <c r="AAR83" s="197"/>
      <c r="AAS83" s="197"/>
      <c r="AAT83" s="197"/>
      <c r="AAU83" s="197"/>
      <c r="AAV83" s="197"/>
      <c r="AAW83" s="197"/>
      <c r="AAX83" s="197"/>
      <c r="AAY83" s="197"/>
      <c r="AAZ83" s="197"/>
      <c r="ABA83" s="197"/>
      <c r="ABB83" s="197"/>
      <c r="ABC83" s="197"/>
      <c r="ABD83" s="197"/>
      <c r="ABE83" s="197"/>
      <c r="ABF83" s="197"/>
      <c r="ABG83" s="197"/>
      <c r="ABH83" s="197"/>
      <c r="ABI83" s="197"/>
      <c r="ABJ83" s="197"/>
      <c r="ABK83" s="197"/>
      <c r="ABL83" s="197"/>
      <c r="ABM83" s="197"/>
      <c r="ABN83" s="197"/>
      <c r="ABO83" s="197"/>
      <c r="ABP83" s="197"/>
      <c r="ABQ83" s="197"/>
      <c r="ABR83" s="197"/>
      <c r="ABS83" s="197"/>
      <c r="ABT83" s="197"/>
      <c r="ABU83" s="197"/>
      <c r="ABV83" s="197"/>
      <c r="ABW83" s="197"/>
      <c r="ABX83" s="197"/>
      <c r="ABY83" s="197"/>
      <c r="ABZ83" s="197"/>
      <c r="ACA83" s="197"/>
      <c r="ACB83" s="197"/>
      <c r="ACC83" s="197"/>
      <c r="ACD83" s="197"/>
      <c r="ACE83" s="197"/>
      <c r="ACF83" s="197"/>
      <c r="ACG83" s="197"/>
      <c r="ACH83" s="197"/>
      <c r="ACI83" s="197"/>
      <c r="ACJ83" s="197"/>
      <c r="ACK83" s="197"/>
      <c r="ACL83" s="197"/>
      <c r="ACM83" s="197"/>
      <c r="ACN83" s="197"/>
      <c r="ACO83" s="197"/>
      <c r="ACP83" s="197"/>
      <c r="ACQ83" s="197"/>
      <c r="ACR83" s="197"/>
      <c r="ACS83" s="197"/>
      <c r="ACT83" s="197"/>
      <c r="ACU83" s="197"/>
      <c r="ACV83" s="197"/>
      <c r="ACW83" s="197"/>
      <c r="ACX83" s="197"/>
      <c r="ACY83" s="197"/>
      <c r="ACZ83" s="197"/>
      <c r="ADA83" s="197"/>
      <c r="ADB83" s="197"/>
      <c r="ADC83" s="197"/>
      <c r="ADD83" s="197"/>
      <c r="ADE83" s="197"/>
      <c r="ADF83" s="197"/>
      <c r="ADG83" s="197"/>
      <c r="ADH83" s="197"/>
      <c r="ADI83" s="197"/>
      <c r="ADJ83" s="197"/>
      <c r="ADK83" s="197"/>
      <c r="ADL83" s="197"/>
      <c r="ADM83" s="197"/>
      <c r="ADN83" s="197"/>
      <c r="ADO83" s="197"/>
      <c r="ADP83" s="197"/>
      <c r="ADQ83" s="197"/>
      <c r="ADR83" s="197"/>
      <c r="ADS83" s="197"/>
      <c r="ADT83" s="197"/>
      <c r="ADU83" s="197"/>
      <c r="ADV83" s="197"/>
      <c r="ADW83" s="197"/>
      <c r="ADX83" s="197"/>
      <c r="ADY83" s="197"/>
      <c r="ADZ83" s="197"/>
      <c r="AEA83" s="197"/>
      <c r="AEB83" s="197"/>
      <c r="AEC83" s="197"/>
      <c r="AED83" s="197"/>
      <c r="AEE83" s="197"/>
      <c r="AEF83" s="197"/>
      <c r="AEG83" s="197"/>
      <c r="AEH83" s="197"/>
      <c r="AEI83" s="197"/>
      <c r="AEJ83" s="197"/>
      <c r="AEK83" s="197"/>
      <c r="AEL83" s="197"/>
      <c r="AEM83" s="197"/>
      <c r="AEN83" s="197"/>
      <c r="AEO83" s="197"/>
      <c r="AEP83" s="197"/>
      <c r="AEQ83" s="197"/>
      <c r="AER83" s="197"/>
      <c r="AES83" s="197"/>
      <c r="AET83" s="197"/>
      <c r="AEU83" s="197"/>
      <c r="AEV83" s="197"/>
      <c r="AEW83" s="197"/>
      <c r="AEX83" s="197"/>
      <c r="AEY83" s="197"/>
      <c r="AEZ83" s="197"/>
      <c r="AFA83" s="197"/>
      <c r="AFB83" s="197"/>
      <c r="AFC83" s="197"/>
      <c r="AFD83" s="197"/>
      <c r="AFE83" s="197"/>
      <c r="AFF83" s="197"/>
      <c r="AFG83" s="197"/>
      <c r="AFH83" s="197"/>
      <c r="AFI83" s="197"/>
      <c r="AFJ83" s="197"/>
      <c r="AFK83" s="197"/>
      <c r="AFL83" s="197"/>
      <c r="AFM83" s="197"/>
      <c r="AFN83" s="197"/>
      <c r="AFO83" s="197"/>
      <c r="AFP83" s="197"/>
      <c r="AFQ83" s="197"/>
      <c r="AFR83" s="197"/>
      <c r="AFS83" s="197"/>
      <c r="AFT83" s="197"/>
      <c r="AFU83" s="197"/>
      <c r="AFV83" s="197"/>
      <c r="AFW83" s="197"/>
      <c r="AFX83" s="197"/>
      <c r="AFY83" s="197"/>
      <c r="AFZ83" s="197"/>
      <c r="AGA83" s="197"/>
      <c r="AGB83" s="197"/>
      <c r="AGC83" s="197"/>
      <c r="AGD83" s="197"/>
      <c r="AGE83" s="197"/>
      <c r="AGF83" s="197"/>
      <c r="AGG83" s="197"/>
      <c r="AGH83" s="197"/>
      <c r="AGI83" s="197"/>
      <c r="AGJ83" s="197"/>
      <c r="AGK83" s="197"/>
      <c r="AGL83" s="197"/>
      <c r="AGM83" s="197"/>
      <c r="AGN83" s="197"/>
      <c r="AGO83" s="197"/>
      <c r="AGP83" s="197"/>
      <c r="AGQ83" s="197"/>
      <c r="AGR83" s="197"/>
      <c r="AGS83" s="197"/>
      <c r="AGT83" s="197"/>
      <c r="AGU83" s="197"/>
      <c r="AGV83" s="197"/>
      <c r="AGW83" s="197"/>
      <c r="AGX83" s="197"/>
      <c r="AGY83" s="197"/>
      <c r="AGZ83" s="197"/>
      <c r="AHA83" s="197"/>
      <c r="AHB83" s="197"/>
      <c r="AHC83" s="197"/>
      <c r="AHD83" s="197"/>
      <c r="AHE83" s="197"/>
      <c r="AHF83" s="197"/>
      <c r="AHG83" s="197"/>
      <c r="AHH83" s="197"/>
      <c r="AHI83" s="197"/>
      <c r="AHJ83" s="197"/>
      <c r="AHK83" s="197"/>
      <c r="AHL83" s="197"/>
      <c r="AHM83" s="197"/>
      <c r="AHN83" s="197"/>
      <c r="AHO83" s="197"/>
      <c r="AHP83" s="197"/>
      <c r="AHQ83" s="197"/>
      <c r="AHR83" s="197"/>
      <c r="AHS83" s="197"/>
      <c r="AHT83" s="197"/>
      <c r="AHU83" s="197"/>
      <c r="AHV83" s="197"/>
      <c r="AHW83" s="197"/>
      <c r="AHX83" s="197"/>
      <c r="AHY83" s="197"/>
      <c r="AHZ83" s="197"/>
      <c r="AIA83" s="197"/>
      <c r="AIB83" s="197"/>
      <c r="AIC83" s="197"/>
      <c r="AID83" s="197"/>
      <c r="AIE83" s="197"/>
      <c r="AIF83" s="197"/>
      <c r="AIG83" s="197"/>
      <c r="AIH83" s="197"/>
      <c r="AII83" s="197"/>
      <c r="AIJ83" s="197"/>
      <c r="AIK83" s="197"/>
      <c r="AIL83" s="197"/>
      <c r="AIM83" s="197"/>
      <c r="AIN83" s="197"/>
      <c r="AIO83" s="197"/>
      <c r="AIP83" s="197"/>
      <c r="AIQ83" s="197"/>
      <c r="AIR83" s="197"/>
      <c r="AIS83" s="197"/>
      <c r="AIT83" s="197"/>
      <c r="AIU83" s="197"/>
      <c r="AIV83" s="197"/>
      <c r="AIW83" s="197"/>
      <c r="AIX83" s="197"/>
      <c r="AIY83" s="197"/>
      <c r="AIZ83" s="197"/>
      <c r="AJA83" s="197"/>
      <c r="AJB83" s="197"/>
      <c r="AJC83" s="197"/>
      <c r="AJD83" s="197"/>
      <c r="AJE83" s="197"/>
      <c r="AJF83" s="197"/>
      <c r="AJG83" s="197"/>
      <c r="AJH83" s="197"/>
      <c r="AJI83" s="197"/>
      <c r="AJJ83" s="197"/>
      <c r="AJK83" s="197"/>
      <c r="AJL83" s="197"/>
      <c r="AJM83" s="197"/>
      <c r="AJN83" s="197"/>
      <c r="AJO83" s="197"/>
      <c r="AJP83" s="197"/>
      <c r="AJQ83" s="197"/>
      <c r="AJR83" s="197"/>
      <c r="AJS83" s="197"/>
      <c r="AJT83" s="197"/>
      <c r="AJU83" s="197"/>
      <c r="AJV83" s="197"/>
      <c r="AJW83" s="197"/>
      <c r="AJX83" s="197"/>
      <c r="AJY83" s="197"/>
      <c r="AJZ83" s="197"/>
      <c r="AKA83" s="197"/>
      <c r="AKB83" s="197"/>
      <c r="AKC83" s="197"/>
      <c r="AKD83" s="197"/>
      <c r="AKE83" s="197"/>
      <c r="AKF83" s="197"/>
      <c r="AKG83" s="197"/>
      <c r="AKH83" s="197"/>
      <c r="AKI83" s="197"/>
      <c r="AKJ83" s="197"/>
      <c r="AKK83" s="197"/>
      <c r="AKL83" s="197"/>
      <c r="AKM83" s="197"/>
      <c r="AKN83" s="197"/>
      <c r="AKO83" s="197"/>
      <c r="AKP83" s="197"/>
      <c r="AKQ83" s="197"/>
      <c r="AKR83" s="197"/>
      <c r="AKS83" s="197"/>
      <c r="AKT83" s="197"/>
      <c r="AKU83" s="197"/>
      <c r="AKV83" s="197"/>
      <c r="AKW83" s="197"/>
      <c r="AKX83" s="197"/>
      <c r="AKY83" s="197"/>
      <c r="AKZ83" s="197"/>
      <c r="ALA83" s="197"/>
      <c r="ALB83" s="197"/>
      <c r="ALC83" s="197"/>
      <c r="ALD83" s="197"/>
      <c r="ALE83" s="197"/>
      <c r="ALF83" s="197"/>
      <c r="ALG83" s="197"/>
      <c r="ALH83" s="197"/>
      <c r="ALI83" s="197"/>
      <c r="ALJ83" s="197"/>
      <c r="ALK83" s="197"/>
      <c r="ALL83" s="197"/>
      <c r="ALM83" s="197"/>
      <c r="ALN83" s="197"/>
      <c r="ALO83" s="197"/>
      <c r="ALP83" s="197"/>
      <c r="ALQ83" s="197"/>
      <c r="ALR83" s="197"/>
      <c r="ALS83" s="197"/>
      <c r="ALT83" s="197"/>
      <c r="ALU83" s="197"/>
      <c r="ALV83" s="197"/>
      <c r="ALW83" s="197"/>
      <c r="ALX83" s="197"/>
      <c r="ALY83" s="197"/>
      <c r="ALZ83" s="197"/>
      <c r="AMA83" s="197"/>
      <c r="AMB83" s="197"/>
    </row>
    <row r="84" spans="1:1016" s="198" customFormat="1" x14ac:dyDescent="0.25">
      <c r="A84" s="348" t="s">
        <v>108</v>
      </c>
      <c r="B84" s="274" t="s">
        <v>51</v>
      </c>
      <c r="C84" s="33"/>
      <c r="D84" s="33"/>
      <c r="E84" s="33"/>
      <c r="F84" s="33"/>
      <c r="G84" s="33"/>
      <c r="H84" s="33"/>
      <c r="I84" s="33"/>
      <c r="J84" s="33"/>
      <c r="K84" s="56"/>
      <c r="L84" s="56"/>
      <c r="M84" s="56"/>
      <c r="N84" s="56"/>
      <c r="O84" s="197"/>
      <c r="P84" s="197"/>
      <c r="Q84" s="197"/>
      <c r="R84" s="197"/>
      <c r="S84" s="197"/>
      <c r="T84" s="197"/>
      <c r="U84" s="197"/>
      <c r="V84" s="197"/>
      <c r="W84" s="197"/>
      <c r="X84" s="197"/>
      <c r="Y84" s="197"/>
      <c r="Z84" s="197"/>
      <c r="AA84" s="197"/>
      <c r="AB84" s="197"/>
      <c r="AC84" s="197"/>
      <c r="AD84" s="197"/>
      <c r="AE84" s="197"/>
      <c r="AF84" s="197"/>
      <c r="AG84" s="197"/>
      <c r="AH84" s="197"/>
      <c r="AI84" s="197"/>
      <c r="AJ84" s="197"/>
      <c r="AK84" s="197"/>
      <c r="AL84" s="197"/>
      <c r="AM84" s="197"/>
      <c r="AN84" s="197"/>
      <c r="AO84" s="197"/>
      <c r="AP84" s="197"/>
      <c r="AQ84" s="197"/>
      <c r="AR84" s="197"/>
      <c r="AS84" s="197"/>
      <c r="AT84" s="197"/>
      <c r="AU84" s="197"/>
      <c r="AV84" s="197"/>
      <c r="AW84" s="197"/>
      <c r="AX84" s="197"/>
      <c r="AY84" s="197"/>
      <c r="AZ84" s="197"/>
      <c r="BA84" s="197"/>
      <c r="BB84" s="197"/>
      <c r="BC84" s="197"/>
      <c r="BD84" s="197"/>
      <c r="BE84" s="197"/>
      <c r="BF84" s="197"/>
      <c r="BG84" s="197"/>
      <c r="BH84" s="197"/>
      <c r="BI84" s="197"/>
      <c r="BJ84" s="197"/>
      <c r="BK84" s="197"/>
      <c r="BL84" s="197"/>
      <c r="BM84" s="197"/>
      <c r="BN84" s="197"/>
      <c r="BO84" s="197"/>
      <c r="BP84" s="197"/>
      <c r="BQ84" s="197"/>
      <c r="BR84" s="197"/>
      <c r="BS84" s="197"/>
      <c r="BT84" s="197"/>
      <c r="BU84" s="197"/>
      <c r="BV84" s="197"/>
      <c r="BW84" s="197"/>
      <c r="BX84" s="197"/>
      <c r="BY84" s="197"/>
      <c r="BZ84" s="197"/>
      <c r="CA84" s="197"/>
      <c r="CB84" s="197"/>
      <c r="CC84" s="197"/>
      <c r="CD84" s="197"/>
      <c r="CE84" s="197"/>
      <c r="CF84" s="197"/>
      <c r="CG84" s="197"/>
      <c r="CH84" s="197"/>
      <c r="CI84" s="197"/>
      <c r="CJ84" s="197"/>
      <c r="CK84" s="197"/>
      <c r="CL84" s="197"/>
      <c r="CM84" s="197"/>
      <c r="CN84" s="197"/>
      <c r="CO84" s="197"/>
      <c r="CP84" s="197"/>
      <c r="CQ84" s="197"/>
      <c r="CR84" s="197"/>
      <c r="CS84" s="197"/>
      <c r="CT84" s="197"/>
      <c r="CU84" s="197"/>
      <c r="CV84" s="197"/>
      <c r="CW84" s="197"/>
      <c r="CX84" s="197"/>
      <c r="CY84" s="197"/>
      <c r="CZ84" s="197"/>
      <c r="DA84" s="197"/>
      <c r="DB84" s="197"/>
      <c r="DC84" s="197"/>
      <c r="DD84" s="197"/>
      <c r="DE84" s="197"/>
      <c r="DF84" s="197"/>
      <c r="DG84" s="197"/>
      <c r="DH84" s="197"/>
      <c r="DI84" s="197"/>
      <c r="DJ84" s="197"/>
      <c r="DK84" s="197"/>
      <c r="DL84" s="197"/>
      <c r="DM84" s="197"/>
      <c r="DN84" s="197"/>
      <c r="DO84" s="197"/>
      <c r="DP84" s="197"/>
      <c r="DQ84" s="197"/>
      <c r="DR84" s="197"/>
      <c r="DS84" s="197"/>
      <c r="DT84" s="197"/>
      <c r="DU84" s="197"/>
      <c r="DV84" s="197"/>
      <c r="DW84" s="197"/>
      <c r="DX84" s="197"/>
      <c r="DY84" s="197"/>
      <c r="DZ84" s="197"/>
      <c r="EA84" s="197"/>
      <c r="EB84" s="197"/>
      <c r="EC84" s="197"/>
      <c r="ED84" s="197"/>
      <c r="EE84" s="197"/>
      <c r="EF84" s="197"/>
      <c r="EG84" s="197"/>
      <c r="EH84" s="197"/>
      <c r="EI84" s="197"/>
      <c r="EJ84" s="197"/>
      <c r="EK84" s="197"/>
      <c r="EL84" s="197"/>
      <c r="EM84" s="197"/>
      <c r="EN84" s="197"/>
      <c r="EO84" s="197"/>
      <c r="EP84" s="197"/>
      <c r="EQ84" s="197"/>
      <c r="ER84" s="197"/>
      <c r="ES84" s="197"/>
      <c r="ET84" s="197"/>
      <c r="EU84" s="197"/>
      <c r="EV84" s="197"/>
      <c r="EW84" s="197"/>
      <c r="EX84" s="197"/>
      <c r="EY84" s="197"/>
      <c r="EZ84" s="197"/>
      <c r="FA84" s="197"/>
      <c r="FB84" s="197"/>
      <c r="FC84" s="197"/>
      <c r="FD84" s="197"/>
      <c r="FE84" s="197"/>
      <c r="FF84" s="197"/>
      <c r="FG84" s="197"/>
      <c r="FH84" s="197"/>
      <c r="FI84" s="197"/>
      <c r="FJ84" s="197"/>
      <c r="FK84" s="197"/>
      <c r="FL84" s="197"/>
      <c r="FM84" s="197"/>
      <c r="FN84" s="197"/>
      <c r="FO84" s="197"/>
      <c r="FP84" s="197"/>
      <c r="FQ84" s="197"/>
      <c r="FR84" s="197"/>
      <c r="FS84" s="197"/>
      <c r="FT84" s="197"/>
      <c r="FU84" s="197"/>
      <c r="FV84" s="197"/>
      <c r="FW84" s="197"/>
      <c r="FX84" s="197"/>
      <c r="FY84" s="197"/>
      <c r="FZ84" s="197"/>
      <c r="GA84" s="197"/>
      <c r="GB84" s="197"/>
      <c r="GC84" s="197"/>
      <c r="GD84" s="197"/>
      <c r="GE84" s="197"/>
      <c r="GF84" s="197"/>
      <c r="GG84" s="197"/>
      <c r="GH84" s="197"/>
      <c r="GI84" s="197"/>
      <c r="GJ84" s="197"/>
      <c r="GK84" s="197"/>
      <c r="GL84" s="197"/>
      <c r="GM84" s="197"/>
      <c r="GN84" s="197"/>
      <c r="GO84" s="197"/>
      <c r="GP84" s="197"/>
      <c r="GQ84" s="197"/>
      <c r="GR84" s="197"/>
      <c r="GS84" s="197"/>
      <c r="GT84" s="197"/>
      <c r="GU84" s="197"/>
      <c r="GV84" s="197"/>
      <c r="GW84" s="197"/>
      <c r="GX84" s="197"/>
      <c r="GY84" s="197"/>
      <c r="GZ84" s="197"/>
      <c r="HA84" s="197"/>
      <c r="HB84" s="197"/>
      <c r="HC84" s="197"/>
      <c r="HD84" s="197"/>
      <c r="HE84" s="197"/>
      <c r="HF84" s="197"/>
      <c r="HG84" s="197"/>
      <c r="HH84" s="197"/>
      <c r="HI84" s="197"/>
      <c r="HJ84" s="197"/>
      <c r="HK84" s="197"/>
      <c r="HL84" s="197"/>
      <c r="HM84" s="197"/>
      <c r="HN84" s="197"/>
      <c r="HO84" s="197"/>
      <c r="HP84" s="197"/>
      <c r="HQ84" s="197"/>
      <c r="HR84" s="197"/>
      <c r="HS84" s="197"/>
      <c r="HT84" s="197"/>
      <c r="HU84" s="197"/>
      <c r="HV84" s="197"/>
      <c r="HW84" s="197"/>
      <c r="HX84" s="197"/>
      <c r="HY84" s="197"/>
      <c r="HZ84" s="197"/>
      <c r="IA84" s="197"/>
      <c r="IB84" s="197"/>
      <c r="IC84" s="197"/>
      <c r="ID84" s="197"/>
      <c r="IE84" s="197"/>
      <c r="IF84" s="197"/>
      <c r="IG84" s="197"/>
      <c r="IH84" s="197"/>
      <c r="II84" s="197"/>
      <c r="IJ84" s="197"/>
      <c r="IK84" s="197"/>
      <c r="IL84" s="197"/>
      <c r="IM84" s="197"/>
      <c r="IN84" s="197"/>
      <c r="IO84" s="197"/>
      <c r="IP84" s="197"/>
      <c r="IQ84" s="197"/>
      <c r="IR84" s="197"/>
      <c r="IS84" s="197"/>
      <c r="IT84" s="197"/>
      <c r="IU84" s="197"/>
      <c r="IV84" s="197"/>
      <c r="IW84" s="197"/>
      <c r="IX84" s="197"/>
      <c r="IY84" s="197"/>
      <c r="IZ84" s="197"/>
      <c r="JA84" s="197"/>
      <c r="JB84" s="197"/>
      <c r="JC84" s="197"/>
      <c r="JD84" s="197"/>
      <c r="JE84" s="197"/>
      <c r="JF84" s="197"/>
      <c r="JG84" s="197"/>
      <c r="JH84" s="197"/>
      <c r="JI84" s="197"/>
      <c r="JJ84" s="197"/>
      <c r="JK84" s="197"/>
      <c r="JL84" s="197"/>
      <c r="JM84" s="197"/>
      <c r="JN84" s="197"/>
      <c r="JO84" s="197"/>
      <c r="JP84" s="197"/>
      <c r="JQ84" s="197"/>
      <c r="JR84" s="197"/>
      <c r="JS84" s="197"/>
      <c r="JT84" s="197"/>
      <c r="JU84" s="197"/>
      <c r="JV84" s="197"/>
      <c r="JW84" s="197"/>
      <c r="JX84" s="197"/>
      <c r="JY84" s="197"/>
      <c r="JZ84" s="197"/>
      <c r="KA84" s="197"/>
      <c r="KB84" s="197"/>
      <c r="KC84" s="197"/>
      <c r="KD84" s="197"/>
      <c r="KE84" s="197"/>
      <c r="KF84" s="197"/>
      <c r="KG84" s="197"/>
      <c r="KH84" s="197"/>
      <c r="KI84" s="197"/>
      <c r="KJ84" s="197"/>
      <c r="KK84" s="197"/>
      <c r="KL84" s="197"/>
      <c r="KM84" s="197"/>
      <c r="KN84" s="197"/>
      <c r="KO84" s="197"/>
      <c r="KP84" s="197"/>
      <c r="KQ84" s="197"/>
      <c r="KR84" s="197"/>
      <c r="KS84" s="197"/>
      <c r="KT84" s="197"/>
      <c r="KU84" s="197"/>
      <c r="KV84" s="197"/>
      <c r="KW84" s="197"/>
      <c r="KX84" s="197"/>
      <c r="KY84" s="197"/>
      <c r="KZ84" s="197"/>
      <c r="LA84" s="197"/>
      <c r="LB84" s="197"/>
      <c r="LC84" s="197"/>
      <c r="LD84" s="197"/>
      <c r="LE84" s="197"/>
      <c r="LF84" s="197"/>
      <c r="LG84" s="197"/>
      <c r="LH84" s="197"/>
      <c r="LI84" s="197"/>
      <c r="LJ84" s="197"/>
      <c r="LK84" s="197"/>
      <c r="LL84" s="197"/>
      <c r="LM84" s="197"/>
      <c r="LN84" s="197"/>
      <c r="LO84" s="197"/>
      <c r="LP84" s="197"/>
      <c r="LQ84" s="197"/>
      <c r="LR84" s="197"/>
      <c r="LS84" s="197"/>
      <c r="LT84" s="197"/>
      <c r="LU84" s="197"/>
      <c r="LV84" s="197"/>
      <c r="LW84" s="197"/>
      <c r="LX84" s="197"/>
      <c r="LY84" s="197"/>
      <c r="LZ84" s="197"/>
      <c r="MA84" s="197"/>
      <c r="MB84" s="197"/>
      <c r="MC84" s="197"/>
      <c r="MD84" s="197"/>
      <c r="ME84" s="197"/>
      <c r="MF84" s="197"/>
      <c r="MG84" s="197"/>
      <c r="MH84" s="197"/>
      <c r="MI84" s="197"/>
      <c r="MJ84" s="197"/>
      <c r="MK84" s="197"/>
      <c r="ML84" s="197"/>
      <c r="MM84" s="197"/>
      <c r="MN84" s="197"/>
      <c r="MO84" s="197"/>
      <c r="MP84" s="197"/>
      <c r="MQ84" s="197"/>
      <c r="MR84" s="197"/>
      <c r="MS84" s="197"/>
      <c r="MT84" s="197"/>
      <c r="MU84" s="197"/>
      <c r="MV84" s="197"/>
      <c r="MW84" s="197"/>
      <c r="MX84" s="197"/>
      <c r="MY84" s="197"/>
      <c r="MZ84" s="197"/>
      <c r="NA84" s="197"/>
      <c r="NB84" s="197"/>
      <c r="NC84" s="197"/>
      <c r="ND84" s="197"/>
      <c r="NE84" s="197"/>
      <c r="NF84" s="197"/>
      <c r="NG84" s="197"/>
      <c r="NH84" s="197"/>
      <c r="NI84" s="197"/>
      <c r="NJ84" s="197"/>
      <c r="NK84" s="197"/>
      <c r="NL84" s="197"/>
      <c r="NM84" s="197"/>
      <c r="NN84" s="197"/>
      <c r="NO84" s="197"/>
      <c r="NP84" s="197"/>
      <c r="NQ84" s="197"/>
      <c r="NR84" s="197"/>
      <c r="NS84" s="197"/>
      <c r="NT84" s="197"/>
      <c r="NU84" s="197"/>
      <c r="NV84" s="197"/>
      <c r="NW84" s="197"/>
      <c r="NX84" s="197"/>
      <c r="NY84" s="197"/>
      <c r="NZ84" s="197"/>
      <c r="OA84" s="197"/>
      <c r="OB84" s="197"/>
      <c r="OC84" s="197"/>
      <c r="OD84" s="197"/>
      <c r="OE84" s="197"/>
      <c r="OF84" s="197"/>
      <c r="OG84" s="197"/>
      <c r="OH84" s="197"/>
      <c r="OI84" s="197"/>
      <c r="OJ84" s="197"/>
      <c r="OK84" s="197"/>
      <c r="OL84" s="197"/>
      <c r="OM84" s="197"/>
      <c r="ON84" s="197"/>
      <c r="OO84" s="197"/>
      <c r="OP84" s="197"/>
      <c r="OQ84" s="197"/>
      <c r="OR84" s="197"/>
      <c r="OS84" s="197"/>
      <c r="OT84" s="197"/>
      <c r="OU84" s="197"/>
      <c r="OV84" s="197"/>
      <c r="OW84" s="197"/>
      <c r="OX84" s="197"/>
      <c r="OY84" s="197"/>
      <c r="OZ84" s="197"/>
      <c r="PA84" s="197"/>
      <c r="PB84" s="197"/>
      <c r="PC84" s="197"/>
      <c r="PD84" s="197"/>
      <c r="PE84" s="197"/>
      <c r="PF84" s="197"/>
      <c r="PG84" s="197"/>
      <c r="PH84" s="197"/>
      <c r="PI84" s="197"/>
      <c r="PJ84" s="197"/>
      <c r="PK84" s="197"/>
      <c r="PL84" s="197"/>
      <c r="PM84" s="197"/>
      <c r="PN84" s="197"/>
      <c r="PO84" s="197"/>
      <c r="PP84" s="197"/>
      <c r="PQ84" s="197"/>
      <c r="PR84" s="197"/>
      <c r="PS84" s="197"/>
      <c r="PT84" s="197"/>
      <c r="PU84" s="197"/>
      <c r="PV84" s="197"/>
      <c r="PW84" s="197"/>
      <c r="PX84" s="197"/>
      <c r="PY84" s="197"/>
      <c r="PZ84" s="197"/>
      <c r="QA84" s="197"/>
      <c r="QB84" s="197"/>
      <c r="QC84" s="197"/>
      <c r="QD84" s="197"/>
      <c r="QE84" s="197"/>
      <c r="QF84" s="197"/>
      <c r="QG84" s="197"/>
      <c r="QH84" s="197"/>
      <c r="QI84" s="197"/>
      <c r="QJ84" s="197"/>
      <c r="QK84" s="197"/>
      <c r="QL84" s="197"/>
      <c r="QM84" s="197"/>
      <c r="QN84" s="197"/>
      <c r="QO84" s="197"/>
      <c r="QP84" s="197"/>
      <c r="QQ84" s="197"/>
      <c r="QR84" s="197"/>
      <c r="QS84" s="197"/>
      <c r="QT84" s="197"/>
      <c r="QU84" s="197"/>
      <c r="QV84" s="197"/>
      <c r="QW84" s="197"/>
      <c r="QX84" s="197"/>
      <c r="QY84" s="197"/>
      <c r="QZ84" s="197"/>
      <c r="RA84" s="197"/>
      <c r="RB84" s="197"/>
      <c r="RC84" s="197"/>
      <c r="RD84" s="197"/>
      <c r="RE84" s="197"/>
      <c r="RF84" s="197"/>
      <c r="RG84" s="197"/>
      <c r="RH84" s="197"/>
      <c r="RI84" s="197"/>
      <c r="RJ84" s="197"/>
      <c r="RK84" s="197"/>
      <c r="RL84" s="197"/>
      <c r="RM84" s="197"/>
      <c r="RN84" s="197"/>
      <c r="RO84" s="197"/>
      <c r="RP84" s="197"/>
      <c r="RQ84" s="197"/>
      <c r="RR84" s="197"/>
      <c r="RS84" s="197"/>
      <c r="RT84" s="197"/>
      <c r="RU84" s="197"/>
      <c r="RV84" s="197"/>
      <c r="RW84" s="197"/>
      <c r="RX84" s="197"/>
      <c r="RY84" s="197"/>
      <c r="RZ84" s="197"/>
      <c r="SA84" s="197"/>
      <c r="SB84" s="197"/>
      <c r="SC84" s="197"/>
      <c r="SD84" s="197"/>
      <c r="SE84" s="197"/>
      <c r="SF84" s="197"/>
      <c r="SG84" s="197"/>
      <c r="SH84" s="197"/>
      <c r="SI84" s="197"/>
      <c r="SJ84" s="197"/>
      <c r="SK84" s="197"/>
      <c r="SL84" s="197"/>
      <c r="SM84" s="197"/>
      <c r="SN84" s="197"/>
      <c r="SO84" s="197"/>
      <c r="SP84" s="197"/>
      <c r="SQ84" s="197"/>
      <c r="SR84" s="197"/>
      <c r="SS84" s="197"/>
      <c r="ST84" s="197"/>
      <c r="SU84" s="197"/>
      <c r="SV84" s="197"/>
      <c r="SW84" s="197"/>
      <c r="SX84" s="197"/>
      <c r="SY84" s="197"/>
      <c r="SZ84" s="197"/>
      <c r="TA84" s="197"/>
      <c r="TB84" s="197"/>
      <c r="TC84" s="197"/>
      <c r="TD84" s="197"/>
      <c r="TE84" s="197"/>
      <c r="TF84" s="197"/>
      <c r="TG84" s="197"/>
      <c r="TH84" s="197"/>
      <c r="TI84" s="197"/>
      <c r="TJ84" s="197"/>
      <c r="TK84" s="197"/>
      <c r="TL84" s="197"/>
      <c r="TM84" s="197"/>
      <c r="TN84" s="197"/>
      <c r="TO84" s="197"/>
      <c r="TP84" s="197"/>
      <c r="TQ84" s="197"/>
      <c r="TR84" s="197"/>
      <c r="TS84" s="197"/>
      <c r="TT84" s="197"/>
      <c r="TU84" s="197"/>
      <c r="TV84" s="197"/>
      <c r="TW84" s="197"/>
      <c r="TX84" s="197"/>
      <c r="TY84" s="197"/>
      <c r="TZ84" s="197"/>
      <c r="UA84" s="197"/>
      <c r="UB84" s="197"/>
      <c r="UC84" s="197"/>
      <c r="UD84" s="197"/>
      <c r="UE84" s="197"/>
      <c r="UF84" s="197"/>
      <c r="UG84" s="197"/>
      <c r="UH84" s="197"/>
      <c r="UI84" s="197"/>
      <c r="UJ84" s="197"/>
      <c r="UK84" s="197"/>
      <c r="UL84" s="197"/>
      <c r="UM84" s="197"/>
      <c r="UN84" s="197"/>
      <c r="UO84" s="197"/>
      <c r="UP84" s="197"/>
      <c r="UQ84" s="197"/>
      <c r="UR84" s="197"/>
      <c r="US84" s="197"/>
      <c r="UT84" s="197"/>
      <c r="UU84" s="197"/>
      <c r="UV84" s="197"/>
      <c r="UW84" s="197"/>
      <c r="UX84" s="197"/>
      <c r="UY84" s="197"/>
      <c r="UZ84" s="197"/>
      <c r="VA84" s="197"/>
      <c r="VB84" s="197"/>
      <c r="VC84" s="197"/>
      <c r="VD84" s="197"/>
      <c r="VE84" s="197"/>
      <c r="VF84" s="197"/>
      <c r="VG84" s="197"/>
      <c r="VH84" s="197"/>
      <c r="VI84" s="197"/>
      <c r="VJ84" s="197"/>
      <c r="VK84" s="197"/>
      <c r="VL84" s="197"/>
      <c r="VM84" s="197"/>
      <c r="VN84" s="197"/>
      <c r="VO84" s="197"/>
      <c r="VP84" s="197"/>
      <c r="VQ84" s="197"/>
      <c r="VR84" s="197"/>
      <c r="VS84" s="197"/>
      <c r="VT84" s="197"/>
      <c r="VU84" s="197"/>
      <c r="VV84" s="197"/>
      <c r="VW84" s="197"/>
      <c r="VX84" s="197"/>
      <c r="VY84" s="197"/>
      <c r="VZ84" s="197"/>
      <c r="WA84" s="197"/>
      <c r="WB84" s="197"/>
      <c r="WC84" s="197"/>
      <c r="WD84" s="197"/>
      <c r="WE84" s="197"/>
      <c r="WF84" s="197"/>
      <c r="WG84" s="197"/>
      <c r="WH84" s="197"/>
      <c r="WI84" s="197"/>
      <c r="WJ84" s="197"/>
      <c r="WK84" s="197"/>
      <c r="WL84" s="197"/>
      <c r="WM84" s="197"/>
      <c r="WN84" s="197"/>
      <c r="WO84" s="197"/>
      <c r="WP84" s="197"/>
      <c r="WQ84" s="197"/>
      <c r="WR84" s="197"/>
      <c r="WS84" s="197"/>
      <c r="WT84" s="197"/>
      <c r="WU84" s="197"/>
      <c r="WV84" s="197"/>
      <c r="WW84" s="197"/>
      <c r="WX84" s="197"/>
      <c r="WY84" s="197"/>
      <c r="WZ84" s="197"/>
      <c r="XA84" s="197"/>
      <c r="XB84" s="197"/>
      <c r="XC84" s="197"/>
      <c r="XD84" s="197"/>
      <c r="XE84" s="197"/>
      <c r="XF84" s="197"/>
      <c r="XG84" s="197"/>
      <c r="XH84" s="197"/>
      <c r="XI84" s="197"/>
      <c r="XJ84" s="197"/>
      <c r="XK84" s="197"/>
      <c r="XL84" s="197"/>
      <c r="XM84" s="197"/>
      <c r="XN84" s="197"/>
      <c r="XO84" s="197"/>
      <c r="XP84" s="197"/>
      <c r="XQ84" s="197"/>
      <c r="XR84" s="197"/>
      <c r="XS84" s="197"/>
      <c r="XT84" s="197"/>
      <c r="XU84" s="197"/>
      <c r="XV84" s="197"/>
      <c r="XW84" s="197"/>
      <c r="XX84" s="197"/>
      <c r="XY84" s="197"/>
      <c r="XZ84" s="197"/>
      <c r="YA84" s="197"/>
      <c r="YB84" s="197"/>
      <c r="YC84" s="197"/>
      <c r="YD84" s="197"/>
      <c r="YE84" s="197"/>
      <c r="YF84" s="197"/>
      <c r="YG84" s="197"/>
      <c r="YH84" s="197"/>
      <c r="YI84" s="197"/>
      <c r="YJ84" s="197"/>
      <c r="YK84" s="197"/>
      <c r="YL84" s="197"/>
      <c r="YM84" s="197"/>
      <c r="YN84" s="197"/>
      <c r="YO84" s="197"/>
      <c r="YP84" s="197"/>
      <c r="YQ84" s="197"/>
      <c r="YR84" s="197"/>
      <c r="YS84" s="197"/>
      <c r="YT84" s="197"/>
      <c r="YU84" s="197"/>
      <c r="YV84" s="197"/>
      <c r="YW84" s="197"/>
      <c r="YX84" s="197"/>
      <c r="YY84" s="197"/>
      <c r="YZ84" s="197"/>
      <c r="ZA84" s="197"/>
      <c r="ZB84" s="197"/>
      <c r="ZC84" s="197"/>
      <c r="ZD84" s="197"/>
      <c r="ZE84" s="197"/>
      <c r="ZF84" s="197"/>
      <c r="ZG84" s="197"/>
      <c r="ZH84" s="197"/>
      <c r="ZI84" s="197"/>
      <c r="ZJ84" s="197"/>
      <c r="ZK84" s="197"/>
      <c r="ZL84" s="197"/>
      <c r="ZM84" s="197"/>
      <c r="ZN84" s="197"/>
      <c r="ZO84" s="197"/>
      <c r="ZP84" s="197"/>
      <c r="ZQ84" s="197"/>
      <c r="ZR84" s="197"/>
      <c r="ZS84" s="197"/>
      <c r="ZT84" s="197"/>
      <c r="ZU84" s="197"/>
      <c r="ZV84" s="197"/>
      <c r="ZW84" s="197"/>
      <c r="ZX84" s="197"/>
      <c r="ZY84" s="197"/>
      <c r="ZZ84" s="197"/>
      <c r="AAA84" s="197"/>
      <c r="AAB84" s="197"/>
      <c r="AAC84" s="197"/>
      <c r="AAD84" s="197"/>
      <c r="AAE84" s="197"/>
      <c r="AAF84" s="197"/>
      <c r="AAG84" s="197"/>
      <c r="AAH84" s="197"/>
      <c r="AAI84" s="197"/>
      <c r="AAJ84" s="197"/>
      <c r="AAK84" s="197"/>
      <c r="AAL84" s="197"/>
      <c r="AAM84" s="197"/>
      <c r="AAN84" s="197"/>
      <c r="AAO84" s="197"/>
      <c r="AAP84" s="197"/>
      <c r="AAQ84" s="197"/>
      <c r="AAR84" s="197"/>
      <c r="AAS84" s="197"/>
      <c r="AAT84" s="197"/>
      <c r="AAU84" s="197"/>
      <c r="AAV84" s="197"/>
      <c r="AAW84" s="197"/>
      <c r="AAX84" s="197"/>
      <c r="AAY84" s="197"/>
      <c r="AAZ84" s="197"/>
      <c r="ABA84" s="197"/>
      <c r="ABB84" s="197"/>
      <c r="ABC84" s="197"/>
      <c r="ABD84" s="197"/>
      <c r="ABE84" s="197"/>
      <c r="ABF84" s="197"/>
      <c r="ABG84" s="197"/>
      <c r="ABH84" s="197"/>
      <c r="ABI84" s="197"/>
      <c r="ABJ84" s="197"/>
      <c r="ABK84" s="197"/>
      <c r="ABL84" s="197"/>
      <c r="ABM84" s="197"/>
      <c r="ABN84" s="197"/>
      <c r="ABO84" s="197"/>
      <c r="ABP84" s="197"/>
      <c r="ABQ84" s="197"/>
      <c r="ABR84" s="197"/>
      <c r="ABS84" s="197"/>
      <c r="ABT84" s="197"/>
      <c r="ABU84" s="197"/>
      <c r="ABV84" s="197"/>
      <c r="ABW84" s="197"/>
      <c r="ABX84" s="197"/>
      <c r="ABY84" s="197"/>
      <c r="ABZ84" s="197"/>
      <c r="ACA84" s="197"/>
      <c r="ACB84" s="197"/>
      <c r="ACC84" s="197"/>
      <c r="ACD84" s="197"/>
      <c r="ACE84" s="197"/>
      <c r="ACF84" s="197"/>
      <c r="ACG84" s="197"/>
      <c r="ACH84" s="197"/>
      <c r="ACI84" s="197"/>
      <c r="ACJ84" s="197"/>
      <c r="ACK84" s="197"/>
      <c r="ACL84" s="197"/>
      <c r="ACM84" s="197"/>
      <c r="ACN84" s="197"/>
      <c r="ACO84" s="197"/>
      <c r="ACP84" s="197"/>
      <c r="ACQ84" s="197"/>
      <c r="ACR84" s="197"/>
      <c r="ACS84" s="197"/>
      <c r="ACT84" s="197"/>
      <c r="ACU84" s="197"/>
      <c r="ACV84" s="197"/>
      <c r="ACW84" s="197"/>
      <c r="ACX84" s="197"/>
      <c r="ACY84" s="197"/>
      <c r="ACZ84" s="197"/>
      <c r="ADA84" s="197"/>
      <c r="ADB84" s="197"/>
      <c r="ADC84" s="197"/>
      <c r="ADD84" s="197"/>
      <c r="ADE84" s="197"/>
      <c r="ADF84" s="197"/>
      <c r="ADG84" s="197"/>
      <c r="ADH84" s="197"/>
      <c r="ADI84" s="197"/>
      <c r="ADJ84" s="197"/>
      <c r="ADK84" s="197"/>
      <c r="ADL84" s="197"/>
      <c r="ADM84" s="197"/>
      <c r="ADN84" s="197"/>
      <c r="ADO84" s="197"/>
      <c r="ADP84" s="197"/>
      <c r="ADQ84" s="197"/>
      <c r="ADR84" s="197"/>
      <c r="ADS84" s="197"/>
      <c r="ADT84" s="197"/>
      <c r="ADU84" s="197"/>
      <c r="ADV84" s="197"/>
      <c r="ADW84" s="197"/>
      <c r="ADX84" s="197"/>
      <c r="ADY84" s="197"/>
      <c r="ADZ84" s="197"/>
      <c r="AEA84" s="197"/>
      <c r="AEB84" s="197"/>
      <c r="AEC84" s="197"/>
      <c r="AED84" s="197"/>
      <c r="AEE84" s="197"/>
      <c r="AEF84" s="197"/>
      <c r="AEG84" s="197"/>
      <c r="AEH84" s="197"/>
      <c r="AEI84" s="197"/>
      <c r="AEJ84" s="197"/>
      <c r="AEK84" s="197"/>
      <c r="AEL84" s="197"/>
      <c r="AEM84" s="197"/>
      <c r="AEN84" s="197"/>
      <c r="AEO84" s="197"/>
      <c r="AEP84" s="197"/>
      <c r="AEQ84" s="197"/>
      <c r="AER84" s="197"/>
      <c r="AES84" s="197"/>
      <c r="AET84" s="197"/>
      <c r="AEU84" s="197"/>
      <c r="AEV84" s="197"/>
      <c r="AEW84" s="197"/>
      <c r="AEX84" s="197"/>
      <c r="AEY84" s="197"/>
      <c r="AEZ84" s="197"/>
      <c r="AFA84" s="197"/>
      <c r="AFB84" s="197"/>
      <c r="AFC84" s="197"/>
      <c r="AFD84" s="197"/>
      <c r="AFE84" s="197"/>
      <c r="AFF84" s="197"/>
      <c r="AFG84" s="197"/>
      <c r="AFH84" s="197"/>
      <c r="AFI84" s="197"/>
      <c r="AFJ84" s="197"/>
      <c r="AFK84" s="197"/>
      <c r="AFL84" s="197"/>
      <c r="AFM84" s="197"/>
      <c r="AFN84" s="197"/>
      <c r="AFO84" s="197"/>
      <c r="AFP84" s="197"/>
      <c r="AFQ84" s="197"/>
      <c r="AFR84" s="197"/>
      <c r="AFS84" s="197"/>
      <c r="AFT84" s="197"/>
      <c r="AFU84" s="197"/>
      <c r="AFV84" s="197"/>
      <c r="AFW84" s="197"/>
      <c r="AFX84" s="197"/>
      <c r="AFY84" s="197"/>
      <c r="AFZ84" s="197"/>
      <c r="AGA84" s="197"/>
      <c r="AGB84" s="197"/>
      <c r="AGC84" s="197"/>
      <c r="AGD84" s="197"/>
      <c r="AGE84" s="197"/>
      <c r="AGF84" s="197"/>
      <c r="AGG84" s="197"/>
      <c r="AGH84" s="197"/>
      <c r="AGI84" s="197"/>
      <c r="AGJ84" s="197"/>
      <c r="AGK84" s="197"/>
      <c r="AGL84" s="197"/>
      <c r="AGM84" s="197"/>
      <c r="AGN84" s="197"/>
      <c r="AGO84" s="197"/>
      <c r="AGP84" s="197"/>
      <c r="AGQ84" s="197"/>
      <c r="AGR84" s="197"/>
      <c r="AGS84" s="197"/>
      <c r="AGT84" s="197"/>
      <c r="AGU84" s="197"/>
      <c r="AGV84" s="197"/>
      <c r="AGW84" s="197"/>
      <c r="AGX84" s="197"/>
      <c r="AGY84" s="197"/>
      <c r="AGZ84" s="197"/>
      <c r="AHA84" s="197"/>
      <c r="AHB84" s="197"/>
      <c r="AHC84" s="197"/>
      <c r="AHD84" s="197"/>
      <c r="AHE84" s="197"/>
      <c r="AHF84" s="197"/>
      <c r="AHG84" s="197"/>
      <c r="AHH84" s="197"/>
      <c r="AHI84" s="197"/>
      <c r="AHJ84" s="197"/>
      <c r="AHK84" s="197"/>
      <c r="AHL84" s="197"/>
      <c r="AHM84" s="197"/>
      <c r="AHN84" s="197"/>
      <c r="AHO84" s="197"/>
      <c r="AHP84" s="197"/>
      <c r="AHQ84" s="197"/>
      <c r="AHR84" s="197"/>
      <c r="AHS84" s="197"/>
      <c r="AHT84" s="197"/>
      <c r="AHU84" s="197"/>
      <c r="AHV84" s="197"/>
      <c r="AHW84" s="197"/>
      <c r="AHX84" s="197"/>
      <c r="AHY84" s="197"/>
      <c r="AHZ84" s="197"/>
      <c r="AIA84" s="197"/>
      <c r="AIB84" s="197"/>
      <c r="AIC84" s="197"/>
      <c r="AID84" s="197"/>
      <c r="AIE84" s="197"/>
      <c r="AIF84" s="197"/>
      <c r="AIG84" s="197"/>
      <c r="AIH84" s="197"/>
      <c r="AII84" s="197"/>
      <c r="AIJ84" s="197"/>
      <c r="AIK84" s="197"/>
      <c r="AIL84" s="197"/>
      <c r="AIM84" s="197"/>
      <c r="AIN84" s="197"/>
      <c r="AIO84" s="197"/>
      <c r="AIP84" s="197"/>
      <c r="AIQ84" s="197"/>
      <c r="AIR84" s="197"/>
      <c r="AIS84" s="197"/>
      <c r="AIT84" s="197"/>
      <c r="AIU84" s="197"/>
      <c r="AIV84" s="197"/>
      <c r="AIW84" s="197"/>
      <c r="AIX84" s="197"/>
      <c r="AIY84" s="197"/>
      <c r="AIZ84" s="197"/>
      <c r="AJA84" s="197"/>
      <c r="AJB84" s="197"/>
      <c r="AJC84" s="197"/>
      <c r="AJD84" s="197"/>
      <c r="AJE84" s="197"/>
      <c r="AJF84" s="197"/>
      <c r="AJG84" s="197"/>
      <c r="AJH84" s="197"/>
      <c r="AJI84" s="197"/>
      <c r="AJJ84" s="197"/>
      <c r="AJK84" s="197"/>
      <c r="AJL84" s="197"/>
      <c r="AJM84" s="197"/>
      <c r="AJN84" s="197"/>
      <c r="AJO84" s="197"/>
      <c r="AJP84" s="197"/>
      <c r="AJQ84" s="197"/>
      <c r="AJR84" s="197"/>
      <c r="AJS84" s="197"/>
      <c r="AJT84" s="197"/>
      <c r="AJU84" s="197"/>
      <c r="AJV84" s="197"/>
      <c r="AJW84" s="197"/>
      <c r="AJX84" s="197"/>
      <c r="AJY84" s="197"/>
      <c r="AJZ84" s="197"/>
      <c r="AKA84" s="197"/>
      <c r="AKB84" s="197"/>
      <c r="AKC84" s="197"/>
      <c r="AKD84" s="197"/>
      <c r="AKE84" s="197"/>
      <c r="AKF84" s="197"/>
      <c r="AKG84" s="197"/>
      <c r="AKH84" s="197"/>
      <c r="AKI84" s="197"/>
      <c r="AKJ84" s="197"/>
      <c r="AKK84" s="197"/>
      <c r="AKL84" s="197"/>
      <c r="AKM84" s="197"/>
      <c r="AKN84" s="197"/>
      <c r="AKO84" s="197"/>
      <c r="AKP84" s="197"/>
      <c r="AKQ84" s="197"/>
      <c r="AKR84" s="197"/>
      <c r="AKS84" s="197"/>
      <c r="AKT84" s="197"/>
      <c r="AKU84" s="197"/>
      <c r="AKV84" s="197"/>
      <c r="AKW84" s="197"/>
      <c r="AKX84" s="197"/>
      <c r="AKY84" s="197"/>
      <c r="AKZ84" s="197"/>
      <c r="ALA84" s="197"/>
      <c r="ALB84" s="197"/>
      <c r="ALC84" s="197"/>
      <c r="ALD84" s="197"/>
      <c r="ALE84" s="197"/>
      <c r="ALF84" s="197"/>
      <c r="ALG84" s="197"/>
      <c r="ALH84" s="197"/>
      <c r="ALI84" s="197"/>
      <c r="ALJ84" s="197"/>
      <c r="ALK84" s="197"/>
      <c r="ALL84" s="197"/>
      <c r="ALM84" s="197"/>
      <c r="ALN84" s="197"/>
      <c r="ALO84" s="197"/>
      <c r="ALP84" s="197"/>
      <c r="ALQ84" s="197"/>
      <c r="ALR84" s="197"/>
      <c r="ALS84" s="197"/>
      <c r="ALT84" s="197"/>
      <c r="ALU84" s="197"/>
      <c r="ALV84" s="197"/>
      <c r="ALW84" s="197"/>
      <c r="ALX84" s="197"/>
      <c r="ALY84" s="197"/>
      <c r="ALZ84" s="197"/>
      <c r="AMA84" s="197"/>
      <c r="AMB84" s="197"/>
    </row>
    <row r="85" spans="1:1016" s="198" customFormat="1" x14ac:dyDescent="0.25">
      <c r="A85" s="349"/>
      <c r="B85" s="274" t="s">
        <v>407</v>
      </c>
      <c r="C85" s="33"/>
      <c r="D85" s="33"/>
      <c r="E85" s="33"/>
      <c r="F85" s="33"/>
      <c r="G85" s="33"/>
      <c r="H85" s="33"/>
      <c r="I85" s="33"/>
      <c r="J85" s="39">
        <v>2016</v>
      </c>
      <c r="K85" s="56"/>
      <c r="L85" s="139"/>
      <c r="M85" s="313">
        <f>1950+590</f>
        <v>2540</v>
      </c>
      <c r="N85" s="56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P85" s="197"/>
      <c r="AQ85" s="197"/>
      <c r="AR85" s="197"/>
      <c r="AS85" s="197"/>
      <c r="AT85" s="197"/>
      <c r="AU85" s="197"/>
      <c r="AV85" s="197"/>
      <c r="AW85" s="197"/>
      <c r="AX85" s="197"/>
      <c r="AY85" s="197"/>
      <c r="AZ85" s="197"/>
      <c r="BA85" s="197"/>
      <c r="BB85" s="197"/>
      <c r="BC85" s="197"/>
      <c r="BD85" s="197"/>
      <c r="BE85" s="197"/>
      <c r="BF85" s="197"/>
      <c r="BG85" s="197"/>
      <c r="BH85" s="197"/>
      <c r="BI85" s="197"/>
      <c r="BJ85" s="197"/>
      <c r="BK85" s="197"/>
      <c r="BL85" s="197"/>
      <c r="BM85" s="197"/>
      <c r="BN85" s="197"/>
      <c r="BO85" s="197"/>
      <c r="BP85" s="197"/>
      <c r="BQ85" s="197"/>
      <c r="BR85" s="197"/>
      <c r="BS85" s="197"/>
      <c r="BT85" s="197"/>
      <c r="BU85" s="197"/>
      <c r="BV85" s="197"/>
      <c r="BW85" s="197"/>
      <c r="BX85" s="197"/>
      <c r="BY85" s="197"/>
      <c r="BZ85" s="197"/>
      <c r="CA85" s="197"/>
      <c r="CB85" s="197"/>
      <c r="CC85" s="197"/>
      <c r="CD85" s="197"/>
      <c r="CE85" s="197"/>
      <c r="CF85" s="197"/>
      <c r="CG85" s="197"/>
      <c r="CH85" s="197"/>
      <c r="CI85" s="197"/>
      <c r="CJ85" s="197"/>
      <c r="CK85" s="197"/>
      <c r="CL85" s="197"/>
      <c r="CM85" s="197"/>
      <c r="CN85" s="197"/>
      <c r="CO85" s="197"/>
      <c r="CP85" s="197"/>
      <c r="CQ85" s="197"/>
      <c r="CR85" s="197"/>
      <c r="CS85" s="197"/>
      <c r="CT85" s="197"/>
      <c r="CU85" s="197"/>
      <c r="CV85" s="197"/>
      <c r="CW85" s="197"/>
      <c r="CX85" s="197"/>
      <c r="CY85" s="197"/>
      <c r="CZ85" s="197"/>
      <c r="DA85" s="197"/>
      <c r="DB85" s="197"/>
      <c r="DC85" s="197"/>
      <c r="DD85" s="197"/>
      <c r="DE85" s="197"/>
      <c r="DF85" s="197"/>
      <c r="DG85" s="197"/>
      <c r="DH85" s="197"/>
      <c r="DI85" s="197"/>
      <c r="DJ85" s="197"/>
      <c r="DK85" s="197"/>
      <c r="DL85" s="197"/>
      <c r="DM85" s="197"/>
      <c r="DN85" s="197"/>
      <c r="DO85" s="197"/>
      <c r="DP85" s="197"/>
      <c r="DQ85" s="197"/>
      <c r="DR85" s="197"/>
      <c r="DS85" s="197"/>
      <c r="DT85" s="197"/>
      <c r="DU85" s="197"/>
      <c r="DV85" s="197"/>
      <c r="DW85" s="197"/>
      <c r="DX85" s="197"/>
      <c r="DY85" s="197"/>
      <c r="DZ85" s="197"/>
      <c r="EA85" s="197"/>
      <c r="EB85" s="197"/>
      <c r="EC85" s="197"/>
      <c r="ED85" s="197"/>
      <c r="EE85" s="197"/>
      <c r="EF85" s="197"/>
      <c r="EG85" s="197"/>
      <c r="EH85" s="197"/>
      <c r="EI85" s="197"/>
      <c r="EJ85" s="197"/>
      <c r="EK85" s="197"/>
      <c r="EL85" s="197"/>
      <c r="EM85" s="197"/>
      <c r="EN85" s="197"/>
      <c r="EO85" s="197"/>
      <c r="EP85" s="197"/>
      <c r="EQ85" s="197"/>
      <c r="ER85" s="197"/>
      <c r="ES85" s="197"/>
      <c r="ET85" s="197"/>
      <c r="EU85" s="197"/>
      <c r="EV85" s="197"/>
      <c r="EW85" s="197"/>
      <c r="EX85" s="197"/>
      <c r="EY85" s="197"/>
      <c r="EZ85" s="197"/>
      <c r="FA85" s="197"/>
      <c r="FB85" s="197"/>
      <c r="FC85" s="197"/>
      <c r="FD85" s="197"/>
      <c r="FE85" s="197"/>
      <c r="FF85" s="197"/>
      <c r="FG85" s="197"/>
      <c r="FH85" s="197"/>
      <c r="FI85" s="197"/>
      <c r="FJ85" s="197"/>
      <c r="FK85" s="197"/>
      <c r="FL85" s="197"/>
      <c r="FM85" s="197"/>
      <c r="FN85" s="197"/>
      <c r="FO85" s="197"/>
      <c r="FP85" s="197"/>
      <c r="FQ85" s="197"/>
      <c r="FR85" s="197"/>
      <c r="FS85" s="197"/>
      <c r="FT85" s="197"/>
      <c r="FU85" s="197"/>
      <c r="FV85" s="197"/>
      <c r="FW85" s="197"/>
      <c r="FX85" s="197"/>
      <c r="FY85" s="197"/>
      <c r="FZ85" s="197"/>
      <c r="GA85" s="197"/>
      <c r="GB85" s="197"/>
      <c r="GC85" s="197"/>
      <c r="GD85" s="197"/>
      <c r="GE85" s="197"/>
      <c r="GF85" s="197"/>
      <c r="GG85" s="197"/>
      <c r="GH85" s="197"/>
      <c r="GI85" s="197"/>
      <c r="GJ85" s="197"/>
      <c r="GK85" s="197"/>
      <c r="GL85" s="197"/>
      <c r="GM85" s="197"/>
      <c r="GN85" s="197"/>
      <c r="GO85" s="197"/>
      <c r="GP85" s="197"/>
      <c r="GQ85" s="197"/>
      <c r="GR85" s="197"/>
      <c r="GS85" s="197"/>
      <c r="GT85" s="197"/>
      <c r="GU85" s="197"/>
      <c r="GV85" s="197"/>
      <c r="GW85" s="197"/>
      <c r="GX85" s="197"/>
      <c r="GY85" s="197"/>
      <c r="GZ85" s="197"/>
      <c r="HA85" s="197"/>
      <c r="HB85" s="197"/>
      <c r="HC85" s="197"/>
      <c r="HD85" s="197"/>
      <c r="HE85" s="197"/>
      <c r="HF85" s="197"/>
      <c r="HG85" s="197"/>
      <c r="HH85" s="197"/>
      <c r="HI85" s="197"/>
      <c r="HJ85" s="197"/>
      <c r="HK85" s="197"/>
      <c r="HL85" s="197"/>
      <c r="HM85" s="197"/>
      <c r="HN85" s="197"/>
      <c r="HO85" s="197"/>
      <c r="HP85" s="197"/>
      <c r="HQ85" s="197"/>
      <c r="HR85" s="197"/>
      <c r="HS85" s="197"/>
      <c r="HT85" s="197"/>
      <c r="HU85" s="197"/>
      <c r="HV85" s="197"/>
      <c r="HW85" s="197"/>
      <c r="HX85" s="197"/>
      <c r="HY85" s="197"/>
      <c r="HZ85" s="197"/>
      <c r="IA85" s="197"/>
      <c r="IB85" s="197"/>
      <c r="IC85" s="197"/>
      <c r="ID85" s="197"/>
      <c r="IE85" s="197"/>
      <c r="IF85" s="197"/>
      <c r="IG85" s="197"/>
      <c r="IH85" s="197"/>
      <c r="II85" s="197"/>
      <c r="IJ85" s="197"/>
      <c r="IK85" s="197"/>
      <c r="IL85" s="197"/>
      <c r="IM85" s="197"/>
      <c r="IN85" s="197"/>
      <c r="IO85" s="197"/>
      <c r="IP85" s="197"/>
      <c r="IQ85" s="197"/>
      <c r="IR85" s="197"/>
      <c r="IS85" s="197"/>
      <c r="IT85" s="197"/>
      <c r="IU85" s="197"/>
      <c r="IV85" s="197"/>
      <c r="IW85" s="197"/>
      <c r="IX85" s="197"/>
      <c r="IY85" s="197"/>
      <c r="IZ85" s="197"/>
      <c r="JA85" s="197"/>
      <c r="JB85" s="197"/>
      <c r="JC85" s="197"/>
      <c r="JD85" s="197"/>
      <c r="JE85" s="197"/>
      <c r="JF85" s="197"/>
      <c r="JG85" s="197"/>
      <c r="JH85" s="197"/>
      <c r="JI85" s="197"/>
      <c r="JJ85" s="197"/>
      <c r="JK85" s="197"/>
      <c r="JL85" s="197"/>
      <c r="JM85" s="197"/>
      <c r="JN85" s="197"/>
      <c r="JO85" s="197"/>
      <c r="JP85" s="197"/>
      <c r="JQ85" s="197"/>
      <c r="JR85" s="197"/>
      <c r="JS85" s="197"/>
      <c r="JT85" s="197"/>
      <c r="JU85" s="197"/>
      <c r="JV85" s="197"/>
      <c r="JW85" s="197"/>
      <c r="JX85" s="197"/>
      <c r="JY85" s="197"/>
      <c r="JZ85" s="197"/>
      <c r="KA85" s="197"/>
      <c r="KB85" s="197"/>
      <c r="KC85" s="197"/>
      <c r="KD85" s="197"/>
      <c r="KE85" s="197"/>
      <c r="KF85" s="197"/>
      <c r="KG85" s="197"/>
      <c r="KH85" s="197"/>
      <c r="KI85" s="197"/>
      <c r="KJ85" s="197"/>
      <c r="KK85" s="197"/>
      <c r="KL85" s="197"/>
      <c r="KM85" s="197"/>
      <c r="KN85" s="197"/>
      <c r="KO85" s="197"/>
      <c r="KP85" s="197"/>
      <c r="KQ85" s="197"/>
      <c r="KR85" s="197"/>
      <c r="KS85" s="197"/>
      <c r="KT85" s="197"/>
      <c r="KU85" s="197"/>
      <c r="KV85" s="197"/>
      <c r="KW85" s="197"/>
      <c r="KX85" s="197"/>
      <c r="KY85" s="197"/>
      <c r="KZ85" s="197"/>
      <c r="LA85" s="197"/>
      <c r="LB85" s="197"/>
      <c r="LC85" s="197"/>
      <c r="LD85" s="197"/>
      <c r="LE85" s="197"/>
      <c r="LF85" s="197"/>
      <c r="LG85" s="197"/>
      <c r="LH85" s="197"/>
      <c r="LI85" s="197"/>
      <c r="LJ85" s="197"/>
      <c r="LK85" s="197"/>
      <c r="LL85" s="197"/>
      <c r="LM85" s="197"/>
      <c r="LN85" s="197"/>
      <c r="LO85" s="197"/>
      <c r="LP85" s="197"/>
      <c r="LQ85" s="197"/>
      <c r="LR85" s="197"/>
      <c r="LS85" s="197"/>
      <c r="LT85" s="197"/>
      <c r="LU85" s="197"/>
      <c r="LV85" s="197"/>
      <c r="LW85" s="197"/>
      <c r="LX85" s="197"/>
      <c r="LY85" s="197"/>
      <c r="LZ85" s="197"/>
      <c r="MA85" s="197"/>
      <c r="MB85" s="197"/>
      <c r="MC85" s="197"/>
      <c r="MD85" s="197"/>
      <c r="ME85" s="197"/>
      <c r="MF85" s="197"/>
      <c r="MG85" s="197"/>
      <c r="MH85" s="197"/>
      <c r="MI85" s="197"/>
      <c r="MJ85" s="197"/>
      <c r="MK85" s="197"/>
      <c r="ML85" s="197"/>
      <c r="MM85" s="197"/>
      <c r="MN85" s="197"/>
      <c r="MO85" s="197"/>
      <c r="MP85" s="197"/>
      <c r="MQ85" s="197"/>
      <c r="MR85" s="197"/>
      <c r="MS85" s="197"/>
      <c r="MT85" s="197"/>
      <c r="MU85" s="197"/>
      <c r="MV85" s="197"/>
      <c r="MW85" s="197"/>
      <c r="MX85" s="197"/>
      <c r="MY85" s="197"/>
      <c r="MZ85" s="197"/>
      <c r="NA85" s="197"/>
      <c r="NB85" s="197"/>
      <c r="NC85" s="197"/>
      <c r="ND85" s="197"/>
      <c r="NE85" s="197"/>
      <c r="NF85" s="197"/>
      <c r="NG85" s="197"/>
      <c r="NH85" s="197"/>
      <c r="NI85" s="197"/>
      <c r="NJ85" s="197"/>
      <c r="NK85" s="197"/>
      <c r="NL85" s="197"/>
      <c r="NM85" s="197"/>
      <c r="NN85" s="197"/>
      <c r="NO85" s="197"/>
      <c r="NP85" s="197"/>
      <c r="NQ85" s="197"/>
      <c r="NR85" s="197"/>
      <c r="NS85" s="197"/>
      <c r="NT85" s="197"/>
      <c r="NU85" s="197"/>
      <c r="NV85" s="197"/>
      <c r="NW85" s="197"/>
      <c r="NX85" s="197"/>
      <c r="NY85" s="197"/>
      <c r="NZ85" s="197"/>
      <c r="OA85" s="197"/>
      <c r="OB85" s="197"/>
      <c r="OC85" s="197"/>
      <c r="OD85" s="197"/>
      <c r="OE85" s="197"/>
      <c r="OF85" s="197"/>
      <c r="OG85" s="197"/>
      <c r="OH85" s="197"/>
      <c r="OI85" s="197"/>
      <c r="OJ85" s="197"/>
      <c r="OK85" s="197"/>
      <c r="OL85" s="197"/>
      <c r="OM85" s="197"/>
      <c r="ON85" s="197"/>
      <c r="OO85" s="197"/>
      <c r="OP85" s="197"/>
      <c r="OQ85" s="197"/>
      <c r="OR85" s="197"/>
      <c r="OS85" s="197"/>
      <c r="OT85" s="197"/>
      <c r="OU85" s="197"/>
      <c r="OV85" s="197"/>
      <c r="OW85" s="197"/>
      <c r="OX85" s="197"/>
      <c r="OY85" s="197"/>
      <c r="OZ85" s="197"/>
      <c r="PA85" s="197"/>
      <c r="PB85" s="197"/>
      <c r="PC85" s="197"/>
      <c r="PD85" s="197"/>
      <c r="PE85" s="197"/>
      <c r="PF85" s="197"/>
      <c r="PG85" s="197"/>
      <c r="PH85" s="197"/>
      <c r="PI85" s="197"/>
      <c r="PJ85" s="197"/>
      <c r="PK85" s="197"/>
      <c r="PL85" s="197"/>
      <c r="PM85" s="197"/>
      <c r="PN85" s="197"/>
      <c r="PO85" s="197"/>
      <c r="PP85" s="197"/>
      <c r="PQ85" s="197"/>
      <c r="PR85" s="197"/>
      <c r="PS85" s="197"/>
      <c r="PT85" s="197"/>
      <c r="PU85" s="197"/>
      <c r="PV85" s="197"/>
      <c r="PW85" s="197"/>
      <c r="PX85" s="197"/>
      <c r="PY85" s="197"/>
      <c r="PZ85" s="197"/>
      <c r="QA85" s="197"/>
      <c r="QB85" s="197"/>
      <c r="QC85" s="197"/>
      <c r="QD85" s="197"/>
      <c r="QE85" s="197"/>
      <c r="QF85" s="197"/>
      <c r="QG85" s="197"/>
      <c r="QH85" s="197"/>
      <c r="QI85" s="197"/>
      <c r="QJ85" s="197"/>
      <c r="QK85" s="197"/>
      <c r="QL85" s="197"/>
      <c r="QM85" s="197"/>
      <c r="QN85" s="197"/>
      <c r="QO85" s="197"/>
      <c r="QP85" s="197"/>
      <c r="QQ85" s="197"/>
      <c r="QR85" s="197"/>
      <c r="QS85" s="197"/>
      <c r="QT85" s="197"/>
      <c r="QU85" s="197"/>
      <c r="QV85" s="197"/>
      <c r="QW85" s="197"/>
      <c r="QX85" s="197"/>
      <c r="QY85" s="197"/>
      <c r="QZ85" s="197"/>
      <c r="RA85" s="197"/>
      <c r="RB85" s="197"/>
      <c r="RC85" s="197"/>
      <c r="RD85" s="197"/>
      <c r="RE85" s="197"/>
      <c r="RF85" s="197"/>
      <c r="RG85" s="197"/>
      <c r="RH85" s="197"/>
      <c r="RI85" s="197"/>
      <c r="RJ85" s="197"/>
      <c r="RK85" s="197"/>
      <c r="RL85" s="197"/>
      <c r="RM85" s="197"/>
      <c r="RN85" s="197"/>
      <c r="RO85" s="197"/>
      <c r="RP85" s="197"/>
      <c r="RQ85" s="197"/>
      <c r="RR85" s="197"/>
      <c r="RS85" s="197"/>
      <c r="RT85" s="197"/>
      <c r="RU85" s="197"/>
      <c r="RV85" s="197"/>
      <c r="RW85" s="197"/>
      <c r="RX85" s="197"/>
      <c r="RY85" s="197"/>
      <c r="RZ85" s="197"/>
      <c r="SA85" s="197"/>
      <c r="SB85" s="197"/>
      <c r="SC85" s="197"/>
      <c r="SD85" s="197"/>
      <c r="SE85" s="197"/>
      <c r="SF85" s="197"/>
      <c r="SG85" s="197"/>
      <c r="SH85" s="197"/>
      <c r="SI85" s="197"/>
      <c r="SJ85" s="197"/>
      <c r="SK85" s="197"/>
      <c r="SL85" s="197"/>
      <c r="SM85" s="197"/>
      <c r="SN85" s="197"/>
      <c r="SO85" s="197"/>
      <c r="SP85" s="197"/>
      <c r="SQ85" s="197"/>
      <c r="SR85" s="197"/>
      <c r="SS85" s="197"/>
      <c r="ST85" s="197"/>
      <c r="SU85" s="197"/>
      <c r="SV85" s="197"/>
      <c r="SW85" s="197"/>
      <c r="SX85" s="197"/>
      <c r="SY85" s="197"/>
      <c r="SZ85" s="197"/>
      <c r="TA85" s="197"/>
      <c r="TB85" s="197"/>
      <c r="TC85" s="197"/>
      <c r="TD85" s="197"/>
      <c r="TE85" s="197"/>
      <c r="TF85" s="197"/>
      <c r="TG85" s="197"/>
      <c r="TH85" s="197"/>
      <c r="TI85" s="197"/>
      <c r="TJ85" s="197"/>
      <c r="TK85" s="197"/>
      <c r="TL85" s="197"/>
      <c r="TM85" s="197"/>
      <c r="TN85" s="197"/>
      <c r="TO85" s="197"/>
      <c r="TP85" s="197"/>
      <c r="TQ85" s="197"/>
      <c r="TR85" s="197"/>
      <c r="TS85" s="197"/>
      <c r="TT85" s="197"/>
      <c r="TU85" s="197"/>
      <c r="TV85" s="197"/>
      <c r="TW85" s="197"/>
      <c r="TX85" s="197"/>
      <c r="TY85" s="197"/>
      <c r="TZ85" s="197"/>
      <c r="UA85" s="197"/>
      <c r="UB85" s="197"/>
      <c r="UC85" s="197"/>
      <c r="UD85" s="197"/>
      <c r="UE85" s="197"/>
      <c r="UF85" s="197"/>
      <c r="UG85" s="197"/>
      <c r="UH85" s="197"/>
      <c r="UI85" s="197"/>
      <c r="UJ85" s="197"/>
      <c r="UK85" s="197"/>
      <c r="UL85" s="197"/>
      <c r="UM85" s="197"/>
      <c r="UN85" s="197"/>
      <c r="UO85" s="197"/>
      <c r="UP85" s="197"/>
      <c r="UQ85" s="197"/>
      <c r="UR85" s="197"/>
      <c r="US85" s="197"/>
      <c r="UT85" s="197"/>
      <c r="UU85" s="197"/>
      <c r="UV85" s="197"/>
      <c r="UW85" s="197"/>
      <c r="UX85" s="197"/>
      <c r="UY85" s="197"/>
      <c r="UZ85" s="197"/>
      <c r="VA85" s="197"/>
      <c r="VB85" s="197"/>
      <c r="VC85" s="197"/>
      <c r="VD85" s="197"/>
      <c r="VE85" s="197"/>
      <c r="VF85" s="197"/>
      <c r="VG85" s="197"/>
      <c r="VH85" s="197"/>
      <c r="VI85" s="197"/>
      <c r="VJ85" s="197"/>
      <c r="VK85" s="197"/>
      <c r="VL85" s="197"/>
      <c r="VM85" s="197"/>
      <c r="VN85" s="197"/>
      <c r="VO85" s="197"/>
      <c r="VP85" s="197"/>
      <c r="VQ85" s="197"/>
      <c r="VR85" s="197"/>
      <c r="VS85" s="197"/>
      <c r="VT85" s="197"/>
      <c r="VU85" s="197"/>
      <c r="VV85" s="197"/>
      <c r="VW85" s="197"/>
      <c r="VX85" s="197"/>
      <c r="VY85" s="197"/>
      <c r="VZ85" s="197"/>
      <c r="WA85" s="197"/>
      <c r="WB85" s="197"/>
      <c r="WC85" s="197"/>
      <c r="WD85" s="197"/>
      <c r="WE85" s="197"/>
      <c r="WF85" s="197"/>
      <c r="WG85" s="197"/>
      <c r="WH85" s="197"/>
      <c r="WI85" s="197"/>
      <c r="WJ85" s="197"/>
      <c r="WK85" s="197"/>
      <c r="WL85" s="197"/>
      <c r="WM85" s="197"/>
      <c r="WN85" s="197"/>
      <c r="WO85" s="197"/>
      <c r="WP85" s="197"/>
      <c r="WQ85" s="197"/>
      <c r="WR85" s="197"/>
      <c r="WS85" s="197"/>
      <c r="WT85" s="197"/>
      <c r="WU85" s="197"/>
      <c r="WV85" s="197"/>
      <c r="WW85" s="197"/>
      <c r="WX85" s="197"/>
      <c r="WY85" s="197"/>
      <c r="WZ85" s="197"/>
      <c r="XA85" s="197"/>
      <c r="XB85" s="197"/>
      <c r="XC85" s="197"/>
      <c r="XD85" s="197"/>
      <c r="XE85" s="197"/>
      <c r="XF85" s="197"/>
      <c r="XG85" s="197"/>
      <c r="XH85" s="197"/>
      <c r="XI85" s="197"/>
      <c r="XJ85" s="197"/>
      <c r="XK85" s="197"/>
      <c r="XL85" s="197"/>
      <c r="XM85" s="197"/>
      <c r="XN85" s="197"/>
      <c r="XO85" s="197"/>
      <c r="XP85" s="197"/>
      <c r="XQ85" s="197"/>
      <c r="XR85" s="197"/>
      <c r="XS85" s="197"/>
      <c r="XT85" s="197"/>
      <c r="XU85" s="197"/>
      <c r="XV85" s="197"/>
      <c r="XW85" s="197"/>
      <c r="XX85" s="197"/>
      <c r="XY85" s="197"/>
      <c r="XZ85" s="197"/>
      <c r="YA85" s="197"/>
      <c r="YB85" s="197"/>
      <c r="YC85" s="197"/>
      <c r="YD85" s="197"/>
      <c r="YE85" s="197"/>
      <c r="YF85" s="197"/>
      <c r="YG85" s="197"/>
      <c r="YH85" s="197"/>
      <c r="YI85" s="197"/>
      <c r="YJ85" s="197"/>
      <c r="YK85" s="197"/>
      <c r="YL85" s="197"/>
      <c r="YM85" s="197"/>
      <c r="YN85" s="197"/>
      <c r="YO85" s="197"/>
      <c r="YP85" s="197"/>
      <c r="YQ85" s="197"/>
      <c r="YR85" s="197"/>
      <c r="YS85" s="197"/>
      <c r="YT85" s="197"/>
      <c r="YU85" s="197"/>
      <c r="YV85" s="197"/>
      <c r="YW85" s="197"/>
      <c r="YX85" s="197"/>
      <c r="YY85" s="197"/>
      <c r="YZ85" s="197"/>
      <c r="ZA85" s="197"/>
      <c r="ZB85" s="197"/>
      <c r="ZC85" s="197"/>
      <c r="ZD85" s="197"/>
      <c r="ZE85" s="197"/>
      <c r="ZF85" s="197"/>
      <c r="ZG85" s="197"/>
      <c r="ZH85" s="197"/>
      <c r="ZI85" s="197"/>
      <c r="ZJ85" s="197"/>
      <c r="ZK85" s="197"/>
      <c r="ZL85" s="197"/>
      <c r="ZM85" s="197"/>
      <c r="ZN85" s="197"/>
      <c r="ZO85" s="197"/>
      <c r="ZP85" s="197"/>
      <c r="ZQ85" s="197"/>
      <c r="ZR85" s="197"/>
      <c r="ZS85" s="197"/>
      <c r="ZT85" s="197"/>
      <c r="ZU85" s="197"/>
      <c r="ZV85" s="197"/>
      <c r="ZW85" s="197"/>
      <c r="ZX85" s="197"/>
      <c r="ZY85" s="197"/>
      <c r="ZZ85" s="197"/>
      <c r="AAA85" s="197"/>
      <c r="AAB85" s="197"/>
      <c r="AAC85" s="197"/>
      <c r="AAD85" s="197"/>
      <c r="AAE85" s="197"/>
      <c r="AAF85" s="197"/>
      <c r="AAG85" s="197"/>
      <c r="AAH85" s="197"/>
      <c r="AAI85" s="197"/>
      <c r="AAJ85" s="197"/>
      <c r="AAK85" s="197"/>
      <c r="AAL85" s="197"/>
      <c r="AAM85" s="197"/>
      <c r="AAN85" s="197"/>
      <c r="AAO85" s="197"/>
      <c r="AAP85" s="197"/>
      <c r="AAQ85" s="197"/>
      <c r="AAR85" s="197"/>
      <c r="AAS85" s="197"/>
      <c r="AAT85" s="197"/>
      <c r="AAU85" s="197"/>
      <c r="AAV85" s="197"/>
      <c r="AAW85" s="197"/>
      <c r="AAX85" s="197"/>
      <c r="AAY85" s="197"/>
      <c r="AAZ85" s="197"/>
      <c r="ABA85" s="197"/>
      <c r="ABB85" s="197"/>
      <c r="ABC85" s="197"/>
      <c r="ABD85" s="197"/>
      <c r="ABE85" s="197"/>
      <c r="ABF85" s="197"/>
      <c r="ABG85" s="197"/>
      <c r="ABH85" s="197"/>
      <c r="ABI85" s="197"/>
      <c r="ABJ85" s="197"/>
      <c r="ABK85" s="197"/>
      <c r="ABL85" s="197"/>
      <c r="ABM85" s="197"/>
      <c r="ABN85" s="197"/>
      <c r="ABO85" s="197"/>
      <c r="ABP85" s="197"/>
      <c r="ABQ85" s="197"/>
      <c r="ABR85" s="197"/>
      <c r="ABS85" s="197"/>
      <c r="ABT85" s="197"/>
      <c r="ABU85" s="197"/>
      <c r="ABV85" s="197"/>
      <c r="ABW85" s="197"/>
      <c r="ABX85" s="197"/>
      <c r="ABY85" s="197"/>
      <c r="ABZ85" s="197"/>
      <c r="ACA85" s="197"/>
      <c r="ACB85" s="197"/>
      <c r="ACC85" s="197"/>
      <c r="ACD85" s="197"/>
      <c r="ACE85" s="197"/>
      <c r="ACF85" s="197"/>
      <c r="ACG85" s="197"/>
      <c r="ACH85" s="197"/>
      <c r="ACI85" s="197"/>
      <c r="ACJ85" s="197"/>
      <c r="ACK85" s="197"/>
      <c r="ACL85" s="197"/>
      <c r="ACM85" s="197"/>
      <c r="ACN85" s="197"/>
      <c r="ACO85" s="197"/>
      <c r="ACP85" s="197"/>
      <c r="ACQ85" s="197"/>
      <c r="ACR85" s="197"/>
      <c r="ACS85" s="197"/>
      <c r="ACT85" s="197"/>
      <c r="ACU85" s="197"/>
      <c r="ACV85" s="197"/>
      <c r="ACW85" s="197"/>
      <c r="ACX85" s="197"/>
      <c r="ACY85" s="197"/>
      <c r="ACZ85" s="197"/>
      <c r="ADA85" s="197"/>
      <c r="ADB85" s="197"/>
      <c r="ADC85" s="197"/>
      <c r="ADD85" s="197"/>
      <c r="ADE85" s="197"/>
      <c r="ADF85" s="197"/>
      <c r="ADG85" s="197"/>
      <c r="ADH85" s="197"/>
      <c r="ADI85" s="197"/>
      <c r="ADJ85" s="197"/>
      <c r="ADK85" s="197"/>
      <c r="ADL85" s="197"/>
      <c r="ADM85" s="197"/>
      <c r="ADN85" s="197"/>
      <c r="ADO85" s="197"/>
      <c r="ADP85" s="197"/>
      <c r="ADQ85" s="197"/>
      <c r="ADR85" s="197"/>
      <c r="ADS85" s="197"/>
      <c r="ADT85" s="197"/>
      <c r="ADU85" s="197"/>
      <c r="ADV85" s="197"/>
      <c r="ADW85" s="197"/>
      <c r="ADX85" s="197"/>
      <c r="ADY85" s="197"/>
      <c r="ADZ85" s="197"/>
      <c r="AEA85" s="197"/>
      <c r="AEB85" s="197"/>
      <c r="AEC85" s="197"/>
      <c r="AED85" s="197"/>
      <c r="AEE85" s="197"/>
      <c r="AEF85" s="197"/>
      <c r="AEG85" s="197"/>
      <c r="AEH85" s="197"/>
      <c r="AEI85" s="197"/>
      <c r="AEJ85" s="197"/>
      <c r="AEK85" s="197"/>
      <c r="AEL85" s="197"/>
      <c r="AEM85" s="197"/>
      <c r="AEN85" s="197"/>
      <c r="AEO85" s="197"/>
      <c r="AEP85" s="197"/>
      <c r="AEQ85" s="197"/>
      <c r="AER85" s="197"/>
      <c r="AES85" s="197"/>
      <c r="AET85" s="197"/>
      <c r="AEU85" s="197"/>
      <c r="AEV85" s="197"/>
      <c r="AEW85" s="197"/>
      <c r="AEX85" s="197"/>
      <c r="AEY85" s="197"/>
      <c r="AEZ85" s="197"/>
      <c r="AFA85" s="197"/>
      <c r="AFB85" s="197"/>
      <c r="AFC85" s="197"/>
      <c r="AFD85" s="197"/>
      <c r="AFE85" s="197"/>
      <c r="AFF85" s="197"/>
      <c r="AFG85" s="197"/>
      <c r="AFH85" s="197"/>
      <c r="AFI85" s="197"/>
      <c r="AFJ85" s="197"/>
      <c r="AFK85" s="197"/>
      <c r="AFL85" s="197"/>
      <c r="AFM85" s="197"/>
      <c r="AFN85" s="197"/>
      <c r="AFO85" s="197"/>
      <c r="AFP85" s="197"/>
      <c r="AFQ85" s="197"/>
      <c r="AFR85" s="197"/>
      <c r="AFS85" s="197"/>
      <c r="AFT85" s="197"/>
      <c r="AFU85" s="197"/>
      <c r="AFV85" s="197"/>
      <c r="AFW85" s="197"/>
      <c r="AFX85" s="197"/>
      <c r="AFY85" s="197"/>
      <c r="AFZ85" s="197"/>
      <c r="AGA85" s="197"/>
      <c r="AGB85" s="197"/>
      <c r="AGC85" s="197"/>
      <c r="AGD85" s="197"/>
      <c r="AGE85" s="197"/>
      <c r="AGF85" s="197"/>
      <c r="AGG85" s="197"/>
      <c r="AGH85" s="197"/>
      <c r="AGI85" s="197"/>
      <c r="AGJ85" s="197"/>
      <c r="AGK85" s="197"/>
      <c r="AGL85" s="197"/>
      <c r="AGM85" s="197"/>
      <c r="AGN85" s="197"/>
      <c r="AGO85" s="197"/>
      <c r="AGP85" s="197"/>
      <c r="AGQ85" s="197"/>
      <c r="AGR85" s="197"/>
      <c r="AGS85" s="197"/>
      <c r="AGT85" s="197"/>
      <c r="AGU85" s="197"/>
      <c r="AGV85" s="197"/>
      <c r="AGW85" s="197"/>
      <c r="AGX85" s="197"/>
      <c r="AGY85" s="197"/>
      <c r="AGZ85" s="197"/>
      <c r="AHA85" s="197"/>
      <c r="AHB85" s="197"/>
      <c r="AHC85" s="197"/>
      <c r="AHD85" s="197"/>
      <c r="AHE85" s="197"/>
      <c r="AHF85" s="197"/>
      <c r="AHG85" s="197"/>
      <c r="AHH85" s="197"/>
      <c r="AHI85" s="197"/>
      <c r="AHJ85" s="197"/>
      <c r="AHK85" s="197"/>
      <c r="AHL85" s="197"/>
      <c r="AHM85" s="197"/>
      <c r="AHN85" s="197"/>
      <c r="AHO85" s="197"/>
      <c r="AHP85" s="197"/>
      <c r="AHQ85" s="197"/>
      <c r="AHR85" s="197"/>
      <c r="AHS85" s="197"/>
      <c r="AHT85" s="197"/>
      <c r="AHU85" s="197"/>
      <c r="AHV85" s="197"/>
      <c r="AHW85" s="197"/>
      <c r="AHX85" s="197"/>
      <c r="AHY85" s="197"/>
      <c r="AHZ85" s="197"/>
      <c r="AIA85" s="197"/>
      <c r="AIB85" s="197"/>
      <c r="AIC85" s="197"/>
      <c r="AID85" s="197"/>
      <c r="AIE85" s="197"/>
      <c r="AIF85" s="197"/>
      <c r="AIG85" s="197"/>
      <c r="AIH85" s="197"/>
      <c r="AII85" s="197"/>
      <c r="AIJ85" s="197"/>
      <c r="AIK85" s="197"/>
      <c r="AIL85" s="197"/>
      <c r="AIM85" s="197"/>
      <c r="AIN85" s="197"/>
      <c r="AIO85" s="197"/>
      <c r="AIP85" s="197"/>
      <c r="AIQ85" s="197"/>
      <c r="AIR85" s="197"/>
      <c r="AIS85" s="197"/>
      <c r="AIT85" s="197"/>
      <c r="AIU85" s="197"/>
      <c r="AIV85" s="197"/>
      <c r="AIW85" s="197"/>
      <c r="AIX85" s="197"/>
      <c r="AIY85" s="197"/>
      <c r="AIZ85" s="197"/>
      <c r="AJA85" s="197"/>
      <c r="AJB85" s="197"/>
      <c r="AJC85" s="197"/>
      <c r="AJD85" s="197"/>
      <c r="AJE85" s="197"/>
      <c r="AJF85" s="197"/>
      <c r="AJG85" s="197"/>
      <c r="AJH85" s="197"/>
      <c r="AJI85" s="197"/>
      <c r="AJJ85" s="197"/>
      <c r="AJK85" s="197"/>
      <c r="AJL85" s="197"/>
      <c r="AJM85" s="197"/>
      <c r="AJN85" s="197"/>
      <c r="AJO85" s="197"/>
      <c r="AJP85" s="197"/>
      <c r="AJQ85" s="197"/>
      <c r="AJR85" s="197"/>
      <c r="AJS85" s="197"/>
      <c r="AJT85" s="197"/>
      <c r="AJU85" s="197"/>
      <c r="AJV85" s="197"/>
      <c r="AJW85" s="197"/>
      <c r="AJX85" s="197"/>
      <c r="AJY85" s="197"/>
      <c r="AJZ85" s="197"/>
      <c r="AKA85" s="197"/>
      <c r="AKB85" s="197"/>
      <c r="AKC85" s="197"/>
      <c r="AKD85" s="197"/>
      <c r="AKE85" s="197"/>
      <c r="AKF85" s="197"/>
      <c r="AKG85" s="197"/>
      <c r="AKH85" s="197"/>
      <c r="AKI85" s="197"/>
      <c r="AKJ85" s="197"/>
      <c r="AKK85" s="197"/>
      <c r="AKL85" s="197"/>
      <c r="AKM85" s="197"/>
      <c r="AKN85" s="197"/>
      <c r="AKO85" s="197"/>
      <c r="AKP85" s="197"/>
      <c r="AKQ85" s="197"/>
      <c r="AKR85" s="197"/>
      <c r="AKS85" s="197"/>
      <c r="AKT85" s="197"/>
      <c r="AKU85" s="197"/>
      <c r="AKV85" s="197"/>
      <c r="AKW85" s="197"/>
      <c r="AKX85" s="197"/>
      <c r="AKY85" s="197"/>
      <c r="AKZ85" s="197"/>
      <c r="ALA85" s="197"/>
      <c r="ALB85" s="197"/>
      <c r="ALC85" s="197"/>
      <c r="ALD85" s="197"/>
      <c r="ALE85" s="197"/>
      <c r="ALF85" s="197"/>
      <c r="ALG85" s="197"/>
      <c r="ALH85" s="197"/>
      <c r="ALI85" s="197"/>
      <c r="ALJ85" s="197"/>
      <c r="ALK85" s="197"/>
      <c r="ALL85" s="197"/>
      <c r="ALM85" s="197"/>
      <c r="ALN85" s="197"/>
      <c r="ALO85" s="197"/>
      <c r="ALP85" s="197"/>
      <c r="ALQ85" s="197"/>
      <c r="ALR85" s="197"/>
      <c r="ALS85" s="197"/>
      <c r="ALT85" s="197"/>
      <c r="ALU85" s="197"/>
      <c r="ALV85" s="197"/>
      <c r="ALW85" s="197"/>
      <c r="ALX85" s="197"/>
      <c r="ALY85" s="197"/>
      <c r="ALZ85" s="197"/>
      <c r="AMA85" s="197"/>
      <c r="AMB85" s="197"/>
    </row>
    <row r="86" spans="1:1016" s="198" customFormat="1" x14ac:dyDescent="0.25">
      <c r="A86" s="348" t="s">
        <v>454</v>
      </c>
      <c r="B86" s="274" t="s">
        <v>64</v>
      </c>
      <c r="C86" s="33"/>
      <c r="D86" s="33"/>
      <c r="E86" s="33"/>
      <c r="F86" s="33"/>
      <c r="G86" s="33"/>
      <c r="H86" s="33"/>
      <c r="I86" s="33"/>
      <c r="J86" s="39"/>
      <c r="K86" s="56"/>
      <c r="L86" s="139"/>
      <c r="M86" s="139"/>
      <c r="N86" s="56"/>
      <c r="O86" s="197"/>
      <c r="P86" s="197"/>
      <c r="Q86" s="197"/>
      <c r="R86" s="197"/>
      <c r="S86" s="197"/>
      <c r="T86" s="197"/>
      <c r="U86" s="197"/>
      <c r="V86" s="197"/>
      <c r="W86" s="197"/>
      <c r="X86" s="197"/>
      <c r="Y86" s="197"/>
      <c r="Z86" s="197"/>
      <c r="AA86" s="197"/>
      <c r="AB86" s="197"/>
      <c r="AC86" s="197"/>
      <c r="AD86" s="197"/>
      <c r="AE86" s="197"/>
      <c r="AF86" s="197"/>
      <c r="AG86" s="197"/>
      <c r="AH86" s="197"/>
      <c r="AI86" s="197"/>
      <c r="AJ86" s="197"/>
      <c r="AK86" s="197"/>
      <c r="AL86" s="197"/>
      <c r="AM86" s="197"/>
      <c r="AN86" s="197"/>
      <c r="AO86" s="197"/>
      <c r="AP86" s="197"/>
      <c r="AQ86" s="197"/>
      <c r="AR86" s="197"/>
      <c r="AS86" s="197"/>
      <c r="AT86" s="197"/>
      <c r="AU86" s="197"/>
      <c r="AV86" s="197"/>
      <c r="AW86" s="197"/>
      <c r="AX86" s="197"/>
      <c r="AY86" s="197"/>
      <c r="AZ86" s="197"/>
      <c r="BA86" s="197"/>
      <c r="BB86" s="197"/>
      <c r="BC86" s="197"/>
      <c r="BD86" s="197"/>
      <c r="BE86" s="197"/>
      <c r="BF86" s="197"/>
      <c r="BG86" s="197"/>
      <c r="BH86" s="197"/>
      <c r="BI86" s="197"/>
      <c r="BJ86" s="197"/>
      <c r="BK86" s="197"/>
      <c r="BL86" s="197"/>
      <c r="BM86" s="197"/>
      <c r="BN86" s="197"/>
      <c r="BO86" s="197"/>
      <c r="BP86" s="197"/>
      <c r="BQ86" s="197"/>
      <c r="BR86" s="197"/>
      <c r="BS86" s="197"/>
      <c r="BT86" s="197"/>
      <c r="BU86" s="197"/>
      <c r="BV86" s="197"/>
      <c r="BW86" s="197"/>
      <c r="BX86" s="197"/>
      <c r="BY86" s="197"/>
      <c r="BZ86" s="197"/>
      <c r="CA86" s="197"/>
      <c r="CB86" s="197"/>
      <c r="CC86" s="197"/>
      <c r="CD86" s="197"/>
      <c r="CE86" s="197"/>
      <c r="CF86" s="197"/>
      <c r="CG86" s="197"/>
      <c r="CH86" s="197"/>
      <c r="CI86" s="197"/>
      <c r="CJ86" s="197"/>
      <c r="CK86" s="197"/>
      <c r="CL86" s="197"/>
      <c r="CM86" s="197"/>
      <c r="CN86" s="197"/>
      <c r="CO86" s="197"/>
      <c r="CP86" s="197"/>
      <c r="CQ86" s="197"/>
      <c r="CR86" s="197"/>
      <c r="CS86" s="197"/>
      <c r="CT86" s="197"/>
      <c r="CU86" s="197"/>
      <c r="CV86" s="197"/>
      <c r="CW86" s="197"/>
      <c r="CX86" s="197"/>
      <c r="CY86" s="197"/>
      <c r="CZ86" s="197"/>
      <c r="DA86" s="197"/>
      <c r="DB86" s="197"/>
      <c r="DC86" s="197"/>
      <c r="DD86" s="197"/>
      <c r="DE86" s="197"/>
      <c r="DF86" s="197"/>
      <c r="DG86" s="197"/>
      <c r="DH86" s="197"/>
      <c r="DI86" s="197"/>
      <c r="DJ86" s="197"/>
      <c r="DK86" s="197"/>
      <c r="DL86" s="197"/>
      <c r="DM86" s="197"/>
      <c r="DN86" s="197"/>
      <c r="DO86" s="197"/>
      <c r="DP86" s="197"/>
      <c r="DQ86" s="197"/>
      <c r="DR86" s="197"/>
      <c r="DS86" s="197"/>
      <c r="DT86" s="197"/>
      <c r="DU86" s="197"/>
      <c r="DV86" s="197"/>
      <c r="DW86" s="197"/>
      <c r="DX86" s="197"/>
      <c r="DY86" s="197"/>
      <c r="DZ86" s="197"/>
      <c r="EA86" s="197"/>
      <c r="EB86" s="197"/>
      <c r="EC86" s="197"/>
      <c r="ED86" s="197"/>
      <c r="EE86" s="197"/>
      <c r="EF86" s="197"/>
      <c r="EG86" s="197"/>
      <c r="EH86" s="197"/>
      <c r="EI86" s="197"/>
      <c r="EJ86" s="197"/>
      <c r="EK86" s="197"/>
      <c r="EL86" s="197"/>
      <c r="EM86" s="197"/>
      <c r="EN86" s="197"/>
      <c r="EO86" s="197"/>
      <c r="EP86" s="197"/>
      <c r="EQ86" s="197"/>
      <c r="ER86" s="197"/>
      <c r="ES86" s="197"/>
      <c r="ET86" s="197"/>
      <c r="EU86" s="197"/>
      <c r="EV86" s="197"/>
      <c r="EW86" s="197"/>
      <c r="EX86" s="197"/>
      <c r="EY86" s="197"/>
      <c r="EZ86" s="197"/>
      <c r="FA86" s="197"/>
      <c r="FB86" s="197"/>
      <c r="FC86" s="197"/>
      <c r="FD86" s="197"/>
      <c r="FE86" s="197"/>
      <c r="FF86" s="197"/>
      <c r="FG86" s="197"/>
      <c r="FH86" s="197"/>
      <c r="FI86" s="197"/>
      <c r="FJ86" s="197"/>
      <c r="FK86" s="197"/>
      <c r="FL86" s="197"/>
      <c r="FM86" s="197"/>
      <c r="FN86" s="197"/>
      <c r="FO86" s="197"/>
      <c r="FP86" s="197"/>
      <c r="FQ86" s="197"/>
      <c r="FR86" s="197"/>
      <c r="FS86" s="197"/>
      <c r="FT86" s="197"/>
      <c r="FU86" s="197"/>
      <c r="FV86" s="197"/>
      <c r="FW86" s="197"/>
      <c r="FX86" s="197"/>
      <c r="FY86" s="197"/>
      <c r="FZ86" s="197"/>
      <c r="GA86" s="197"/>
      <c r="GB86" s="197"/>
      <c r="GC86" s="197"/>
      <c r="GD86" s="197"/>
      <c r="GE86" s="197"/>
      <c r="GF86" s="197"/>
      <c r="GG86" s="197"/>
      <c r="GH86" s="197"/>
      <c r="GI86" s="197"/>
      <c r="GJ86" s="197"/>
      <c r="GK86" s="197"/>
      <c r="GL86" s="197"/>
      <c r="GM86" s="197"/>
      <c r="GN86" s="197"/>
      <c r="GO86" s="197"/>
      <c r="GP86" s="197"/>
      <c r="GQ86" s="197"/>
      <c r="GR86" s="197"/>
      <c r="GS86" s="197"/>
      <c r="GT86" s="197"/>
      <c r="GU86" s="197"/>
      <c r="GV86" s="197"/>
      <c r="GW86" s="197"/>
      <c r="GX86" s="197"/>
      <c r="GY86" s="197"/>
      <c r="GZ86" s="197"/>
      <c r="HA86" s="197"/>
      <c r="HB86" s="197"/>
      <c r="HC86" s="197"/>
      <c r="HD86" s="197"/>
      <c r="HE86" s="197"/>
      <c r="HF86" s="197"/>
      <c r="HG86" s="197"/>
      <c r="HH86" s="197"/>
      <c r="HI86" s="197"/>
      <c r="HJ86" s="197"/>
      <c r="HK86" s="197"/>
      <c r="HL86" s="197"/>
      <c r="HM86" s="197"/>
      <c r="HN86" s="197"/>
      <c r="HO86" s="197"/>
      <c r="HP86" s="197"/>
      <c r="HQ86" s="197"/>
      <c r="HR86" s="197"/>
      <c r="HS86" s="197"/>
      <c r="HT86" s="197"/>
      <c r="HU86" s="197"/>
      <c r="HV86" s="197"/>
      <c r="HW86" s="197"/>
      <c r="HX86" s="197"/>
      <c r="HY86" s="197"/>
      <c r="HZ86" s="197"/>
      <c r="IA86" s="197"/>
      <c r="IB86" s="197"/>
      <c r="IC86" s="197"/>
      <c r="ID86" s="197"/>
      <c r="IE86" s="197"/>
      <c r="IF86" s="197"/>
      <c r="IG86" s="197"/>
      <c r="IH86" s="197"/>
      <c r="II86" s="197"/>
      <c r="IJ86" s="197"/>
      <c r="IK86" s="197"/>
      <c r="IL86" s="197"/>
      <c r="IM86" s="197"/>
      <c r="IN86" s="197"/>
      <c r="IO86" s="197"/>
      <c r="IP86" s="197"/>
      <c r="IQ86" s="197"/>
      <c r="IR86" s="197"/>
      <c r="IS86" s="197"/>
      <c r="IT86" s="197"/>
      <c r="IU86" s="197"/>
      <c r="IV86" s="197"/>
      <c r="IW86" s="197"/>
      <c r="IX86" s="197"/>
      <c r="IY86" s="197"/>
      <c r="IZ86" s="197"/>
      <c r="JA86" s="197"/>
      <c r="JB86" s="197"/>
      <c r="JC86" s="197"/>
      <c r="JD86" s="197"/>
      <c r="JE86" s="197"/>
      <c r="JF86" s="197"/>
      <c r="JG86" s="197"/>
      <c r="JH86" s="197"/>
      <c r="JI86" s="197"/>
      <c r="JJ86" s="197"/>
      <c r="JK86" s="197"/>
      <c r="JL86" s="197"/>
      <c r="JM86" s="197"/>
      <c r="JN86" s="197"/>
      <c r="JO86" s="197"/>
      <c r="JP86" s="197"/>
      <c r="JQ86" s="197"/>
      <c r="JR86" s="197"/>
      <c r="JS86" s="197"/>
      <c r="JT86" s="197"/>
      <c r="JU86" s="197"/>
      <c r="JV86" s="197"/>
      <c r="JW86" s="197"/>
      <c r="JX86" s="197"/>
      <c r="JY86" s="197"/>
      <c r="JZ86" s="197"/>
      <c r="KA86" s="197"/>
      <c r="KB86" s="197"/>
      <c r="KC86" s="197"/>
      <c r="KD86" s="197"/>
      <c r="KE86" s="197"/>
      <c r="KF86" s="197"/>
      <c r="KG86" s="197"/>
      <c r="KH86" s="197"/>
      <c r="KI86" s="197"/>
      <c r="KJ86" s="197"/>
      <c r="KK86" s="197"/>
      <c r="KL86" s="197"/>
      <c r="KM86" s="197"/>
      <c r="KN86" s="197"/>
      <c r="KO86" s="197"/>
      <c r="KP86" s="197"/>
      <c r="KQ86" s="197"/>
      <c r="KR86" s="197"/>
      <c r="KS86" s="197"/>
      <c r="KT86" s="197"/>
      <c r="KU86" s="197"/>
      <c r="KV86" s="197"/>
      <c r="KW86" s="197"/>
      <c r="KX86" s="197"/>
      <c r="KY86" s="197"/>
      <c r="KZ86" s="197"/>
      <c r="LA86" s="197"/>
      <c r="LB86" s="197"/>
      <c r="LC86" s="197"/>
      <c r="LD86" s="197"/>
      <c r="LE86" s="197"/>
      <c r="LF86" s="197"/>
      <c r="LG86" s="197"/>
      <c r="LH86" s="197"/>
      <c r="LI86" s="197"/>
      <c r="LJ86" s="197"/>
      <c r="LK86" s="197"/>
      <c r="LL86" s="197"/>
      <c r="LM86" s="197"/>
      <c r="LN86" s="197"/>
      <c r="LO86" s="197"/>
      <c r="LP86" s="197"/>
      <c r="LQ86" s="197"/>
      <c r="LR86" s="197"/>
      <c r="LS86" s="197"/>
      <c r="LT86" s="197"/>
      <c r="LU86" s="197"/>
      <c r="LV86" s="197"/>
      <c r="LW86" s="197"/>
      <c r="LX86" s="197"/>
      <c r="LY86" s="197"/>
      <c r="LZ86" s="197"/>
      <c r="MA86" s="197"/>
      <c r="MB86" s="197"/>
      <c r="MC86" s="197"/>
      <c r="MD86" s="197"/>
      <c r="ME86" s="197"/>
      <c r="MF86" s="197"/>
      <c r="MG86" s="197"/>
      <c r="MH86" s="197"/>
      <c r="MI86" s="197"/>
      <c r="MJ86" s="197"/>
      <c r="MK86" s="197"/>
      <c r="ML86" s="197"/>
      <c r="MM86" s="197"/>
      <c r="MN86" s="197"/>
      <c r="MO86" s="197"/>
      <c r="MP86" s="197"/>
      <c r="MQ86" s="197"/>
      <c r="MR86" s="197"/>
      <c r="MS86" s="197"/>
      <c r="MT86" s="197"/>
      <c r="MU86" s="197"/>
      <c r="MV86" s="197"/>
      <c r="MW86" s="197"/>
      <c r="MX86" s="197"/>
      <c r="MY86" s="197"/>
      <c r="MZ86" s="197"/>
      <c r="NA86" s="197"/>
      <c r="NB86" s="197"/>
      <c r="NC86" s="197"/>
      <c r="ND86" s="197"/>
      <c r="NE86" s="197"/>
      <c r="NF86" s="197"/>
      <c r="NG86" s="197"/>
      <c r="NH86" s="197"/>
      <c r="NI86" s="197"/>
      <c r="NJ86" s="197"/>
      <c r="NK86" s="197"/>
      <c r="NL86" s="197"/>
      <c r="NM86" s="197"/>
      <c r="NN86" s="197"/>
      <c r="NO86" s="197"/>
      <c r="NP86" s="197"/>
      <c r="NQ86" s="197"/>
      <c r="NR86" s="197"/>
      <c r="NS86" s="197"/>
      <c r="NT86" s="197"/>
      <c r="NU86" s="197"/>
      <c r="NV86" s="197"/>
      <c r="NW86" s="197"/>
      <c r="NX86" s="197"/>
      <c r="NY86" s="197"/>
      <c r="NZ86" s="197"/>
      <c r="OA86" s="197"/>
      <c r="OB86" s="197"/>
      <c r="OC86" s="197"/>
      <c r="OD86" s="197"/>
      <c r="OE86" s="197"/>
      <c r="OF86" s="197"/>
      <c r="OG86" s="197"/>
      <c r="OH86" s="197"/>
      <c r="OI86" s="197"/>
      <c r="OJ86" s="197"/>
      <c r="OK86" s="197"/>
      <c r="OL86" s="197"/>
      <c r="OM86" s="197"/>
      <c r="ON86" s="197"/>
      <c r="OO86" s="197"/>
      <c r="OP86" s="197"/>
      <c r="OQ86" s="197"/>
      <c r="OR86" s="197"/>
      <c r="OS86" s="197"/>
      <c r="OT86" s="197"/>
      <c r="OU86" s="197"/>
      <c r="OV86" s="197"/>
      <c r="OW86" s="197"/>
      <c r="OX86" s="197"/>
      <c r="OY86" s="197"/>
      <c r="OZ86" s="197"/>
      <c r="PA86" s="197"/>
      <c r="PB86" s="197"/>
      <c r="PC86" s="197"/>
      <c r="PD86" s="197"/>
      <c r="PE86" s="197"/>
      <c r="PF86" s="197"/>
      <c r="PG86" s="197"/>
      <c r="PH86" s="197"/>
      <c r="PI86" s="197"/>
      <c r="PJ86" s="197"/>
      <c r="PK86" s="197"/>
      <c r="PL86" s="197"/>
      <c r="PM86" s="197"/>
      <c r="PN86" s="197"/>
      <c r="PO86" s="197"/>
      <c r="PP86" s="197"/>
      <c r="PQ86" s="197"/>
      <c r="PR86" s="197"/>
      <c r="PS86" s="197"/>
      <c r="PT86" s="197"/>
      <c r="PU86" s="197"/>
      <c r="PV86" s="197"/>
      <c r="PW86" s="197"/>
      <c r="PX86" s="197"/>
      <c r="PY86" s="197"/>
      <c r="PZ86" s="197"/>
      <c r="QA86" s="197"/>
      <c r="QB86" s="197"/>
      <c r="QC86" s="197"/>
      <c r="QD86" s="197"/>
      <c r="QE86" s="197"/>
      <c r="QF86" s="197"/>
      <c r="QG86" s="197"/>
      <c r="QH86" s="197"/>
      <c r="QI86" s="197"/>
      <c r="QJ86" s="197"/>
      <c r="QK86" s="197"/>
      <c r="QL86" s="197"/>
      <c r="QM86" s="197"/>
      <c r="QN86" s="197"/>
      <c r="QO86" s="197"/>
      <c r="QP86" s="197"/>
      <c r="QQ86" s="197"/>
      <c r="QR86" s="197"/>
      <c r="QS86" s="197"/>
      <c r="QT86" s="197"/>
      <c r="QU86" s="197"/>
      <c r="QV86" s="197"/>
      <c r="QW86" s="197"/>
      <c r="QX86" s="197"/>
      <c r="QY86" s="197"/>
      <c r="QZ86" s="197"/>
      <c r="RA86" s="197"/>
      <c r="RB86" s="197"/>
      <c r="RC86" s="197"/>
      <c r="RD86" s="197"/>
      <c r="RE86" s="197"/>
      <c r="RF86" s="197"/>
      <c r="RG86" s="197"/>
      <c r="RH86" s="197"/>
      <c r="RI86" s="197"/>
      <c r="RJ86" s="197"/>
      <c r="RK86" s="197"/>
      <c r="RL86" s="197"/>
      <c r="RM86" s="197"/>
      <c r="RN86" s="197"/>
      <c r="RO86" s="197"/>
      <c r="RP86" s="197"/>
      <c r="RQ86" s="197"/>
      <c r="RR86" s="197"/>
      <c r="RS86" s="197"/>
      <c r="RT86" s="197"/>
      <c r="RU86" s="197"/>
      <c r="RV86" s="197"/>
      <c r="RW86" s="197"/>
      <c r="RX86" s="197"/>
      <c r="RY86" s="197"/>
      <c r="RZ86" s="197"/>
      <c r="SA86" s="197"/>
      <c r="SB86" s="197"/>
      <c r="SC86" s="197"/>
      <c r="SD86" s="197"/>
      <c r="SE86" s="197"/>
      <c r="SF86" s="197"/>
      <c r="SG86" s="197"/>
      <c r="SH86" s="197"/>
      <c r="SI86" s="197"/>
      <c r="SJ86" s="197"/>
      <c r="SK86" s="197"/>
      <c r="SL86" s="197"/>
      <c r="SM86" s="197"/>
      <c r="SN86" s="197"/>
      <c r="SO86" s="197"/>
      <c r="SP86" s="197"/>
      <c r="SQ86" s="197"/>
      <c r="SR86" s="197"/>
      <c r="SS86" s="197"/>
      <c r="ST86" s="197"/>
      <c r="SU86" s="197"/>
      <c r="SV86" s="197"/>
      <c r="SW86" s="197"/>
      <c r="SX86" s="197"/>
      <c r="SY86" s="197"/>
      <c r="SZ86" s="197"/>
      <c r="TA86" s="197"/>
      <c r="TB86" s="197"/>
      <c r="TC86" s="197"/>
      <c r="TD86" s="197"/>
      <c r="TE86" s="197"/>
      <c r="TF86" s="197"/>
      <c r="TG86" s="197"/>
      <c r="TH86" s="197"/>
      <c r="TI86" s="197"/>
      <c r="TJ86" s="197"/>
      <c r="TK86" s="197"/>
      <c r="TL86" s="197"/>
      <c r="TM86" s="197"/>
      <c r="TN86" s="197"/>
      <c r="TO86" s="197"/>
      <c r="TP86" s="197"/>
      <c r="TQ86" s="197"/>
      <c r="TR86" s="197"/>
      <c r="TS86" s="197"/>
      <c r="TT86" s="197"/>
      <c r="TU86" s="197"/>
      <c r="TV86" s="197"/>
      <c r="TW86" s="197"/>
      <c r="TX86" s="197"/>
      <c r="TY86" s="197"/>
      <c r="TZ86" s="197"/>
      <c r="UA86" s="197"/>
      <c r="UB86" s="197"/>
      <c r="UC86" s="197"/>
      <c r="UD86" s="197"/>
      <c r="UE86" s="197"/>
      <c r="UF86" s="197"/>
      <c r="UG86" s="197"/>
      <c r="UH86" s="197"/>
      <c r="UI86" s="197"/>
      <c r="UJ86" s="197"/>
      <c r="UK86" s="197"/>
      <c r="UL86" s="197"/>
      <c r="UM86" s="197"/>
      <c r="UN86" s="197"/>
      <c r="UO86" s="197"/>
      <c r="UP86" s="197"/>
      <c r="UQ86" s="197"/>
      <c r="UR86" s="197"/>
      <c r="US86" s="197"/>
      <c r="UT86" s="197"/>
      <c r="UU86" s="197"/>
      <c r="UV86" s="197"/>
      <c r="UW86" s="197"/>
      <c r="UX86" s="197"/>
      <c r="UY86" s="197"/>
      <c r="UZ86" s="197"/>
      <c r="VA86" s="197"/>
      <c r="VB86" s="197"/>
      <c r="VC86" s="197"/>
      <c r="VD86" s="197"/>
      <c r="VE86" s="197"/>
      <c r="VF86" s="197"/>
      <c r="VG86" s="197"/>
      <c r="VH86" s="197"/>
      <c r="VI86" s="197"/>
      <c r="VJ86" s="197"/>
      <c r="VK86" s="197"/>
      <c r="VL86" s="197"/>
      <c r="VM86" s="197"/>
      <c r="VN86" s="197"/>
      <c r="VO86" s="197"/>
      <c r="VP86" s="197"/>
      <c r="VQ86" s="197"/>
      <c r="VR86" s="197"/>
      <c r="VS86" s="197"/>
      <c r="VT86" s="197"/>
      <c r="VU86" s="197"/>
      <c r="VV86" s="197"/>
      <c r="VW86" s="197"/>
      <c r="VX86" s="197"/>
      <c r="VY86" s="197"/>
      <c r="VZ86" s="197"/>
      <c r="WA86" s="197"/>
      <c r="WB86" s="197"/>
      <c r="WC86" s="197"/>
      <c r="WD86" s="197"/>
      <c r="WE86" s="197"/>
      <c r="WF86" s="197"/>
      <c r="WG86" s="197"/>
      <c r="WH86" s="197"/>
      <c r="WI86" s="197"/>
      <c r="WJ86" s="197"/>
      <c r="WK86" s="197"/>
      <c r="WL86" s="197"/>
      <c r="WM86" s="197"/>
      <c r="WN86" s="197"/>
      <c r="WO86" s="197"/>
      <c r="WP86" s="197"/>
      <c r="WQ86" s="197"/>
      <c r="WR86" s="197"/>
      <c r="WS86" s="197"/>
      <c r="WT86" s="197"/>
      <c r="WU86" s="197"/>
      <c r="WV86" s="197"/>
      <c r="WW86" s="197"/>
      <c r="WX86" s="197"/>
      <c r="WY86" s="197"/>
      <c r="WZ86" s="197"/>
      <c r="XA86" s="197"/>
      <c r="XB86" s="197"/>
      <c r="XC86" s="197"/>
      <c r="XD86" s="197"/>
      <c r="XE86" s="197"/>
      <c r="XF86" s="197"/>
      <c r="XG86" s="197"/>
      <c r="XH86" s="197"/>
      <c r="XI86" s="197"/>
      <c r="XJ86" s="197"/>
      <c r="XK86" s="197"/>
      <c r="XL86" s="197"/>
      <c r="XM86" s="197"/>
      <c r="XN86" s="197"/>
      <c r="XO86" s="197"/>
      <c r="XP86" s="197"/>
      <c r="XQ86" s="197"/>
      <c r="XR86" s="197"/>
      <c r="XS86" s="197"/>
      <c r="XT86" s="197"/>
      <c r="XU86" s="197"/>
      <c r="XV86" s="197"/>
      <c r="XW86" s="197"/>
      <c r="XX86" s="197"/>
      <c r="XY86" s="197"/>
      <c r="XZ86" s="197"/>
      <c r="YA86" s="197"/>
      <c r="YB86" s="197"/>
      <c r="YC86" s="197"/>
      <c r="YD86" s="197"/>
      <c r="YE86" s="197"/>
      <c r="YF86" s="197"/>
      <c r="YG86" s="197"/>
      <c r="YH86" s="197"/>
      <c r="YI86" s="197"/>
      <c r="YJ86" s="197"/>
      <c r="YK86" s="197"/>
      <c r="YL86" s="197"/>
      <c r="YM86" s="197"/>
      <c r="YN86" s="197"/>
      <c r="YO86" s="197"/>
      <c r="YP86" s="197"/>
      <c r="YQ86" s="197"/>
      <c r="YR86" s="197"/>
      <c r="YS86" s="197"/>
      <c r="YT86" s="197"/>
      <c r="YU86" s="197"/>
      <c r="YV86" s="197"/>
      <c r="YW86" s="197"/>
      <c r="YX86" s="197"/>
      <c r="YY86" s="197"/>
      <c r="YZ86" s="197"/>
      <c r="ZA86" s="197"/>
      <c r="ZB86" s="197"/>
      <c r="ZC86" s="197"/>
      <c r="ZD86" s="197"/>
      <c r="ZE86" s="197"/>
      <c r="ZF86" s="197"/>
      <c r="ZG86" s="197"/>
      <c r="ZH86" s="197"/>
      <c r="ZI86" s="197"/>
      <c r="ZJ86" s="197"/>
      <c r="ZK86" s="197"/>
      <c r="ZL86" s="197"/>
      <c r="ZM86" s="197"/>
      <c r="ZN86" s="197"/>
      <c r="ZO86" s="197"/>
      <c r="ZP86" s="197"/>
      <c r="ZQ86" s="197"/>
      <c r="ZR86" s="197"/>
      <c r="ZS86" s="197"/>
      <c r="ZT86" s="197"/>
      <c r="ZU86" s="197"/>
      <c r="ZV86" s="197"/>
      <c r="ZW86" s="197"/>
      <c r="ZX86" s="197"/>
      <c r="ZY86" s="197"/>
      <c r="ZZ86" s="197"/>
      <c r="AAA86" s="197"/>
      <c r="AAB86" s="197"/>
      <c r="AAC86" s="197"/>
      <c r="AAD86" s="197"/>
      <c r="AAE86" s="197"/>
      <c r="AAF86" s="197"/>
      <c r="AAG86" s="197"/>
      <c r="AAH86" s="197"/>
      <c r="AAI86" s="197"/>
      <c r="AAJ86" s="197"/>
      <c r="AAK86" s="197"/>
      <c r="AAL86" s="197"/>
      <c r="AAM86" s="197"/>
      <c r="AAN86" s="197"/>
      <c r="AAO86" s="197"/>
      <c r="AAP86" s="197"/>
      <c r="AAQ86" s="197"/>
      <c r="AAR86" s="197"/>
      <c r="AAS86" s="197"/>
      <c r="AAT86" s="197"/>
      <c r="AAU86" s="197"/>
      <c r="AAV86" s="197"/>
      <c r="AAW86" s="197"/>
      <c r="AAX86" s="197"/>
      <c r="AAY86" s="197"/>
      <c r="AAZ86" s="197"/>
      <c r="ABA86" s="197"/>
      <c r="ABB86" s="197"/>
      <c r="ABC86" s="197"/>
      <c r="ABD86" s="197"/>
      <c r="ABE86" s="197"/>
      <c r="ABF86" s="197"/>
      <c r="ABG86" s="197"/>
      <c r="ABH86" s="197"/>
      <c r="ABI86" s="197"/>
      <c r="ABJ86" s="197"/>
      <c r="ABK86" s="197"/>
      <c r="ABL86" s="197"/>
      <c r="ABM86" s="197"/>
      <c r="ABN86" s="197"/>
      <c r="ABO86" s="197"/>
      <c r="ABP86" s="197"/>
      <c r="ABQ86" s="197"/>
      <c r="ABR86" s="197"/>
      <c r="ABS86" s="197"/>
      <c r="ABT86" s="197"/>
      <c r="ABU86" s="197"/>
      <c r="ABV86" s="197"/>
      <c r="ABW86" s="197"/>
      <c r="ABX86" s="197"/>
      <c r="ABY86" s="197"/>
      <c r="ABZ86" s="197"/>
      <c r="ACA86" s="197"/>
      <c r="ACB86" s="197"/>
      <c r="ACC86" s="197"/>
      <c r="ACD86" s="197"/>
      <c r="ACE86" s="197"/>
      <c r="ACF86" s="197"/>
      <c r="ACG86" s="197"/>
      <c r="ACH86" s="197"/>
      <c r="ACI86" s="197"/>
      <c r="ACJ86" s="197"/>
      <c r="ACK86" s="197"/>
      <c r="ACL86" s="197"/>
      <c r="ACM86" s="197"/>
      <c r="ACN86" s="197"/>
      <c r="ACO86" s="197"/>
      <c r="ACP86" s="197"/>
      <c r="ACQ86" s="197"/>
      <c r="ACR86" s="197"/>
      <c r="ACS86" s="197"/>
      <c r="ACT86" s="197"/>
      <c r="ACU86" s="197"/>
      <c r="ACV86" s="197"/>
      <c r="ACW86" s="197"/>
      <c r="ACX86" s="197"/>
      <c r="ACY86" s="197"/>
      <c r="ACZ86" s="197"/>
      <c r="ADA86" s="197"/>
      <c r="ADB86" s="197"/>
      <c r="ADC86" s="197"/>
      <c r="ADD86" s="197"/>
      <c r="ADE86" s="197"/>
      <c r="ADF86" s="197"/>
      <c r="ADG86" s="197"/>
      <c r="ADH86" s="197"/>
      <c r="ADI86" s="197"/>
      <c r="ADJ86" s="197"/>
      <c r="ADK86" s="197"/>
      <c r="ADL86" s="197"/>
      <c r="ADM86" s="197"/>
      <c r="ADN86" s="197"/>
      <c r="ADO86" s="197"/>
      <c r="ADP86" s="197"/>
      <c r="ADQ86" s="197"/>
      <c r="ADR86" s="197"/>
      <c r="ADS86" s="197"/>
      <c r="ADT86" s="197"/>
      <c r="ADU86" s="197"/>
      <c r="ADV86" s="197"/>
      <c r="ADW86" s="197"/>
      <c r="ADX86" s="197"/>
      <c r="ADY86" s="197"/>
      <c r="ADZ86" s="197"/>
      <c r="AEA86" s="197"/>
      <c r="AEB86" s="197"/>
      <c r="AEC86" s="197"/>
      <c r="AED86" s="197"/>
      <c r="AEE86" s="197"/>
      <c r="AEF86" s="197"/>
      <c r="AEG86" s="197"/>
      <c r="AEH86" s="197"/>
      <c r="AEI86" s="197"/>
      <c r="AEJ86" s="197"/>
      <c r="AEK86" s="197"/>
      <c r="AEL86" s="197"/>
      <c r="AEM86" s="197"/>
      <c r="AEN86" s="197"/>
      <c r="AEO86" s="197"/>
      <c r="AEP86" s="197"/>
      <c r="AEQ86" s="197"/>
      <c r="AER86" s="197"/>
      <c r="AES86" s="197"/>
      <c r="AET86" s="197"/>
      <c r="AEU86" s="197"/>
      <c r="AEV86" s="197"/>
      <c r="AEW86" s="197"/>
      <c r="AEX86" s="197"/>
      <c r="AEY86" s="197"/>
      <c r="AEZ86" s="197"/>
      <c r="AFA86" s="197"/>
      <c r="AFB86" s="197"/>
      <c r="AFC86" s="197"/>
      <c r="AFD86" s="197"/>
      <c r="AFE86" s="197"/>
      <c r="AFF86" s="197"/>
      <c r="AFG86" s="197"/>
      <c r="AFH86" s="197"/>
      <c r="AFI86" s="197"/>
      <c r="AFJ86" s="197"/>
      <c r="AFK86" s="197"/>
      <c r="AFL86" s="197"/>
      <c r="AFM86" s="197"/>
      <c r="AFN86" s="197"/>
      <c r="AFO86" s="197"/>
      <c r="AFP86" s="197"/>
      <c r="AFQ86" s="197"/>
      <c r="AFR86" s="197"/>
      <c r="AFS86" s="197"/>
      <c r="AFT86" s="197"/>
      <c r="AFU86" s="197"/>
      <c r="AFV86" s="197"/>
      <c r="AFW86" s="197"/>
      <c r="AFX86" s="197"/>
      <c r="AFY86" s="197"/>
      <c r="AFZ86" s="197"/>
      <c r="AGA86" s="197"/>
      <c r="AGB86" s="197"/>
      <c r="AGC86" s="197"/>
      <c r="AGD86" s="197"/>
      <c r="AGE86" s="197"/>
      <c r="AGF86" s="197"/>
      <c r="AGG86" s="197"/>
      <c r="AGH86" s="197"/>
      <c r="AGI86" s="197"/>
      <c r="AGJ86" s="197"/>
      <c r="AGK86" s="197"/>
      <c r="AGL86" s="197"/>
      <c r="AGM86" s="197"/>
      <c r="AGN86" s="197"/>
      <c r="AGO86" s="197"/>
      <c r="AGP86" s="197"/>
      <c r="AGQ86" s="197"/>
      <c r="AGR86" s="197"/>
      <c r="AGS86" s="197"/>
      <c r="AGT86" s="197"/>
      <c r="AGU86" s="197"/>
      <c r="AGV86" s="197"/>
      <c r="AGW86" s="197"/>
      <c r="AGX86" s="197"/>
      <c r="AGY86" s="197"/>
      <c r="AGZ86" s="197"/>
      <c r="AHA86" s="197"/>
      <c r="AHB86" s="197"/>
      <c r="AHC86" s="197"/>
      <c r="AHD86" s="197"/>
      <c r="AHE86" s="197"/>
      <c r="AHF86" s="197"/>
      <c r="AHG86" s="197"/>
      <c r="AHH86" s="197"/>
      <c r="AHI86" s="197"/>
      <c r="AHJ86" s="197"/>
      <c r="AHK86" s="197"/>
      <c r="AHL86" s="197"/>
      <c r="AHM86" s="197"/>
      <c r="AHN86" s="197"/>
      <c r="AHO86" s="197"/>
      <c r="AHP86" s="197"/>
      <c r="AHQ86" s="197"/>
      <c r="AHR86" s="197"/>
      <c r="AHS86" s="197"/>
      <c r="AHT86" s="197"/>
      <c r="AHU86" s="197"/>
      <c r="AHV86" s="197"/>
      <c r="AHW86" s="197"/>
      <c r="AHX86" s="197"/>
      <c r="AHY86" s="197"/>
      <c r="AHZ86" s="197"/>
      <c r="AIA86" s="197"/>
      <c r="AIB86" s="197"/>
      <c r="AIC86" s="197"/>
      <c r="AID86" s="197"/>
      <c r="AIE86" s="197"/>
      <c r="AIF86" s="197"/>
      <c r="AIG86" s="197"/>
      <c r="AIH86" s="197"/>
      <c r="AII86" s="197"/>
      <c r="AIJ86" s="197"/>
      <c r="AIK86" s="197"/>
      <c r="AIL86" s="197"/>
      <c r="AIM86" s="197"/>
      <c r="AIN86" s="197"/>
      <c r="AIO86" s="197"/>
      <c r="AIP86" s="197"/>
      <c r="AIQ86" s="197"/>
      <c r="AIR86" s="197"/>
      <c r="AIS86" s="197"/>
      <c r="AIT86" s="197"/>
      <c r="AIU86" s="197"/>
      <c r="AIV86" s="197"/>
      <c r="AIW86" s="197"/>
      <c r="AIX86" s="197"/>
      <c r="AIY86" s="197"/>
      <c r="AIZ86" s="197"/>
      <c r="AJA86" s="197"/>
      <c r="AJB86" s="197"/>
      <c r="AJC86" s="197"/>
      <c r="AJD86" s="197"/>
      <c r="AJE86" s="197"/>
      <c r="AJF86" s="197"/>
      <c r="AJG86" s="197"/>
      <c r="AJH86" s="197"/>
      <c r="AJI86" s="197"/>
      <c r="AJJ86" s="197"/>
      <c r="AJK86" s="197"/>
      <c r="AJL86" s="197"/>
      <c r="AJM86" s="197"/>
      <c r="AJN86" s="197"/>
      <c r="AJO86" s="197"/>
      <c r="AJP86" s="197"/>
      <c r="AJQ86" s="197"/>
      <c r="AJR86" s="197"/>
      <c r="AJS86" s="197"/>
      <c r="AJT86" s="197"/>
      <c r="AJU86" s="197"/>
      <c r="AJV86" s="197"/>
      <c r="AJW86" s="197"/>
      <c r="AJX86" s="197"/>
      <c r="AJY86" s="197"/>
      <c r="AJZ86" s="197"/>
      <c r="AKA86" s="197"/>
      <c r="AKB86" s="197"/>
      <c r="AKC86" s="197"/>
      <c r="AKD86" s="197"/>
      <c r="AKE86" s="197"/>
      <c r="AKF86" s="197"/>
      <c r="AKG86" s="197"/>
      <c r="AKH86" s="197"/>
      <c r="AKI86" s="197"/>
      <c r="AKJ86" s="197"/>
      <c r="AKK86" s="197"/>
      <c r="AKL86" s="197"/>
      <c r="AKM86" s="197"/>
      <c r="AKN86" s="197"/>
      <c r="AKO86" s="197"/>
      <c r="AKP86" s="197"/>
      <c r="AKQ86" s="197"/>
      <c r="AKR86" s="197"/>
      <c r="AKS86" s="197"/>
      <c r="AKT86" s="197"/>
      <c r="AKU86" s="197"/>
      <c r="AKV86" s="197"/>
      <c r="AKW86" s="197"/>
      <c r="AKX86" s="197"/>
      <c r="AKY86" s="197"/>
      <c r="AKZ86" s="197"/>
      <c r="ALA86" s="197"/>
      <c r="ALB86" s="197"/>
      <c r="ALC86" s="197"/>
      <c r="ALD86" s="197"/>
      <c r="ALE86" s="197"/>
      <c r="ALF86" s="197"/>
      <c r="ALG86" s="197"/>
      <c r="ALH86" s="197"/>
      <c r="ALI86" s="197"/>
      <c r="ALJ86" s="197"/>
      <c r="ALK86" s="197"/>
      <c r="ALL86" s="197"/>
      <c r="ALM86" s="197"/>
      <c r="ALN86" s="197"/>
      <c r="ALO86" s="197"/>
      <c r="ALP86" s="197"/>
      <c r="ALQ86" s="197"/>
      <c r="ALR86" s="197"/>
      <c r="ALS86" s="197"/>
      <c r="ALT86" s="197"/>
      <c r="ALU86" s="197"/>
      <c r="ALV86" s="197"/>
      <c r="ALW86" s="197"/>
      <c r="ALX86" s="197"/>
      <c r="ALY86" s="197"/>
      <c r="ALZ86" s="197"/>
      <c r="AMA86" s="197"/>
      <c r="AMB86" s="197"/>
    </row>
    <row r="87" spans="1:1016" s="198" customFormat="1" ht="30" x14ac:dyDescent="0.25">
      <c r="A87" s="349"/>
      <c r="B87" s="274" t="s">
        <v>132</v>
      </c>
      <c r="C87" s="33"/>
      <c r="D87" s="33"/>
      <c r="E87" s="33"/>
      <c r="F87" s="33"/>
      <c r="G87" s="33"/>
      <c r="H87" s="24" t="s">
        <v>133</v>
      </c>
      <c r="I87" s="52">
        <v>400</v>
      </c>
      <c r="J87" s="24" t="s">
        <v>391</v>
      </c>
      <c r="K87" s="56"/>
      <c r="L87" s="139"/>
      <c r="M87" s="313">
        <f>6694.6-503.97</f>
        <v>6190.6</v>
      </c>
      <c r="N87" s="56"/>
      <c r="O87" s="197"/>
      <c r="P87" s="197"/>
      <c r="Q87" s="197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7"/>
      <c r="AG87" s="197"/>
      <c r="AH87" s="197"/>
      <c r="AI87" s="197"/>
      <c r="AJ87" s="197"/>
      <c r="AK87" s="197"/>
      <c r="AL87" s="197"/>
      <c r="AM87" s="197"/>
      <c r="AN87" s="197"/>
      <c r="AO87" s="197"/>
      <c r="AP87" s="197"/>
      <c r="AQ87" s="197"/>
      <c r="AR87" s="197"/>
      <c r="AS87" s="197"/>
      <c r="AT87" s="197"/>
      <c r="AU87" s="197"/>
      <c r="AV87" s="197"/>
      <c r="AW87" s="197"/>
      <c r="AX87" s="197"/>
      <c r="AY87" s="197"/>
      <c r="AZ87" s="197"/>
      <c r="BA87" s="197"/>
      <c r="BB87" s="197"/>
      <c r="BC87" s="197"/>
      <c r="BD87" s="197"/>
      <c r="BE87" s="197"/>
      <c r="BF87" s="197"/>
      <c r="BG87" s="197"/>
      <c r="BH87" s="197"/>
      <c r="BI87" s="197"/>
      <c r="BJ87" s="197"/>
      <c r="BK87" s="197"/>
      <c r="BL87" s="197"/>
      <c r="BM87" s="197"/>
      <c r="BN87" s="197"/>
      <c r="BO87" s="197"/>
      <c r="BP87" s="197"/>
      <c r="BQ87" s="197"/>
      <c r="BR87" s="197"/>
      <c r="BS87" s="197"/>
      <c r="BT87" s="197"/>
      <c r="BU87" s="197"/>
      <c r="BV87" s="197"/>
      <c r="BW87" s="197"/>
      <c r="BX87" s="197"/>
      <c r="BY87" s="197"/>
      <c r="BZ87" s="197"/>
      <c r="CA87" s="197"/>
      <c r="CB87" s="197"/>
      <c r="CC87" s="197"/>
      <c r="CD87" s="197"/>
      <c r="CE87" s="197"/>
      <c r="CF87" s="197"/>
      <c r="CG87" s="197"/>
      <c r="CH87" s="197"/>
      <c r="CI87" s="197"/>
      <c r="CJ87" s="197"/>
      <c r="CK87" s="197"/>
      <c r="CL87" s="197"/>
      <c r="CM87" s="197"/>
      <c r="CN87" s="197"/>
      <c r="CO87" s="197"/>
      <c r="CP87" s="197"/>
      <c r="CQ87" s="197"/>
      <c r="CR87" s="197"/>
      <c r="CS87" s="197"/>
      <c r="CT87" s="197"/>
      <c r="CU87" s="197"/>
      <c r="CV87" s="197"/>
      <c r="CW87" s="197"/>
      <c r="CX87" s="197"/>
      <c r="CY87" s="197"/>
      <c r="CZ87" s="197"/>
      <c r="DA87" s="197"/>
      <c r="DB87" s="197"/>
      <c r="DC87" s="197"/>
      <c r="DD87" s="197"/>
      <c r="DE87" s="197"/>
      <c r="DF87" s="197"/>
      <c r="DG87" s="197"/>
      <c r="DH87" s="197"/>
      <c r="DI87" s="197"/>
      <c r="DJ87" s="197"/>
      <c r="DK87" s="197"/>
      <c r="DL87" s="197"/>
      <c r="DM87" s="197"/>
      <c r="DN87" s="197"/>
      <c r="DO87" s="197"/>
      <c r="DP87" s="197"/>
      <c r="DQ87" s="197"/>
      <c r="DR87" s="197"/>
      <c r="DS87" s="197"/>
      <c r="DT87" s="197"/>
      <c r="DU87" s="197"/>
      <c r="DV87" s="197"/>
      <c r="DW87" s="197"/>
      <c r="DX87" s="197"/>
      <c r="DY87" s="197"/>
      <c r="DZ87" s="197"/>
      <c r="EA87" s="197"/>
      <c r="EB87" s="197"/>
      <c r="EC87" s="197"/>
      <c r="ED87" s="197"/>
      <c r="EE87" s="197"/>
      <c r="EF87" s="197"/>
      <c r="EG87" s="197"/>
      <c r="EH87" s="197"/>
      <c r="EI87" s="197"/>
      <c r="EJ87" s="197"/>
      <c r="EK87" s="197"/>
      <c r="EL87" s="197"/>
      <c r="EM87" s="197"/>
      <c r="EN87" s="197"/>
      <c r="EO87" s="197"/>
      <c r="EP87" s="197"/>
      <c r="EQ87" s="197"/>
      <c r="ER87" s="197"/>
      <c r="ES87" s="197"/>
      <c r="ET87" s="197"/>
      <c r="EU87" s="197"/>
      <c r="EV87" s="197"/>
      <c r="EW87" s="197"/>
      <c r="EX87" s="197"/>
      <c r="EY87" s="197"/>
      <c r="EZ87" s="197"/>
      <c r="FA87" s="197"/>
      <c r="FB87" s="197"/>
      <c r="FC87" s="197"/>
      <c r="FD87" s="197"/>
      <c r="FE87" s="197"/>
      <c r="FF87" s="197"/>
      <c r="FG87" s="197"/>
      <c r="FH87" s="197"/>
      <c r="FI87" s="197"/>
      <c r="FJ87" s="197"/>
      <c r="FK87" s="197"/>
      <c r="FL87" s="197"/>
      <c r="FM87" s="197"/>
      <c r="FN87" s="197"/>
      <c r="FO87" s="197"/>
      <c r="FP87" s="197"/>
      <c r="FQ87" s="197"/>
      <c r="FR87" s="197"/>
      <c r="FS87" s="197"/>
      <c r="FT87" s="197"/>
      <c r="FU87" s="197"/>
      <c r="FV87" s="197"/>
      <c r="FW87" s="197"/>
      <c r="FX87" s="197"/>
      <c r="FY87" s="197"/>
      <c r="FZ87" s="197"/>
      <c r="GA87" s="197"/>
      <c r="GB87" s="197"/>
      <c r="GC87" s="197"/>
      <c r="GD87" s="197"/>
      <c r="GE87" s="197"/>
      <c r="GF87" s="197"/>
      <c r="GG87" s="197"/>
      <c r="GH87" s="197"/>
      <c r="GI87" s="197"/>
      <c r="GJ87" s="197"/>
      <c r="GK87" s="197"/>
      <c r="GL87" s="197"/>
      <c r="GM87" s="197"/>
      <c r="GN87" s="197"/>
      <c r="GO87" s="197"/>
      <c r="GP87" s="197"/>
      <c r="GQ87" s="197"/>
      <c r="GR87" s="197"/>
      <c r="GS87" s="197"/>
      <c r="GT87" s="197"/>
      <c r="GU87" s="197"/>
      <c r="GV87" s="197"/>
      <c r="GW87" s="197"/>
      <c r="GX87" s="197"/>
      <c r="GY87" s="197"/>
      <c r="GZ87" s="197"/>
      <c r="HA87" s="197"/>
      <c r="HB87" s="197"/>
      <c r="HC87" s="197"/>
      <c r="HD87" s="197"/>
      <c r="HE87" s="197"/>
      <c r="HF87" s="197"/>
      <c r="HG87" s="197"/>
      <c r="HH87" s="197"/>
      <c r="HI87" s="197"/>
      <c r="HJ87" s="197"/>
      <c r="HK87" s="197"/>
      <c r="HL87" s="197"/>
      <c r="HM87" s="197"/>
      <c r="HN87" s="197"/>
      <c r="HO87" s="197"/>
      <c r="HP87" s="197"/>
      <c r="HQ87" s="197"/>
      <c r="HR87" s="197"/>
      <c r="HS87" s="197"/>
      <c r="HT87" s="197"/>
      <c r="HU87" s="197"/>
      <c r="HV87" s="197"/>
      <c r="HW87" s="197"/>
      <c r="HX87" s="197"/>
      <c r="HY87" s="197"/>
      <c r="HZ87" s="197"/>
      <c r="IA87" s="197"/>
      <c r="IB87" s="197"/>
      <c r="IC87" s="197"/>
      <c r="ID87" s="197"/>
      <c r="IE87" s="197"/>
      <c r="IF87" s="197"/>
      <c r="IG87" s="197"/>
      <c r="IH87" s="197"/>
      <c r="II87" s="197"/>
      <c r="IJ87" s="197"/>
      <c r="IK87" s="197"/>
      <c r="IL87" s="197"/>
      <c r="IM87" s="197"/>
      <c r="IN87" s="197"/>
      <c r="IO87" s="197"/>
      <c r="IP87" s="197"/>
      <c r="IQ87" s="197"/>
      <c r="IR87" s="197"/>
      <c r="IS87" s="197"/>
      <c r="IT87" s="197"/>
      <c r="IU87" s="197"/>
      <c r="IV87" s="197"/>
      <c r="IW87" s="197"/>
      <c r="IX87" s="197"/>
      <c r="IY87" s="197"/>
      <c r="IZ87" s="197"/>
      <c r="JA87" s="197"/>
      <c r="JB87" s="197"/>
      <c r="JC87" s="197"/>
      <c r="JD87" s="197"/>
      <c r="JE87" s="197"/>
      <c r="JF87" s="197"/>
      <c r="JG87" s="197"/>
      <c r="JH87" s="197"/>
      <c r="JI87" s="197"/>
      <c r="JJ87" s="197"/>
      <c r="JK87" s="197"/>
      <c r="JL87" s="197"/>
      <c r="JM87" s="197"/>
      <c r="JN87" s="197"/>
      <c r="JO87" s="197"/>
      <c r="JP87" s="197"/>
      <c r="JQ87" s="197"/>
      <c r="JR87" s="197"/>
      <c r="JS87" s="197"/>
      <c r="JT87" s="197"/>
      <c r="JU87" s="197"/>
      <c r="JV87" s="197"/>
      <c r="JW87" s="197"/>
      <c r="JX87" s="197"/>
      <c r="JY87" s="197"/>
      <c r="JZ87" s="197"/>
      <c r="KA87" s="197"/>
      <c r="KB87" s="197"/>
      <c r="KC87" s="197"/>
      <c r="KD87" s="197"/>
      <c r="KE87" s="197"/>
      <c r="KF87" s="197"/>
      <c r="KG87" s="197"/>
      <c r="KH87" s="197"/>
      <c r="KI87" s="197"/>
      <c r="KJ87" s="197"/>
      <c r="KK87" s="197"/>
      <c r="KL87" s="197"/>
      <c r="KM87" s="197"/>
      <c r="KN87" s="197"/>
      <c r="KO87" s="197"/>
      <c r="KP87" s="197"/>
      <c r="KQ87" s="197"/>
      <c r="KR87" s="197"/>
      <c r="KS87" s="197"/>
      <c r="KT87" s="197"/>
      <c r="KU87" s="197"/>
      <c r="KV87" s="197"/>
      <c r="KW87" s="197"/>
      <c r="KX87" s="197"/>
      <c r="KY87" s="197"/>
      <c r="KZ87" s="197"/>
      <c r="LA87" s="197"/>
      <c r="LB87" s="197"/>
      <c r="LC87" s="197"/>
      <c r="LD87" s="197"/>
      <c r="LE87" s="197"/>
      <c r="LF87" s="197"/>
      <c r="LG87" s="197"/>
      <c r="LH87" s="197"/>
      <c r="LI87" s="197"/>
      <c r="LJ87" s="197"/>
      <c r="LK87" s="197"/>
      <c r="LL87" s="197"/>
      <c r="LM87" s="197"/>
      <c r="LN87" s="197"/>
      <c r="LO87" s="197"/>
      <c r="LP87" s="197"/>
      <c r="LQ87" s="197"/>
      <c r="LR87" s="197"/>
      <c r="LS87" s="197"/>
      <c r="LT87" s="197"/>
      <c r="LU87" s="197"/>
      <c r="LV87" s="197"/>
      <c r="LW87" s="197"/>
      <c r="LX87" s="197"/>
      <c r="LY87" s="197"/>
      <c r="LZ87" s="197"/>
      <c r="MA87" s="197"/>
      <c r="MB87" s="197"/>
      <c r="MC87" s="197"/>
      <c r="MD87" s="197"/>
      <c r="ME87" s="197"/>
      <c r="MF87" s="197"/>
      <c r="MG87" s="197"/>
      <c r="MH87" s="197"/>
      <c r="MI87" s="197"/>
      <c r="MJ87" s="197"/>
      <c r="MK87" s="197"/>
      <c r="ML87" s="197"/>
      <c r="MM87" s="197"/>
      <c r="MN87" s="197"/>
      <c r="MO87" s="197"/>
      <c r="MP87" s="197"/>
      <c r="MQ87" s="197"/>
      <c r="MR87" s="197"/>
      <c r="MS87" s="197"/>
      <c r="MT87" s="197"/>
      <c r="MU87" s="197"/>
      <c r="MV87" s="197"/>
      <c r="MW87" s="197"/>
      <c r="MX87" s="197"/>
      <c r="MY87" s="197"/>
      <c r="MZ87" s="197"/>
      <c r="NA87" s="197"/>
      <c r="NB87" s="197"/>
      <c r="NC87" s="197"/>
      <c r="ND87" s="197"/>
      <c r="NE87" s="197"/>
      <c r="NF87" s="197"/>
      <c r="NG87" s="197"/>
      <c r="NH87" s="197"/>
      <c r="NI87" s="197"/>
      <c r="NJ87" s="197"/>
      <c r="NK87" s="197"/>
      <c r="NL87" s="197"/>
      <c r="NM87" s="197"/>
      <c r="NN87" s="197"/>
      <c r="NO87" s="197"/>
      <c r="NP87" s="197"/>
      <c r="NQ87" s="197"/>
      <c r="NR87" s="197"/>
      <c r="NS87" s="197"/>
      <c r="NT87" s="197"/>
      <c r="NU87" s="197"/>
      <c r="NV87" s="197"/>
      <c r="NW87" s="197"/>
      <c r="NX87" s="197"/>
      <c r="NY87" s="197"/>
      <c r="NZ87" s="197"/>
      <c r="OA87" s="197"/>
      <c r="OB87" s="197"/>
      <c r="OC87" s="197"/>
      <c r="OD87" s="197"/>
      <c r="OE87" s="197"/>
      <c r="OF87" s="197"/>
      <c r="OG87" s="197"/>
      <c r="OH87" s="197"/>
      <c r="OI87" s="197"/>
      <c r="OJ87" s="197"/>
      <c r="OK87" s="197"/>
      <c r="OL87" s="197"/>
      <c r="OM87" s="197"/>
      <c r="ON87" s="197"/>
      <c r="OO87" s="197"/>
      <c r="OP87" s="197"/>
      <c r="OQ87" s="197"/>
      <c r="OR87" s="197"/>
      <c r="OS87" s="197"/>
      <c r="OT87" s="197"/>
      <c r="OU87" s="197"/>
      <c r="OV87" s="197"/>
      <c r="OW87" s="197"/>
      <c r="OX87" s="197"/>
      <c r="OY87" s="197"/>
      <c r="OZ87" s="197"/>
      <c r="PA87" s="197"/>
      <c r="PB87" s="197"/>
      <c r="PC87" s="197"/>
      <c r="PD87" s="197"/>
      <c r="PE87" s="197"/>
      <c r="PF87" s="197"/>
      <c r="PG87" s="197"/>
      <c r="PH87" s="197"/>
      <c r="PI87" s="197"/>
      <c r="PJ87" s="197"/>
      <c r="PK87" s="197"/>
      <c r="PL87" s="197"/>
      <c r="PM87" s="197"/>
      <c r="PN87" s="197"/>
      <c r="PO87" s="197"/>
      <c r="PP87" s="197"/>
      <c r="PQ87" s="197"/>
      <c r="PR87" s="197"/>
      <c r="PS87" s="197"/>
      <c r="PT87" s="197"/>
      <c r="PU87" s="197"/>
      <c r="PV87" s="197"/>
      <c r="PW87" s="197"/>
      <c r="PX87" s="197"/>
      <c r="PY87" s="197"/>
      <c r="PZ87" s="197"/>
      <c r="QA87" s="197"/>
      <c r="QB87" s="197"/>
      <c r="QC87" s="197"/>
      <c r="QD87" s="197"/>
      <c r="QE87" s="197"/>
      <c r="QF87" s="197"/>
      <c r="QG87" s="197"/>
      <c r="QH87" s="197"/>
      <c r="QI87" s="197"/>
      <c r="QJ87" s="197"/>
      <c r="QK87" s="197"/>
      <c r="QL87" s="197"/>
      <c r="QM87" s="197"/>
      <c r="QN87" s="197"/>
      <c r="QO87" s="197"/>
      <c r="QP87" s="197"/>
      <c r="QQ87" s="197"/>
      <c r="QR87" s="197"/>
      <c r="QS87" s="197"/>
      <c r="QT87" s="197"/>
      <c r="QU87" s="197"/>
      <c r="QV87" s="197"/>
      <c r="QW87" s="197"/>
      <c r="QX87" s="197"/>
      <c r="QY87" s="197"/>
      <c r="QZ87" s="197"/>
      <c r="RA87" s="197"/>
      <c r="RB87" s="197"/>
      <c r="RC87" s="197"/>
      <c r="RD87" s="197"/>
      <c r="RE87" s="197"/>
      <c r="RF87" s="197"/>
      <c r="RG87" s="197"/>
      <c r="RH87" s="197"/>
      <c r="RI87" s="197"/>
      <c r="RJ87" s="197"/>
      <c r="RK87" s="197"/>
      <c r="RL87" s="197"/>
      <c r="RM87" s="197"/>
      <c r="RN87" s="197"/>
      <c r="RO87" s="197"/>
      <c r="RP87" s="197"/>
      <c r="RQ87" s="197"/>
      <c r="RR87" s="197"/>
      <c r="RS87" s="197"/>
      <c r="RT87" s="197"/>
      <c r="RU87" s="197"/>
      <c r="RV87" s="197"/>
      <c r="RW87" s="197"/>
      <c r="RX87" s="197"/>
      <c r="RY87" s="197"/>
      <c r="RZ87" s="197"/>
      <c r="SA87" s="197"/>
      <c r="SB87" s="197"/>
      <c r="SC87" s="197"/>
      <c r="SD87" s="197"/>
      <c r="SE87" s="197"/>
      <c r="SF87" s="197"/>
      <c r="SG87" s="197"/>
      <c r="SH87" s="197"/>
      <c r="SI87" s="197"/>
      <c r="SJ87" s="197"/>
      <c r="SK87" s="197"/>
      <c r="SL87" s="197"/>
      <c r="SM87" s="197"/>
      <c r="SN87" s="197"/>
      <c r="SO87" s="197"/>
      <c r="SP87" s="197"/>
      <c r="SQ87" s="197"/>
      <c r="SR87" s="197"/>
      <c r="SS87" s="197"/>
      <c r="ST87" s="197"/>
      <c r="SU87" s="197"/>
      <c r="SV87" s="197"/>
      <c r="SW87" s="197"/>
      <c r="SX87" s="197"/>
      <c r="SY87" s="197"/>
      <c r="SZ87" s="197"/>
      <c r="TA87" s="197"/>
      <c r="TB87" s="197"/>
      <c r="TC87" s="197"/>
      <c r="TD87" s="197"/>
      <c r="TE87" s="197"/>
      <c r="TF87" s="197"/>
      <c r="TG87" s="197"/>
      <c r="TH87" s="197"/>
      <c r="TI87" s="197"/>
      <c r="TJ87" s="197"/>
      <c r="TK87" s="197"/>
      <c r="TL87" s="197"/>
      <c r="TM87" s="197"/>
      <c r="TN87" s="197"/>
      <c r="TO87" s="197"/>
      <c r="TP87" s="197"/>
      <c r="TQ87" s="197"/>
      <c r="TR87" s="197"/>
      <c r="TS87" s="197"/>
      <c r="TT87" s="197"/>
      <c r="TU87" s="197"/>
      <c r="TV87" s="197"/>
      <c r="TW87" s="197"/>
      <c r="TX87" s="197"/>
      <c r="TY87" s="197"/>
      <c r="TZ87" s="197"/>
      <c r="UA87" s="197"/>
      <c r="UB87" s="197"/>
      <c r="UC87" s="197"/>
      <c r="UD87" s="197"/>
      <c r="UE87" s="197"/>
      <c r="UF87" s="197"/>
      <c r="UG87" s="197"/>
      <c r="UH87" s="197"/>
      <c r="UI87" s="197"/>
      <c r="UJ87" s="197"/>
      <c r="UK87" s="197"/>
      <c r="UL87" s="197"/>
      <c r="UM87" s="197"/>
      <c r="UN87" s="197"/>
      <c r="UO87" s="197"/>
      <c r="UP87" s="197"/>
      <c r="UQ87" s="197"/>
      <c r="UR87" s="197"/>
      <c r="US87" s="197"/>
      <c r="UT87" s="197"/>
      <c r="UU87" s="197"/>
      <c r="UV87" s="197"/>
      <c r="UW87" s="197"/>
      <c r="UX87" s="197"/>
      <c r="UY87" s="197"/>
      <c r="UZ87" s="197"/>
      <c r="VA87" s="197"/>
      <c r="VB87" s="197"/>
      <c r="VC87" s="197"/>
      <c r="VD87" s="197"/>
      <c r="VE87" s="197"/>
      <c r="VF87" s="197"/>
      <c r="VG87" s="197"/>
      <c r="VH87" s="197"/>
      <c r="VI87" s="197"/>
      <c r="VJ87" s="197"/>
      <c r="VK87" s="197"/>
      <c r="VL87" s="197"/>
      <c r="VM87" s="197"/>
      <c r="VN87" s="197"/>
      <c r="VO87" s="197"/>
      <c r="VP87" s="197"/>
      <c r="VQ87" s="197"/>
      <c r="VR87" s="197"/>
      <c r="VS87" s="197"/>
      <c r="VT87" s="197"/>
      <c r="VU87" s="197"/>
      <c r="VV87" s="197"/>
      <c r="VW87" s="197"/>
      <c r="VX87" s="197"/>
      <c r="VY87" s="197"/>
      <c r="VZ87" s="197"/>
      <c r="WA87" s="197"/>
      <c r="WB87" s="197"/>
      <c r="WC87" s="197"/>
      <c r="WD87" s="197"/>
      <c r="WE87" s="197"/>
      <c r="WF87" s="197"/>
      <c r="WG87" s="197"/>
      <c r="WH87" s="197"/>
      <c r="WI87" s="197"/>
      <c r="WJ87" s="197"/>
      <c r="WK87" s="197"/>
      <c r="WL87" s="197"/>
      <c r="WM87" s="197"/>
      <c r="WN87" s="197"/>
      <c r="WO87" s="197"/>
      <c r="WP87" s="197"/>
      <c r="WQ87" s="197"/>
      <c r="WR87" s="197"/>
      <c r="WS87" s="197"/>
      <c r="WT87" s="197"/>
      <c r="WU87" s="197"/>
      <c r="WV87" s="197"/>
      <c r="WW87" s="197"/>
      <c r="WX87" s="197"/>
      <c r="WY87" s="197"/>
      <c r="WZ87" s="197"/>
      <c r="XA87" s="197"/>
      <c r="XB87" s="197"/>
      <c r="XC87" s="197"/>
      <c r="XD87" s="197"/>
      <c r="XE87" s="197"/>
      <c r="XF87" s="197"/>
      <c r="XG87" s="197"/>
      <c r="XH87" s="197"/>
      <c r="XI87" s="197"/>
      <c r="XJ87" s="197"/>
      <c r="XK87" s="197"/>
      <c r="XL87" s="197"/>
      <c r="XM87" s="197"/>
      <c r="XN87" s="197"/>
      <c r="XO87" s="197"/>
      <c r="XP87" s="197"/>
      <c r="XQ87" s="197"/>
      <c r="XR87" s="197"/>
      <c r="XS87" s="197"/>
      <c r="XT87" s="197"/>
      <c r="XU87" s="197"/>
      <c r="XV87" s="197"/>
      <c r="XW87" s="197"/>
      <c r="XX87" s="197"/>
      <c r="XY87" s="197"/>
      <c r="XZ87" s="197"/>
      <c r="YA87" s="197"/>
      <c r="YB87" s="197"/>
      <c r="YC87" s="197"/>
      <c r="YD87" s="197"/>
      <c r="YE87" s="197"/>
      <c r="YF87" s="197"/>
      <c r="YG87" s="197"/>
      <c r="YH87" s="197"/>
      <c r="YI87" s="197"/>
      <c r="YJ87" s="197"/>
      <c r="YK87" s="197"/>
      <c r="YL87" s="197"/>
      <c r="YM87" s="197"/>
      <c r="YN87" s="197"/>
      <c r="YO87" s="197"/>
      <c r="YP87" s="197"/>
      <c r="YQ87" s="197"/>
      <c r="YR87" s="197"/>
      <c r="YS87" s="197"/>
      <c r="YT87" s="197"/>
      <c r="YU87" s="197"/>
      <c r="YV87" s="197"/>
      <c r="YW87" s="197"/>
      <c r="YX87" s="197"/>
      <c r="YY87" s="197"/>
      <c r="YZ87" s="197"/>
      <c r="ZA87" s="197"/>
      <c r="ZB87" s="197"/>
      <c r="ZC87" s="197"/>
      <c r="ZD87" s="197"/>
      <c r="ZE87" s="197"/>
      <c r="ZF87" s="197"/>
      <c r="ZG87" s="197"/>
      <c r="ZH87" s="197"/>
      <c r="ZI87" s="197"/>
      <c r="ZJ87" s="197"/>
      <c r="ZK87" s="197"/>
      <c r="ZL87" s="197"/>
      <c r="ZM87" s="197"/>
      <c r="ZN87" s="197"/>
      <c r="ZO87" s="197"/>
      <c r="ZP87" s="197"/>
      <c r="ZQ87" s="197"/>
      <c r="ZR87" s="197"/>
      <c r="ZS87" s="197"/>
      <c r="ZT87" s="197"/>
      <c r="ZU87" s="197"/>
      <c r="ZV87" s="197"/>
      <c r="ZW87" s="197"/>
      <c r="ZX87" s="197"/>
      <c r="ZY87" s="197"/>
      <c r="ZZ87" s="197"/>
      <c r="AAA87" s="197"/>
      <c r="AAB87" s="197"/>
      <c r="AAC87" s="197"/>
      <c r="AAD87" s="197"/>
      <c r="AAE87" s="197"/>
      <c r="AAF87" s="197"/>
      <c r="AAG87" s="197"/>
      <c r="AAH87" s="197"/>
      <c r="AAI87" s="197"/>
      <c r="AAJ87" s="197"/>
      <c r="AAK87" s="197"/>
      <c r="AAL87" s="197"/>
      <c r="AAM87" s="197"/>
      <c r="AAN87" s="197"/>
      <c r="AAO87" s="197"/>
      <c r="AAP87" s="197"/>
      <c r="AAQ87" s="197"/>
      <c r="AAR87" s="197"/>
      <c r="AAS87" s="197"/>
      <c r="AAT87" s="197"/>
      <c r="AAU87" s="197"/>
      <c r="AAV87" s="197"/>
      <c r="AAW87" s="197"/>
      <c r="AAX87" s="197"/>
      <c r="AAY87" s="197"/>
      <c r="AAZ87" s="197"/>
      <c r="ABA87" s="197"/>
      <c r="ABB87" s="197"/>
      <c r="ABC87" s="197"/>
      <c r="ABD87" s="197"/>
      <c r="ABE87" s="197"/>
      <c r="ABF87" s="197"/>
      <c r="ABG87" s="197"/>
      <c r="ABH87" s="197"/>
      <c r="ABI87" s="197"/>
      <c r="ABJ87" s="197"/>
      <c r="ABK87" s="197"/>
      <c r="ABL87" s="197"/>
      <c r="ABM87" s="197"/>
      <c r="ABN87" s="197"/>
      <c r="ABO87" s="197"/>
      <c r="ABP87" s="197"/>
      <c r="ABQ87" s="197"/>
      <c r="ABR87" s="197"/>
      <c r="ABS87" s="197"/>
      <c r="ABT87" s="197"/>
      <c r="ABU87" s="197"/>
      <c r="ABV87" s="197"/>
      <c r="ABW87" s="197"/>
      <c r="ABX87" s="197"/>
      <c r="ABY87" s="197"/>
      <c r="ABZ87" s="197"/>
      <c r="ACA87" s="197"/>
      <c r="ACB87" s="197"/>
      <c r="ACC87" s="197"/>
      <c r="ACD87" s="197"/>
      <c r="ACE87" s="197"/>
      <c r="ACF87" s="197"/>
      <c r="ACG87" s="197"/>
      <c r="ACH87" s="197"/>
      <c r="ACI87" s="197"/>
      <c r="ACJ87" s="197"/>
      <c r="ACK87" s="197"/>
      <c r="ACL87" s="197"/>
      <c r="ACM87" s="197"/>
      <c r="ACN87" s="197"/>
      <c r="ACO87" s="197"/>
      <c r="ACP87" s="197"/>
      <c r="ACQ87" s="197"/>
      <c r="ACR87" s="197"/>
      <c r="ACS87" s="197"/>
      <c r="ACT87" s="197"/>
      <c r="ACU87" s="197"/>
      <c r="ACV87" s="197"/>
      <c r="ACW87" s="197"/>
      <c r="ACX87" s="197"/>
      <c r="ACY87" s="197"/>
      <c r="ACZ87" s="197"/>
      <c r="ADA87" s="197"/>
      <c r="ADB87" s="197"/>
      <c r="ADC87" s="197"/>
      <c r="ADD87" s="197"/>
      <c r="ADE87" s="197"/>
      <c r="ADF87" s="197"/>
      <c r="ADG87" s="197"/>
      <c r="ADH87" s="197"/>
      <c r="ADI87" s="197"/>
      <c r="ADJ87" s="197"/>
      <c r="ADK87" s="197"/>
      <c r="ADL87" s="197"/>
      <c r="ADM87" s="197"/>
      <c r="ADN87" s="197"/>
      <c r="ADO87" s="197"/>
      <c r="ADP87" s="197"/>
      <c r="ADQ87" s="197"/>
      <c r="ADR87" s="197"/>
      <c r="ADS87" s="197"/>
      <c r="ADT87" s="197"/>
      <c r="ADU87" s="197"/>
      <c r="ADV87" s="197"/>
      <c r="ADW87" s="197"/>
      <c r="ADX87" s="197"/>
      <c r="ADY87" s="197"/>
      <c r="ADZ87" s="197"/>
      <c r="AEA87" s="197"/>
      <c r="AEB87" s="197"/>
      <c r="AEC87" s="197"/>
      <c r="AED87" s="197"/>
      <c r="AEE87" s="197"/>
      <c r="AEF87" s="197"/>
      <c r="AEG87" s="197"/>
      <c r="AEH87" s="197"/>
      <c r="AEI87" s="197"/>
      <c r="AEJ87" s="197"/>
      <c r="AEK87" s="197"/>
      <c r="AEL87" s="197"/>
      <c r="AEM87" s="197"/>
      <c r="AEN87" s="197"/>
      <c r="AEO87" s="197"/>
      <c r="AEP87" s="197"/>
      <c r="AEQ87" s="197"/>
      <c r="AER87" s="197"/>
      <c r="AES87" s="197"/>
      <c r="AET87" s="197"/>
      <c r="AEU87" s="197"/>
      <c r="AEV87" s="197"/>
      <c r="AEW87" s="197"/>
      <c r="AEX87" s="197"/>
      <c r="AEY87" s="197"/>
      <c r="AEZ87" s="197"/>
      <c r="AFA87" s="197"/>
      <c r="AFB87" s="197"/>
      <c r="AFC87" s="197"/>
      <c r="AFD87" s="197"/>
      <c r="AFE87" s="197"/>
      <c r="AFF87" s="197"/>
      <c r="AFG87" s="197"/>
      <c r="AFH87" s="197"/>
      <c r="AFI87" s="197"/>
      <c r="AFJ87" s="197"/>
      <c r="AFK87" s="197"/>
      <c r="AFL87" s="197"/>
      <c r="AFM87" s="197"/>
      <c r="AFN87" s="197"/>
      <c r="AFO87" s="197"/>
      <c r="AFP87" s="197"/>
      <c r="AFQ87" s="197"/>
      <c r="AFR87" s="197"/>
      <c r="AFS87" s="197"/>
      <c r="AFT87" s="197"/>
      <c r="AFU87" s="197"/>
      <c r="AFV87" s="197"/>
      <c r="AFW87" s="197"/>
      <c r="AFX87" s="197"/>
      <c r="AFY87" s="197"/>
      <c r="AFZ87" s="197"/>
      <c r="AGA87" s="197"/>
      <c r="AGB87" s="197"/>
      <c r="AGC87" s="197"/>
      <c r="AGD87" s="197"/>
      <c r="AGE87" s="197"/>
      <c r="AGF87" s="197"/>
      <c r="AGG87" s="197"/>
      <c r="AGH87" s="197"/>
      <c r="AGI87" s="197"/>
      <c r="AGJ87" s="197"/>
      <c r="AGK87" s="197"/>
      <c r="AGL87" s="197"/>
      <c r="AGM87" s="197"/>
      <c r="AGN87" s="197"/>
      <c r="AGO87" s="197"/>
      <c r="AGP87" s="197"/>
      <c r="AGQ87" s="197"/>
      <c r="AGR87" s="197"/>
      <c r="AGS87" s="197"/>
      <c r="AGT87" s="197"/>
      <c r="AGU87" s="197"/>
      <c r="AGV87" s="197"/>
      <c r="AGW87" s="197"/>
      <c r="AGX87" s="197"/>
      <c r="AGY87" s="197"/>
      <c r="AGZ87" s="197"/>
      <c r="AHA87" s="197"/>
      <c r="AHB87" s="197"/>
      <c r="AHC87" s="197"/>
      <c r="AHD87" s="197"/>
      <c r="AHE87" s="197"/>
      <c r="AHF87" s="197"/>
      <c r="AHG87" s="197"/>
      <c r="AHH87" s="197"/>
      <c r="AHI87" s="197"/>
      <c r="AHJ87" s="197"/>
      <c r="AHK87" s="197"/>
      <c r="AHL87" s="197"/>
      <c r="AHM87" s="197"/>
      <c r="AHN87" s="197"/>
      <c r="AHO87" s="197"/>
      <c r="AHP87" s="197"/>
      <c r="AHQ87" s="197"/>
      <c r="AHR87" s="197"/>
      <c r="AHS87" s="197"/>
      <c r="AHT87" s="197"/>
      <c r="AHU87" s="197"/>
      <c r="AHV87" s="197"/>
      <c r="AHW87" s="197"/>
      <c r="AHX87" s="197"/>
      <c r="AHY87" s="197"/>
      <c r="AHZ87" s="197"/>
      <c r="AIA87" s="197"/>
      <c r="AIB87" s="197"/>
      <c r="AIC87" s="197"/>
      <c r="AID87" s="197"/>
      <c r="AIE87" s="197"/>
      <c r="AIF87" s="197"/>
      <c r="AIG87" s="197"/>
      <c r="AIH87" s="197"/>
      <c r="AII87" s="197"/>
      <c r="AIJ87" s="197"/>
      <c r="AIK87" s="197"/>
      <c r="AIL87" s="197"/>
      <c r="AIM87" s="197"/>
      <c r="AIN87" s="197"/>
      <c r="AIO87" s="197"/>
      <c r="AIP87" s="197"/>
      <c r="AIQ87" s="197"/>
      <c r="AIR87" s="197"/>
      <c r="AIS87" s="197"/>
      <c r="AIT87" s="197"/>
      <c r="AIU87" s="197"/>
      <c r="AIV87" s="197"/>
      <c r="AIW87" s="197"/>
      <c r="AIX87" s="197"/>
      <c r="AIY87" s="197"/>
      <c r="AIZ87" s="197"/>
      <c r="AJA87" s="197"/>
      <c r="AJB87" s="197"/>
      <c r="AJC87" s="197"/>
      <c r="AJD87" s="197"/>
      <c r="AJE87" s="197"/>
      <c r="AJF87" s="197"/>
      <c r="AJG87" s="197"/>
      <c r="AJH87" s="197"/>
      <c r="AJI87" s="197"/>
      <c r="AJJ87" s="197"/>
      <c r="AJK87" s="197"/>
      <c r="AJL87" s="197"/>
      <c r="AJM87" s="197"/>
      <c r="AJN87" s="197"/>
      <c r="AJO87" s="197"/>
      <c r="AJP87" s="197"/>
      <c r="AJQ87" s="197"/>
      <c r="AJR87" s="197"/>
      <c r="AJS87" s="197"/>
      <c r="AJT87" s="197"/>
      <c r="AJU87" s="197"/>
      <c r="AJV87" s="197"/>
      <c r="AJW87" s="197"/>
      <c r="AJX87" s="197"/>
      <c r="AJY87" s="197"/>
      <c r="AJZ87" s="197"/>
      <c r="AKA87" s="197"/>
      <c r="AKB87" s="197"/>
      <c r="AKC87" s="197"/>
      <c r="AKD87" s="197"/>
      <c r="AKE87" s="197"/>
      <c r="AKF87" s="197"/>
      <c r="AKG87" s="197"/>
      <c r="AKH87" s="197"/>
      <c r="AKI87" s="197"/>
      <c r="AKJ87" s="197"/>
      <c r="AKK87" s="197"/>
      <c r="AKL87" s="197"/>
      <c r="AKM87" s="197"/>
      <c r="AKN87" s="197"/>
      <c r="AKO87" s="197"/>
      <c r="AKP87" s="197"/>
      <c r="AKQ87" s="197"/>
      <c r="AKR87" s="197"/>
      <c r="AKS87" s="197"/>
      <c r="AKT87" s="197"/>
      <c r="AKU87" s="197"/>
      <c r="AKV87" s="197"/>
      <c r="AKW87" s="197"/>
      <c r="AKX87" s="197"/>
      <c r="AKY87" s="197"/>
      <c r="AKZ87" s="197"/>
      <c r="ALA87" s="197"/>
      <c r="ALB87" s="197"/>
      <c r="ALC87" s="197"/>
      <c r="ALD87" s="197"/>
      <c r="ALE87" s="197"/>
      <c r="ALF87" s="197"/>
      <c r="ALG87" s="197"/>
      <c r="ALH87" s="197"/>
      <c r="ALI87" s="197"/>
      <c r="ALJ87" s="197"/>
      <c r="ALK87" s="197"/>
      <c r="ALL87" s="197"/>
      <c r="ALM87" s="197"/>
      <c r="ALN87" s="197"/>
      <c r="ALO87" s="197"/>
      <c r="ALP87" s="197"/>
      <c r="ALQ87" s="197"/>
      <c r="ALR87" s="197"/>
      <c r="ALS87" s="197"/>
      <c r="ALT87" s="197"/>
      <c r="ALU87" s="197"/>
      <c r="ALV87" s="197"/>
      <c r="ALW87" s="197"/>
      <c r="ALX87" s="197"/>
      <c r="ALY87" s="197"/>
      <c r="ALZ87" s="197"/>
      <c r="AMA87" s="197"/>
      <c r="AMB87" s="197"/>
    </row>
    <row r="88" spans="1:1016" s="198" customFormat="1" x14ac:dyDescent="0.25">
      <c r="A88" s="348" t="s">
        <v>470</v>
      </c>
      <c r="B88" s="274" t="s">
        <v>51</v>
      </c>
      <c r="C88" s="33"/>
      <c r="D88" s="33"/>
      <c r="E88" s="33"/>
      <c r="F88" s="33"/>
      <c r="G88" s="33"/>
      <c r="H88" s="33"/>
      <c r="I88" s="33"/>
      <c r="J88" s="39"/>
      <c r="K88" s="56"/>
      <c r="L88" s="139"/>
      <c r="M88" s="139"/>
      <c r="N88" s="56"/>
      <c r="O88" s="197"/>
      <c r="P88" s="197"/>
      <c r="Q88" s="197"/>
      <c r="R88" s="197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97"/>
      <c r="AH88" s="197"/>
      <c r="AI88" s="197"/>
      <c r="AJ88" s="197"/>
      <c r="AK88" s="197"/>
      <c r="AL88" s="197"/>
      <c r="AM88" s="197"/>
      <c r="AN88" s="197"/>
      <c r="AO88" s="197"/>
      <c r="AP88" s="197"/>
      <c r="AQ88" s="197"/>
      <c r="AR88" s="197"/>
      <c r="AS88" s="197"/>
      <c r="AT88" s="197"/>
      <c r="AU88" s="197"/>
      <c r="AV88" s="197"/>
      <c r="AW88" s="197"/>
      <c r="AX88" s="197"/>
      <c r="AY88" s="197"/>
      <c r="AZ88" s="197"/>
      <c r="BA88" s="197"/>
      <c r="BB88" s="197"/>
      <c r="BC88" s="197"/>
      <c r="BD88" s="197"/>
      <c r="BE88" s="197"/>
      <c r="BF88" s="197"/>
      <c r="BG88" s="197"/>
      <c r="BH88" s="197"/>
      <c r="BI88" s="197"/>
      <c r="BJ88" s="197"/>
      <c r="BK88" s="197"/>
      <c r="BL88" s="197"/>
      <c r="BM88" s="197"/>
      <c r="BN88" s="197"/>
      <c r="BO88" s="197"/>
      <c r="BP88" s="197"/>
      <c r="BQ88" s="197"/>
      <c r="BR88" s="197"/>
      <c r="BS88" s="197"/>
      <c r="BT88" s="197"/>
      <c r="BU88" s="197"/>
      <c r="BV88" s="197"/>
      <c r="BW88" s="197"/>
      <c r="BX88" s="197"/>
      <c r="BY88" s="197"/>
      <c r="BZ88" s="197"/>
      <c r="CA88" s="197"/>
      <c r="CB88" s="197"/>
      <c r="CC88" s="197"/>
      <c r="CD88" s="197"/>
      <c r="CE88" s="197"/>
      <c r="CF88" s="197"/>
      <c r="CG88" s="197"/>
      <c r="CH88" s="197"/>
      <c r="CI88" s="197"/>
      <c r="CJ88" s="197"/>
      <c r="CK88" s="197"/>
      <c r="CL88" s="197"/>
      <c r="CM88" s="197"/>
      <c r="CN88" s="197"/>
      <c r="CO88" s="197"/>
      <c r="CP88" s="197"/>
      <c r="CQ88" s="197"/>
      <c r="CR88" s="197"/>
      <c r="CS88" s="197"/>
      <c r="CT88" s="197"/>
      <c r="CU88" s="197"/>
      <c r="CV88" s="197"/>
      <c r="CW88" s="197"/>
      <c r="CX88" s="197"/>
      <c r="CY88" s="197"/>
      <c r="CZ88" s="197"/>
      <c r="DA88" s="197"/>
      <c r="DB88" s="197"/>
      <c r="DC88" s="197"/>
      <c r="DD88" s="197"/>
      <c r="DE88" s="197"/>
      <c r="DF88" s="197"/>
      <c r="DG88" s="197"/>
      <c r="DH88" s="197"/>
      <c r="DI88" s="197"/>
      <c r="DJ88" s="197"/>
      <c r="DK88" s="197"/>
      <c r="DL88" s="197"/>
      <c r="DM88" s="197"/>
      <c r="DN88" s="197"/>
      <c r="DO88" s="197"/>
      <c r="DP88" s="197"/>
      <c r="DQ88" s="197"/>
      <c r="DR88" s="197"/>
      <c r="DS88" s="197"/>
      <c r="DT88" s="197"/>
      <c r="DU88" s="197"/>
      <c r="DV88" s="197"/>
      <c r="DW88" s="197"/>
      <c r="DX88" s="197"/>
      <c r="DY88" s="197"/>
      <c r="DZ88" s="197"/>
      <c r="EA88" s="197"/>
      <c r="EB88" s="197"/>
      <c r="EC88" s="197"/>
      <c r="ED88" s="197"/>
      <c r="EE88" s="197"/>
      <c r="EF88" s="197"/>
      <c r="EG88" s="197"/>
      <c r="EH88" s="197"/>
      <c r="EI88" s="197"/>
      <c r="EJ88" s="197"/>
      <c r="EK88" s="197"/>
      <c r="EL88" s="197"/>
      <c r="EM88" s="197"/>
      <c r="EN88" s="197"/>
      <c r="EO88" s="197"/>
      <c r="EP88" s="197"/>
      <c r="EQ88" s="197"/>
      <c r="ER88" s="197"/>
      <c r="ES88" s="197"/>
      <c r="ET88" s="197"/>
      <c r="EU88" s="197"/>
      <c r="EV88" s="197"/>
      <c r="EW88" s="197"/>
      <c r="EX88" s="197"/>
      <c r="EY88" s="197"/>
      <c r="EZ88" s="197"/>
      <c r="FA88" s="197"/>
      <c r="FB88" s="197"/>
      <c r="FC88" s="197"/>
      <c r="FD88" s="197"/>
      <c r="FE88" s="197"/>
      <c r="FF88" s="197"/>
      <c r="FG88" s="197"/>
      <c r="FH88" s="197"/>
      <c r="FI88" s="197"/>
      <c r="FJ88" s="197"/>
      <c r="FK88" s="197"/>
      <c r="FL88" s="197"/>
      <c r="FM88" s="197"/>
      <c r="FN88" s="197"/>
      <c r="FO88" s="197"/>
      <c r="FP88" s="197"/>
      <c r="FQ88" s="197"/>
      <c r="FR88" s="197"/>
      <c r="FS88" s="197"/>
      <c r="FT88" s="197"/>
      <c r="FU88" s="197"/>
      <c r="FV88" s="197"/>
      <c r="FW88" s="197"/>
      <c r="FX88" s="197"/>
      <c r="FY88" s="197"/>
      <c r="FZ88" s="197"/>
      <c r="GA88" s="197"/>
      <c r="GB88" s="197"/>
      <c r="GC88" s="197"/>
      <c r="GD88" s="197"/>
      <c r="GE88" s="197"/>
      <c r="GF88" s="197"/>
      <c r="GG88" s="197"/>
      <c r="GH88" s="197"/>
      <c r="GI88" s="197"/>
      <c r="GJ88" s="197"/>
      <c r="GK88" s="197"/>
      <c r="GL88" s="197"/>
      <c r="GM88" s="197"/>
      <c r="GN88" s="197"/>
      <c r="GO88" s="197"/>
      <c r="GP88" s="197"/>
      <c r="GQ88" s="197"/>
      <c r="GR88" s="197"/>
      <c r="GS88" s="197"/>
      <c r="GT88" s="197"/>
      <c r="GU88" s="197"/>
      <c r="GV88" s="197"/>
      <c r="GW88" s="197"/>
      <c r="GX88" s="197"/>
      <c r="GY88" s="197"/>
      <c r="GZ88" s="197"/>
      <c r="HA88" s="197"/>
      <c r="HB88" s="197"/>
      <c r="HC88" s="197"/>
      <c r="HD88" s="197"/>
      <c r="HE88" s="197"/>
      <c r="HF88" s="197"/>
      <c r="HG88" s="197"/>
      <c r="HH88" s="197"/>
      <c r="HI88" s="197"/>
      <c r="HJ88" s="197"/>
      <c r="HK88" s="197"/>
      <c r="HL88" s="197"/>
      <c r="HM88" s="197"/>
      <c r="HN88" s="197"/>
      <c r="HO88" s="197"/>
      <c r="HP88" s="197"/>
      <c r="HQ88" s="197"/>
      <c r="HR88" s="197"/>
      <c r="HS88" s="197"/>
      <c r="HT88" s="197"/>
      <c r="HU88" s="197"/>
      <c r="HV88" s="197"/>
      <c r="HW88" s="197"/>
      <c r="HX88" s="197"/>
      <c r="HY88" s="197"/>
      <c r="HZ88" s="197"/>
      <c r="IA88" s="197"/>
      <c r="IB88" s="197"/>
      <c r="IC88" s="197"/>
      <c r="ID88" s="197"/>
      <c r="IE88" s="197"/>
      <c r="IF88" s="197"/>
      <c r="IG88" s="197"/>
      <c r="IH88" s="197"/>
      <c r="II88" s="197"/>
      <c r="IJ88" s="197"/>
      <c r="IK88" s="197"/>
      <c r="IL88" s="197"/>
      <c r="IM88" s="197"/>
      <c r="IN88" s="197"/>
      <c r="IO88" s="197"/>
      <c r="IP88" s="197"/>
      <c r="IQ88" s="197"/>
      <c r="IR88" s="197"/>
      <c r="IS88" s="197"/>
      <c r="IT88" s="197"/>
      <c r="IU88" s="197"/>
      <c r="IV88" s="197"/>
      <c r="IW88" s="197"/>
      <c r="IX88" s="197"/>
      <c r="IY88" s="197"/>
      <c r="IZ88" s="197"/>
      <c r="JA88" s="197"/>
      <c r="JB88" s="197"/>
      <c r="JC88" s="197"/>
      <c r="JD88" s="197"/>
      <c r="JE88" s="197"/>
      <c r="JF88" s="197"/>
      <c r="JG88" s="197"/>
      <c r="JH88" s="197"/>
      <c r="JI88" s="197"/>
      <c r="JJ88" s="197"/>
      <c r="JK88" s="197"/>
      <c r="JL88" s="197"/>
      <c r="JM88" s="197"/>
      <c r="JN88" s="197"/>
      <c r="JO88" s="197"/>
      <c r="JP88" s="197"/>
      <c r="JQ88" s="197"/>
      <c r="JR88" s="197"/>
      <c r="JS88" s="197"/>
      <c r="JT88" s="197"/>
      <c r="JU88" s="197"/>
      <c r="JV88" s="197"/>
      <c r="JW88" s="197"/>
      <c r="JX88" s="197"/>
      <c r="JY88" s="197"/>
      <c r="JZ88" s="197"/>
      <c r="KA88" s="197"/>
      <c r="KB88" s="197"/>
      <c r="KC88" s="197"/>
      <c r="KD88" s="197"/>
      <c r="KE88" s="197"/>
      <c r="KF88" s="197"/>
      <c r="KG88" s="197"/>
      <c r="KH88" s="197"/>
      <c r="KI88" s="197"/>
      <c r="KJ88" s="197"/>
      <c r="KK88" s="197"/>
      <c r="KL88" s="197"/>
      <c r="KM88" s="197"/>
      <c r="KN88" s="197"/>
      <c r="KO88" s="197"/>
      <c r="KP88" s="197"/>
      <c r="KQ88" s="197"/>
      <c r="KR88" s="197"/>
      <c r="KS88" s="197"/>
      <c r="KT88" s="197"/>
      <c r="KU88" s="197"/>
      <c r="KV88" s="197"/>
      <c r="KW88" s="197"/>
      <c r="KX88" s="197"/>
      <c r="KY88" s="197"/>
      <c r="KZ88" s="197"/>
      <c r="LA88" s="197"/>
      <c r="LB88" s="197"/>
      <c r="LC88" s="197"/>
      <c r="LD88" s="197"/>
      <c r="LE88" s="197"/>
      <c r="LF88" s="197"/>
      <c r="LG88" s="197"/>
      <c r="LH88" s="197"/>
      <c r="LI88" s="197"/>
      <c r="LJ88" s="197"/>
      <c r="LK88" s="197"/>
      <c r="LL88" s="197"/>
      <c r="LM88" s="197"/>
      <c r="LN88" s="197"/>
      <c r="LO88" s="197"/>
      <c r="LP88" s="197"/>
      <c r="LQ88" s="197"/>
      <c r="LR88" s="197"/>
      <c r="LS88" s="197"/>
      <c r="LT88" s="197"/>
      <c r="LU88" s="197"/>
      <c r="LV88" s="197"/>
      <c r="LW88" s="197"/>
      <c r="LX88" s="197"/>
      <c r="LY88" s="197"/>
      <c r="LZ88" s="197"/>
      <c r="MA88" s="197"/>
      <c r="MB88" s="197"/>
      <c r="MC88" s="197"/>
      <c r="MD88" s="197"/>
      <c r="ME88" s="197"/>
      <c r="MF88" s="197"/>
      <c r="MG88" s="197"/>
      <c r="MH88" s="197"/>
      <c r="MI88" s="197"/>
      <c r="MJ88" s="197"/>
      <c r="MK88" s="197"/>
      <c r="ML88" s="197"/>
      <c r="MM88" s="197"/>
      <c r="MN88" s="197"/>
      <c r="MO88" s="197"/>
      <c r="MP88" s="197"/>
      <c r="MQ88" s="197"/>
      <c r="MR88" s="197"/>
      <c r="MS88" s="197"/>
      <c r="MT88" s="197"/>
      <c r="MU88" s="197"/>
      <c r="MV88" s="197"/>
      <c r="MW88" s="197"/>
      <c r="MX88" s="197"/>
      <c r="MY88" s="197"/>
      <c r="MZ88" s="197"/>
      <c r="NA88" s="197"/>
      <c r="NB88" s="197"/>
      <c r="NC88" s="197"/>
      <c r="ND88" s="197"/>
      <c r="NE88" s="197"/>
      <c r="NF88" s="197"/>
      <c r="NG88" s="197"/>
      <c r="NH88" s="197"/>
      <c r="NI88" s="197"/>
      <c r="NJ88" s="197"/>
      <c r="NK88" s="197"/>
      <c r="NL88" s="197"/>
      <c r="NM88" s="197"/>
      <c r="NN88" s="197"/>
      <c r="NO88" s="197"/>
      <c r="NP88" s="197"/>
      <c r="NQ88" s="197"/>
      <c r="NR88" s="197"/>
      <c r="NS88" s="197"/>
      <c r="NT88" s="197"/>
      <c r="NU88" s="197"/>
      <c r="NV88" s="197"/>
      <c r="NW88" s="197"/>
      <c r="NX88" s="197"/>
      <c r="NY88" s="197"/>
      <c r="NZ88" s="197"/>
      <c r="OA88" s="197"/>
      <c r="OB88" s="197"/>
      <c r="OC88" s="197"/>
      <c r="OD88" s="197"/>
      <c r="OE88" s="197"/>
      <c r="OF88" s="197"/>
      <c r="OG88" s="197"/>
      <c r="OH88" s="197"/>
      <c r="OI88" s="197"/>
      <c r="OJ88" s="197"/>
      <c r="OK88" s="197"/>
      <c r="OL88" s="197"/>
      <c r="OM88" s="197"/>
      <c r="ON88" s="197"/>
      <c r="OO88" s="197"/>
      <c r="OP88" s="197"/>
      <c r="OQ88" s="197"/>
      <c r="OR88" s="197"/>
      <c r="OS88" s="197"/>
      <c r="OT88" s="197"/>
      <c r="OU88" s="197"/>
      <c r="OV88" s="197"/>
      <c r="OW88" s="197"/>
      <c r="OX88" s="197"/>
      <c r="OY88" s="197"/>
      <c r="OZ88" s="197"/>
      <c r="PA88" s="197"/>
      <c r="PB88" s="197"/>
      <c r="PC88" s="197"/>
      <c r="PD88" s="197"/>
      <c r="PE88" s="197"/>
      <c r="PF88" s="197"/>
      <c r="PG88" s="197"/>
      <c r="PH88" s="197"/>
      <c r="PI88" s="197"/>
      <c r="PJ88" s="197"/>
      <c r="PK88" s="197"/>
      <c r="PL88" s="197"/>
      <c r="PM88" s="197"/>
      <c r="PN88" s="197"/>
      <c r="PO88" s="197"/>
      <c r="PP88" s="197"/>
      <c r="PQ88" s="197"/>
      <c r="PR88" s="197"/>
      <c r="PS88" s="197"/>
      <c r="PT88" s="197"/>
      <c r="PU88" s="197"/>
      <c r="PV88" s="197"/>
      <c r="PW88" s="197"/>
      <c r="PX88" s="197"/>
      <c r="PY88" s="197"/>
      <c r="PZ88" s="197"/>
      <c r="QA88" s="197"/>
      <c r="QB88" s="197"/>
      <c r="QC88" s="197"/>
      <c r="QD88" s="197"/>
      <c r="QE88" s="197"/>
      <c r="QF88" s="197"/>
      <c r="QG88" s="197"/>
      <c r="QH88" s="197"/>
      <c r="QI88" s="197"/>
      <c r="QJ88" s="197"/>
      <c r="QK88" s="197"/>
      <c r="QL88" s="197"/>
      <c r="QM88" s="197"/>
      <c r="QN88" s="197"/>
      <c r="QO88" s="197"/>
      <c r="QP88" s="197"/>
      <c r="QQ88" s="197"/>
      <c r="QR88" s="197"/>
      <c r="QS88" s="197"/>
      <c r="QT88" s="197"/>
      <c r="QU88" s="197"/>
      <c r="QV88" s="197"/>
      <c r="QW88" s="197"/>
      <c r="QX88" s="197"/>
      <c r="QY88" s="197"/>
      <c r="QZ88" s="197"/>
      <c r="RA88" s="197"/>
      <c r="RB88" s="197"/>
      <c r="RC88" s="197"/>
      <c r="RD88" s="197"/>
      <c r="RE88" s="197"/>
      <c r="RF88" s="197"/>
      <c r="RG88" s="197"/>
      <c r="RH88" s="197"/>
      <c r="RI88" s="197"/>
      <c r="RJ88" s="197"/>
      <c r="RK88" s="197"/>
      <c r="RL88" s="197"/>
      <c r="RM88" s="197"/>
      <c r="RN88" s="197"/>
      <c r="RO88" s="197"/>
      <c r="RP88" s="197"/>
      <c r="RQ88" s="197"/>
      <c r="RR88" s="197"/>
      <c r="RS88" s="197"/>
      <c r="RT88" s="197"/>
      <c r="RU88" s="197"/>
      <c r="RV88" s="197"/>
      <c r="RW88" s="197"/>
      <c r="RX88" s="197"/>
      <c r="RY88" s="197"/>
      <c r="RZ88" s="197"/>
      <c r="SA88" s="197"/>
      <c r="SB88" s="197"/>
      <c r="SC88" s="197"/>
      <c r="SD88" s="197"/>
      <c r="SE88" s="197"/>
      <c r="SF88" s="197"/>
      <c r="SG88" s="197"/>
      <c r="SH88" s="197"/>
      <c r="SI88" s="197"/>
      <c r="SJ88" s="197"/>
      <c r="SK88" s="197"/>
      <c r="SL88" s="197"/>
      <c r="SM88" s="197"/>
      <c r="SN88" s="197"/>
      <c r="SO88" s="197"/>
      <c r="SP88" s="197"/>
      <c r="SQ88" s="197"/>
      <c r="SR88" s="197"/>
      <c r="SS88" s="197"/>
      <c r="ST88" s="197"/>
      <c r="SU88" s="197"/>
      <c r="SV88" s="197"/>
      <c r="SW88" s="197"/>
      <c r="SX88" s="197"/>
      <c r="SY88" s="197"/>
      <c r="SZ88" s="197"/>
      <c r="TA88" s="197"/>
      <c r="TB88" s="197"/>
      <c r="TC88" s="197"/>
      <c r="TD88" s="197"/>
      <c r="TE88" s="197"/>
      <c r="TF88" s="197"/>
      <c r="TG88" s="197"/>
      <c r="TH88" s="197"/>
      <c r="TI88" s="197"/>
      <c r="TJ88" s="197"/>
      <c r="TK88" s="197"/>
      <c r="TL88" s="197"/>
      <c r="TM88" s="197"/>
      <c r="TN88" s="197"/>
      <c r="TO88" s="197"/>
      <c r="TP88" s="197"/>
      <c r="TQ88" s="197"/>
      <c r="TR88" s="197"/>
      <c r="TS88" s="197"/>
      <c r="TT88" s="197"/>
      <c r="TU88" s="197"/>
      <c r="TV88" s="197"/>
      <c r="TW88" s="197"/>
      <c r="TX88" s="197"/>
      <c r="TY88" s="197"/>
      <c r="TZ88" s="197"/>
      <c r="UA88" s="197"/>
      <c r="UB88" s="197"/>
      <c r="UC88" s="197"/>
      <c r="UD88" s="197"/>
      <c r="UE88" s="197"/>
      <c r="UF88" s="197"/>
      <c r="UG88" s="197"/>
      <c r="UH88" s="197"/>
      <c r="UI88" s="197"/>
      <c r="UJ88" s="197"/>
      <c r="UK88" s="197"/>
      <c r="UL88" s="197"/>
      <c r="UM88" s="197"/>
      <c r="UN88" s="197"/>
      <c r="UO88" s="197"/>
      <c r="UP88" s="197"/>
      <c r="UQ88" s="197"/>
      <c r="UR88" s="197"/>
      <c r="US88" s="197"/>
      <c r="UT88" s="197"/>
      <c r="UU88" s="197"/>
      <c r="UV88" s="197"/>
      <c r="UW88" s="197"/>
      <c r="UX88" s="197"/>
      <c r="UY88" s="197"/>
      <c r="UZ88" s="197"/>
      <c r="VA88" s="197"/>
      <c r="VB88" s="197"/>
      <c r="VC88" s="197"/>
      <c r="VD88" s="197"/>
      <c r="VE88" s="197"/>
      <c r="VF88" s="197"/>
      <c r="VG88" s="197"/>
      <c r="VH88" s="197"/>
      <c r="VI88" s="197"/>
      <c r="VJ88" s="197"/>
      <c r="VK88" s="197"/>
      <c r="VL88" s="197"/>
      <c r="VM88" s="197"/>
      <c r="VN88" s="197"/>
      <c r="VO88" s="197"/>
      <c r="VP88" s="197"/>
      <c r="VQ88" s="197"/>
      <c r="VR88" s="197"/>
      <c r="VS88" s="197"/>
      <c r="VT88" s="197"/>
      <c r="VU88" s="197"/>
      <c r="VV88" s="197"/>
      <c r="VW88" s="197"/>
      <c r="VX88" s="197"/>
      <c r="VY88" s="197"/>
      <c r="VZ88" s="197"/>
      <c r="WA88" s="197"/>
      <c r="WB88" s="197"/>
      <c r="WC88" s="197"/>
      <c r="WD88" s="197"/>
      <c r="WE88" s="197"/>
      <c r="WF88" s="197"/>
      <c r="WG88" s="197"/>
      <c r="WH88" s="197"/>
      <c r="WI88" s="197"/>
      <c r="WJ88" s="197"/>
      <c r="WK88" s="197"/>
      <c r="WL88" s="197"/>
      <c r="WM88" s="197"/>
      <c r="WN88" s="197"/>
      <c r="WO88" s="197"/>
      <c r="WP88" s="197"/>
      <c r="WQ88" s="197"/>
      <c r="WR88" s="197"/>
      <c r="WS88" s="197"/>
      <c r="WT88" s="197"/>
      <c r="WU88" s="197"/>
      <c r="WV88" s="197"/>
      <c r="WW88" s="197"/>
      <c r="WX88" s="197"/>
      <c r="WY88" s="197"/>
      <c r="WZ88" s="197"/>
      <c r="XA88" s="197"/>
      <c r="XB88" s="197"/>
      <c r="XC88" s="197"/>
      <c r="XD88" s="197"/>
      <c r="XE88" s="197"/>
      <c r="XF88" s="197"/>
      <c r="XG88" s="197"/>
      <c r="XH88" s="197"/>
      <c r="XI88" s="197"/>
      <c r="XJ88" s="197"/>
      <c r="XK88" s="197"/>
      <c r="XL88" s="197"/>
      <c r="XM88" s="197"/>
      <c r="XN88" s="197"/>
      <c r="XO88" s="197"/>
      <c r="XP88" s="197"/>
      <c r="XQ88" s="197"/>
      <c r="XR88" s="197"/>
      <c r="XS88" s="197"/>
      <c r="XT88" s="197"/>
      <c r="XU88" s="197"/>
      <c r="XV88" s="197"/>
      <c r="XW88" s="197"/>
      <c r="XX88" s="197"/>
      <c r="XY88" s="197"/>
      <c r="XZ88" s="197"/>
      <c r="YA88" s="197"/>
      <c r="YB88" s="197"/>
      <c r="YC88" s="197"/>
      <c r="YD88" s="197"/>
      <c r="YE88" s="197"/>
      <c r="YF88" s="197"/>
      <c r="YG88" s="197"/>
      <c r="YH88" s="197"/>
      <c r="YI88" s="197"/>
      <c r="YJ88" s="197"/>
      <c r="YK88" s="197"/>
      <c r="YL88" s="197"/>
      <c r="YM88" s="197"/>
      <c r="YN88" s="197"/>
      <c r="YO88" s="197"/>
      <c r="YP88" s="197"/>
      <c r="YQ88" s="197"/>
      <c r="YR88" s="197"/>
      <c r="YS88" s="197"/>
      <c r="YT88" s="197"/>
      <c r="YU88" s="197"/>
      <c r="YV88" s="197"/>
      <c r="YW88" s="197"/>
      <c r="YX88" s="197"/>
      <c r="YY88" s="197"/>
      <c r="YZ88" s="197"/>
      <c r="ZA88" s="197"/>
      <c r="ZB88" s="197"/>
      <c r="ZC88" s="197"/>
      <c r="ZD88" s="197"/>
      <c r="ZE88" s="197"/>
      <c r="ZF88" s="197"/>
      <c r="ZG88" s="197"/>
      <c r="ZH88" s="197"/>
      <c r="ZI88" s="197"/>
      <c r="ZJ88" s="197"/>
      <c r="ZK88" s="197"/>
      <c r="ZL88" s="197"/>
      <c r="ZM88" s="197"/>
      <c r="ZN88" s="197"/>
      <c r="ZO88" s="197"/>
      <c r="ZP88" s="197"/>
      <c r="ZQ88" s="197"/>
      <c r="ZR88" s="197"/>
      <c r="ZS88" s="197"/>
      <c r="ZT88" s="197"/>
      <c r="ZU88" s="197"/>
      <c r="ZV88" s="197"/>
      <c r="ZW88" s="197"/>
      <c r="ZX88" s="197"/>
      <c r="ZY88" s="197"/>
      <c r="ZZ88" s="197"/>
      <c r="AAA88" s="197"/>
      <c r="AAB88" s="197"/>
      <c r="AAC88" s="197"/>
      <c r="AAD88" s="197"/>
      <c r="AAE88" s="197"/>
      <c r="AAF88" s="197"/>
      <c r="AAG88" s="197"/>
      <c r="AAH88" s="197"/>
      <c r="AAI88" s="197"/>
      <c r="AAJ88" s="197"/>
      <c r="AAK88" s="197"/>
      <c r="AAL88" s="197"/>
      <c r="AAM88" s="197"/>
      <c r="AAN88" s="197"/>
      <c r="AAO88" s="197"/>
      <c r="AAP88" s="197"/>
      <c r="AAQ88" s="197"/>
      <c r="AAR88" s="197"/>
      <c r="AAS88" s="197"/>
      <c r="AAT88" s="197"/>
      <c r="AAU88" s="197"/>
      <c r="AAV88" s="197"/>
      <c r="AAW88" s="197"/>
      <c r="AAX88" s="197"/>
      <c r="AAY88" s="197"/>
      <c r="AAZ88" s="197"/>
      <c r="ABA88" s="197"/>
      <c r="ABB88" s="197"/>
      <c r="ABC88" s="197"/>
      <c r="ABD88" s="197"/>
      <c r="ABE88" s="197"/>
      <c r="ABF88" s="197"/>
      <c r="ABG88" s="197"/>
      <c r="ABH88" s="197"/>
      <c r="ABI88" s="197"/>
      <c r="ABJ88" s="197"/>
      <c r="ABK88" s="197"/>
      <c r="ABL88" s="197"/>
      <c r="ABM88" s="197"/>
      <c r="ABN88" s="197"/>
      <c r="ABO88" s="197"/>
      <c r="ABP88" s="197"/>
      <c r="ABQ88" s="197"/>
      <c r="ABR88" s="197"/>
      <c r="ABS88" s="197"/>
      <c r="ABT88" s="197"/>
      <c r="ABU88" s="197"/>
      <c r="ABV88" s="197"/>
      <c r="ABW88" s="197"/>
      <c r="ABX88" s="197"/>
      <c r="ABY88" s="197"/>
      <c r="ABZ88" s="197"/>
      <c r="ACA88" s="197"/>
      <c r="ACB88" s="197"/>
      <c r="ACC88" s="197"/>
      <c r="ACD88" s="197"/>
      <c r="ACE88" s="197"/>
      <c r="ACF88" s="197"/>
      <c r="ACG88" s="197"/>
      <c r="ACH88" s="197"/>
      <c r="ACI88" s="197"/>
      <c r="ACJ88" s="197"/>
      <c r="ACK88" s="197"/>
      <c r="ACL88" s="197"/>
      <c r="ACM88" s="197"/>
      <c r="ACN88" s="197"/>
      <c r="ACO88" s="197"/>
      <c r="ACP88" s="197"/>
      <c r="ACQ88" s="197"/>
      <c r="ACR88" s="197"/>
      <c r="ACS88" s="197"/>
      <c r="ACT88" s="197"/>
      <c r="ACU88" s="197"/>
      <c r="ACV88" s="197"/>
      <c r="ACW88" s="197"/>
      <c r="ACX88" s="197"/>
      <c r="ACY88" s="197"/>
      <c r="ACZ88" s="197"/>
      <c r="ADA88" s="197"/>
      <c r="ADB88" s="197"/>
      <c r="ADC88" s="197"/>
      <c r="ADD88" s="197"/>
      <c r="ADE88" s="197"/>
      <c r="ADF88" s="197"/>
      <c r="ADG88" s="197"/>
      <c r="ADH88" s="197"/>
      <c r="ADI88" s="197"/>
      <c r="ADJ88" s="197"/>
      <c r="ADK88" s="197"/>
      <c r="ADL88" s="197"/>
      <c r="ADM88" s="197"/>
      <c r="ADN88" s="197"/>
      <c r="ADO88" s="197"/>
      <c r="ADP88" s="197"/>
      <c r="ADQ88" s="197"/>
      <c r="ADR88" s="197"/>
      <c r="ADS88" s="197"/>
      <c r="ADT88" s="197"/>
      <c r="ADU88" s="197"/>
      <c r="ADV88" s="197"/>
      <c r="ADW88" s="197"/>
      <c r="ADX88" s="197"/>
      <c r="ADY88" s="197"/>
      <c r="ADZ88" s="197"/>
      <c r="AEA88" s="197"/>
      <c r="AEB88" s="197"/>
      <c r="AEC88" s="197"/>
      <c r="AED88" s="197"/>
      <c r="AEE88" s="197"/>
      <c r="AEF88" s="197"/>
      <c r="AEG88" s="197"/>
      <c r="AEH88" s="197"/>
      <c r="AEI88" s="197"/>
      <c r="AEJ88" s="197"/>
      <c r="AEK88" s="197"/>
      <c r="AEL88" s="197"/>
      <c r="AEM88" s="197"/>
      <c r="AEN88" s="197"/>
      <c r="AEO88" s="197"/>
      <c r="AEP88" s="197"/>
      <c r="AEQ88" s="197"/>
      <c r="AER88" s="197"/>
      <c r="AES88" s="197"/>
      <c r="AET88" s="197"/>
      <c r="AEU88" s="197"/>
      <c r="AEV88" s="197"/>
      <c r="AEW88" s="197"/>
      <c r="AEX88" s="197"/>
      <c r="AEY88" s="197"/>
      <c r="AEZ88" s="197"/>
      <c r="AFA88" s="197"/>
      <c r="AFB88" s="197"/>
      <c r="AFC88" s="197"/>
      <c r="AFD88" s="197"/>
      <c r="AFE88" s="197"/>
      <c r="AFF88" s="197"/>
      <c r="AFG88" s="197"/>
      <c r="AFH88" s="197"/>
      <c r="AFI88" s="197"/>
      <c r="AFJ88" s="197"/>
      <c r="AFK88" s="197"/>
      <c r="AFL88" s="197"/>
      <c r="AFM88" s="197"/>
      <c r="AFN88" s="197"/>
      <c r="AFO88" s="197"/>
      <c r="AFP88" s="197"/>
      <c r="AFQ88" s="197"/>
      <c r="AFR88" s="197"/>
      <c r="AFS88" s="197"/>
      <c r="AFT88" s="197"/>
      <c r="AFU88" s="197"/>
      <c r="AFV88" s="197"/>
      <c r="AFW88" s="197"/>
      <c r="AFX88" s="197"/>
      <c r="AFY88" s="197"/>
      <c r="AFZ88" s="197"/>
      <c r="AGA88" s="197"/>
      <c r="AGB88" s="197"/>
      <c r="AGC88" s="197"/>
      <c r="AGD88" s="197"/>
      <c r="AGE88" s="197"/>
      <c r="AGF88" s="197"/>
      <c r="AGG88" s="197"/>
      <c r="AGH88" s="197"/>
      <c r="AGI88" s="197"/>
      <c r="AGJ88" s="197"/>
      <c r="AGK88" s="197"/>
      <c r="AGL88" s="197"/>
      <c r="AGM88" s="197"/>
      <c r="AGN88" s="197"/>
      <c r="AGO88" s="197"/>
      <c r="AGP88" s="197"/>
      <c r="AGQ88" s="197"/>
      <c r="AGR88" s="197"/>
      <c r="AGS88" s="197"/>
      <c r="AGT88" s="197"/>
      <c r="AGU88" s="197"/>
      <c r="AGV88" s="197"/>
      <c r="AGW88" s="197"/>
      <c r="AGX88" s="197"/>
      <c r="AGY88" s="197"/>
      <c r="AGZ88" s="197"/>
      <c r="AHA88" s="197"/>
      <c r="AHB88" s="197"/>
      <c r="AHC88" s="197"/>
      <c r="AHD88" s="197"/>
      <c r="AHE88" s="197"/>
      <c r="AHF88" s="197"/>
      <c r="AHG88" s="197"/>
      <c r="AHH88" s="197"/>
      <c r="AHI88" s="197"/>
      <c r="AHJ88" s="197"/>
      <c r="AHK88" s="197"/>
      <c r="AHL88" s="197"/>
      <c r="AHM88" s="197"/>
      <c r="AHN88" s="197"/>
      <c r="AHO88" s="197"/>
      <c r="AHP88" s="197"/>
      <c r="AHQ88" s="197"/>
      <c r="AHR88" s="197"/>
      <c r="AHS88" s="197"/>
      <c r="AHT88" s="197"/>
      <c r="AHU88" s="197"/>
      <c r="AHV88" s="197"/>
      <c r="AHW88" s="197"/>
      <c r="AHX88" s="197"/>
      <c r="AHY88" s="197"/>
      <c r="AHZ88" s="197"/>
      <c r="AIA88" s="197"/>
      <c r="AIB88" s="197"/>
      <c r="AIC88" s="197"/>
      <c r="AID88" s="197"/>
      <c r="AIE88" s="197"/>
      <c r="AIF88" s="197"/>
      <c r="AIG88" s="197"/>
      <c r="AIH88" s="197"/>
      <c r="AII88" s="197"/>
      <c r="AIJ88" s="197"/>
      <c r="AIK88" s="197"/>
      <c r="AIL88" s="197"/>
      <c r="AIM88" s="197"/>
      <c r="AIN88" s="197"/>
      <c r="AIO88" s="197"/>
      <c r="AIP88" s="197"/>
      <c r="AIQ88" s="197"/>
      <c r="AIR88" s="197"/>
      <c r="AIS88" s="197"/>
      <c r="AIT88" s="197"/>
      <c r="AIU88" s="197"/>
      <c r="AIV88" s="197"/>
      <c r="AIW88" s="197"/>
      <c r="AIX88" s="197"/>
      <c r="AIY88" s="197"/>
      <c r="AIZ88" s="197"/>
      <c r="AJA88" s="197"/>
      <c r="AJB88" s="197"/>
      <c r="AJC88" s="197"/>
      <c r="AJD88" s="197"/>
      <c r="AJE88" s="197"/>
      <c r="AJF88" s="197"/>
      <c r="AJG88" s="197"/>
      <c r="AJH88" s="197"/>
      <c r="AJI88" s="197"/>
      <c r="AJJ88" s="197"/>
      <c r="AJK88" s="197"/>
      <c r="AJL88" s="197"/>
      <c r="AJM88" s="197"/>
      <c r="AJN88" s="197"/>
      <c r="AJO88" s="197"/>
      <c r="AJP88" s="197"/>
      <c r="AJQ88" s="197"/>
      <c r="AJR88" s="197"/>
      <c r="AJS88" s="197"/>
      <c r="AJT88" s="197"/>
      <c r="AJU88" s="197"/>
      <c r="AJV88" s="197"/>
      <c r="AJW88" s="197"/>
      <c r="AJX88" s="197"/>
      <c r="AJY88" s="197"/>
      <c r="AJZ88" s="197"/>
      <c r="AKA88" s="197"/>
      <c r="AKB88" s="197"/>
      <c r="AKC88" s="197"/>
      <c r="AKD88" s="197"/>
      <c r="AKE88" s="197"/>
      <c r="AKF88" s="197"/>
      <c r="AKG88" s="197"/>
      <c r="AKH88" s="197"/>
      <c r="AKI88" s="197"/>
      <c r="AKJ88" s="197"/>
      <c r="AKK88" s="197"/>
      <c r="AKL88" s="197"/>
      <c r="AKM88" s="197"/>
      <c r="AKN88" s="197"/>
      <c r="AKO88" s="197"/>
      <c r="AKP88" s="197"/>
      <c r="AKQ88" s="197"/>
      <c r="AKR88" s="197"/>
      <c r="AKS88" s="197"/>
      <c r="AKT88" s="197"/>
      <c r="AKU88" s="197"/>
      <c r="AKV88" s="197"/>
      <c r="AKW88" s="197"/>
      <c r="AKX88" s="197"/>
      <c r="AKY88" s="197"/>
      <c r="AKZ88" s="197"/>
      <c r="ALA88" s="197"/>
      <c r="ALB88" s="197"/>
      <c r="ALC88" s="197"/>
      <c r="ALD88" s="197"/>
      <c r="ALE88" s="197"/>
      <c r="ALF88" s="197"/>
      <c r="ALG88" s="197"/>
      <c r="ALH88" s="197"/>
      <c r="ALI88" s="197"/>
      <c r="ALJ88" s="197"/>
      <c r="ALK88" s="197"/>
      <c r="ALL88" s="197"/>
      <c r="ALM88" s="197"/>
      <c r="ALN88" s="197"/>
      <c r="ALO88" s="197"/>
      <c r="ALP88" s="197"/>
      <c r="ALQ88" s="197"/>
      <c r="ALR88" s="197"/>
      <c r="ALS88" s="197"/>
      <c r="ALT88" s="197"/>
      <c r="ALU88" s="197"/>
      <c r="ALV88" s="197"/>
      <c r="ALW88" s="197"/>
      <c r="ALX88" s="197"/>
      <c r="ALY88" s="197"/>
      <c r="ALZ88" s="197"/>
      <c r="AMA88" s="197"/>
      <c r="AMB88" s="197"/>
    </row>
    <row r="89" spans="1:1016" s="198" customFormat="1" ht="30" x14ac:dyDescent="0.25">
      <c r="A89" s="349"/>
      <c r="B89" s="274" t="s">
        <v>393</v>
      </c>
      <c r="C89" s="33"/>
      <c r="D89" s="33"/>
      <c r="E89" s="33"/>
      <c r="F89" s="33"/>
      <c r="G89" s="33"/>
      <c r="H89" s="24" t="s">
        <v>122</v>
      </c>
      <c r="I89" s="52">
        <v>30.56</v>
      </c>
      <c r="J89" s="52" t="s">
        <v>111</v>
      </c>
      <c r="K89" s="56"/>
      <c r="L89" s="139">
        <f>6255.62717-325.13717</f>
        <v>5930.5</v>
      </c>
      <c r="M89" s="139">
        <f>63.18815-3.28422</f>
        <v>59.9</v>
      </c>
      <c r="N89" s="56"/>
      <c r="O89" s="197"/>
      <c r="P89" s="197"/>
      <c r="Q89" s="197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7"/>
      <c r="AH89" s="197"/>
      <c r="AI89" s="197"/>
      <c r="AJ89" s="197"/>
      <c r="AK89" s="197"/>
      <c r="AL89" s="197"/>
      <c r="AM89" s="197"/>
      <c r="AN89" s="197"/>
      <c r="AO89" s="197"/>
      <c r="AP89" s="197"/>
      <c r="AQ89" s="197"/>
      <c r="AR89" s="197"/>
      <c r="AS89" s="197"/>
      <c r="AT89" s="197"/>
      <c r="AU89" s="197"/>
      <c r="AV89" s="197"/>
      <c r="AW89" s="197"/>
      <c r="AX89" s="197"/>
      <c r="AY89" s="197"/>
      <c r="AZ89" s="197"/>
      <c r="BA89" s="197"/>
      <c r="BB89" s="197"/>
      <c r="BC89" s="197"/>
      <c r="BD89" s="197"/>
      <c r="BE89" s="197"/>
      <c r="BF89" s="197"/>
      <c r="BG89" s="197"/>
      <c r="BH89" s="197"/>
      <c r="BI89" s="197"/>
      <c r="BJ89" s="197"/>
      <c r="BK89" s="197"/>
      <c r="BL89" s="197"/>
      <c r="BM89" s="197"/>
      <c r="BN89" s="197"/>
      <c r="BO89" s="197"/>
      <c r="BP89" s="197"/>
      <c r="BQ89" s="197"/>
      <c r="BR89" s="197"/>
      <c r="BS89" s="197"/>
      <c r="BT89" s="197"/>
      <c r="BU89" s="197"/>
      <c r="BV89" s="197"/>
      <c r="BW89" s="197"/>
      <c r="BX89" s="197"/>
      <c r="BY89" s="197"/>
      <c r="BZ89" s="197"/>
      <c r="CA89" s="197"/>
      <c r="CB89" s="197"/>
      <c r="CC89" s="197"/>
      <c r="CD89" s="197"/>
      <c r="CE89" s="197"/>
      <c r="CF89" s="197"/>
      <c r="CG89" s="197"/>
      <c r="CH89" s="197"/>
      <c r="CI89" s="197"/>
      <c r="CJ89" s="197"/>
      <c r="CK89" s="197"/>
      <c r="CL89" s="197"/>
      <c r="CM89" s="197"/>
      <c r="CN89" s="197"/>
      <c r="CO89" s="197"/>
      <c r="CP89" s="197"/>
      <c r="CQ89" s="197"/>
      <c r="CR89" s="197"/>
      <c r="CS89" s="197"/>
      <c r="CT89" s="197"/>
      <c r="CU89" s="197"/>
      <c r="CV89" s="197"/>
      <c r="CW89" s="197"/>
      <c r="CX89" s="197"/>
      <c r="CY89" s="197"/>
      <c r="CZ89" s="197"/>
      <c r="DA89" s="197"/>
      <c r="DB89" s="197"/>
      <c r="DC89" s="197"/>
      <c r="DD89" s="197"/>
      <c r="DE89" s="197"/>
      <c r="DF89" s="197"/>
      <c r="DG89" s="197"/>
      <c r="DH89" s="197"/>
      <c r="DI89" s="197"/>
      <c r="DJ89" s="197"/>
      <c r="DK89" s="197"/>
      <c r="DL89" s="197"/>
      <c r="DM89" s="197"/>
      <c r="DN89" s="197"/>
      <c r="DO89" s="197"/>
      <c r="DP89" s="197"/>
      <c r="DQ89" s="197"/>
      <c r="DR89" s="197"/>
      <c r="DS89" s="197"/>
      <c r="DT89" s="197"/>
      <c r="DU89" s="197"/>
      <c r="DV89" s="197"/>
      <c r="DW89" s="197"/>
      <c r="DX89" s="197"/>
      <c r="DY89" s="197"/>
      <c r="DZ89" s="197"/>
      <c r="EA89" s="197"/>
      <c r="EB89" s="197"/>
      <c r="EC89" s="197"/>
      <c r="ED89" s="197"/>
      <c r="EE89" s="197"/>
      <c r="EF89" s="197"/>
      <c r="EG89" s="197"/>
      <c r="EH89" s="197"/>
      <c r="EI89" s="197"/>
      <c r="EJ89" s="197"/>
      <c r="EK89" s="197"/>
      <c r="EL89" s="197"/>
      <c r="EM89" s="197"/>
      <c r="EN89" s="197"/>
      <c r="EO89" s="197"/>
      <c r="EP89" s="197"/>
      <c r="EQ89" s="197"/>
      <c r="ER89" s="197"/>
      <c r="ES89" s="197"/>
      <c r="ET89" s="197"/>
      <c r="EU89" s="197"/>
      <c r="EV89" s="197"/>
      <c r="EW89" s="197"/>
      <c r="EX89" s="197"/>
      <c r="EY89" s="197"/>
      <c r="EZ89" s="197"/>
      <c r="FA89" s="197"/>
      <c r="FB89" s="197"/>
      <c r="FC89" s="197"/>
      <c r="FD89" s="197"/>
      <c r="FE89" s="197"/>
      <c r="FF89" s="197"/>
      <c r="FG89" s="197"/>
      <c r="FH89" s="197"/>
      <c r="FI89" s="197"/>
      <c r="FJ89" s="197"/>
      <c r="FK89" s="197"/>
      <c r="FL89" s="197"/>
      <c r="FM89" s="197"/>
      <c r="FN89" s="197"/>
      <c r="FO89" s="197"/>
      <c r="FP89" s="197"/>
      <c r="FQ89" s="197"/>
      <c r="FR89" s="197"/>
      <c r="FS89" s="197"/>
      <c r="FT89" s="197"/>
      <c r="FU89" s="197"/>
      <c r="FV89" s="197"/>
      <c r="FW89" s="197"/>
      <c r="FX89" s="197"/>
      <c r="FY89" s="197"/>
      <c r="FZ89" s="197"/>
      <c r="GA89" s="197"/>
      <c r="GB89" s="197"/>
      <c r="GC89" s="197"/>
      <c r="GD89" s="197"/>
      <c r="GE89" s="197"/>
      <c r="GF89" s="197"/>
      <c r="GG89" s="197"/>
      <c r="GH89" s="197"/>
      <c r="GI89" s="197"/>
      <c r="GJ89" s="197"/>
      <c r="GK89" s="197"/>
      <c r="GL89" s="197"/>
      <c r="GM89" s="197"/>
      <c r="GN89" s="197"/>
      <c r="GO89" s="197"/>
      <c r="GP89" s="197"/>
      <c r="GQ89" s="197"/>
      <c r="GR89" s="197"/>
      <c r="GS89" s="197"/>
      <c r="GT89" s="197"/>
      <c r="GU89" s="197"/>
      <c r="GV89" s="197"/>
      <c r="GW89" s="197"/>
      <c r="GX89" s="197"/>
      <c r="GY89" s="197"/>
      <c r="GZ89" s="197"/>
      <c r="HA89" s="197"/>
      <c r="HB89" s="197"/>
      <c r="HC89" s="197"/>
      <c r="HD89" s="197"/>
      <c r="HE89" s="197"/>
      <c r="HF89" s="197"/>
      <c r="HG89" s="197"/>
      <c r="HH89" s="197"/>
      <c r="HI89" s="197"/>
      <c r="HJ89" s="197"/>
      <c r="HK89" s="197"/>
      <c r="HL89" s="197"/>
      <c r="HM89" s="197"/>
      <c r="HN89" s="197"/>
      <c r="HO89" s="197"/>
      <c r="HP89" s="197"/>
      <c r="HQ89" s="197"/>
      <c r="HR89" s="197"/>
      <c r="HS89" s="197"/>
      <c r="HT89" s="197"/>
      <c r="HU89" s="197"/>
      <c r="HV89" s="197"/>
      <c r="HW89" s="197"/>
      <c r="HX89" s="197"/>
      <c r="HY89" s="197"/>
      <c r="HZ89" s="197"/>
      <c r="IA89" s="197"/>
      <c r="IB89" s="197"/>
      <c r="IC89" s="197"/>
      <c r="ID89" s="197"/>
      <c r="IE89" s="197"/>
      <c r="IF89" s="197"/>
      <c r="IG89" s="197"/>
      <c r="IH89" s="197"/>
      <c r="II89" s="197"/>
      <c r="IJ89" s="197"/>
      <c r="IK89" s="197"/>
      <c r="IL89" s="197"/>
      <c r="IM89" s="197"/>
      <c r="IN89" s="197"/>
      <c r="IO89" s="197"/>
      <c r="IP89" s="197"/>
      <c r="IQ89" s="197"/>
      <c r="IR89" s="197"/>
      <c r="IS89" s="197"/>
      <c r="IT89" s="197"/>
      <c r="IU89" s="197"/>
      <c r="IV89" s="197"/>
      <c r="IW89" s="197"/>
      <c r="IX89" s="197"/>
      <c r="IY89" s="197"/>
      <c r="IZ89" s="197"/>
      <c r="JA89" s="197"/>
      <c r="JB89" s="197"/>
      <c r="JC89" s="197"/>
      <c r="JD89" s="197"/>
      <c r="JE89" s="197"/>
      <c r="JF89" s="197"/>
      <c r="JG89" s="197"/>
      <c r="JH89" s="197"/>
      <c r="JI89" s="197"/>
      <c r="JJ89" s="197"/>
      <c r="JK89" s="197"/>
      <c r="JL89" s="197"/>
      <c r="JM89" s="197"/>
      <c r="JN89" s="197"/>
      <c r="JO89" s="197"/>
      <c r="JP89" s="197"/>
      <c r="JQ89" s="197"/>
      <c r="JR89" s="197"/>
      <c r="JS89" s="197"/>
      <c r="JT89" s="197"/>
      <c r="JU89" s="197"/>
      <c r="JV89" s="197"/>
      <c r="JW89" s="197"/>
      <c r="JX89" s="197"/>
      <c r="JY89" s="197"/>
      <c r="JZ89" s="197"/>
      <c r="KA89" s="197"/>
      <c r="KB89" s="197"/>
      <c r="KC89" s="197"/>
      <c r="KD89" s="197"/>
      <c r="KE89" s="197"/>
      <c r="KF89" s="197"/>
      <c r="KG89" s="197"/>
      <c r="KH89" s="197"/>
      <c r="KI89" s="197"/>
      <c r="KJ89" s="197"/>
      <c r="KK89" s="197"/>
      <c r="KL89" s="197"/>
      <c r="KM89" s="197"/>
      <c r="KN89" s="197"/>
      <c r="KO89" s="197"/>
      <c r="KP89" s="197"/>
      <c r="KQ89" s="197"/>
      <c r="KR89" s="197"/>
      <c r="KS89" s="197"/>
      <c r="KT89" s="197"/>
      <c r="KU89" s="197"/>
      <c r="KV89" s="197"/>
      <c r="KW89" s="197"/>
      <c r="KX89" s="197"/>
      <c r="KY89" s="197"/>
      <c r="KZ89" s="197"/>
      <c r="LA89" s="197"/>
      <c r="LB89" s="197"/>
      <c r="LC89" s="197"/>
      <c r="LD89" s="197"/>
      <c r="LE89" s="197"/>
      <c r="LF89" s="197"/>
      <c r="LG89" s="197"/>
      <c r="LH89" s="197"/>
      <c r="LI89" s="197"/>
      <c r="LJ89" s="197"/>
      <c r="LK89" s="197"/>
      <c r="LL89" s="197"/>
      <c r="LM89" s="197"/>
      <c r="LN89" s="197"/>
      <c r="LO89" s="197"/>
      <c r="LP89" s="197"/>
      <c r="LQ89" s="197"/>
      <c r="LR89" s="197"/>
      <c r="LS89" s="197"/>
      <c r="LT89" s="197"/>
      <c r="LU89" s="197"/>
      <c r="LV89" s="197"/>
      <c r="LW89" s="197"/>
      <c r="LX89" s="197"/>
      <c r="LY89" s="197"/>
      <c r="LZ89" s="197"/>
      <c r="MA89" s="197"/>
      <c r="MB89" s="197"/>
      <c r="MC89" s="197"/>
      <c r="MD89" s="197"/>
      <c r="ME89" s="197"/>
      <c r="MF89" s="197"/>
      <c r="MG89" s="197"/>
      <c r="MH89" s="197"/>
      <c r="MI89" s="197"/>
      <c r="MJ89" s="197"/>
      <c r="MK89" s="197"/>
      <c r="ML89" s="197"/>
      <c r="MM89" s="197"/>
      <c r="MN89" s="197"/>
      <c r="MO89" s="197"/>
      <c r="MP89" s="197"/>
      <c r="MQ89" s="197"/>
      <c r="MR89" s="197"/>
      <c r="MS89" s="197"/>
      <c r="MT89" s="197"/>
      <c r="MU89" s="197"/>
      <c r="MV89" s="197"/>
      <c r="MW89" s="197"/>
      <c r="MX89" s="197"/>
      <c r="MY89" s="197"/>
      <c r="MZ89" s="197"/>
      <c r="NA89" s="197"/>
      <c r="NB89" s="197"/>
      <c r="NC89" s="197"/>
      <c r="ND89" s="197"/>
      <c r="NE89" s="197"/>
      <c r="NF89" s="197"/>
      <c r="NG89" s="197"/>
      <c r="NH89" s="197"/>
      <c r="NI89" s="197"/>
      <c r="NJ89" s="197"/>
      <c r="NK89" s="197"/>
      <c r="NL89" s="197"/>
      <c r="NM89" s="197"/>
      <c r="NN89" s="197"/>
      <c r="NO89" s="197"/>
      <c r="NP89" s="197"/>
      <c r="NQ89" s="197"/>
      <c r="NR89" s="197"/>
      <c r="NS89" s="197"/>
      <c r="NT89" s="197"/>
      <c r="NU89" s="197"/>
      <c r="NV89" s="197"/>
      <c r="NW89" s="197"/>
      <c r="NX89" s="197"/>
      <c r="NY89" s="197"/>
      <c r="NZ89" s="197"/>
      <c r="OA89" s="197"/>
      <c r="OB89" s="197"/>
      <c r="OC89" s="197"/>
      <c r="OD89" s="197"/>
      <c r="OE89" s="197"/>
      <c r="OF89" s="197"/>
      <c r="OG89" s="197"/>
      <c r="OH89" s="197"/>
      <c r="OI89" s="197"/>
      <c r="OJ89" s="197"/>
      <c r="OK89" s="197"/>
      <c r="OL89" s="197"/>
      <c r="OM89" s="197"/>
      <c r="ON89" s="197"/>
      <c r="OO89" s="197"/>
      <c r="OP89" s="197"/>
      <c r="OQ89" s="197"/>
      <c r="OR89" s="197"/>
      <c r="OS89" s="197"/>
      <c r="OT89" s="197"/>
      <c r="OU89" s="197"/>
      <c r="OV89" s="197"/>
      <c r="OW89" s="197"/>
      <c r="OX89" s="197"/>
      <c r="OY89" s="197"/>
      <c r="OZ89" s="197"/>
      <c r="PA89" s="197"/>
      <c r="PB89" s="197"/>
      <c r="PC89" s="197"/>
      <c r="PD89" s="197"/>
      <c r="PE89" s="197"/>
      <c r="PF89" s="197"/>
      <c r="PG89" s="197"/>
      <c r="PH89" s="197"/>
      <c r="PI89" s="197"/>
      <c r="PJ89" s="197"/>
      <c r="PK89" s="197"/>
      <c r="PL89" s="197"/>
      <c r="PM89" s="197"/>
      <c r="PN89" s="197"/>
      <c r="PO89" s="197"/>
      <c r="PP89" s="197"/>
      <c r="PQ89" s="197"/>
      <c r="PR89" s="197"/>
      <c r="PS89" s="197"/>
      <c r="PT89" s="197"/>
      <c r="PU89" s="197"/>
      <c r="PV89" s="197"/>
      <c r="PW89" s="197"/>
      <c r="PX89" s="197"/>
      <c r="PY89" s="197"/>
      <c r="PZ89" s="197"/>
      <c r="QA89" s="197"/>
      <c r="QB89" s="197"/>
      <c r="QC89" s="197"/>
      <c r="QD89" s="197"/>
      <c r="QE89" s="197"/>
      <c r="QF89" s="197"/>
      <c r="QG89" s="197"/>
      <c r="QH89" s="197"/>
      <c r="QI89" s="197"/>
      <c r="QJ89" s="197"/>
      <c r="QK89" s="197"/>
      <c r="QL89" s="197"/>
      <c r="QM89" s="197"/>
      <c r="QN89" s="197"/>
      <c r="QO89" s="197"/>
      <c r="QP89" s="197"/>
      <c r="QQ89" s="197"/>
      <c r="QR89" s="197"/>
      <c r="QS89" s="197"/>
      <c r="QT89" s="197"/>
      <c r="QU89" s="197"/>
      <c r="QV89" s="197"/>
      <c r="QW89" s="197"/>
      <c r="QX89" s="197"/>
      <c r="QY89" s="197"/>
      <c r="QZ89" s="197"/>
      <c r="RA89" s="197"/>
      <c r="RB89" s="197"/>
      <c r="RC89" s="197"/>
      <c r="RD89" s="197"/>
      <c r="RE89" s="197"/>
      <c r="RF89" s="197"/>
      <c r="RG89" s="197"/>
      <c r="RH89" s="197"/>
      <c r="RI89" s="197"/>
      <c r="RJ89" s="197"/>
      <c r="RK89" s="197"/>
      <c r="RL89" s="197"/>
      <c r="RM89" s="197"/>
      <c r="RN89" s="197"/>
      <c r="RO89" s="197"/>
      <c r="RP89" s="197"/>
      <c r="RQ89" s="197"/>
      <c r="RR89" s="197"/>
      <c r="RS89" s="197"/>
      <c r="RT89" s="197"/>
      <c r="RU89" s="197"/>
      <c r="RV89" s="197"/>
      <c r="RW89" s="197"/>
      <c r="RX89" s="197"/>
      <c r="RY89" s="197"/>
      <c r="RZ89" s="197"/>
      <c r="SA89" s="197"/>
      <c r="SB89" s="197"/>
      <c r="SC89" s="197"/>
      <c r="SD89" s="197"/>
      <c r="SE89" s="197"/>
      <c r="SF89" s="197"/>
      <c r="SG89" s="197"/>
      <c r="SH89" s="197"/>
      <c r="SI89" s="197"/>
      <c r="SJ89" s="197"/>
      <c r="SK89" s="197"/>
      <c r="SL89" s="197"/>
      <c r="SM89" s="197"/>
      <c r="SN89" s="197"/>
      <c r="SO89" s="197"/>
      <c r="SP89" s="197"/>
      <c r="SQ89" s="197"/>
      <c r="SR89" s="197"/>
      <c r="SS89" s="197"/>
      <c r="ST89" s="197"/>
      <c r="SU89" s="197"/>
      <c r="SV89" s="197"/>
      <c r="SW89" s="197"/>
      <c r="SX89" s="197"/>
      <c r="SY89" s="197"/>
      <c r="SZ89" s="197"/>
      <c r="TA89" s="197"/>
      <c r="TB89" s="197"/>
      <c r="TC89" s="197"/>
      <c r="TD89" s="197"/>
      <c r="TE89" s="197"/>
      <c r="TF89" s="197"/>
      <c r="TG89" s="197"/>
      <c r="TH89" s="197"/>
      <c r="TI89" s="197"/>
      <c r="TJ89" s="197"/>
      <c r="TK89" s="197"/>
      <c r="TL89" s="197"/>
      <c r="TM89" s="197"/>
      <c r="TN89" s="197"/>
      <c r="TO89" s="197"/>
      <c r="TP89" s="197"/>
      <c r="TQ89" s="197"/>
      <c r="TR89" s="197"/>
      <c r="TS89" s="197"/>
      <c r="TT89" s="197"/>
      <c r="TU89" s="197"/>
      <c r="TV89" s="197"/>
      <c r="TW89" s="197"/>
      <c r="TX89" s="197"/>
      <c r="TY89" s="197"/>
      <c r="TZ89" s="197"/>
      <c r="UA89" s="197"/>
      <c r="UB89" s="197"/>
      <c r="UC89" s="197"/>
      <c r="UD89" s="197"/>
      <c r="UE89" s="197"/>
      <c r="UF89" s="197"/>
      <c r="UG89" s="197"/>
      <c r="UH89" s="197"/>
      <c r="UI89" s="197"/>
      <c r="UJ89" s="197"/>
      <c r="UK89" s="197"/>
      <c r="UL89" s="197"/>
      <c r="UM89" s="197"/>
      <c r="UN89" s="197"/>
      <c r="UO89" s="197"/>
      <c r="UP89" s="197"/>
      <c r="UQ89" s="197"/>
      <c r="UR89" s="197"/>
      <c r="US89" s="197"/>
      <c r="UT89" s="197"/>
      <c r="UU89" s="197"/>
      <c r="UV89" s="197"/>
      <c r="UW89" s="197"/>
      <c r="UX89" s="197"/>
      <c r="UY89" s="197"/>
      <c r="UZ89" s="197"/>
      <c r="VA89" s="197"/>
      <c r="VB89" s="197"/>
      <c r="VC89" s="197"/>
      <c r="VD89" s="197"/>
      <c r="VE89" s="197"/>
      <c r="VF89" s="197"/>
      <c r="VG89" s="197"/>
      <c r="VH89" s="197"/>
      <c r="VI89" s="197"/>
      <c r="VJ89" s="197"/>
      <c r="VK89" s="197"/>
      <c r="VL89" s="197"/>
      <c r="VM89" s="197"/>
      <c r="VN89" s="197"/>
      <c r="VO89" s="197"/>
      <c r="VP89" s="197"/>
      <c r="VQ89" s="197"/>
      <c r="VR89" s="197"/>
      <c r="VS89" s="197"/>
      <c r="VT89" s="197"/>
      <c r="VU89" s="197"/>
      <c r="VV89" s="197"/>
      <c r="VW89" s="197"/>
      <c r="VX89" s="197"/>
      <c r="VY89" s="197"/>
      <c r="VZ89" s="197"/>
      <c r="WA89" s="197"/>
      <c r="WB89" s="197"/>
      <c r="WC89" s="197"/>
      <c r="WD89" s="197"/>
      <c r="WE89" s="197"/>
      <c r="WF89" s="197"/>
      <c r="WG89" s="197"/>
      <c r="WH89" s="197"/>
      <c r="WI89" s="197"/>
      <c r="WJ89" s="197"/>
      <c r="WK89" s="197"/>
      <c r="WL89" s="197"/>
      <c r="WM89" s="197"/>
      <c r="WN89" s="197"/>
      <c r="WO89" s="197"/>
      <c r="WP89" s="197"/>
      <c r="WQ89" s="197"/>
      <c r="WR89" s="197"/>
      <c r="WS89" s="197"/>
      <c r="WT89" s="197"/>
      <c r="WU89" s="197"/>
      <c r="WV89" s="197"/>
      <c r="WW89" s="197"/>
      <c r="WX89" s="197"/>
      <c r="WY89" s="197"/>
      <c r="WZ89" s="197"/>
      <c r="XA89" s="197"/>
      <c r="XB89" s="197"/>
      <c r="XC89" s="197"/>
      <c r="XD89" s="197"/>
      <c r="XE89" s="197"/>
      <c r="XF89" s="197"/>
      <c r="XG89" s="197"/>
      <c r="XH89" s="197"/>
      <c r="XI89" s="197"/>
      <c r="XJ89" s="197"/>
      <c r="XK89" s="197"/>
      <c r="XL89" s="197"/>
      <c r="XM89" s="197"/>
      <c r="XN89" s="197"/>
      <c r="XO89" s="197"/>
      <c r="XP89" s="197"/>
      <c r="XQ89" s="197"/>
      <c r="XR89" s="197"/>
      <c r="XS89" s="197"/>
      <c r="XT89" s="197"/>
      <c r="XU89" s="197"/>
      <c r="XV89" s="197"/>
      <c r="XW89" s="197"/>
      <c r="XX89" s="197"/>
      <c r="XY89" s="197"/>
      <c r="XZ89" s="197"/>
      <c r="YA89" s="197"/>
      <c r="YB89" s="197"/>
      <c r="YC89" s="197"/>
      <c r="YD89" s="197"/>
      <c r="YE89" s="197"/>
      <c r="YF89" s="197"/>
      <c r="YG89" s="197"/>
      <c r="YH89" s="197"/>
      <c r="YI89" s="197"/>
      <c r="YJ89" s="197"/>
      <c r="YK89" s="197"/>
      <c r="YL89" s="197"/>
      <c r="YM89" s="197"/>
      <c r="YN89" s="197"/>
      <c r="YO89" s="197"/>
      <c r="YP89" s="197"/>
      <c r="YQ89" s="197"/>
      <c r="YR89" s="197"/>
      <c r="YS89" s="197"/>
      <c r="YT89" s="197"/>
      <c r="YU89" s="197"/>
      <c r="YV89" s="197"/>
      <c r="YW89" s="197"/>
      <c r="YX89" s="197"/>
      <c r="YY89" s="197"/>
      <c r="YZ89" s="197"/>
      <c r="ZA89" s="197"/>
      <c r="ZB89" s="197"/>
      <c r="ZC89" s="197"/>
      <c r="ZD89" s="197"/>
      <c r="ZE89" s="197"/>
      <c r="ZF89" s="197"/>
      <c r="ZG89" s="197"/>
      <c r="ZH89" s="197"/>
      <c r="ZI89" s="197"/>
      <c r="ZJ89" s="197"/>
      <c r="ZK89" s="197"/>
      <c r="ZL89" s="197"/>
      <c r="ZM89" s="197"/>
      <c r="ZN89" s="197"/>
      <c r="ZO89" s="197"/>
      <c r="ZP89" s="197"/>
      <c r="ZQ89" s="197"/>
      <c r="ZR89" s="197"/>
      <c r="ZS89" s="197"/>
      <c r="ZT89" s="197"/>
      <c r="ZU89" s="197"/>
      <c r="ZV89" s="197"/>
      <c r="ZW89" s="197"/>
      <c r="ZX89" s="197"/>
      <c r="ZY89" s="197"/>
      <c r="ZZ89" s="197"/>
      <c r="AAA89" s="197"/>
      <c r="AAB89" s="197"/>
      <c r="AAC89" s="197"/>
      <c r="AAD89" s="197"/>
      <c r="AAE89" s="197"/>
      <c r="AAF89" s="197"/>
      <c r="AAG89" s="197"/>
      <c r="AAH89" s="197"/>
      <c r="AAI89" s="197"/>
      <c r="AAJ89" s="197"/>
      <c r="AAK89" s="197"/>
      <c r="AAL89" s="197"/>
      <c r="AAM89" s="197"/>
      <c r="AAN89" s="197"/>
      <c r="AAO89" s="197"/>
      <c r="AAP89" s="197"/>
      <c r="AAQ89" s="197"/>
      <c r="AAR89" s="197"/>
      <c r="AAS89" s="197"/>
      <c r="AAT89" s="197"/>
      <c r="AAU89" s="197"/>
      <c r="AAV89" s="197"/>
      <c r="AAW89" s="197"/>
      <c r="AAX89" s="197"/>
      <c r="AAY89" s="197"/>
      <c r="AAZ89" s="197"/>
      <c r="ABA89" s="197"/>
      <c r="ABB89" s="197"/>
      <c r="ABC89" s="197"/>
      <c r="ABD89" s="197"/>
      <c r="ABE89" s="197"/>
      <c r="ABF89" s="197"/>
      <c r="ABG89" s="197"/>
      <c r="ABH89" s="197"/>
      <c r="ABI89" s="197"/>
      <c r="ABJ89" s="197"/>
      <c r="ABK89" s="197"/>
      <c r="ABL89" s="197"/>
      <c r="ABM89" s="197"/>
      <c r="ABN89" s="197"/>
      <c r="ABO89" s="197"/>
      <c r="ABP89" s="197"/>
      <c r="ABQ89" s="197"/>
      <c r="ABR89" s="197"/>
      <c r="ABS89" s="197"/>
      <c r="ABT89" s="197"/>
      <c r="ABU89" s="197"/>
      <c r="ABV89" s="197"/>
      <c r="ABW89" s="197"/>
      <c r="ABX89" s="197"/>
      <c r="ABY89" s="197"/>
      <c r="ABZ89" s="197"/>
      <c r="ACA89" s="197"/>
      <c r="ACB89" s="197"/>
      <c r="ACC89" s="197"/>
      <c r="ACD89" s="197"/>
      <c r="ACE89" s="197"/>
      <c r="ACF89" s="197"/>
      <c r="ACG89" s="197"/>
      <c r="ACH89" s="197"/>
      <c r="ACI89" s="197"/>
      <c r="ACJ89" s="197"/>
      <c r="ACK89" s="197"/>
      <c r="ACL89" s="197"/>
      <c r="ACM89" s="197"/>
      <c r="ACN89" s="197"/>
      <c r="ACO89" s="197"/>
      <c r="ACP89" s="197"/>
      <c r="ACQ89" s="197"/>
      <c r="ACR89" s="197"/>
      <c r="ACS89" s="197"/>
      <c r="ACT89" s="197"/>
      <c r="ACU89" s="197"/>
      <c r="ACV89" s="197"/>
      <c r="ACW89" s="197"/>
      <c r="ACX89" s="197"/>
      <c r="ACY89" s="197"/>
      <c r="ACZ89" s="197"/>
      <c r="ADA89" s="197"/>
      <c r="ADB89" s="197"/>
      <c r="ADC89" s="197"/>
      <c r="ADD89" s="197"/>
      <c r="ADE89" s="197"/>
      <c r="ADF89" s="197"/>
      <c r="ADG89" s="197"/>
      <c r="ADH89" s="197"/>
      <c r="ADI89" s="197"/>
      <c r="ADJ89" s="197"/>
      <c r="ADK89" s="197"/>
      <c r="ADL89" s="197"/>
      <c r="ADM89" s="197"/>
      <c r="ADN89" s="197"/>
      <c r="ADO89" s="197"/>
      <c r="ADP89" s="197"/>
      <c r="ADQ89" s="197"/>
      <c r="ADR89" s="197"/>
      <c r="ADS89" s="197"/>
      <c r="ADT89" s="197"/>
      <c r="ADU89" s="197"/>
      <c r="ADV89" s="197"/>
      <c r="ADW89" s="197"/>
      <c r="ADX89" s="197"/>
      <c r="ADY89" s="197"/>
      <c r="ADZ89" s="197"/>
      <c r="AEA89" s="197"/>
      <c r="AEB89" s="197"/>
      <c r="AEC89" s="197"/>
      <c r="AED89" s="197"/>
      <c r="AEE89" s="197"/>
      <c r="AEF89" s="197"/>
      <c r="AEG89" s="197"/>
      <c r="AEH89" s="197"/>
      <c r="AEI89" s="197"/>
      <c r="AEJ89" s="197"/>
      <c r="AEK89" s="197"/>
      <c r="AEL89" s="197"/>
      <c r="AEM89" s="197"/>
      <c r="AEN89" s="197"/>
      <c r="AEO89" s="197"/>
      <c r="AEP89" s="197"/>
      <c r="AEQ89" s="197"/>
      <c r="AER89" s="197"/>
      <c r="AES89" s="197"/>
      <c r="AET89" s="197"/>
      <c r="AEU89" s="197"/>
      <c r="AEV89" s="197"/>
      <c r="AEW89" s="197"/>
      <c r="AEX89" s="197"/>
      <c r="AEY89" s="197"/>
      <c r="AEZ89" s="197"/>
      <c r="AFA89" s="197"/>
      <c r="AFB89" s="197"/>
      <c r="AFC89" s="197"/>
      <c r="AFD89" s="197"/>
      <c r="AFE89" s="197"/>
      <c r="AFF89" s="197"/>
      <c r="AFG89" s="197"/>
      <c r="AFH89" s="197"/>
      <c r="AFI89" s="197"/>
      <c r="AFJ89" s="197"/>
      <c r="AFK89" s="197"/>
      <c r="AFL89" s="197"/>
      <c r="AFM89" s="197"/>
      <c r="AFN89" s="197"/>
      <c r="AFO89" s="197"/>
      <c r="AFP89" s="197"/>
      <c r="AFQ89" s="197"/>
      <c r="AFR89" s="197"/>
      <c r="AFS89" s="197"/>
      <c r="AFT89" s="197"/>
      <c r="AFU89" s="197"/>
      <c r="AFV89" s="197"/>
      <c r="AFW89" s="197"/>
      <c r="AFX89" s="197"/>
      <c r="AFY89" s="197"/>
      <c r="AFZ89" s="197"/>
      <c r="AGA89" s="197"/>
      <c r="AGB89" s="197"/>
      <c r="AGC89" s="197"/>
      <c r="AGD89" s="197"/>
      <c r="AGE89" s="197"/>
      <c r="AGF89" s="197"/>
      <c r="AGG89" s="197"/>
      <c r="AGH89" s="197"/>
      <c r="AGI89" s="197"/>
      <c r="AGJ89" s="197"/>
      <c r="AGK89" s="197"/>
      <c r="AGL89" s="197"/>
      <c r="AGM89" s="197"/>
      <c r="AGN89" s="197"/>
      <c r="AGO89" s="197"/>
      <c r="AGP89" s="197"/>
      <c r="AGQ89" s="197"/>
      <c r="AGR89" s="197"/>
      <c r="AGS89" s="197"/>
      <c r="AGT89" s="197"/>
      <c r="AGU89" s="197"/>
      <c r="AGV89" s="197"/>
      <c r="AGW89" s="197"/>
      <c r="AGX89" s="197"/>
      <c r="AGY89" s="197"/>
      <c r="AGZ89" s="197"/>
      <c r="AHA89" s="197"/>
      <c r="AHB89" s="197"/>
      <c r="AHC89" s="197"/>
      <c r="AHD89" s="197"/>
      <c r="AHE89" s="197"/>
      <c r="AHF89" s="197"/>
      <c r="AHG89" s="197"/>
      <c r="AHH89" s="197"/>
      <c r="AHI89" s="197"/>
      <c r="AHJ89" s="197"/>
      <c r="AHK89" s="197"/>
      <c r="AHL89" s="197"/>
      <c r="AHM89" s="197"/>
      <c r="AHN89" s="197"/>
      <c r="AHO89" s="197"/>
      <c r="AHP89" s="197"/>
      <c r="AHQ89" s="197"/>
      <c r="AHR89" s="197"/>
      <c r="AHS89" s="197"/>
      <c r="AHT89" s="197"/>
      <c r="AHU89" s="197"/>
      <c r="AHV89" s="197"/>
      <c r="AHW89" s="197"/>
      <c r="AHX89" s="197"/>
      <c r="AHY89" s="197"/>
      <c r="AHZ89" s="197"/>
      <c r="AIA89" s="197"/>
      <c r="AIB89" s="197"/>
      <c r="AIC89" s="197"/>
      <c r="AID89" s="197"/>
      <c r="AIE89" s="197"/>
      <c r="AIF89" s="197"/>
      <c r="AIG89" s="197"/>
      <c r="AIH89" s="197"/>
      <c r="AII89" s="197"/>
      <c r="AIJ89" s="197"/>
      <c r="AIK89" s="197"/>
      <c r="AIL89" s="197"/>
      <c r="AIM89" s="197"/>
      <c r="AIN89" s="197"/>
      <c r="AIO89" s="197"/>
      <c r="AIP89" s="197"/>
      <c r="AIQ89" s="197"/>
      <c r="AIR89" s="197"/>
      <c r="AIS89" s="197"/>
      <c r="AIT89" s="197"/>
      <c r="AIU89" s="197"/>
      <c r="AIV89" s="197"/>
      <c r="AIW89" s="197"/>
      <c r="AIX89" s="197"/>
      <c r="AIY89" s="197"/>
      <c r="AIZ89" s="197"/>
      <c r="AJA89" s="197"/>
      <c r="AJB89" s="197"/>
      <c r="AJC89" s="197"/>
      <c r="AJD89" s="197"/>
      <c r="AJE89" s="197"/>
      <c r="AJF89" s="197"/>
      <c r="AJG89" s="197"/>
      <c r="AJH89" s="197"/>
      <c r="AJI89" s="197"/>
      <c r="AJJ89" s="197"/>
      <c r="AJK89" s="197"/>
      <c r="AJL89" s="197"/>
      <c r="AJM89" s="197"/>
      <c r="AJN89" s="197"/>
      <c r="AJO89" s="197"/>
      <c r="AJP89" s="197"/>
      <c r="AJQ89" s="197"/>
      <c r="AJR89" s="197"/>
      <c r="AJS89" s="197"/>
      <c r="AJT89" s="197"/>
      <c r="AJU89" s="197"/>
      <c r="AJV89" s="197"/>
      <c r="AJW89" s="197"/>
      <c r="AJX89" s="197"/>
      <c r="AJY89" s="197"/>
      <c r="AJZ89" s="197"/>
      <c r="AKA89" s="197"/>
      <c r="AKB89" s="197"/>
      <c r="AKC89" s="197"/>
      <c r="AKD89" s="197"/>
      <c r="AKE89" s="197"/>
      <c r="AKF89" s="197"/>
      <c r="AKG89" s="197"/>
      <c r="AKH89" s="197"/>
      <c r="AKI89" s="197"/>
      <c r="AKJ89" s="197"/>
      <c r="AKK89" s="197"/>
      <c r="AKL89" s="197"/>
      <c r="AKM89" s="197"/>
      <c r="AKN89" s="197"/>
      <c r="AKO89" s="197"/>
      <c r="AKP89" s="197"/>
      <c r="AKQ89" s="197"/>
      <c r="AKR89" s="197"/>
      <c r="AKS89" s="197"/>
      <c r="AKT89" s="197"/>
      <c r="AKU89" s="197"/>
      <c r="AKV89" s="197"/>
      <c r="AKW89" s="197"/>
      <c r="AKX89" s="197"/>
      <c r="AKY89" s="197"/>
      <c r="AKZ89" s="197"/>
      <c r="ALA89" s="197"/>
      <c r="ALB89" s="197"/>
      <c r="ALC89" s="197"/>
      <c r="ALD89" s="197"/>
      <c r="ALE89" s="197"/>
      <c r="ALF89" s="197"/>
      <c r="ALG89" s="197"/>
      <c r="ALH89" s="197"/>
      <c r="ALI89" s="197"/>
      <c r="ALJ89" s="197"/>
      <c r="ALK89" s="197"/>
      <c r="ALL89" s="197"/>
      <c r="ALM89" s="197"/>
      <c r="ALN89" s="197"/>
      <c r="ALO89" s="197"/>
      <c r="ALP89" s="197"/>
      <c r="ALQ89" s="197"/>
      <c r="ALR89" s="197"/>
      <c r="ALS89" s="197"/>
      <c r="ALT89" s="197"/>
      <c r="ALU89" s="197"/>
      <c r="ALV89" s="197"/>
      <c r="ALW89" s="197"/>
      <c r="ALX89" s="197"/>
      <c r="ALY89" s="197"/>
      <c r="ALZ89" s="197"/>
      <c r="AMA89" s="197"/>
      <c r="AMB89" s="197"/>
    </row>
    <row r="90" spans="1:1016" s="198" customFormat="1" x14ac:dyDescent="0.25">
      <c r="A90" s="348" t="s">
        <v>471</v>
      </c>
      <c r="B90" s="274" t="s">
        <v>64</v>
      </c>
      <c r="C90" s="33"/>
      <c r="D90" s="33"/>
      <c r="E90" s="33"/>
      <c r="F90" s="33"/>
      <c r="G90" s="33"/>
      <c r="H90" s="33"/>
      <c r="I90" s="33"/>
      <c r="J90" s="39"/>
      <c r="K90" s="56"/>
      <c r="L90" s="139"/>
      <c r="M90" s="139"/>
      <c r="N90" s="56"/>
      <c r="O90" s="197"/>
      <c r="P90" s="197"/>
      <c r="Q90" s="197"/>
      <c r="R90" s="197"/>
      <c r="S90" s="197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  <c r="AD90" s="197"/>
      <c r="AE90" s="197"/>
      <c r="AF90" s="197"/>
      <c r="AG90" s="197"/>
      <c r="AH90" s="197"/>
      <c r="AI90" s="197"/>
      <c r="AJ90" s="197"/>
      <c r="AK90" s="197"/>
      <c r="AL90" s="197"/>
      <c r="AM90" s="197"/>
      <c r="AN90" s="197"/>
      <c r="AO90" s="197"/>
      <c r="AP90" s="197"/>
      <c r="AQ90" s="197"/>
      <c r="AR90" s="197"/>
      <c r="AS90" s="197"/>
      <c r="AT90" s="197"/>
      <c r="AU90" s="197"/>
      <c r="AV90" s="197"/>
      <c r="AW90" s="197"/>
      <c r="AX90" s="197"/>
      <c r="AY90" s="197"/>
      <c r="AZ90" s="197"/>
      <c r="BA90" s="197"/>
      <c r="BB90" s="197"/>
      <c r="BC90" s="197"/>
      <c r="BD90" s="197"/>
      <c r="BE90" s="197"/>
      <c r="BF90" s="197"/>
      <c r="BG90" s="197"/>
      <c r="BH90" s="197"/>
      <c r="BI90" s="197"/>
      <c r="BJ90" s="197"/>
      <c r="BK90" s="197"/>
      <c r="BL90" s="197"/>
      <c r="BM90" s="197"/>
      <c r="BN90" s="197"/>
      <c r="BO90" s="197"/>
      <c r="BP90" s="197"/>
      <c r="BQ90" s="197"/>
      <c r="BR90" s="197"/>
      <c r="BS90" s="197"/>
      <c r="BT90" s="197"/>
      <c r="BU90" s="197"/>
      <c r="BV90" s="197"/>
      <c r="BW90" s="197"/>
      <c r="BX90" s="197"/>
      <c r="BY90" s="197"/>
      <c r="BZ90" s="197"/>
      <c r="CA90" s="197"/>
      <c r="CB90" s="197"/>
      <c r="CC90" s="197"/>
      <c r="CD90" s="197"/>
      <c r="CE90" s="197"/>
      <c r="CF90" s="197"/>
      <c r="CG90" s="197"/>
      <c r="CH90" s="197"/>
      <c r="CI90" s="197"/>
      <c r="CJ90" s="197"/>
      <c r="CK90" s="197"/>
      <c r="CL90" s="197"/>
      <c r="CM90" s="197"/>
      <c r="CN90" s="197"/>
      <c r="CO90" s="197"/>
      <c r="CP90" s="197"/>
      <c r="CQ90" s="197"/>
      <c r="CR90" s="197"/>
      <c r="CS90" s="197"/>
      <c r="CT90" s="197"/>
      <c r="CU90" s="197"/>
      <c r="CV90" s="197"/>
      <c r="CW90" s="197"/>
      <c r="CX90" s="197"/>
      <c r="CY90" s="197"/>
      <c r="CZ90" s="197"/>
      <c r="DA90" s="197"/>
      <c r="DB90" s="197"/>
      <c r="DC90" s="197"/>
      <c r="DD90" s="197"/>
      <c r="DE90" s="197"/>
      <c r="DF90" s="197"/>
      <c r="DG90" s="197"/>
      <c r="DH90" s="197"/>
      <c r="DI90" s="197"/>
      <c r="DJ90" s="197"/>
      <c r="DK90" s="197"/>
      <c r="DL90" s="197"/>
      <c r="DM90" s="197"/>
      <c r="DN90" s="197"/>
      <c r="DO90" s="197"/>
      <c r="DP90" s="197"/>
      <c r="DQ90" s="197"/>
      <c r="DR90" s="197"/>
      <c r="DS90" s="197"/>
      <c r="DT90" s="197"/>
      <c r="DU90" s="197"/>
      <c r="DV90" s="197"/>
      <c r="DW90" s="197"/>
      <c r="DX90" s="197"/>
      <c r="DY90" s="197"/>
      <c r="DZ90" s="197"/>
      <c r="EA90" s="197"/>
      <c r="EB90" s="197"/>
      <c r="EC90" s="197"/>
      <c r="ED90" s="197"/>
      <c r="EE90" s="197"/>
      <c r="EF90" s="197"/>
      <c r="EG90" s="197"/>
      <c r="EH90" s="197"/>
      <c r="EI90" s="197"/>
      <c r="EJ90" s="197"/>
      <c r="EK90" s="197"/>
      <c r="EL90" s="197"/>
      <c r="EM90" s="197"/>
      <c r="EN90" s="197"/>
      <c r="EO90" s="197"/>
      <c r="EP90" s="197"/>
      <c r="EQ90" s="197"/>
      <c r="ER90" s="197"/>
      <c r="ES90" s="197"/>
      <c r="ET90" s="197"/>
      <c r="EU90" s="197"/>
      <c r="EV90" s="197"/>
      <c r="EW90" s="197"/>
      <c r="EX90" s="197"/>
      <c r="EY90" s="197"/>
      <c r="EZ90" s="197"/>
      <c r="FA90" s="197"/>
      <c r="FB90" s="197"/>
      <c r="FC90" s="197"/>
      <c r="FD90" s="197"/>
      <c r="FE90" s="197"/>
      <c r="FF90" s="197"/>
      <c r="FG90" s="197"/>
      <c r="FH90" s="197"/>
      <c r="FI90" s="197"/>
      <c r="FJ90" s="197"/>
      <c r="FK90" s="197"/>
      <c r="FL90" s="197"/>
      <c r="FM90" s="197"/>
      <c r="FN90" s="197"/>
      <c r="FO90" s="197"/>
      <c r="FP90" s="197"/>
      <c r="FQ90" s="197"/>
      <c r="FR90" s="197"/>
      <c r="FS90" s="197"/>
      <c r="FT90" s="197"/>
      <c r="FU90" s="197"/>
      <c r="FV90" s="197"/>
      <c r="FW90" s="197"/>
      <c r="FX90" s="197"/>
      <c r="FY90" s="197"/>
      <c r="FZ90" s="197"/>
      <c r="GA90" s="197"/>
      <c r="GB90" s="197"/>
      <c r="GC90" s="197"/>
      <c r="GD90" s="197"/>
      <c r="GE90" s="197"/>
      <c r="GF90" s="197"/>
      <c r="GG90" s="197"/>
      <c r="GH90" s="197"/>
      <c r="GI90" s="197"/>
      <c r="GJ90" s="197"/>
      <c r="GK90" s="197"/>
      <c r="GL90" s="197"/>
      <c r="GM90" s="197"/>
      <c r="GN90" s="197"/>
      <c r="GO90" s="197"/>
      <c r="GP90" s="197"/>
      <c r="GQ90" s="197"/>
      <c r="GR90" s="197"/>
      <c r="GS90" s="197"/>
      <c r="GT90" s="197"/>
      <c r="GU90" s="197"/>
      <c r="GV90" s="197"/>
      <c r="GW90" s="197"/>
      <c r="GX90" s="197"/>
      <c r="GY90" s="197"/>
      <c r="GZ90" s="197"/>
      <c r="HA90" s="197"/>
      <c r="HB90" s="197"/>
      <c r="HC90" s="197"/>
      <c r="HD90" s="197"/>
      <c r="HE90" s="197"/>
      <c r="HF90" s="197"/>
      <c r="HG90" s="197"/>
      <c r="HH90" s="197"/>
      <c r="HI90" s="197"/>
      <c r="HJ90" s="197"/>
      <c r="HK90" s="197"/>
      <c r="HL90" s="197"/>
      <c r="HM90" s="197"/>
      <c r="HN90" s="197"/>
      <c r="HO90" s="197"/>
      <c r="HP90" s="197"/>
      <c r="HQ90" s="197"/>
      <c r="HR90" s="197"/>
      <c r="HS90" s="197"/>
      <c r="HT90" s="197"/>
      <c r="HU90" s="197"/>
      <c r="HV90" s="197"/>
      <c r="HW90" s="197"/>
      <c r="HX90" s="197"/>
      <c r="HY90" s="197"/>
      <c r="HZ90" s="197"/>
      <c r="IA90" s="197"/>
      <c r="IB90" s="197"/>
      <c r="IC90" s="197"/>
      <c r="ID90" s="197"/>
      <c r="IE90" s="197"/>
      <c r="IF90" s="197"/>
      <c r="IG90" s="197"/>
      <c r="IH90" s="197"/>
      <c r="II90" s="197"/>
      <c r="IJ90" s="197"/>
      <c r="IK90" s="197"/>
      <c r="IL90" s="197"/>
      <c r="IM90" s="197"/>
      <c r="IN90" s="197"/>
      <c r="IO90" s="197"/>
      <c r="IP90" s="197"/>
      <c r="IQ90" s="197"/>
      <c r="IR90" s="197"/>
      <c r="IS90" s="197"/>
      <c r="IT90" s="197"/>
      <c r="IU90" s="197"/>
      <c r="IV90" s="197"/>
      <c r="IW90" s="197"/>
      <c r="IX90" s="197"/>
      <c r="IY90" s="197"/>
      <c r="IZ90" s="197"/>
      <c r="JA90" s="197"/>
      <c r="JB90" s="197"/>
      <c r="JC90" s="197"/>
      <c r="JD90" s="197"/>
      <c r="JE90" s="197"/>
      <c r="JF90" s="197"/>
      <c r="JG90" s="197"/>
      <c r="JH90" s="197"/>
      <c r="JI90" s="197"/>
      <c r="JJ90" s="197"/>
      <c r="JK90" s="197"/>
      <c r="JL90" s="197"/>
      <c r="JM90" s="197"/>
      <c r="JN90" s="197"/>
      <c r="JO90" s="197"/>
      <c r="JP90" s="197"/>
      <c r="JQ90" s="197"/>
      <c r="JR90" s="197"/>
      <c r="JS90" s="197"/>
      <c r="JT90" s="197"/>
      <c r="JU90" s="197"/>
      <c r="JV90" s="197"/>
      <c r="JW90" s="197"/>
      <c r="JX90" s="197"/>
      <c r="JY90" s="197"/>
      <c r="JZ90" s="197"/>
      <c r="KA90" s="197"/>
      <c r="KB90" s="197"/>
      <c r="KC90" s="197"/>
      <c r="KD90" s="197"/>
      <c r="KE90" s="197"/>
      <c r="KF90" s="197"/>
      <c r="KG90" s="197"/>
      <c r="KH90" s="197"/>
      <c r="KI90" s="197"/>
      <c r="KJ90" s="197"/>
      <c r="KK90" s="197"/>
      <c r="KL90" s="197"/>
      <c r="KM90" s="197"/>
      <c r="KN90" s="197"/>
      <c r="KO90" s="197"/>
      <c r="KP90" s="197"/>
      <c r="KQ90" s="197"/>
      <c r="KR90" s="197"/>
      <c r="KS90" s="197"/>
      <c r="KT90" s="197"/>
      <c r="KU90" s="197"/>
      <c r="KV90" s="197"/>
      <c r="KW90" s="197"/>
      <c r="KX90" s="197"/>
      <c r="KY90" s="197"/>
      <c r="KZ90" s="197"/>
      <c r="LA90" s="197"/>
      <c r="LB90" s="197"/>
      <c r="LC90" s="197"/>
      <c r="LD90" s="197"/>
      <c r="LE90" s="197"/>
      <c r="LF90" s="197"/>
      <c r="LG90" s="197"/>
      <c r="LH90" s="197"/>
      <c r="LI90" s="197"/>
      <c r="LJ90" s="197"/>
      <c r="LK90" s="197"/>
      <c r="LL90" s="197"/>
      <c r="LM90" s="197"/>
      <c r="LN90" s="197"/>
      <c r="LO90" s="197"/>
      <c r="LP90" s="197"/>
      <c r="LQ90" s="197"/>
      <c r="LR90" s="197"/>
      <c r="LS90" s="197"/>
      <c r="LT90" s="197"/>
      <c r="LU90" s="197"/>
      <c r="LV90" s="197"/>
      <c r="LW90" s="197"/>
      <c r="LX90" s="197"/>
      <c r="LY90" s="197"/>
      <c r="LZ90" s="197"/>
      <c r="MA90" s="197"/>
      <c r="MB90" s="197"/>
      <c r="MC90" s="197"/>
      <c r="MD90" s="197"/>
      <c r="ME90" s="197"/>
      <c r="MF90" s="197"/>
      <c r="MG90" s="197"/>
      <c r="MH90" s="197"/>
      <c r="MI90" s="197"/>
      <c r="MJ90" s="197"/>
      <c r="MK90" s="197"/>
      <c r="ML90" s="197"/>
      <c r="MM90" s="197"/>
      <c r="MN90" s="197"/>
      <c r="MO90" s="197"/>
      <c r="MP90" s="197"/>
      <c r="MQ90" s="197"/>
      <c r="MR90" s="197"/>
      <c r="MS90" s="197"/>
      <c r="MT90" s="197"/>
      <c r="MU90" s="197"/>
      <c r="MV90" s="197"/>
      <c r="MW90" s="197"/>
      <c r="MX90" s="197"/>
      <c r="MY90" s="197"/>
      <c r="MZ90" s="197"/>
      <c r="NA90" s="197"/>
      <c r="NB90" s="197"/>
      <c r="NC90" s="197"/>
      <c r="ND90" s="197"/>
      <c r="NE90" s="197"/>
      <c r="NF90" s="197"/>
      <c r="NG90" s="197"/>
      <c r="NH90" s="197"/>
      <c r="NI90" s="197"/>
      <c r="NJ90" s="197"/>
      <c r="NK90" s="197"/>
      <c r="NL90" s="197"/>
      <c r="NM90" s="197"/>
      <c r="NN90" s="197"/>
      <c r="NO90" s="197"/>
      <c r="NP90" s="197"/>
      <c r="NQ90" s="197"/>
      <c r="NR90" s="197"/>
      <c r="NS90" s="197"/>
      <c r="NT90" s="197"/>
      <c r="NU90" s="197"/>
      <c r="NV90" s="197"/>
      <c r="NW90" s="197"/>
      <c r="NX90" s="197"/>
      <c r="NY90" s="197"/>
      <c r="NZ90" s="197"/>
      <c r="OA90" s="197"/>
      <c r="OB90" s="197"/>
      <c r="OC90" s="197"/>
      <c r="OD90" s="197"/>
      <c r="OE90" s="197"/>
      <c r="OF90" s="197"/>
      <c r="OG90" s="197"/>
      <c r="OH90" s="197"/>
      <c r="OI90" s="197"/>
      <c r="OJ90" s="197"/>
      <c r="OK90" s="197"/>
      <c r="OL90" s="197"/>
      <c r="OM90" s="197"/>
      <c r="ON90" s="197"/>
      <c r="OO90" s="197"/>
      <c r="OP90" s="197"/>
      <c r="OQ90" s="197"/>
      <c r="OR90" s="197"/>
      <c r="OS90" s="197"/>
      <c r="OT90" s="197"/>
      <c r="OU90" s="197"/>
      <c r="OV90" s="197"/>
      <c r="OW90" s="197"/>
      <c r="OX90" s="197"/>
      <c r="OY90" s="197"/>
      <c r="OZ90" s="197"/>
      <c r="PA90" s="197"/>
      <c r="PB90" s="197"/>
      <c r="PC90" s="197"/>
      <c r="PD90" s="197"/>
      <c r="PE90" s="197"/>
      <c r="PF90" s="197"/>
      <c r="PG90" s="197"/>
      <c r="PH90" s="197"/>
      <c r="PI90" s="197"/>
      <c r="PJ90" s="197"/>
      <c r="PK90" s="197"/>
      <c r="PL90" s="197"/>
      <c r="PM90" s="197"/>
      <c r="PN90" s="197"/>
      <c r="PO90" s="197"/>
      <c r="PP90" s="197"/>
      <c r="PQ90" s="197"/>
      <c r="PR90" s="197"/>
      <c r="PS90" s="197"/>
      <c r="PT90" s="197"/>
      <c r="PU90" s="197"/>
      <c r="PV90" s="197"/>
      <c r="PW90" s="197"/>
      <c r="PX90" s="197"/>
      <c r="PY90" s="197"/>
      <c r="PZ90" s="197"/>
      <c r="QA90" s="197"/>
      <c r="QB90" s="197"/>
      <c r="QC90" s="197"/>
      <c r="QD90" s="197"/>
      <c r="QE90" s="197"/>
      <c r="QF90" s="197"/>
      <c r="QG90" s="197"/>
      <c r="QH90" s="197"/>
      <c r="QI90" s="197"/>
      <c r="QJ90" s="197"/>
      <c r="QK90" s="197"/>
      <c r="QL90" s="197"/>
      <c r="QM90" s="197"/>
      <c r="QN90" s="197"/>
      <c r="QO90" s="197"/>
      <c r="QP90" s="197"/>
      <c r="QQ90" s="197"/>
      <c r="QR90" s="197"/>
      <c r="QS90" s="197"/>
      <c r="QT90" s="197"/>
      <c r="QU90" s="197"/>
      <c r="QV90" s="197"/>
      <c r="QW90" s="197"/>
      <c r="QX90" s="197"/>
      <c r="QY90" s="197"/>
      <c r="QZ90" s="197"/>
      <c r="RA90" s="197"/>
      <c r="RB90" s="197"/>
      <c r="RC90" s="197"/>
      <c r="RD90" s="197"/>
      <c r="RE90" s="197"/>
      <c r="RF90" s="197"/>
      <c r="RG90" s="197"/>
      <c r="RH90" s="197"/>
      <c r="RI90" s="197"/>
      <c r="RJ90" s="197"/>
      <c r="RK90" s="197"/>
      <c r="RL90" s="197"/>
      <c r="RM90" s="197"/>
      <c r="RN90" s="197"/>
      <c r="RO90" s="197"/>
      <c r="RP90" s="197"/>
      <c r="RQ90" s="197"/>
      <c r="RR90" s="197"/>
      <c r="RS90" s="197"/>
      <c r="RT90" s="197"/>
      <c r="RU90" s="197"/>
      <c r="RV90" s="197"/>
      <c r="RW90" s="197"/>
      <c r="RX90" s="197"/>
      <c r="RY90" s="197"/>
      <c r="RZ90" s="197"/>
      <c r="SA90" s="197"/>
      <c r="SB90" s="197"/>
      <c r="SC90" s="197"/>
      <c r="SD90" s="197"/>
      <c r="SE90" s="197"/>
      <c r="SF90" s="197"/>
      <c r="SG90" s="197"/>
      <c r="SH90" s="197"/>
      <c r="SI90" s="197"/>
      <c r="SJ90" s="197"/>
      <c r="SK90" s="197"/>
      <c r="SL90" s="197"/>
      <c r="SM90" s="197"/>
      <c r="SN90" s="197"/>
      <c r="SO90" s="197"/>
      <c r="SP90" s="197"/>
      <c r="SQ90" s="197"/>
      <c r="SR90" s="197"/>
      <c r="SS90" s="197"/>
      <c r="ST90" s="197"/>
      <c r="SU90" s="197"/>
      <c r="SV90" s="197"/>
      <c r="SW90" s="197"/>
      <c r="SX90" s="197"/>
      <c r="SY90" s="197"/>
      <c r="SZ90" s="197"/>
      <c r="TA90" s="197"/>
      <c r="TB90" s="197"/>
      <c r="TC90" s="197"/>
      <c r="TD90" s="197"/>
      <c r="TE90" s="197"/>
      <c r="TF90" s="197"/>
      <c r="TG90" s="197"/>
      <c r="TH90" s="197"/>
      <c r="TI90" s="197"/>
      <c r="TJ90" s="197"/>
      <c r="TK90" s="197"/>
      <c r="TL90" s="197"/>
      <c r="TM90" s="197"/>
      <c r="TN90" s="197"/>
      <c r="TO90" s="197"/>
      <c r="TP90" s="197"/>
      <c r="TQ90" s="197"/>
      <c r="TR90" s="197"/>
      <c r="TS90" s="197"/>
      <c r="TT90" s="197"/>
      <c r="TU90" s="197"/>
      <c r="TV90" s="197"/>
      <c r="TW90" s="197"/>
      <c r="TX90" s="197"/>
      <c r="TY90" s="197"/>
      <c r="TZ90" s="197"/>
      <c r="UA90" s="197"/>
      <c r="UB90" s="197"/>
      <c r="UC90" s="197"/>
      <c r="UD90" s="197"/>
      <c r="UE90" s="197"/>
      <c r="UF90" s="197"/>
      <c r="UG90" s="197"/>
      <c r="UH90" s="197"/>
      <c r="UI90" s="197"/>
      <c r="UJ90" s="197"/>
      <c r="UK90" s="197"/>
      <c r="UL90" s="197"/>
      <c r="UM90" s="197"/>
      <c r="UN90" s="197"/>
      <c r="UO90" s="197"/>
      <c r="UP90" s="197"/>
      <c r="UQ90" s="197"/>
      <c r="UR90" s="197"/>
      <c r="US90" s="197"/>
      <c r="UT90" s="197"/>
      <c r="UU90" s="197"/>
      <c r="UV90" s="197"/>
      <c r="UW90" s="197"/>
      <c r="UX90" s="197"/>
      <c r="UY90" s="197"/>
      <c r="UZ90" s="197"/>
      <c r="VA90" s="197"/>
      <c r="VB90" s="197"/>
      <c r="VC90" s="197"/>
      <c r="VD90" s="197"/>
      <c r="VE90" s="197"/>
      <c r="VF90" s="197"/>
      <c r="VG90" s="197"/>
      <c r="VH90" s="197"/>
      <c r="VI90" s="197"/>
      <c r="VJ90" s="197"/>
      <c r="VK90" s="197"/>
      <c r="VL90" s="197"/>
      <c r="VM90" s="197"/>
      <c r="VN90" s="197"/>
      <c r="VO90" s="197"/>
      <c r="VP90" s="197"/>
      <c r="VQ90" s="197"/>
      <c r="VR90" s="197"/>
      <c r="VS90" s="197"/>
      <c r="VT90" s="197"/>
      <c r="VU90" s="197"/>
      <c r="VV90" s="197"/>
      <c r="VW90" s="197"/>
      <c r="VX90" s="197"/>
      <c r="VY90" s="197"/>
      <c r="VZ90" s="197"/>
      <c r="WA90" s="197"/>
      <c r="WB90" s="197"/>
      <c r="WC90" s="197"/>
      <c r="WD90" s="197"/>
      <c r="WE90" s="197"/>
      <c r="WF90" s="197"/>
      <c r="WG90" s="197"/>
      <c r="WH90" s="197"/>
      <c r="WI90" s="197"/>
      <c r="WJ90" s="197"/>
      <c r="WK90" s="197"/>
      <c r="WL90" s="197"/>
      <c r="WM90" s="197"/>
      <c r="WN90" s="197"/>
      <c r="WO90" s="197"/>
      <c r="WP90" s="197"/>
      <c r="WQ90" s="197"/>
      <c r="WR90" s="197"/>
      <c r="WS90" s="197"/>
      <c r="WT90" s="197"/>
      <c r="WU90" s="197"/>
      <c r="WV90" s="197"/>
      <c r="WW90" s="197"/>
      <c r="WX90" s="197"/>
      <c r="WY90" s="197"/>
      <c r="WZ90" s="197"/>
      <c r="XA90" s="197"/>
      <c r="XB90" s="197"/>
      <c r="XC90" s="197"/>
      <c r="XD90" s="197"/>
      <c r="XE90" s="197"/>
      <c r="XF90" s="197"/>
      <c r="XG90" s="197"/>
      <c r="XH90" s="197"/>
      <c r="XI90" s="197"/>
      <c r="XJ90" s="197"/>
      <c r="XK90" s="197"/>
      <c r="XL90" s="197"/>
      <c r="XM90" s="197"/>
      <c r="XN90" s="197"/>
      <c r="XO90" s="197"/>
      <c r="XP90" s="197"/>
      <c r="XQ90" s="197"/>
      <c r="XR90" s="197"/>
      <c r="XS90" s="197"/>
      <c r="XT90" s="197"/>
      <c r="XU90" s="197"/>
      <c r="XV90" s="197"/>
      <c r="XW90" s="197"/>
      <c r="XX90" s="197"/>
      <c r="XY90" s="197"/>
      <c r="XZ90" s="197"/>
      <c r="YA90" s="197"/>
      <c r="YB90" s="197"/>
      <c r="YC90" s="197"/>
      <c r="YD90" s="197"/>
      <c r="YE90" s="197"/>
      <c r="YF90" s="197"/>
      <c r="YG90" s="197"/>
      <c r="YH90" s="197"/>
      <c r="YI90" s="197"/>
      <c r="YJ90" s="197"/>
      <c r="YK90" s="197"/>
      <c r="YL90" s="197"/>
      <c r="YM90" s="197"/>
      <c r="YN90" s="197"/>
      <c r="YO90" s="197"/>
      <c r="YP90" s="197"/>
      <c r="YQ90" s="197"/>
      <c r="YR90" s="197"/>
      <c r="YS90" s="197"/>
      <c r="YT90" s="197"/>
      <c r="YU90" s="197"/>
      <c r="YV90" s="197"/>
      <c r="YW90" s="197"/>
      <c r="YX90" s="197"/>
      <c r="YY90" s="197"/>
      <c r="YZ90" s="197"/>
      <c r="ZA90" s="197"/>
      <c r="ZB90" s="197"/>
      <c r="ZC90" s="197"/>
      <c r="ZD90" s="197"/>
      <c r="ZE90" s="197"/>
      <c r="ZF90" s="197"/>
      <c r="ZG90" s="197"/>
      <c r="ZH90" s="197"/>
      <c r="ZI90" s="197"/>
      <c r="ZJ90" s="197"/>
      <c r="ZK90" s="197"/>
      <c r="ZL90" s="197"/>
      <c r="ZM90" s="197"/>
      <c r="ZN90" s="197"/>
      <c r="ZO90" s="197"/>
      <c r="ZP90" s="197"/>
      <c r="ZQ90" s="197"/>
      <c r="ZR90" s="197"/>
      <c r="ZS90" s="197"/>
      <c r="ZT90" s="197"/>
      <c r="ZU90" s="197"/>
      <c r="ZV90" s="197"/>
      <c r="ZW90" s="197"/>
      <c r="ZX90" s="197"/>
      <c r="ZY90" s="197"/>
      <c r="ZZ90" s="197"/>
      <c r="AAA90" s="197"/>
      <c r="AAB90" s="197"/>
      <c r="AAC90" s="197"/>
      <c r="AAD90" s="197"/>
      <c r="AAE90" s="197"/>
      <c r="AAF90" s="197"/>
      <c r="AAG90" s="197"/>
      <c r="AAH90" s="197"/>
      <c r="AAI90" s="197"/>
      <c r="AAJ90" s="197"/>
      <c r="AAK90" s="197"/>
      <c r="AAL90" s="197"/>
      <c r="AAM90" s="197"/>
      <c r="AAN90" s="197"/>
      <c r="AAO90" s="197"/>
      <c r="AAP90" s="197"/>
      <c r="AAQ90" s="197"/>
      <c r="AAR90" s="197"/>
      <c r="AAS90" s="197"/>
      <c r="AAT90" s="197"/>
      <c r="AAU90" s="197"/>
      <c r="AAV90" s="197"/>
      <c r="AAW90" s="197"/>
      <c r="AAX90" s="197"/>
      <c r="AAY90" s="197"/>
      <c r="AAZ90" s="197"/>
      <c r="ABA90" s="197"/>
      <c r="ABB90" s="197"/>
      <c r="ABC90" s="197"/>
      <c r="ABD90" s="197"/>
      <c r="ABE90" s="197"/>
      <c r="ABF90" s="197"/>
      <c r="ABG90" s="197"/>
      <c r="ABH90" s="197"/>
      <c r="ABI90" s="197"/>
      <c r="ABJ90" s="197"/>
      <c r="ABK90" s="197"/>
      <c r="ABL90" s="197"/>
      <c r="ABM90" s="197"/>
      <c r="ABN90" s="197"/>
      <c r="ABO90" s="197"/>
      <c r="ABP90" s="197"/>
      <c r="ABQ90" s="197"/>
      <c r="ABR90" s="197"/>
      <c r="ABS90" s="197"/>
      <c r="ABT90" s="197"/>
      <c r="ABU90" s="197"/>
      <c r="ABV90" s="197"/>
      <c r="ABW90" s="197"/>
      <c r="ABX90" s="197"/>
      <c r="ABY90" s="197"/>
      <c r="ABZ90" s="197"/>
      <c r="ACA90" s="197"/>
      <c r="ACB90" s="197"/>
      <c r="ACC90" s="197"/>
      <c r="ACD90" s="197"/>
      <c r="ACE90" s="197"/>
      <c r="ACF90" s="197"/>
      <c r="ACG90" s="197"/>
      <c r="ACH90" s="197"/>
      <c r="ACI90" s="197"/>
      <c r="ACJ90" s="197"/>
      <c r="ACK90" s="197"/>
      <c r="ACL90" s="197"/>
      <c r="ACM90" s="197"/>
      <c r="ACN90" s="197"/>
      <c r="ACO90" s="197"/>
      <c r="ACP90" s="197"/>
      <c r="ACQ90" s="197"/>
      <c r="ACR90" s="197"/>
      <c r="ACS90" s="197"/>
      <c r="ACT90" s="197"/>
      <c r="ACU90" s="197"/>
      <c r="ACV90" s="197"/>
      <c r="ACW90" s="197"/>
      <c r="ACX90" s="197"/>
      <c r="ACY90" s="197"/>
      <c r="ACZ90" s="197"/>
      <c r="ADA90" s="197"/>
      <c r="ADB90" s="197"/>
      <c r="ADC90" s="197"/>
      <c r="ADD90" s="197"/>
      <c r="ADE90" s="197"/>
      <c r="ADF90" s="197"/>
      <c r="ADG90" s="197"/>
      <c r="ADH90" s="197"/>
      <c r="ADI90" s="197"/>
      <c r="ADJ90" s="197"/>
      <c r="ADK90" s="197"/>
      <c r="ADL90" s="197"/>
      <c r="ADM90" s="197"/>
      <c r="ADN90" s="197"/>
      <c r="ADO90" s="197"/>
      <c r="ADP90" s="197"/>
      <c r="ADQ90" s="197"/>
      <c r="ADR90" s="197"/>
      <c r="ADS90" s="197"/>
      <c r="ADT90" s="197"/>
      <c r="ADU90" s="197"/>
      <c r="ADV90" s="197"/>
      <c r="ADW90" s="197"/>
      <c r="ADX90" s="197"/>
      <c r="ADY90" s="197"/>
      <c r="ADZ90" s="197"/>
      <c r="AEA90" s="197"/>
      <c r="AEB90" s="197"/>
      <c r="AEC90" s="197"/>
      <c r="AED90" s="197"/>
      <c r="AEE90" s="197"/>
      <c r="AEF90" s="197"/>
      <c r="AEG90" s="197"/>
      <c r="AEH90" s="197"/>
      <c r="AEI90" s="197"/>
      <c r="AEJ90" s="197"/>
      <c r="AEK90" s="197"/>
      <c r="AEL90" s="197"/>
      <c r="AEM90" s="197"/>
      <c r="AEN90" s="197"/>
      <c r="AEO90" s="197"/>
      <c r="AEP90" s="197"/>
      <c r="AEQ90" s="197"/>
      <c r="AER90" s="197"/>
      <c r="AES90" s="197"/>
      <c r="AET90" s="197"/>
      <c r="AEU90" s="197"/>
      <c r="AEV90" s="197"/>
      <c r="AEW90" s="197"/>
      <c r="AEX90" s="197"/>
      <c r="AEY90" s="197"/>
      <c r="AEZ90" s="197"/>
      <c r="AFA90" s="197"/>
      <c r="AFB90" s="197"/>
      <c r="AFC90" s="197"/>
      <c r="AFD90" s="197"/>
      <c r="AFE90" s="197"/>
      <c r="AFF90" s="197"/>
      <c r="AFG90" s="197"/>
      <c r="AFH90" s="197"/>
      <c r="AFI90" s="197"/>
      <c r="AFJ90" s="197"/>
      <c r="AFK90" s="197"/>
      <c r="AFL90" s="197"/>
      <c r="AFM90" s="197"/>
      <c r="AFN90" s="197"/>
      <c r="AFO90" s="197"/>
      <c r="AFP90" s="197"/>
      <c r="AFQ90" s="197"/>
      <c r="AFR90" s="197"/>
      <c r="AFS90" s="197"/>
      <c r="AFT90" s="197"/>
      <c r="AFU90" s="197"/>
      <c r="AFV90" s="197"/>
      <c r="AFW90" s="197"/>
      <c r="AFX90" s="197"/>
      <c r="AFY90" s="197"/>
      <c r="AFZ90" s="197"/>
      <c r="AGA90" s="197"/>
      <c r="AGB90" s="197"/>
      <c r="AGC90" s="197"/>
      <c r="AGD90" s="197"/>
      <c r="AGE90" s="197"/>
      <c r="AGF90" s="197"/>
      <c r="AGG90" s="197"/>
      <c r="AGH90" s="197"/>
      <c r="AGI90" s="197"/>
      <c r="AGJ90" s="197"/>
      <c r="AGK90" s="197"/>
      <c r="AGL90" s="197"/>
      <c r="AGM90" s="197"/>
      <c r="AGN90" s="197"/>
      <c r="AGO90" s="197"/>
      <c r="AGP90" s="197"/>
      <c r="AGQ90" s="197"/>
      <c r="AGR90" s="197"/>
      <c r="AGS90" s="197"/>
      <c r="AGT90" s="197"/>
      <c r="AGU90" s="197"/>
      <c r="AGV90" s="197"/>
      <c r="AGW90" s="197"/>
      <c r="AGX90" s="197"/>
      <c r="AGY90" s="197"/>
      <c r="AGZ90" s="197"/>
      <c r="AHA90" s="197"/>
      <c r="AHB90" s="197"/>
      <c r="AHC90" s="197"/>
      <c r="AHD90" s="197"/>
      <c r="AHE90" s="197"/>
      <c r="AHF90" s="197"/>
      <c r="AHG90" s="197"/>
      <c r="AHH90" s="197"/>
      <c r="AHI90" s="197"/>
      <c r="AHJ90" s="197"/>
      <c r="AHK90" s="197"/>
      <c r="AHL90" s="197"/>
      <c r="AHM90" s="197"/>
      <c r="AHN90" s="197"/>
      <c r="AHO90" s="197"/>
      <c r="AHP90" s="197"/>
      <c r="AHQ90" s="197"/>
      <c r="AHR90" s="197"/>
      <c r="AHS90" s="197"/>
      <c r="AHT90" s="197"/>
      <c r="AHU90" s="197"/>
      <c r="AHV90" s="197"/>
      <c r="AHW90" s="197"/>
      <c r="AHX90" s="197"/>
      <c r="AHY90" s="197"/>
      <c r="AHZ90" s="197"/>
      <c r="AIA90" s="197"/>
      <c r="AIB90" s="197"/>
      <c r="AIC90" s="197"/>
      <c r="AID90" s="197"/>
      <c r="AIE90" s="197"/>
      <c r="AIF90" s="197"/>
      <c r="AIG90" s="197"/>
      <c r="AIH90" s="197"/>
      <c r="AII90" s="197"/>
      <c r="AIJ90" s="197"/>
      <c r="AIK90" s="197"/>
      <c r="AIL90" s="197"/>
      <c r="AIM90" s="197"/>
      <c r="AIN90" s="197"/>
      <c r="AIO90" s="197"/>
      <c r="AIP90" s="197"/>
      <c r="AIQ90" s="197"/>
      <c r="AIR90" s="197"/>
      <c r="AIS90" s="197"/>
      <c r="AIT90" s="197"/>
      <c r="AIU90" s="197"/>
      <c r="AIV90" s="197"/>
      <c r="AIW90" s="197"/>
      <c r="AIX90" s="197"/>
      <c r="AIY90" s="197"/>
      <c r="AIZ90" s="197"/>
      <c r="AJA90" s="197"/>
      <c r="AJB90" s="197"/>
      <c r="AJC90" s="197"/>
      <c r="AJD90" s="197"/>
      <c r="AJE90" s="197"/>
      <c r="AJF90" s="197"/>
      <c r="AJG90" s="197"/>
      <c r="AJH90" s="197"/>
      <c r="AJI90" s="197"/>
      <c r="AJJ90" s="197"/>
      <c r="AJK90" s="197"/>
      <c r="AJL90" s="197"/>
      <c r="AJM90" s="197"/>
      <c r="AJN90" s="197"/>
      <c r="AJO90" s="197"/>
      <c r="AJP90" s="197"/>
      <c r="AJQ90" s="197"/>
      <c r="AJR90" s="197"/>
      <c r="AJS90" s="197"/>
      <c r="AJT90" s="197"/>
      <c r="AJU90" s="197"/>
      <c r="AJV90" s="197"/>
      <c r="AJW90" s="197"/>
      <c r="AJX90" s="197"/>
      <c r="AJY90" s="197"/>
      <c r="AJZ90" s="197"/>
      <c r="AKA90" s="197"/>
      <c r="AKB90" s="197"/>
      <c r="AKC90" s="197"/>
      <c r="AKD90" s="197"/>
      <c r="AKE90" s="197"/>
      <c r="AKF90" s="197"/>
      <c r="AKG90" s="197"/>
      <c r="AKH90" s="197"/>
      <c r="AKI90" s="197"/>
      <c r="AKJ90" s="197"/>
      <c r="AKK90" s="197"/>
      <c r="AKL90" s="197"/>
      <c r="AKM90" s="197"/>
      <c r="AKN90" s="197"/>
      <c r="AKO90" s="197"/>
      <c r="AKP90" s="197"/>
      <c r="AKQ90" s="197"/>
      <c r="AKR90" s="197"/>
      <c r="AKS90" s="197"/>
      <c r="AKT90" s="197"/>
      <c r="AKU90" s="197"/>
      <c r="AKV90" s="197"/>
      <c r="AKW90" s="197"/>
      <c r="AKX90" s="197"/>
      <c r="AKY90" s="197"/>
      <c r="AKZ90" s="197"/>
      <c r="ALA90" s="197"/>
      <c r="ALB90" s="197"/>
      <c r="ALC90" s="197"/>
      <c r="ALD90" s="197"/>
      <c r="ALE90" s="197"/>
      <c r="ALF90" s="197"/>
      <c r="ALG90" s="197"/>
      <c r="ALH90" s="197"/>
      <c r="ALI90" s="197"/>
      <c r="ALJ90" s="197"/>
      <c r="ALK90" s="197"/>
      <c r="ALL90" s="197"/>
      <c r="ALM90" s="197"/>
      <c r="ALN90" s="197"/>
      <c r="ALO90" s="197"/>
      <c r="ALP90" s="197"/>
      <c r="ALQ90" s="197"/>
      <c r="ALR90" s="197"/>
      <c r="ALS90" s="197"/>
      <c r="ALT90" s="197"/>
      <c r="ALU90" s="197"/>
      <c r="ALV90" s="197"/>
      <c r="ALW90" s="197"/>
      <c r="ALX90" s="197"/>
      <c r="ALY90" s="197"/>
      <c r="ALZ90" s="197"/>
      <c r="AMA90" s="197"/>
      <c r="AMB90" s="197"/>
    </row>
    <row r="91" spans="1:1016" s="198" customFormat="1" ht="30" x14ac:dyDescent="0.25">
      <c r="A91" s="349"/>
      <c r="B91" s="274" t="s">
        <v>134</v>
      </c>
      <c r="C91" s="33"/>
      <c r="D91" s="33"/>
      <c r="E91" s="33"/>
      <c r="F91" s="33"/>
      <c r="G91" s="33"/>
      <c r="H91" s="205" t="s">
        <v>122</v>
      </c>
      <c r="I91" s="205">
        <v>100</v>
      </c>
      <c r="J91" s="39" t="s">
        <v>391</v>
      </c>
      <c r="K91" s="56"/>
      <c r="L91" s="139"/>
      <c r="M91" s="139">
        <v>180</v>
      </c>
      <c r="N91" s="56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7"/>
      <c r="AG91" s="197"/>
      <c r="AH91" s="197"/>
      <c r="AI91" s="197"/>
      <c r="AJ91" s="197"/>
      <c r="AK91" s="197"/>
      <c r="AL91" s="197"/>
      <c r="AM91" s="197"/>
      <c r="AN91" s="197"/>
      <c r="AO91" s="197"/>
      <c r="AP91" s="197"/>
      <c r="AQ91" s="197"/>
      <c r="AR91" s="197"/>
      <c r="AS91" s="197"/>
      <c r="AT91" s="197"/>
      <c r="AU91" s="197"/>
      <c r="AV91" s="197"/>
      <c r="AW91" s="197"/>
      <c r="AX91" s="197"/>
      <c r="AY91" s="197"/>
      <c r="AZ91" s="197"/>
      <c r="BA91" s="197"/>
      <c r="BB91" s="197"/>
      <c r="BC91" s="197"/>
      <c r="BD91" s="197"/>
      <c r="BE91" s="197"/>
      <c r="BF91" s="197"/>
      <c r="BG91" s="197"/>
      <c r="BH91" s="197"/>
      <c r="BI91" s="197"/>
      <c r="BJ91" s="197"/>
      <c r="BK91" s="197"/>
      <c r="BL91" s="197"/>
      <c r="BM91" s="197"/>
      <c r="BN91" s="197"/>
      <c r="BO91" s="197"/>
      <c r="BP91" s="197"/>
      <c r="BQ91" s="197"/>
      <c r="BR91" s="197"/>
      <c r="BS91" s="197"/>
      <c r="BT91" s="197"/>
      <c r="BU91" s="197"/>
      <c r="BV91" s="197"/>
      <c r="BW91" s="197"/>
      <c r="BX91" s="197"/>
      <c r="BY91" s="197"/>
      <c r="BZ91" s="197"/>
      <c r="CA91" s="197"/>
      <c r="CB91" s="197"/>
      <c r="CC91" s="197"/>
      <c r="CD91" s="197"/>
      <c r="CE91" s="197"/>
      <c r="CF91" s="197"/>
      <c r="CG91" s="197"/>
      <c r="CH91" s="197"/>
      <c r="CI91" s="197"/>
      <c r="CJ91" s="197"/>
      <c r="CK91" s="197"/>
      <c r="CL91" s="197"/>
      <c r="CM91" s="197"/>
      <c r="CN91" s="197"/>
      <c r="CO91" s="197"/>
      <c r="CP91" s="197"/>
      <c r="CQ91" s="197"/>
      <c r="CR91" s="197"/>
      <c r="CS91" s="197"/>
      <c r="CT91" s="197"/>
      <c r="CU91" s="197"/>
      <c r="CV91" s="197"/>
      <c r="CW91" s="197"/>
      <c r="CX91" s="197"/>
      <c r="CY91" s="197"/>
      <c r="CZ91" s="197"/>
      <c r="DA91" s="197"/>
      <c r="DB91" s="197"/>
      <c r="DC91" s="197"/>
      <c r="DD91" s="197"/>
      <c r="DE91" s="197"/>
      <c r="DF91" s="197"/>
      <c r="DG91" s="197"/>
      <c r="DH91" s="197"/>
      <c r="DI91" s="197"/>
      <c r="DJ91" s="197"/>
      <c r="DK91" s="197"/>
      <c r="DL91" s="197"/>
      <c r="DM91" s="197"/>
      <c r="DN91" s="197"/>
      <c r="DO91" s="197"/>
      <c r="DP91" s="197"/>
      <c r="DQ91" s="197"/>
      <c r="DR91" s="197"/>
      <c r="DS91" s="197"/>
      <c r="DT91" s="197"/>
      <c r="DU91" s="197"/>
      <c r="DV91" s="197"/>
      <c r="DW91" s="197"/>
      <c r="DX91" s="197"/>
      <c r="DY91" s="197"/>
      <c r="DZ91" s="197"/>
      <c r="EA91" s="197"/>
      <c r="EB91" s="197"/>
      <c r="EC91" s="197"/>
      <c r="ED91" s="197"/>
      <c r="EE91" s="197"/>
      <c r="EF91" s="197"/>
      <c r="EG91" s="197"/>
      <c r="EH91" s="197"/>
      <c r="EI91" s="197"/>
      <c r="EJ91" s="197"/>
      <c r="EK91" s="197"/>
      <c r="EL91" s="197"/>
      <c r="EM91" s="197"/>
      <c r="EN91" s="197"/>
      <c r="EO91" s="197"/>
      <c r="EP91" s="197"/>
      <c r="EQ91" s="197"/>
      <c r="ER91" s="197"/>
      <c r="ES91" s="197"/>
      <c r="ET91" s="197"/>
      <c r="EU91" s="197"/>
      <c r="EV91" s="197"/>
      <c r="EW91" s="197"/>
      <c r="EX91" s="197"/>
      <c r="EY91" s="197"/>
      <c r="EZ91" s="197"/>
      <c r="FA91" s="197"/>
      <c r="FB91" s="197"/>
      <c r="FC91" s="197"/>
      <c r="FD91" s="197"/>
      <c r="FE91" s="197"/>
      <c r="FF91" s="197"/>
      <c r="FG91" s="197"/>
      <c r="FH91" s="197"/>
      <c r="FI91" s="197"/>
      <c r="FJ91" s="197"/>
      <c r="FK91" s="197"/>
      <c r="FL91" s="197"/>
      <c r="FM91" s="197"/>
      <c r="FN91" s="197"/>
      <c r="FO91" s="197"/>
      <c r="FP91" s="197"/>
      <c r="FQ91" s="197"/>
      <c r="FR91" s="197"/>
      <c r="FS91" s="197"/>
      <c r="FT91" s="197"/>
      <c r="FU91" s="197"/>
      <c r="FV91" s="197"/>
      <c r="FW91" s="197"/>
      <c r="FX91" s="197"/>
      <c r="FY91" s="197"/>
      <c r="FZ91" s="197"/>
      <c r="GA91" s="197"/>
      <c r="GB91" s="197"/>
      <c r="GC91" s="197"/>
      <c r="GD91" s="197"/>
      <c r="GE91" s="197"/>
      <c r="GF91" s="197"/>
      <c r="GG91" s="197"/>
      <c r="GH91" s="197"/>
      <c r="GI91" s="197"/>
      <c r="GJ91" s="197"/>
      <c r="GK91" s="197"/>
      <c r="GL91" s="197"/>
      <c r="GM91" s="197"/>
      <c r="GN91" s="197"/>
      <c r="GO91" s="197"/>
      <c r="GP91" s="197"/>
      <c r="GQ91" s="197"/>
      <c r="GR91" s="197"/>
      <c r="GS91" s="197"/>
      <c r="GT91" s="197"/>
      <c r="GU91" s="197"/>
      <c r="GV91" s="197"/>
      <c r="GW91" s="197"/>
      <c r="GX91" s="197"/>
      <c r="GY91" s="197"/>
      <c r="GZ91" s="197"/>
      <c r="HA91" s="197"/>
      <c r="HB91" s="197"/>
      <c r="HC91" s="197"/>
      <c r="HD91" s="197"/>
      <c r="HE91" s="197"/>
      <c r="HF91" s="197"/>
      <c r="HG91" s="197"/>
      <c r="HH91" s="197"/>
      <c r="HI91" s="197"/>
      <c r="HJ91" s="197"/>
      <c r="HK91" s="197"/>
      <c r="HL91" s="197"/>
      <c r="HM91" s="197"/>
      <c r="HN91" s="197"/>
      <c r="HO91" s="197"/>
      <c r="HP91" s="197"/>
      <c r="HQ91" s="197"/>
      <c r="HR91" s="197"/>
      <c r="HS91" s="197"/>
      <c r="HT91" s="197"/>
      <c r="HU91" s="197"/>
      <c r="HV91" s="197"/>
      <c r="HW91" s="197"/>
      <c r="HX91" s="197"/>
      <c r="HY91" s="197"/>
      <c r="HZ91" s="197"/>
      <c r="IA91" s="197"/>
      <c r="IB91" s="197"/>
      <c r="IC91" s="197"/>
      <c r="ID91" s="197"/>
      <c r="IE91" s="197"/>
      <c r="IF91" s="197"/>
      <c r="IG91" s="197"/>
      <c r="IH91" s="197"/>
      <c r="II91" s="197"/>
      <c r="IJ91" s="197"/>
      <c r="IK91" s="197"/>
      <c r="IL91" s="197"/>
      <c r="IM91" s="197"/>
      <c r="IN91" s="197"/>
      <c r="IO91" s="197"/>
      <c r="IP91" s="197"/>
      <c r="IQ91" s="197"/>
      <c r="IR91" s="197"/>
      <c r="IS91" s="197"/>
      <c r="IT91" s="197"/>
      <c r="IU91" s="197"/>
      <c r="IV91" s="197"/>
      <c r="IW91" s="197"/>
      <c r="IX91" s="197"/>
      <c r="IY91" s="197"/>
      <c r="IZ91" s="197"/>
      <c r="JA91" s="197"/>
      <c r="JB91" s="197"/>
      <c r="JC91" s="197"/>
      <c r="JD91" s="197"/>
      <c r="JE91" s="197"/>
      <c r="JF91" s="197"/>
      <c r="JG91" s="197"/>
      <c r="JH91" s="197"/>
      <c r="JI91" s="197"/>
      <c r="JJ91" s="197"/>
      <c r="JK91" s="197"/>
      <c r="JL91" s="197"/>
      <c r="JM91" s="197"/>
      <c r="JN91" s="197"/>
      <c r="JO91" s="197"/>
      <c r="JP91" s="197"/>
      <c r="JQ91" s="197"/>
      <c r="JR91" s="197"/>
      <c r="JS91" s="197"/>
      <c r="JT91" s="197"/>
      <c r="JU91" s="197"/>
      <c r="JV91" s="197"/>
      <c r="JW91" s="197"/>
      <c r="JX91" s="197"/>
      <c r="JY91" s="197"/>
      <c r="JZ91" s="197"/>
      <c r="KA91" s="197"/>
      <c r="KB91" s="197"/>
      <c r="KC91" s="197"/>
      <c r="KD91" s="197"/>
      <c r="KE91" s="197"/>
      <c r="KF91" s="197"/>
      <c r="KG91" s="197"/>
      <c r="KH91" s="197"/>
      <c r="KI91" s="197"/>
      <c r="KJ91" s="197"/>
      <c r="KK91" s="197"/>
      <c r="KL91" s="197"/>
      <c r="KM91" s="197"/>
      <c r="KN91" s="197"/>
      <c r="KO91" s="197"/>
      <c r="KP91" s="197"/>
      <c r="KQ91" s="197"/>
      <c r="KR91" s="197"/>
      <c r="KS91" s="197"/>
      <c r="KT91" s="197"/>
      <c r="KU91" s="197"/>
      <c r="KV91" s="197"/>
      <c r="KW91" s="197"/>
      <c r="KX91" s="197"/>
      <c r="KY91" s="197"/>
      <c r="KZ91" s="197"/>
      <c r="LA91" s="197"/>
      <c r="LB91" s="197"/>
      <c r="LC91" s="197"/>
      <c r="LD91" s="197"/>
      <c r="LE91" s="197"/>
      <c r="LF91" s="197"/>
      <c r="LG91" s="197"/>
      <c r="LH91" s="197"/>
      <c r="LI91" s="197"/>
      <c r="LJ91" s="197"/>
      <c r="LK91" s="197"/>
      <c r="LL91" s="197"/>
      <c r="LM91" s="197"/>
      <c r="LN91" s="197"/>
      <c r="LO91" s="197"/>
      <c r="LP91" s="197"/>
      <c r="LQ91" s="197"/>
      <c r="LR91" s="197"/>
      <c r="LS91" s="197"/>
      <c r="LT91" s="197"/>
      <c r="LU91" s="197"/>
      <c r="LV91" s="197"/>
      <c r="LW91" s="197"/>
      <c r="LX91" s="197"/>
      <c r="LY91" s="197"/>
      <c r="LZ91" s="197"/>
      <c r="MA91" s="197"/>
      <c r="MB91" s="197"/>
      <c r="MC91" s="197"/>
      <c r="MD91" s="197"/>
      <c r="ME91" s="197"/>
      <c r="MF91" s="197"/>
      <c r="MG91" s="197"/>
      <c r="MH91" s="197"/>
      <c r="MI91" s="197"/>
      <c r="MJ91" s="197"/>
      <c r="MK91" s="197"/>
      <c r="ML91" s="197"/>
      <c r="MM91" s="197"/>
      <c r="MN91" s="197"/>
      <c r="MO91" s="197"/>
      <c r="MP91" s="197"/>
      <c r="MQ91" s="197"/>
      <c r="MR91" s="197"/>
      <c r="MS91" s="197"/>
      <c r="MT91" s="197"/>
      <c r="MU91" s="197"/>
      <c r="MV91" s="197"/>
      <c r="MW91" s="197"/>
      <c r="MX91" s="197"/>
      <c r="MY91" s="197"/>
      <c r="MZ91" s="197"/>
      <c r="NA91" s="197"/>
      <c r="NB91" s="197"/>
      <c r="NC91" s="197"/>
      <c r="ND91" s="197"/>
      <c r="NE91" s="197"/>
      <c r="NF91" s="197"/>
      <c r="NG91" s="197"/>
      <c r="NH91" s="197"/>
      <c r="NI91" s="197"/>
      <c r="NJ91" s="197"/>
      <c r="NK91" s="197"/>
      <c r="NL91" s="197"/>
      <c r="NM91" s="197"/>
      <c r="NN91" s="197"/>
      <c r="NO91" s="197"/>
      <c r="NP91" s="197"/>
      <c r="NQ91" s="197"/>
      <c r="NR91" s="197"/>
      <c r="NS91" s="197"/>
      <c r="NT91" s="197"/>
      <c r="NU91" s="197"/>
      <c r="NV91" s="197"/>
      <c r="NW91" s="197"/>
      <c r="NX91" s="197"/>
      <c r="NY91" s="197"/>
      <c r="NZ91" s="197"/>
      <c r="OA91" s="197"/>
      <c r="OB91" s="197"/>
      <c r="OC91" s="197"/>
      <c r="OD91" s="197"/>
      <c r="OE91" s="197"/>
      <c r="OF91" s="197"/>
      <c r="OG91" s="197"/>
      <c r="OH91" s="197"/>
      <c r="OI91" s="197"/>
      <c r="OJ91" s="197"/>
      <c r="OK91" s="197"/>
      <c r="OL91" s="197"/>
      <c r="OM91" s="197"/>
      <c r="ON91" s="197"/>
      <c r="OO91" s="197"/>
      <c r="OP91" s="197"/>
      <c r="OQ91" s="197"/>
      <c r="OR91" s="197"/>
      <c r="OS91" s="197"/>
      <c r="OT91" s="197"/>
      <c r="OU91" s="197"/>
      <c r="OV91" s="197"/>
      <c r="OW91" s="197"/>
      <c r="OX91" s="197"/>
      <c r="OY91" s="197"/>
      <c r="OZ91" s="197"/>
      <c r="PA91" s="197"/>
      <c r="PB91" s="197"/>
      <c r="PC91" s="197"/>
      <c r="PD91" s="197"/>
      <c r="PE91" s="197"/>
      <c r="PF91" s="197"/>
      <c r="PG91" s="197"/>
      <c r="PH91" s="197"/>
      <c r="PI91" s="197"/>
      <c r="PJ91" s="197"/>
      <c r="PK91" s="197"/>
      <c r="PL91" s="197"/>
      <c r="PM91" s="197"/>
      <c r="PN91" s="197"/>
      <c r="PO91" s="197"/>
      <c r="PP91" s="197"/>
      <c r="PQ91" s="197"/>
      <c r="PR91" s="197"/>
      <c r="PS91" s="197"/>
      <c r="PT91" s="197"/>
      <c r="PU91" s="197"/>
      <c r="PV91" s="197"/>
      <c r="PW91" s="197"/>
      <c r="PX91" s="197"/>
      <c r="PY91" s="197"/>
      <c r="PZ91" s="197"/>
      <c r="QA91" s="197"/>
      <c r="QB91" s="197"/>
      <c r="QC91" s="197"/>
      <c r="QD91" s="197"/>
      <c r="QE91" s="197"/>
      <c r="QF91" s="197"/>
      <c r="QG91" s="197"/>
      <c r="QH91" s="197"/>
      <c r="QI91" s="197"/>
      <c r="QJ91" s="197"/>
      <c r="QK91" s="197"/>
      <c r="QL91" s="197"/>
      <c r="QM91" s="197"/>
      <c r="QN91" s="197"/>
      <c r="QO91" s="197"/>
      <c r="QP91" s="197"/>
      <c r="QQ91" s="197"/>
      <c r="QR91" s="197"/>
      <c r="QS91" s="197"/>
      <c r="QT91" s="197"/>
      <c r="QU91" s="197"/>
      <c r="QV91" s="197"/>
      <c r="QW91" s="197"/>
      <c r="QX91" s="197"/>
      <c r="QY91" s="197"/>
      <c r="QZ91" s="197"/>
      <c r="RA91" s="197"/>
      <c r="RB91" s="197"/>
      <c r="RC91" s="197"/>
      <c r="RD91" s="197"/>
      <c r="RE91" s="197"/>
      <c r="RF91" s="197"/>
      <c r="RG91" s="197"/>
      <c r="RH91" s="197"/>
      <c r="RI91" s="197"/>
      <c r="RJ91" s="197"/>
      <c r="RK91" s="197"/>
      <c r="RL91" s="197"/>
      <c r="RM91" s="197"/>
      <c r="RN91" s="197"/>
      <c r="RO91" s="197"/>
      <c r="RP91" s="197"/>
      <c r="RQ91" s="197"/>
      <c r="RR91" s="197"/>
      <c r="RS91" s="197"/>
      <c r="RT91" s="197"/>
      <c r="RU91" s="197"/>
      <c r="RV91" s="197"/>
      <c r="RW91" s="197"/>
      <c r="RX91" s="197"/>
      <c r="RY91" s="197"/>
      <c r="RZ91" s="197"/>
      <c r="SA91" s="197"/>
      <c r="SB91" s="197"/>
      <c r="SC91" s="197"/>
      <c r="SD91" s="197"/>
      <c r="SE91" s="197"/>
      <c r="SF91" s="197"/>
      <c r="SG91" s="197"/>
      <c r="SH91" s="197"/>
      <c r="SI91" s="197"/>
      <c r="SJ91" s="197"/>
      <c r="SK91" s="197"/>
      <c r="SL91" s="197"/>
      <c r="SM91" s="197"/>
      <c r="SN91" s="197"/>
      <c r="SO91" s="197"/>
      <c r="SP91" s="197"/>
      <c r="SQ91" s="197"/>
      <c r="SR91" s="197"/>
      <c r="SS91" s="197"/>
      <c r="ST91" s="197"/>
      <c r="SU91" s="197"/>
      <c r="SV91" s="197"/>
      <c r="SW91" s="197"/>
      <c r="SX91" s="197"/>
      <c r="SY91" s="197"/>
      <c r="SZ91" s="197"/>
      <c r="TA91" s="197"/>
      <c r="TB91" s="197"/>
      <c r="TC91" s="197"/>
      <c r="TD91" s="197"/>
      <c r="TE91" s="197"/>
      <c r="TF91" s="197"/>
      <c r="TG91" s="197"/>
      <c r="TH91" s="197"/>
      <c r="TI91" s="197"/>
      <c r="TJ91" s="197"/>
      <c r="TK91" s="197"/>
      <c r="TL91" s="197"/>
      <c r="TM91" s="197"/>
      <c r="TN91" s="197"/>
      <c r="TO91" s="197"/>
      <c r="TP91" s="197"/>
      <c r="TQ91" s="197"/>
      <c r="TR91" s="197"/>
      <c r="TS91" s="197"/>
      <c r="TT91" s="197"/>
      <c r="TU91" s="197"/>
      <c r="TV91" s="197"/>
      <c r="TW91" s="197"/>
      <c r="TX91" s="197"/>
      <c r="TY91" s="197"/>
      <c r="TZ91" s="197"/>
      <c r="UA91" s="197"/>
      <c r="UB91" s="197"/>
      <c r="UC91" s="197"/>
      <c r="UD91" s="197"/>
      <c r="UE91" s="197"/>
      <c r="UF91" s="197"/>
      <c r="UG91" s="197"/>
      <c r="UH91" s="197"/>
      <c r="UI91" s="197"/>
      <c r="UJ91" s="197"/>
      <c r="UK91" s="197"/>
      <c r="UL91" s="197"/>
      <c r="UM91" s="197"/>
      <c r="UN91" s="197"/>
      <c r="UO91" s="197"/>
      <c r="UP91" s="197"/>
      <c r="UQ91" s="197"/>
      <c r="UR91" s="197"/>
      <c r="US91" s="197"/>
      <c r="UT91" s="197"/>
      <c r="UU91" s="197"/>
      <c r="UV91" s="197"/>
      <c r="UW91" s="197"/>
      <c r="UX91" s="197"/>
      <c r="UY91" s="197"/>
      <c r="UZ91" s="197"/>
      <c r="VA91" s="197"/>
      <c r="VB91" s="197"/>
      <c r="VC91" s="197"/>
      <c r="VD91" s="197"/>
      <c r="VE91" s="197"/>
      <c r="VF91" s="197"/>
      <c r="VG91" s="197"/>
      <c r="VH91" s="197"/>
      <c r="VI91" s="197"/>
      <c r="VJ91" s="197"/>
      <c r="VK91" s="197"/>
      <c r="VL91" s="197"/>
      <c r="VM91" s="197"/>
      <c r="VN91" s="197"/>
      <c r="VO91" s="197"/>
      <c r="VP91" s="197"/>
      <c r="VQ91" s="197"/>
      <c r="VR91" s="197"/>
      <c r="VS91" s="197"/>
      <c r="VT91" s="197"/>
      <c r="VU91" s="197"/>
      <c r="VV91" s="197"/>
      <c r="VW91" s="197"/>
      <c r="VX91" s="197"/>
      <c r="VY91" s="197"/>
      <c r="VZ91" s="197"/>
      <c r="WA91" s="197"/>
      <c r="WB91" s="197"/>
      <c r="WC91" s="197"/>
      <c r="WD91" s="197"/>
      <c r="WE91" s="197"/>
      <c r="WF91" s="197"/>
      <c r="WG91" s="197"/>
      <c r="WH91" s="197"/>
      <c r="WI91" s="197"/>
      <c r="WJ91" s="197"/>
      <c r="WK91" s="197"/>
      <c r="WL91" s="197"/>
      <c r="WM91" s="197"/>
      <c r="WN91" s="197"/>
      <c r="WO91" s="197"/>
      <c r="WP91" s="197"/>
      <c r="WQ91" s="197"/>
      <c r="WR91" s="197"/>
      <c r="WS91" s="197"/>
      <c r="WT91" s="197"/>
      <c r="WU91" s="197"/>
      <c r="WV91" s="197"/>
      <c r="WW91" s="197"/>
      <c r="WX91" s="197"/>
      <c r="WY91" s="197"/>
      <c r="WZ91" s="197"/>
      <c r="XA91" s="197"/>
      <c r="XB91" s="197"/>
      <c r="XC91" s="197"/>
      <c r="XD91" s="197"/>
      <c r="XE91" s="197"/>
      <c r="XF91" s="197"/>
      <c r="XG91" s="197"/>
      <c r="XH91" s="197"/>
      <c r="XI91" s="197"/>
      <c r="XJ91" s="197"/>
      <c r="XK91" s="197"/>
      <c r="XL91" s="197"/>
      <c r="XM91" s="197"/>
      <c r="XN91" s="197"/>
      <c r="XO91" s="197"/>
      <c r="XP91" s="197"/>
      <c r="XQ91" s="197"/>
      <c r="XR91" s="197"/>
      <c r="XS91" s="197"/>
      <c r="XT91" s="197"/>
      <c r="XU91" s="197"/>
      <c r="XV91" s="197"/>
      <c r="XW91" s="197"/>
      <c r="XX91" s="197"/>
      <c r="XY91" s="197"/>
      <c r="XZ91" s="197"/>
      <c r="YA91" s="197"/>
      <c r="YB91" s="197"/>
      <c r="YC91" s="197"/>
      <c r="YD91" s="197"/>
      <c r="YE91" s="197"/>
      <c r="YF91" s="197"/>
      <c r="YG91" s="197"/>
      <c r="YH91" s="197"/>
      <c r="YI91" s="197"/>
      <c r="YJ91" s="197"/>
      <c r="YK91" s="197"/>
      <c r="YL91" s="197"/>
      <c r="YM91" s="197"/>
      <c r="YN91" s="197"/>
      <c r="YO91" s="197"/>
      <c r="YP91" s="197"/>
      <c r="YQ91" s="197"/>
      <c r="YR91" s="197"/>
      <c r="YS91" s="197"/>
      <c r="YT91" s="197"/>
      <c r="YU91" s="197"/>
      <c r="YV91" s="197"/>
      <c r="YW91" s="197"/>
      <c r="YX91" s="197"/>
      <c r="YY91" s="197"/>
      <c r="YZ91" s="197"/>
      <c r="ZA91" s="197"/>
      <c r="ZB91" s="197"/>
      <c r="ZC91" s="197"/>
      <c r="ZD91" s="197"/>
      <c r="ZE91" s="197"/>
      <c r="ZF91" s="197"/>
      <c r="ZG91" s="197"/>
      <c r="ZH91" s="197"/>
      <c r="ZI91" s="197"/>
      <c r="ZJ91" s="197"/>
      <c r="ZK91" s="197"/>
      <c r="ZL91" s="197"/>
      <c r="ZM91" s="197"/>
      <c r="ZN91" s="197"/>
      <c r="ZO91" s="197"/>
      <c r="ZP91" s="197"/>
      <c r="ZQ91" s="197"/>
      <c r="ZR91" s="197"/>
      <c r="ZS91" s="197"/>
      <c r="ZT91" s="197"/>
      <c r="ZU91" s="197"/>
      <c r="ZV91" s="197"/>
      <c r="ZW91" s="197"/>
      <c r="ZX91" s="197"/>
      <c r="ZY91" s="197"/>
      <c r="ZZ91" s="197"/>
      <c r="AAA91" s="197"/>
      <c r="AAB91" s="197"/>
      <c r="AAC91" s="197"/>
      <c r="AAD91" s="197"/>
      <c r="AAE91" s="197"/>
      <c r="AAF91" s="197"/>
      <c r="AAG91" s="197"/>
      <c r="AAH91" s="197"/>
      <c r="AAI91" s="197"/>
      <c r="AAJ91" s="197"/>
      <c r="AAK91" s="197"/>
      <c r="AAL91" s="197"/>
      <c r="AAM91" s="197"/>
      <c r="AAN91" s="197"/>
      <c r="AAO91" s="197"/>
      <c r="AAP91" s="197"/>
      <c r="AAQ91" s="197"/>
      <c r="AAR91" s="197"/>
      <c r="AAS91" s="197"/>
      <c r="AAT91" s="197"/>
      <c r="AAU91" s="197"/>
      <c r="AAV91" s="197"/>
      <c r="AAW91" s="197"/>
      <c r="AAX91" s="197"/>
      <c r="AAY91" s="197"/>
      <c r="AAZ91" s="197"/>
      <c r="ABA91" s="197"/>
      <c r="ABB91" s="197"/>
      <c r="ABC91" s="197"/>
      <c r="ABD91" s="197"/>
      <c r="ABE91" s="197"/>
      <c r="ABF91" s="197"/>
      <c r="ABG91" s="197"/>
      <c r="ABH91" s="197"/>
      <c r="ABI91" s="197"/>
      <c r="ABJ91" s="197"/>
      <c r="ABK91" s="197"/>
      <c r="ABL91" s="197"/>
      <c r="ABM91" s="197"/>
      <c r="ABN91" s="197"/>
      <c r="ABO91" s="197"/>
      <c r="ABP91" s="197"/>
      <c r="ABQ91" s="197"/>
      <c r="ABR91" s="197"/>
      <c r="ABS91" s="197"/>
      <c r="ABT91" s="197"/>
      <c r="ABU91" s="197"/>
      <c r="ABV91" s="197"/>
      <c r="ABW91" s="197"/>
      <c r="ABX91" s="197"/>
      <c r="ABY91" s="197"/>
      <c r="ABZ91" s="197"/>
      <c r="ACA91" s="197"/>
      <c r="ACB91" s="197"/>
      <c r="ACC91" s="197"/>
      <c r="ACD91" s="197"/>
      <c r="ACE91" s="197"/>
      <c r="ACF91" s="197"/>
      <c r="ACG91" s="197"/>
      <c r="ACH91" s="197"/>
      <c r="ACI91" s="197"/>
      <c r="ACJ91" s="197"/>
      <c r="ACK91" s="197"/>
      <c r="ACL91" s="197"/>
      <c r="ACM91" s="197"/>
      <c r="ACN91" s="197"/>
      <c r="ACO91" s="197"/>
      <c r="ACP91" s="197"/>
      <c r="ACQ91" s="197"/>
      <c r="ACR91" s="197"/>
      <c r="ACS91" s="197"/>
      <c r="ACT91" s="197"/>
      <c r="ACU91" s="197"/>
      <c r="ACV91" s="197"/>
      <c r="ACW91" s="197"/>
      <c r="ACX91" s="197"/>
      <c r="ACY91" s="197"/>
      <c r="ACZ91" s="197"/>
      <c r="ADA91" s="197"/>
      <c r="ADB91" s="197"/>
      <c r="ADC91" s="197"/>
      <c r="ADD91" s="197"/>
      <c r="ADE91" s="197"/>
      <c r="ADF91" s="197"/>
      <c r="ADG91" s="197"/>
      <c r="ADH91" s="197"/>
      <c r="ADI91" s="197"/>
      <c r="ADJ91" s="197"/>
      <c r="ADK91" s="197"/>
      <c r="ADL91" s="197"/>
      <c r="ADM91" s="197"/>
      <c r="ADN91" s="197"/>
      <c r="ADO91" s="197"/>
      <c r="ADP91" s="197"/>
      <c r="ADQ91" s="197"/>
      <c r="ADR91" s="197"/>
      <c r="ADS91" s="197"/>
      <c r="ADT91" s="197"/>
      <c r="ADU91" s="197"/>
      <c r="ADV91" s="197"/>
      <c r="ADW91" s="197"/>
      <c r="ADX91" s="197"/>
      <c r="ADY91" s="197"/>
      <c r="ADZ91" s="197"/>
      <c r="AEA91" s="197"/>
      <c r="AEB91" s="197"/>
      <c r="AEC91" s="197"/>
      <c r="AED91" s="197"/>
      <c r="AEE91" s="197"/>
      <c r="AEF91" s="197"/>
      <c r="AEG91" s="197"/>
      <c r="AEH91" s="197"/>
      <c r="AEI91" s="197"/>
      <c r="AEJ91" s="197"/>
      <c r="AEK91" s="197"/>
      <c r="AEL91" s="197"/>
      <c r="AEM91" s="197"/>
      <c r="AEN91" s="197"/>
      <c r="AEO91" s="197"/>
      <c r="AEP91" s="197"/>
      <c r="AEQ91" s="197"/>
      <c r="AER91" s="197"/>
      <c r="AES91" s="197"/>
      <c r="AET91" s="197"/>
      <c r="AEU91" s="197"/>
      <c r="AEV91" s="197"/>
      <c r="AEW91" s="197"/>
      <c r="AEX91" s="197"/>
      <c r="AEY91" s="197"/>
      <c r="AEZ91" s="197"/>
      <c r="AFA91" s="197"/>
      <c r="AFB91" s="197"/>
      <c r="AFC91" s="197"/>
      <c r="AFD91" s="197"/>
      <c r="AFE91" s="197"/>
      <c r="AFF91" s="197"/>
      <c r="AFG91" s="197"/>
      <c r="AFH91" s="197"/>
      <c r="AFI91" s="197"/>
      <c r="AFJ91" s="197"/>
      <c r="AFK91" s="197"/>
      <c r="AFL91" s="197"/>
      <c r="AFM91" s="197"/>
      <c r="AFN91" s="197"/>
      <c r="AFO91" s="197"/>
      <c r="AFP91" s="197"/>
      <c r="AFQ91" s="197"/>
      <c r="AFR91" s="197"/>
      <c r="AFS91" s="197"/>
      <c r="AFT91" s="197"/>
      <c r="AFU91" s="197"/>
      <c r="AFV91" s="197"/>
      <c r="AFW91" s="197"/>
      <c r="AFX91" s="197"/>
      <c r="AFY91" s="197"/>
      <c r="AFZ91" s="197"/>
      <c r="AGA91" s="197"/>
      <c r="AGB91" s="197"/>
      <c r="AGC91" s="197"/>
      <c r="AGD91" s="197"/>
      <c r="AGE91" s="197"/>
      <c r="AGF91" s="197"/>
      <c r="AGG91" s="197"/>
      <c r="AGH91" s="197"/>
      <c r="AGI91" s="197"/>
      <c r="AGJ91" s="197"/>
      <c r="AGK91" s="197"/>
      <c r="AGL91" s="197"/>
      <c r="AGM91" s="197"/>
      <c r="AGN91" s="197"/>
      <c r="AGO91" s="197"/>
      <c r="AGP91" s="197"/>
      <c r="AGQ91" s="197"/>
      <c r="AGR91" s="197"/>
      <c r="AGS91" s="197"/>
      <c r="AGT91" s="197"/>
      <c r="AGU91" s="197"/>
      <c r="AGV91" s="197"/>
      <c r="AGW91" s="197"/>
      <c r="AGX91" s="197"/>
      <c r="AGY91" s="197"/>
      <c r="AGZ91" s="197"/>
      <c r="AHA91" s="197"/>
      <c r="AHB91" s="197"/>
      <c r="AHC91" s="197"/>
      <c r="AHD91" s="197"/>
      <c r="AHE91" s="197"/>
      <c r="AHF91" s="197"/>
      <c r="AHG91" s="197"/>
      <c r="AHH91" s="197"/>
      <c r="AHI91" s="197"/>
      <c r="AHJ91" s="197"/>
      <c r="AHK91" s="197"/>
      <c r="AHL91" s="197"/>
      <c r="AHM91" s="197"/>
      <c r="AHN91" s="197"/>
      <c r="AHO91" s="197"/>
      <c r="AHP91" s="197"/>
      <c r="AHQ91" s="197"/>
      <c r="AHR91" s="197"/>
      <c r="AHS91" s="197"/>
      <c r="AHT91" s="197"/>
      <c r="AHU91" s="197"/>
      <c r="AHV91" s="197"/>
      <c r="AHW91" s="197"/>
      <c r="AHX91" s="197"/>
      <c r="AHY91" s="197"/>
      <c r="AHZ91" s="197"/>
      <c r="AIA91" s="197"/>
      <c r="AIB91" s="197"/>
      <c r="AIC91" s="197"/>
      <c r="AID91" s="197"/>
      <c r="AIE91" s="197"/>
      <c r="AIF91" s="197"/>
      <c r="AIG91" s="197"/>
      <c r="AIH91" s="197"/>
      <c r="AII91" s="197"/>
      <c r="AIJ91" s="197"/>
      <c r="AIK91" s="197"/>
      <c r="AIL91" s="197"/>
      <c r="AIM91" s="197"/>
      <c r="AIN91" s="197"/>
      <c r="AIO91" s="197"/>
      <c r="AIP91" s="197"/>
      <c r="AIQ91" s="197"/>
      <c r="AIR91" s="197"/>
      <c r="AIS91" s="197"/>
      <c r="AIT91" s="197"/>
      <c r="AIU91" s="197"/>
      <c r="AIV91" s="197"/>
      <c r="AIW91" s="197"/>
      <c r="AIX91" s="197"/>
      <c r="AIY91" s="197"/>
      <c r="AIZ91" s="197"/>
      <c r="AJA91" s="197"/>
      <c r="AJB91" s="197"/>
      <c r="AJC91" s="197"/>
      <c r="AJD91" s="197"/>
      <c r="AJE91" s="197"/>
      <c r="AJF91" s="197"/>
      <c r="AJG91" s="197"/>
      <c r="AJH91" s="197"/>
      <c r="AJI91" s="197"/>
      <c r="AJJ91" s="197"/>
      <c r="AJK91" s="197"/>
      <c r="AJL91" s="197"/>
      <c r="AJM91" s="197"/>
      <c r="AJN91" s="197"/>
      <c r="AJO91" s="197"/>
      <c r="AJP91" s="197"/>
      <c r="AJQ91" s="197"/>
      <c r="AJR91" s="197"/>
      <c r="AJS91" s="197"/>
      <c r="AJT91" s="197"/>
      <c r="AJU91" s="197"/>
      <c r="AJV91" s="197"/>
      <c r="AJW91" s="197"/>
      <c r="AJX91" s="197"/>
      <c r="AJY91" s="197"/>
      <c r="AJZ91" s="197"/>
      <c r="AKA91" s="197"/>
      <c r="AKB91" s="197"/>
      <c r="AKC91" s="197"/>
      <c r="AKD91" s="197"/>
      <c r="AKE91" s="197"/>
      <c r="AKF91" s="197"/>
      <c r="AKG91" s="197"/>
      <c r="AKH91" s="197"/>
      <c r="AKI91" s="197"/>
      <c r="AKJ91" s="197"/>
      <c r="AKK91" s="197"/>
      <c r="AKL91" s="197"/>
      <c r="AKM91" s="197"/>
      <c r="AKN91" s="197"/>
      <c r="AKO91" s="197"/>
      <c r="AKP91" s="197"/>
      <c r="AKQ91" s="197"/>
      <c r="AKR91" s="197"/>
      <c r="AKS91" s="197"/>
      <c r="AKT91" s="197"/>
      <c r="AKU91" s="197"/>
      <c r="AKV91" s="197"/>
      <c r="AKW91" s="197"/>
      <c r="AKX91" s="197"/>
      <c r="AKY91" s="197"/>
      <c r="AKZ91" s="197"/>
      <c r="ALA91" s="197"/>
      <c r="ALB91" s="197"/>
      <c r="ALC91" s="197"/>
      <c r="ALD91" s="197"/>
      <c r="ALE91" s="197"/>
      <c r="ALF91" s="197"/>
      <c r="ALG91" s="197"/>
      <c r="ALH91" s="197"/>
      <c r="ALI91" s="197"/>
      <c r="ALJ91" s="197"/>
      <c r="ALK91" s="197"/>
      <c r="ALL91" s="197"/>
      <c r="ALM91" s="197"/>
      <c r="ALN91" s="197"/>
      <c r="ALO91" s="197"/>
      <c r="ALP91" s="197"/>
      <c r="ALQ91" s="197"/>
      <c r="ALR91" s="197"/>
      <c r="ALS91" s="197"/>
      <c r="ALT91" s="197"/>
      <c r="ALU91" s="197"/>
      <c r="ALV91" s="197"/>
      <c r="ALW91" s="197"/>
      <c r="ALX91" s="197"/>
      <c r="ALY91" s="197"/>
      <c r="ALZ91" s="197"/>
      <c r="AMA91" s="197"/>
      <c r="AMB91" s="197"/>
    </row>
    <row r="92" spans="1:1016" s="198" customFormat="1" x14ac:dyDescent="0.25">
      <c r="A92" s="348" t="s">
        <v>472</v>
      </c>
      <c r="B92" s="274" t="s">
        <v>51</v>
      </c>
      <c r="C92" s="33"/>
      <c r="D92" s="33"/>
      <c r="E92" s="33"/>
      <c r="F92" s="33"/>
      <c r="G92" s="33"/>
      <c r="H92" s="33"/>
      <c r="I92" s="33"/>
      <c r="J92" s="39"/>
      <c r="K92" s="56"/>
      <c r="L92" s="139"/>
      <c r="M92" s="139"/>
      <c r="N92" s="56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7"/>
      <c r="AH92" s="197"/>
      <c r="AI92" s="197"/>
      <c r="AJ92" s="197"/>
      <c r="AK92" s="197"/>
      <c r="AL92" s="197"/>
      <c r="AM92" s="197"/>
      <c r="AN92" s="197"/>
      <c r="AO92" s="197"/>
      <c r="AP92" s="197"/>
      <c r="AQ92" s="197"/>
      <c r="AR92" s="197"/>
      <c r="AS92" s="197"/>
      <c r="AT92" s="197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/>
      <c r="BE92" s="197"/>
      <c r="BF92" s="197"/>
      <c r="BG92" s="197"/>
      <c r="BH92" s="197"/>
      <c r="BI92" s="197"/>
      <c r="BJ92" s="197"/>
      <c r="BK92" s="197"/>
      <c r="BL92" s="197"/>
      <c r="BM92" s="197"/>
      <c r="BN92" s="197"/>
      <c r="BO92" s="197"/>
      <c r="BP92" s="197"/>
      <c r="BQ92" s="197"/>
      <c r="BR92" s="197"/>
      <c r="BS92" s="197"/>
      <c r="BT92" s="197"/>
      <c r="BU92" s="197"/>
      <c r="BV92" s="197"/>
      <c r="BW92" s="197"/>
      <c r="BX92" s="197"/>
      <c r="BY92" s="197"/>
      <c r="BZ92" s="197"/>
      <c r="CA92" s="197"/>
      <c r="CB92" s="197"/>
      <c r="CC92" s="197"/>
      <c r="CD92" s="197"/>
      <c r="CE92" s="197"/>
      <c r="CF92" s="197"/>
      <c r="CG92" s="197"/>
      <c r="CH92" s="197"/>
      <c r="CI92" s="197"/>
      <c r="CJ92" s="197"/>
      <c r="CK92" s="197"/>
      <c r="CL92" s="197"/>
      <c r="CM92" s="197"/>
      <c r="CN92" s="197"/>
      <c r="CO92" s="197"/>
      <c r="CP92" s="197"/>
      <c r="CQ92" s="197"/>
      <c r="CR92" s="197"/>
      <c r="CS92" s="197"/>
      <c r="CT92" s="197"/>
      <c r="CU92" s="197"/>
      <c r="CV92" s="197"/>
      <c r="CW92" s="197"/>
      <c r="CX92" s="197"/>
      <c r="CY92" s="197"/>
      <c r="CZ92" s="197"/>
      <c r="DA92" s="197"/>
      <c r="DB92" s="197"/>
      <c r="DC92" s="197"/>
      <c r="DD92" s="197"/>
      <c r="DE92" s="197"/>
      <c r="DF92" s="197"/>
      <c r="DG92" s="197"/>
      <c r="DH92" s="197"/>
      <c r="DI92" s="197"/>
      <c r="DJ92" s="197"/>
      <c r="DK92" s="197"/>
      <c r="DL92" s="197"/>
      <c r="DM92" s="197"/>
      <c r="DN92" s="197"/>
      <c r="DO92" s="197"/>
      <c r="DP92" s="197"/>
      <c r="DQ92" s="197"/>
      <c r="DR92" s="197"/>
      <c r="DS92" s="197"/>
      <c r="DT92" s="197"/>
      <c r="DU92" s="197"/>
      <c r="DV92" s="197"/>
      <c r="DW92" s="197"/>
      <c r="DX92" s="197"/>
      <c r="DY92" s="197"/>
      <c r="DZ92" s="197"/>
      <c r="EA92" s="197"/>
      <c r="EB92" s="197"/>
      <c r="EC92" s="197"/>
      <c r="ED92" s="197"/>
      <c r="EE92" s="197"/>
      <c r="EF92" s="197"/>
      <c r="EG92" s="197"/>
      <c r="EH92" s="197"/>
      <c r="EI92" s="197"/>
      <c r="EJ92" s="197"/>
      <c r="EK92" s="197"/>
      <c r="EL92" s="197"/>
      <c r="EM92" s="197"/>
      <c r="EN92" s="197"/>
      <c r="EO92" s="197"/>
      <c r="EP92" s="197"/>
      <c r="EQ92" s="197"/>
      <c r="ER92" s="197"/>
      <c r="ES92" s="197"/>
      <c r="ET92" s="197"/>
      <c r="EU92" s="197"/>
      <c r="EV92" s="197"/>
      <c r="EW92" s="197"/>
      <c r="EX92" s="197"/>
      <c r="EY92" s="197"/>
      <c r="EZ92" s="197"/>
      <c r="FA92" s="197"/>
      <c r="FB92" s="197"/>
      <c r="FC92" s="197"/>
      <c r="FD92" s="197"/>
      <c r="FE92" s="197"/>
      <c r="FF92" s="197"/>
      <c r="FG92" s="197"/>
      <c r="FH92" s="197"/>
      <c r="FI92" s="197"/>
      <c r="FJ92" s="197"/>
      <c r="FK92" s="197"/>
      <c r="FL92" s="197"/>
      <c r="FM92" s="197"/>
      <c r="FN92" s="197"/>
      <c r="FO92" s="197"/>
      <c r="FP92" s="197"/>
      <c r="FQ92" s="197"/>
      <c r="FR92" s="197"/>
      <c r="FS92" s="197"/>
      <c r="FT92" s="197"/>
      <c r="FU92" s="197"/>
      <c r="FV92" s="197"/>
      <c r="FW92" s="197"/>
      <c r="FX92" s="197"/>
      <c r="FY92" s="197"/>
      <c r="FZ92" s="197"/>
      <c r="GA92" s="197"/>
      <c r="GB92" s="197"/>
      <c r="GC92" s="197"/>
      <c r="GD92" s="197"/>
      <c r="GE92" s="197"/>
      <c r="GF92" s="197"/>
      <c r="GG92" s="197"/>
      <c r="GH92" s="197"/>
      <c r="GI92" s="197"/>
      <c r="GJ92" s="197"/>
      <c r="GK92" s="197"/>
      <c r="GL92" s="197"/>
      <c r="GM92" s="197"/>
      <c r="GN92" s="197"/>
      <c r="GO92" s="197"/>
      <c r="GP92" s="197"/>
      <c r="GQ92" s="197"/>
      <c r="GR92" s="197"/>
      <c r="GS92" s="197"/>
      <c r="GT92" s="197"/>
      <c r="GU92" s="197"/>
      <c r="GV92" s="197"/>
      <c r="GW92" s="197"/>
      <c r="GX92" s="197"/>
      <c r="GY92" s="197"/>
      <c r="GZ92" s="197"/>
      <c r="HA92" s="197"/>
      <c r="HB92" s="197"/>
      <c r="HC92" s="197"/>
      <c r="HD92" s="197"/>
      <c r="HE92" s="197"/>
      <c r="HF92" s="197"/>
      <c r="HG92" s="197"/>
      <c r="HH92" s="197"/>
      <c r="HI92" s="197"/>
      <c r="HJ92" s="197"/>
      <c r="HK92" s="197"/>
      <c r="HL92" s="197"/>
      <c r="HM92" s="197"/>
      <c r="HN92" s="197"/>
      <c r="HO92" s="197"/>
      <c r="HP92" s="197"/>
      <c r="HQ92" s="197"/>
      <c r="HR92" s="197"/>
      <c r="HS92" s="197"/>
      <c r="HT92" s="197"/>
      <c r="HU92" s="197"/>
      <c r="HV92" s="197"/>
      <c r="HW92" s="197"/>
      <c r="HX92" s="197"/>
      <c r="HY92" s="197"/>
      <c r="HZ92" s="197"/>
      <c r="IA92" s="197"/>
      <c r="IB92" s="197"/>
      <c r="IC92" s="197"/>
      <c r="ID92" s="197"/>
      <c r="IE92" s="197"/>
      <c r="IF92" s="197"/>
      <c r="IG92" s="197"/>
      <c r="IH92" s="197"/>
      <c r="II92" s="197"/>
      <c r="IJ92" s="197"/>
      <c r="IK92" s="197"/>
      <c r="IL92" s="197"/>
      <c r="IM92" s="197"/>
      <c r="IN92" s="197"/>
      <c r="IO92" s="197"/>
      <c r="IP92" s="197"/>
      <c r="IQ92" s="197"/>
      <c r="IR92" s="197"/>
      <c r="IS92" s="197"/>
      <c r="IT92" s="197"/>
      <c r="IU92" s="197"/>
      <c r="IV92" s="197"/>
      <c r="IW92" s="197"/>
      <c r="IX92" s="197"/>
      <c r="IY92" s="197"/>
      <c r="IZ92" s="197"/>
      <c r="JA92" s="197"/>
      <c r="JB92" s="197"/>
      <c r="JC92" s="197"/>
      <c r="JD92" s="197"/>
      <c r="JE92" s="197"/>
      <c r="JF92" s="197"/>
      <c r="JG92" s="197"/>
      <c r="JH92" s="197"/>
      <c r="JI92" s="197"/>
      <c r="JJ92" s="197"/>
      <c r="JK92" s="197"/>
      <c r="JL92" s="197"/>
      <c r="JM92" s="197"/>
      <c r="JN92" s="197"/>
      <c r="JO92" s="197"/>
      <c r="JP92" s="197"/>
      <c r="JQ92" s="197"/>
      <c r="JR92" s="197"/>
      <c r="JS92" s="197"/>
      <c r="JT92" s="197"/>
      <c r="JU92" s="197"/>
      <c r="JV92" s="197"/>
      <c r="JW92" s="197"/>
      <c r="JX92" s="197"/>
      <c r="JY92" s="197"/>
      <c r="JZ92" s="197"/>
      <c r="KA92" s="197"/>
      <c r="KB92" s="197"/>
      <c r="KC92" s="197"/>
      <c r="KD92" s="197"/>
      <c r="KE92" s="197"/>
      <c r="KF92" s="197"/>
      <c r="KG92" s="197"/>
      <c r="KH92" s="197"/>
      <c r="KI92" s="197"/>
      <c r="KJ92" s="197"/>
      <c r="KK92" s="197"/>
      <c r="KL92" s="197"/>
      <c r="KM92" s="197"/>
      <c r="KN92" s="197"/>
      <c r="KO92" s="197"/>
      <c r="KP92" s="197"/>
      <c r="KQ92" s="197"/>
      <c r="KR92" s="197"/>
      <c r="KS92" s="197"/>
      <c r="KT92" s="197"/>
      <c r="KU92" s="197"/>
      <c r="KV92" s="197"/>
      <c r="KW92" s="197"/>
      <c r="KX92" s="197"/>
      <c r="KY92" s="197"/>
      <c r="KZ92" s="197"/>
      <c r="LA92" s="197"/>
      <c r="LB92" s="197"/>
      <c r="LC92" s="197"/>
      <c r="LD92" s="197"/>
      <c r="LE92" s="197"/>
      <c r="LF92" s="197"/>
      <c r="LG92" s="197"/>
      <c r="LH92" s="197"/>
      <c r="LI92" s="197"/>
      <c r="LJ92" s="197"/>
      <c r="LK92" s="197"/>
      <c r="LL92" s="197"/>
      <c r="LM92" s="197"/>
      <c r="LN92" s="197"/>
      <c r="LO92" s="197"/>
      <c r="LP92" s="197"/>
      <c r="LQ92" s="197"/>
      <c r="LR92" s="197"/>
      <c r="LS92" s="197"/>
      <c r="LT92" s="197"/>
      <c r="LU92" s="197"/>
      <c r="LV92" s="197"/>
      <c r="LW92" s="197"/>
      <c r="LX92" s="197"/>
      <c r="LY92" s="197"/>
      <c r="LZ92" s="197"/>
      <c r="MA92" s="197"/>
      <c r="MB92" s="197"/>
      <c r="MC92" s="197"/>
      <c r="MD92" s="197"/>
      <c r="ME92" s="197"/>
      <c r="MF92" s="197"/>
      <c r="MG92" s="197"/>
      <c r="MH92" s="197"/>
      <c r="MI92" s="197"/>
      <c r="MJ92" s="197"/>
      <c r="MK92" s="197"/>
      <c r="ML92" s="197"/>
      <c r="MM92" s="197"/>
      <c r="MN92" s="197"/>
      <c r="MO92" s="197"/>
      <c r="MP92" s="197"/>
      <c r="MQ92" s="197"/>
      <c r="MR92" s="197"/>
      <c r="MS92" s="197"/>
      <c r="MT92" s="197"/>
      <c r="MU92" s="197"/>
      <c r="MV92" s="197"/>
      <c r="MW92" s="197"/>
      <c r="MX92" s="197"/>
      <c r="MY92" s="197"/>
      <c r="MZ92" s="197"/>
      <c r="NA92" s="197"/>
      <c r="NB92" s="197"/>
      <c r="NC92" s="197"/>
      <c r="ND92" s="197"/>
      <c r="NE92" s="197"/>
      <c r="NF92" s="197"/>
      <c r="NG92" s="197"/>
      <c r="NH92" s="197"/>
      <c r="NI92" s="197"/>
      <c r="NJ92" s="197"/>
      <c r="NK92" s="197"/>
      <c r="NL92" s="197"/>
      <c r="NM92" s="197"/>
      <c r="NN92" s="197"/>
      <c r="NO92" s="197"/>
      <c r="NP92" s="197"/>
      <c r="NQ92" s="197"/>
      <c r="NR92" s="197"/>
      <c r="NS92" s="197"/>
      <c r="NT92" s="197"/>
      <c r="NU92" s="197"/>
      <c r="NV92" s="197"/>
      <c r="NW92" s="197"/>
      <c r="NX92" s="197"/>
      <c r="NY92" s="197"/>
      <c r="NZ92" s="197"/>
      <c r="OA92" s="197"/>
      <c r="OB92" s="197"/>
      <c r="OC92" s="197"/>
      <c r="OD92" s="197"/>
      <c r="OE92" s="197"/>
      <c r="OF92" s="197"/>
      <c r="OG92" s="197"/>
      <c r="OH92" s="197"/>
      <c r="OI92" s="197"/>
      <c r="OJ92" s="197"/>
      <c r="OK92" s="197"/>
      <c r="OL92" s="197"/>
      <c r="OM92" s="197"/>
      <c r="ON92" s="197"/>
      <c r="OO92" s="197"/>
      <c r="OP92" s="197"/>
      <c r="OQ92" s="197"/>
      <c r="OR92" s="197"/>
      <c r="OS92" s="197"/>
      <c r="OT92" s="197"/>
      <c r="OU92" s="197"/>
      <c r="OV92" s="197"/>
      <c r="OW92" s="197"/>
      <c r="OX92" s="197"/>
      <c r="OY92" s="197"/>
      <c r="OZ92" s="197"/>
      <c r="PA92" s="197"/>
      <c r="PB92" s="197"/>
      <c r="PC92" s="197"/>
      <c r="PD92" s="197"/>
      <c r="PE92" s="197"/>
      <c r="PF92" s="197"/>
      <c r="PG92" s="197"/>
      <c r="PH92" s="197"/>
      <c r="PI92" s="197"/>
      <c r="PJ92" s="197"/>
      <c r="PK92" s="197"/>
      <c r="PL92" s="197"/>
      <c r="PM92" s="197"/>
      <c r="PN92" s="197"/>
      <c r="PO92" s="197"/>
      <c r="PP92" s="197"/>
      <c r="PQ92" s="197"/>
      <c r="PR92" s="197"/>
      <c r="PS92" s="197"/>
      <c r="PT92" s="197"/>
      <c r="PU92" s="197"/>
      <c r="PV92" s="197"/>
      <c r="PW92" s="197"/>
      <c r="PX92" s="197"/>
      <c r="PY92" s="197"/>
      <c r="PZ92" s="197"/>
      <c r="QA92" s="197"/>
      <c r="QB92" s="197"/>
      <c r="QC92" s="197"/>
      <c r="QD92" s="197"/>
      <c r="QE92" s="197"/>
      <c r="QF92" s="197"/>
      <c r="QG92" s="197"/>
      <c r="QH92" s="197"/>
      <c r="QI92" s="197"/>
      <c r="QJ92" s="197"/>
      <c r="QK92" s="197"/>
      <c r="QL92" s="197"/>
      <c r="QM92" s="197"/>
      <c r="QN92" s="197"/>
      <c r="QO92" s="197"/>
      <c r="QP92" s="197"/>
      <c r="QQ92" s="197"/>
      <c r="QR92" s="197"/>
      <c r="QS92" s="197"/>
      <c r="QT92" s="197"/>
      <c r="QU92" s="197"/>
      <c r="QV92" s="197"/>
      <c r="QW92" s="197"/>
      <c r="QX92" s="197"/>
      <c r="QY92" s="197"/>
      <c r="QZ92" s="197"/>
      <c r="RA92" s="197"/>
      <c r="RB92" s="197"/>
      <c r="RC92" s="197"/>
      <c r="RD92" s="197"/>
      <c r="RE92" s="197"/>
      <c r="RF92" s="197"/>
      <c r="RG92" s="197"/>
      <c r="RH92" s="197"/>
      <c r="RI92" s="197"/>
      <c r="RJ92" s="197"/>
      <c r="RK92" s="197"/>
      <c r="RL92" s="197"/>
      <c r="RM92" s="197"/>
      <c r="RN92" s="197"/>
      <c r="RO92" s="197"/>
      <c r="RP92" s="197"/>
      <c r="RQ92" s="197"/>
      <c r="RR92" s="197"/>
      <c r="RS92" s="197"/>
      <c r="RT92" s="197"/>
      <c r="RU92" s="197"/>
      <c r="RV92" s="197"/>
      <c r="RW92" s="197"/>
      <c r="RX92" s="197"/>
      <c r="RY92" s="197"/>
      <c r="RZ92" s="197"/>
      <c r="SA92" s="197"/>
      <c r="SB92" s="197"/>
      <c r="SC92" s="197"/>
      <c r="SD92" s="197"/>
      <c r="SE92" s="197"/>
      <c r="SF92" s="197"/>
      <c r="SG92" s="197"/>
      <c r="SH92" s="197"/>
      <c r="SI92" s="197"/>
      <c r="SJ92" s="197"/>
      <c r="SK92" s="197"/>
      <c r="SL92" s="197"/>
      <c r="SM92" s="197"/>
      <c r="SN92" s="197"/>
      <c r="SO92" s="197"/>
      <c r="SP92" s="197"/>
      <c r="SQ92" s="197"/>
      <c r="SR92" s="197"/>
      <c r="SS92" s="197"/>
      <c r="ST92" s="197"/>
      <c r="SU92" s="197"/>
      <c r="SV92" s="197"/>
      <c r="SW92" s="197"/>
      <c r="SX92" s="197"/>
      <c r="SY92" s="197"/>
      <c r="SZ92" s="197"/>
      <c r="TA92" s="197"/>
      <c r="TB92" s="197"/>
      <c r="TC92" s="197"/>
      <c r="TD92" s="197"/>
      <c r="TE92" s="197"/>
      <c r="TF92" s="197"/>
      <c r="TG92" s="197"/>
      <c r="TH92" s="197"/>
      <c r="TI92" s="197"/>
      <c r="TJ92" s="197"/>
      <c r="TK92" s="197"/>
      <c r="TL92" s="197"/>
      <c r="TM92" s="197"/>
      <c r="TN92" s="197"/>
      <c r="TO92" s="197"/>
      <c r="TP92" s="197"/>
      <c r="TQ92" s="197"/>
      <c r="TR92" s="197"/>
      <c r="TS92" s="197"/>
      <c r="TT92" s="197"/>
      <c r="TU92" s="197"/>
      <c r="TV92" s="197"/>
      <c r="TW92" s="197"/>
      <c r="TX92" s="197"/>
      <c r="TY92" s="197"/>
      <c r="TZ92" s="197"/>
      <c r="UA92" s="197"/>
      <c r="UB92" s="197"/>
      <c r="UC92" s="197"/>
      <c r="UD92" s="197"/>
      <c r="UE92" s="197"/>
      <c r="UF92" s="197"/>
      <c r="UG92" s="197"/>
      <c r="UH92" s="197"/>
      <c r="UI92" s="197"/>
      <c r="UJ92" s="197"/>
      <c r="UK92" s="197"/>
      <c r="UL92" s="197"/>
      <c r="UM92" s="197"/>
      <c r="UN92" s="197"/>
      <c r="UO92" s="197"/>
      <c r="UP92" s="197"/>
      <c r="UQ92" s="197"/>
      <c r="UR92" s="197"/>
      <c r="US92" s="197"/>
      <c r="UT92" s="197"/>
      <c r="UU92" s="197"/>
      <c r="UV92" s="197"/>
      <c r="UW92" s="197"/>
      <c r="UX92" s="197"/>
      <c r="UY92" s="197"/>
      <c r="UZ92" s="197"/>
      <c r="VA92" s="197"/>
      <c r="VB92" s="197"/>
      <c r="VC92" s="197"/>
      <c r="VD92" s="197"/>
      <c r="VE92" s="197"/>
      <c r="VF92" s="197"/>
      <c r="VG92" s="197"/>
      <c r="VH92" s="197"/>
      <c r="VI92" s="197"/>
      <c r="VJ92" s="197"/>
      <c r="VK92" s="197"/>
      <c r="VL92" s="197"/>
      <c r="VM92" s="197"/>
      <c r="VN92" s="197"/>
      <c r="VO92" s="197"/>
      <c r="VP92" s="197"/>
      <c r="VQ92" s="197"/>
      <c r="VR92" s="197"/>
      <c r="VS92" s="197"/>
      <c r="VT92" s="197"/>
      <c r="VU92" s="197"/>
      <c r="VV92" s="197"/>
      <c r="VW92" s="197"/>
      <c r="VX92" s="197"/>
      <c r="VY92" s="197"/>
      <c r="VZ92" s="197"/>
      <c r="WA92" s="197"/>
      <c r="WB92" s="197"/>
      <c r="WC92" s="197"/>
      <c r="WD92" s="197"/>
      <c r="WE92" s="197"/>
      <c r="WF92" s="197"/>
      <c r="WG92" s="197"/>
      <c r="WH92" s="197"/>
      <c r="WI92" s="197"/>
      <c r="WJ92" s="197"/>
      <c r="WK92" s="197"/>
      <c r="WL92" s="197"/>
      <c r="WM92" s="197"/>
      <c r="WN92" s="197"/>
      <c r="WO92" s="197"/>
      <c r="WP92" s="197"/>
      <c r="WQ92" s="197"/>
      <c r="WR92" s="197"/>
      <c r="WS92" s="197"/>
      <c r="WT92" s="197"/>
      <c r="WU92" s="197"/>
      <c r="WV92" s="197"/>
      <c r="WW92" s="197"/>
      <c r="WX92" s="197"/>
      <c r="WY92" s="197"/>
      <c r="WZ92" s="197"/>
      <c r="XA92" s="197"/>
      <c r="XB92" s="197"/>
      <c r="XC92" s="197"/>
      <c r="XD92" s="197"/>
      <c r="XE92" s="197"/>
      <c r="XF92" s="197"/>
      <c r="XG92" s="197"/>
      <c r="XH92" s="197"/>
      <c r="XI92" s="197"/>
      <c r="XJ92" s="197"/>
      <c r="XK92" s="197"/>
      <c r="XL92" s="197"/>
      <c r="XM92" s="197"/>
      <c r="XN92" s="197"/>
      <c r="XO92" s="197"/>
      <c r="XP92" s="197"/>
      <c r="XQ92" s="197"/>
      <c r="XR92" s="197"/>
      <c r="XS92" s="197"/>
      <c r="XT92" s="197"/>
      <c r="XU92" s="197"/>
      <c r="XV92" s="197"/>
      <c r="XW92" s="197"/>
      <c r="XX92" s="197"/>
      <c r="XY92" s="197"/>
      <c r="XZ92" s="197"/>
      <c r="YA92" s="197"/>
      <c r="YB92" s="197"/>
      <c r="YC92" s="197"/>
      <c r="YD92" s="197"/>
      <c r="YE92" s="197"/>
      <c r="YF92" s="197"/>
      <c r="YG92" s="197"/>
      <c r="YH92" s="197"/>
      <c r="YI92" s="197"/>
      <c r="YJ92" s="197"/>
      <c r="YK92" s="197"/>
      <c r="YL92" s="197"/>
      <c r="YM92" s="197"/>
      <c r="YN92" s="197"/>
      <c r="YO92" s="197"/>
      <c r="YP92" s="197"/>
      <c r="YQ92" s="197"/>
      <c r="YR92" s="197"/>
      <c r="YS92" s="197"/>
      <c r="YT92" s="197"/>
      <c r="YU92" s="197"/>
      <c r="YV92" s="197"/>
      <c r="YW92" s="197"/>
      <c r="YX92" s="197"/>
      <c r="YY92" s="197"/>
      <c r="YZ92" s="197"/>
      <c r="ZA92" s="197"/>
      <c r="ZB92" s="197"/>
      <c r="ZC92" s="197"/>
      <c r="ZD92" s="197"/>
      <c r="ZE92" s="197"/>
      <c r="ZF92" s="197"/>
      <c r="ZG92" s="197"/>
      <c r="ZH92" s="197"/>
      <c r="ZI92" s="197"/>
      <c r="ZJ92" s="197"/>
      <c r="ZK92" s="197"/>
      <c r="ZL92" s="197"/>
      <c r="ZM92" s="197"/>
      <c r="ZN92" s="197"/>
      <c r="ZO92" s="197"/>
      <c r="ZP92" s="197"/>
      <c r="ZQ92" s="197"/>
      <c r="ZR92" s="197"/>
      <c r="ZS92" s="197"/>
      <c r="ZT92" s="197"/>
      <c r="ZU92" s="197"/>
      <c r="ZV92" s="197"/>
      <c r="ZW92" s="197"/>
      <c r="ZX92" s="197"/>
      <c r="ZY92" s="197"/>
      <c r="ZZ92" s="197"/>
      <c r="AAA92" s="197"/>
      <c r="AAB92" s="197"/>
      <c r="AAC92" s="197"/>
      <c r="AAD92" s="197"/>
      <c r="AAE92" s="197"/>
      <c r="AAF92" s="197"/>
      <c r="AAG92" s="197"/>
      <c r="AAH92" s="197"/>
      <c r="AAI92" s="197"/>
      <c r="AAJ92" s="197"/>
      <c r="AAK92" s="197"/>
      <c r="AAL92" s="197"/>
      <c r="AAM92" s="197"/>
      <c r="AAN92" s="197"/>
      <c r="AAO92" s="197"/>
      <c r="AAP92" s="197"/>
      <c r="AAQ92" s="197"/>
      <c r="AAR92" s="197"/>
      <c r="AAS92" s="197"/>
      <c r="AAT92" s="197"/>
      <c r="AAU92" s="197"/>
      <c r="AAV92" s="197"/>
      <c r="AAW92" s="197"/>
      <c r="AAX92" s="197"/>
      <c r="AAY92" s="197"/>
      <c r="AAZ92" s="197"/>
      <c r="ABA92" s="197"/>
      <c r="ABB92" s="197"/>
      <c r="ABC92" s="197"/>
      <c r="ABD92" s="197"/>
      <c r="ABE92" s="197"/>
      <c r="ABF92" s="197"/>
      <c r="ABG92" s="197"/>
      <c r="ABH92" s="197"/>
      <c r="ABI92" s="197"/>
      <c r="ABJ92" s="197"/>
      <c r="ABK92" s="197"/>
      <c r="ABL92" s="197"/>
      <c r="ABM92" s="197"/>
      <c r="ABN92" s="197"/>
      <c r="ABO92" s="197"/>
      <c r="ABP92" s="197"/>
      <c r="ABQ92" s="197"/>
      <c r="ABR92" s="197"/>
      <c r="ABS92" s="197"/>
      <c r="ABT92" s="197"/>
      <c r="ABU92" s="197"/>
      <c r="ABV92" s="197"/>
      <c r="ABW92" s="197"/>
      <c r="ABX92" s="197"/>
      <c r="ABY92" s="197"/>
      <c r="ABZ92" s="197"/>
      <c r="ACA92" s="197"/>
      <c r="ACB92" s="197"/>
      <c r="ACC92" s="197"/>
      <c r="ACD92" s="197"/>
      <c r="ACE92" s="197"/>
      <c r="ACF92" s="197"/>
      <c r="ACG92" s="197"/>
      <c r="ACH92" s="197"/>
      <c r="ACI92" s="197"/>
      <c r="ACJ92" s="197"/>
      <c r="ACK92" s="197"/>
      <c r="ACL92" s="197"/>
      <c r="ACM92" s="197"/>
      <c r="ACN92" s="197"/>
      <c r="ACO92" s="197"/>
      <c r="ACP92" s="197"/>
      <c r="ACQ92" s="197"/>
      <c r="ACR92" s="197"/>
      <c r="ACS92" s="197"/>
      <c r="ACT92" s="197"/>
      <c r="ACU92" s="197"/>
      <c r="ACV92" s="197"/>
      <c r="ACW92" s="197"/>
      <c r="ACX92" s="197"/>
      <c r="ACY92" s="197"/>
      <c r="ACZ92" s="197"/>
      <c r="ADA92" s="197"/>
      <c r="ADB92" s="197"/>
      <c r="ADC92" s="197"/>
      <c r="ADD92" s="197"/>
      <c r="ADE92" s="197"/>
      <c r="ADF92" s="197"/>
      <c r="ADG92" s="197"/>
      <c r="ADH92" s="197"/>
      <c r="ADI92" s="197"/>
      <c r="ADJ92" s="197"/>
      <c r="ADK92" s="197"/>
      <c r="ADL92" s="197"/>
      <c r="ADM92" s="197"/>
      <c r="ADN92" s="197"/>
      <c r="ADO92" s="197"/>
      <c r="ADP92" s="197"/>
      <c r="ADQ92" s="197"/>
      <c r="ADR92" s="197"/>
      <c r="ADS92" s="197"/>
      <c r="ADT92" s="197"/>
      <c r="ADU92" s="197"/>
      <c r="ADV92" s="197"/>
      <c r="ADW92" s="197"/>
      <c r="ADX92" s="197"/>
      <c r="ADY92" s="197"/>
      <c r="ADZ92" s="197"/>
      <c r="AEA92" s="197"/>
      <c r="AEB92" s="197"/>
      <c r="AEC92" s="197"/>
      <c r="AED92" s="197"/>
      <c r="AEE92" s="197"/>
      <c r="AEF92" s="197"/>
      <c r="AEG92" s="197"/>
      <c r="AEH92" s="197"/>
      <c r="AEI92" s="197"/>
      <c r="AEJ92" s="197"/>
      <c r="AEK92" s="197"/>
      <c r="AEL92" s="197"/>
      <c r="AEM92" s="197"/>
      <c r="AEN92" s="197"/>
      <c r="AEO92" s="197"/>
      <c r="AEP92" s="197"/>
      <c r="AEQ92" s="197"/>
      <c r="AER92" s="197"/>
      <c r="AES92" s="197"/>
      <c r="AET92" s="197"/>
      <c r="AEU92" s="197"/>
      <c r="AEV92" s="197"/>
      <c r="AEW92" s="197"/>
      <c r="AEX92" s="197"/>
      <c r="AEY92" s="197"/>
      <c r="AEZ92" s="197"/>
      <c r="AFA92" s="197"/>
      <c r="AFB92" s="197"/>
      <c r="AFC92" s="197"/>
      <c r="AFD92" s="197"/>
      <c r="AFE92" s="197"/>
      <c r="AFF92" s="197"/>
      <c r="AFG92" s="197"/>
      <c r="AFH92" s="197"/>
      <c r="AFI92" s="197"/>
      <c r="AFJ92" s="197"/>
      <c r="AFK92" s="197"/>
      <c r="AFL92" s="197"/>
      <c r="AFM92" s="197"/>
      <c r="AFN92" s="197"/>
      <c r="AFO92" s="197"/>
      <c r="AFP92" s="197"/>
      <c r="AFQ92" s="197"/>
      <c r="AFR92" s="197"/>
      <c r="AFS92" s="197"/>
      <c r="AFT92" s="197"/>
      <c r="AFU92" s="197"/>
      <c r="AFV92" s="197"/>
      <c r="AFW92" s="197"/>
      <c r="AFX92" s="197"/>
      <c r="AFY92" s="197"/>
      <c r="AFZ92" s="197"/>
      <c r="AGA92" s="197"/>
      <c r="AGB92" s="197"/>
      <c r="AGC92" s="197"/>
      <c r="AGD92" s="197"/>
      <c r="AGE92" s="197"/>
      <c r="AGF92" s="197"/>
      <c r="AGG92" s="197"/>
      <c r="AGH92" s="197"/>
      <c r="AGI92" s="197"/>
      <c r="AGJ92" s="197"/>
      <c r="AGK92" s="197"/>
      <c r="AGL92" s="197"/>
      <c r="AGM92" s="197"/>
      <c r="AGN92" s="197"/>
      <c r="AGO92" s="197"/>
      <c r="AGP92" s="197"/>
      <c r="AGQ92" s="197"/>
      <c r="AGR92" s="197"/>
      <c r="AGS92" s="197"/>
      <c r="AGT92" s="197"/>
      <c r="AGU92" s="197"/>
      <c r="AGV92" s="197"/>
      <c r="AGW92" s="197"/>
      <c r="AGX92" s="197"/>
      <c r="AGY92" s="197"/>
      <c r="AGZ92" s="197"/>
      <c r="AHA92" s="197"/>
      <c r="AHB92" s="197"/>
      <c r="AHC92" s="197"/>
      <c r="AHD92" s="197"/>
      <c r="AHE92" s="197"/>
      <c r="AHF92" s="197"/>
      <c r="AHG92" s="197"/>
      <c r="AHH92" s="197"/>
      <c r="AHI92" s="197"/>
      <c r="AHJ92" s="197"/>
      <c r="AHK92" s="197"/>
      <c r="AHL92" s="197"/>
      <c r="AHM92" s="197"/>
      <c r="AHN92" s="197"/>
      <c r="AHO92" s="197"/>
      <c r="AHP92" s="197"/>
      <c r="AHQ92" s="197"/>
      <c r="AHR92" s="197"/>
      <c r="AHS92" s="197"/>
      <c r="AHT92" s="197"/>
      <c r="AHU92" s="197"/>
      <c r="AHV92" s="197"/>
      <c r="AHW92" s="197"/>
      <c r="AHX92" s="197"/>
      <c r="AHY92" s="197"/>
      <c r="AHZ92" s="197"/>
      <c r="AIA92" s="197"/>
      <c r="AIB92" s="197"/>
      <c r="AIC92" s="197"/>
      <c r="AID92" s="197"/>
      <c r="AIE92" s="197"/>
      <c r="AIF92" s="197"/>
      <c r="AIG92" s="197"/>
      <c r="AIH92" s="197"/>
      <c r="AII92" s="197"/>
      <c r="AIJ92" s="197"/>
      <c r="AIK92" s="197"/>
      <c r="AIL92" s="197"/>
      <c r="AIM92" s="197"/>
      <c r="AIN92" s="197"/>
      <c r="AIO92" s="197"/>
      <c r="AIP92" s="197"/>
      <c r="AIQ92" s="197"/>
      <c r="AIR92" s="197"/>
      <c r="AIS92" s="197"/>
      <c r="AIT92" s="197"/>
      <c r="AIU92" s="197"/>
      <c r="AIV92" s="197"/>
      <c r="AIW92" s="197"/>
      <c r="AIX92" s="197"/>
      <c r="AIY92" s="197"/>
      <c r="AIZ92" s="197"/>
      <c r="AJA92" s="197"/>
      <c r="AJB92" s="197"/>
      <c r="AJC92" s="197"/>
      <c r="AJD92" s="197"/>
      <c r="AJE92" s="197"/>
      <c r="AJF92" s="197"/>
      <c r="AJG92" s="197"/>
      <c r="AJH92" s="197"/>
      <c r="AJI92" s="197"/>
      <c r="AJJ92" s="197"/>
      <c r="AJK92" s="197"/>
      <c r="AJL92" s="197"/>
      <c r="AJM92" s="197"/>
      <c r="AJN92" s="197"/>
      <c r="AJO92" s="197"/>
      <c r="AJP92" s="197"/>
      <c r="AJQ92" s="197"/>
      <c r="AJR92" s="197"/>
      <c r="AJS92" s="197"/>
      <c r="AJT92" s="197"/>
      <c r="AJU92" s="197"/>
      <c r="AJV92" s="197"/>
      <c r="AJW92" s="197"/>
      <c r="AJX92" s="197"/>
      <c r="AJY92" s="197"/>
      <c r="AJZ92" s="197"/>
      <c r="AKA92" s="197"/>
      <c r="AKB92" s="197"/>
      <c r="AKC92" s="197"/>
      <c r="AKD92" s="197"/>
      <c r="AKE92" s="197"/>
      <c r="AKF92" s="197"/>
      <c r="AKG92" s="197"/>
      <c r="AKH92" s="197"/>
      <c r="AKI92" s="197"/>
      <c r="AKJ92" s="197"/>
      <c r="AKK92" s="197"/>
      <c r="AKL92" s="197"/>
      <c r="AKM92" s="197"/>
      <c r="AKN92" s="197"/>
      <c r="AKO92" s="197"/>
      <c r="AKP92" s="197"/>
      <c r="AKQ92" s="197"/>
      <c r="AKR92" s="197"/>
      <c r="AKS92" s="197"/>
      <c r="AKT92" s="197"/>
      <c r="AKU92" s="197"/>
      <c r="AKV92" s="197"/>
      <c r="AKW92" s="197"/>
      <c r="AKX92" s="197"/>
      <c r="AKY92" s="197"/>
      <c r="AKZ92" s="197"/>
      <c r="ALA92" s="197"/>
      <c r="ALB92" s="197"/>
      <c r="ALC92" s="197"/>
      <c r="ALD92" s="197"/>
      <c r="ALE92" s="197"/>
      <c r="ALF92" s="197"/>
      <c r="ALG92" s="197"/>
      <c r="ALH92" s="197"/>
      <c r="ALI92" s="197"/>
      <c r="ALJ92" s="197"/>
      <c r="ALK92" s="197"/>
      <c r="ALL92" s="197"/>
      <c r="ALM92" s="197"/>
      <c r="ALN92" s="197"/>
      <c r="ALO92" s="197"/>
      <c r="ALP92" s="197"/>
      <c r="ALQ92" s="197"/>
      <c r="ALR92" s="197"/>
      <c r="ALS92" s="197"/>
      <c r="ALT92" s="197"/>
      <c r="ALU92" s="197"/>
      <c r="ALV92" s="197"/>
      <c r="ALW92" s="197"/>
      <c r="ALX92" s="197"/>
      <c r="ALY92" s="197"/>
      <c r="ALZ92" s="197"/>
      <c r="AMA92" s="197"/>
      <c r="AMB92" s="197"/>
    </row>
    <row r="93" spans="1:1016" s="198" customFormat="1" x14ac:dyDescent="0.25">
      <c r="A93" s="349"/>
      <c r="B93" s="274" t="s">
        <v>408</v>
      </c>
      <c r="C93" s="33"/>
      <c r="D93" s="33"/>
      <c r="E93" s="33"/>
      <c r="F93" s="33"/>
      <c r="G93" s="33"/>
      <c r="H93" s="33"/>
      <c r="I93" s="33"/>
      <c r="J93" s="39" t="s">
        <v>111</v>
      </c>
      <c r="K93" s="56"/>
      <c r="L93" s="139"/>
      <c r="M93" s="313">
        <f>2036-86.03</f>
        <v>1950</v>
      </c>
      <c r="N93" s="56"/>
      <c r="O93" s="197"/>
      <c r="P93" s="197"/>
      <c r="Q93" s="197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7"/>
      <c r="AG93" s="197"/>
      <c r="AH93" s="197"/>
      <c r="AI93" s="197"/>
      <c r="AJ93" s="197"/>
      <c r="AK93" s="197"/>
      <c r="AL93" s="197"/>
      <c r="AM93" s="197"/>
      <c r="AN93" s="197"/>
      <c r="AO93" s="197"/>
      <c r="AP93" s="197"/>
      <c r="AQ93" s="197"/>
      <c r="AR93" s="197"/>
      <c r="AS93" s="197"/>
      <c r="AT93" s="197"/>
      <c r="AU93" s="197"/>
      <c r="AV93" s="197"/>
      <c r="AW93" s="197"/>
      <c r="AX93" s="197"/>
      <c r="AY93" s="197"/>
      <c r="AZ93" s="197"/>
      <c r="BA93" s="197"/>
      <c r="BB93" s="197"/>
      <c r="BC93" s="197"/>
      <c r="BD93" s="197"/>
      <c r="BE93" s="197"/>
      <c r="BF93" s="197"/>
      <c r="BG93" s="197"/>
      <c r="BH93" s="197"/>
      <c r="BI93" s="197"/>
      <c r="BJ93" s="197"/>
      <c r="BK93" s="197"/>
      <c r="BL93" s="197"/>
      <c r="BM93" s="197"/>
      <c r="BN93" s="197"/>
      <c r="BO93" s="197"/>
      <c r="BP93" s="197"/>
      <c r="BQ93" s="197"/>
      <c r="BR93" s="197"/>
      <c r="BS93" s="197"/>
      <c r="BT93" s="197"/>
      <c r="BU93" s="197"/>
      <c r="BV93" s="197"/>
      <c r="BW93" s="197"/>
      <c r="BX93" s="197"/>
      <c r="BY93" s="197"/>
      <c r="BZ93" s="197"/>
      <c r="CA93" s="197"/>
      <c r="CB93" s="197"/>
      <c r="CC93" s="197"/>
      <c r="CD93" s="197"/>
      <c r="CE93" s="197"/>
      <c r="CF93" s="197"/>
      <c r="CG93" s="197"/>
      <c r="CH93" s="197"/>
      <c r="CI93" s="197"/>
      <c r="CJ93" s="197"/>
      <c r="CK93" s="197"/>
      <c r="CL93" s="197"/>
      <c r="CM93" s="197"/>
      <c r="CN93" s="197"/>
      <c r="CO93" s="197"/>
      <c r="CP93" s="197"/>
      <c r="CQ93" s="197"/>
      <c r="CR93" s="197"/>
      <c r="CS93" s="197"/>
      <c r="CT93" s="197"/>
      <c r="CU93" s="197"/>
      <c r="CV93" s="197"/>
      <c r="CW93" s="197"/>
      <c r="CX93" s="197"/>
      <c r="CY93" s="197"/>
      <c r="CZ93" s="197"/>
      <c r="DA93" s="197"/>
      <c r="DB93" s="197"/>
      <c r="DC93" s="197"/>
      <c r="DD93" s="197"/>
      <c r="DE93" s="197"/>
      <c r="DF93" s="197"/>
      <c r="DG93" s="197"/>
      <c r="DH93" s="197"/>
      <c r="DI93" s="197"/>
      <c r="DJ93" s="197"/>
      <c r="DK93" s="197"/>
      <c r="DL93" s="197"/>
      <c r="DM93" s="197"/>
      <c r="DN93" s="197"/>
      <c r="DO93" s="197"/>
      <c r="DP93" s="197"/>
      <c r="DQ93" s="197"/>
      <c r="DR93" s="197"/>
      <c r="DS93" s="197"/>
      <c r="DT93" s="197"/>
      <c r="DU93" s="197"/>
      <c r="DV93" s="197"/>
      <c r="DW93" s="197"/>
      <c r="DX93" s="197"/>
      <c r="DY93" s="197"/>
      <c r="DZ93" s="197"/>
      <c r="EA93" s="197"/>
      <c r="EB93" s="197"/>
      <c r="EC93" s="197"/>
      <c r="ED93" s="197"/>
      <c r="EE93" s="197"/>
      <c r="EF93" s="197"/>
      <c r="EG93" s="197"/>
      <c r="EH93" s="197"/>
      <c r="EI93" s="197"/>
      <c r="EJ93" s="197"/>
      <c r="EK93" s="197"/>
      <c r="EL93" s="197"/>
      <c r="EM93" s="197"/>
      <c r="EN93" s="197"/>
      <c r="EO93" s="197"/>
      <c r="EP93" s="197"/>
      <c r="EQ93" s="197"/>
      <c r="ER93" s="197"/>
      <c r="ES93" s="197"/>
      <c r="ET93" s="197"/>
      <c r="EU93" s="197"/>
      <c r="EV93" s="197"/>
      <c r="EW93" s="197"/>
      <c r="EX93" s="197"/>
      <c r="EY93" s="197"/>
      <c r="EZ93" s="197"/>
      <c r="FA93" s="197"/>
      <c r="FB93" s="197"/>
      <c r="FC93" s="197"/>
      <c r="FD93" s="197"/>
      <c r="FE93" s="197"/>
      <c r="FF93" s="197"/>
      <c r="FG93" s="197"/>
      <c r="FH93" s="197"/>
      <c r="FI93" s="197"/>
      <c r="FJ93" s="197"/>
      <c r="FK93" s="197"/>
      <c r="FL93" s="197"/>
      <c r="FM93" s="197"/>
      <c r="FN93" s="197"/>
      <c r="FO93" s="197"/>
      <c r="FP93" s="197"/>
      <c r="FQ93" s="197"/>
      <c r="FR93" s="197"/>
      <c r="FS93" s="197"/>
      <c r="FT93" s="197"/>
      <c r="FU93" s="197"/>
      <c r="FV93" s="197"/>
      <c r="FW93" s="197"/>
      <c r="FX93" s="197"/>
      <c r="FY93" s="197"/>
      <c r="FZ93" s="197"/>
      <c r="GA93" s="197"/>
      <c r="GB93" s="197"/>
      <c r="GC93" s="197"/>
      <c r="GD93" s="197"/>
      <c r="GE93" s="197"/>
      <c r="GF93" s="197"/>
      <c r="GG93" s="197"/>
      <c r="GH93" s="197"/>
      <c r="GI93" s="197"/>
      <c r="GJ93" s="197"/>
      <c r="GK93" s="197"/>
      <c r="GL93" s="197"/>
      <c r="GM93" s="197"/>
      <c r="GN93" s="197"/>
      <c r="GO93" s="197"/>
      <c r="GP93" s="197"/>
      <c r="GQ93" s="197"/>
      <c r="GR93" s="197"/>
      <c r="GS93" s="197"/>
      <c r="GT93" s="197"/>
      <c r="GU93" s="197"/>
      <c r="GV93" s="197"/>
      <c r="GW93" s="197"/>
      <c r="GX93" s="197"/>
      <c r="GY93" s="197"/>
      <c r="GZ93" s="197"/>
      <c r="HA93" s="197"/>
      <c r="HB93" s="197"/>
      <c r="HC93" s="197"/>
      <c r="HD93" s="197"/>
      <c r="HE93" s="197"/>
      <c r="HF93" s="197"/>
      <c r="HG93" s="197"/>
      <c r="HH93" s="197"/>
      <c r="HI93" s="197"/>
      <c r="HJ93" s="197"/>
      <c r="HK93" s="197"/>
      <c r="HL93" s="197"/>
      <c r="HM93" s="197"/>
      <c r="HN93" s="197"/>
      <c r="HO93" s="197"/>
      <c r="HP93" s="197"/>
      <c r="HQ93" s="197"/>
      <c r="HR93" s="197"/>
      <c r="HS93" s="197"/>
      <c r="HT93" s="197"/>
      <c r="HU93" s="197"/>
      <c r="HV93" s="197"/>
      <c r="HW93" s="197"/>
      <c r="HX93" s="197"/>
      <c r="HY93" s="197"/>
      <c r="HZ93" s="197"/>
      <c r="IA93" s="197"/>
      <c r="IB93" s="197"/>
      <c r="IC93" s="197"/>
      <c r="ID93" s="197"/>
      <c r="IE93" s="197"/>
      <c r="IF93" s="197"/>
      <c r="IG93" s="197"/>
      <c r="IH93" s="197"/>
      <c r="II93" s="197"/>
      <c r="IJ93" s="197"/>
      <c r="IK93" s="197"/>
      <c r="IL93" s="197"/>
      <c r="IM93" s="197"/>
      <c r="IN93" s="197"/>
      <c r="IO93" s="197"/>
      <c r="IP93" s="197"/>
      <c r="IQ93" s="197"/>
      <c r="IR93" s="197"/>
      <c r="IS93" s="197"/>
      <c r="IT93" s="197"/>
      <c r="IU93" s="197"/>
      <c r="IV93" s="197"/>
      <c r="IW93" s="197"/>
      <c r="IX93" s="197"/>
      <c r="IY93" s="197"/>
      <c r="IZ93" s="197"/>
      <c r="JA93" s="197"/>
      <c r="JB93" s="197"/>
      <c r="JC93" s="197"/>
      <c r="JD93" s="197"/>
      <c r="JE93" s="197"/>
      <c r="JF93" s="197"/>
      <c r="JG93" s="197"/>
      <c r="JH93" s="197"/>
      <c r="JI93" s="197"/>
      <c r="JJ93" s="197"/>
      <c r="JK93" s="197"/>
      <c r="JL93" s="197"/>
      <c r="JM93" s="197"/>
      <c r="JN93" s="197"/>
      <c r="JO93" s="197"/>
      <c r="JP93" s="197"/>
      <c r="JQ93" s="197"/>
      <c r="JR93" s="197"/>
      <c r="JS93" s="197"/>
      <c r="JT93" s="197"/>
      <c r="JU93" s="197"/>
      <c r="JV93" s="197"/>
      <c r="JW93" s="197"/>
      <c r="JX93" s="197"/>
      <c r="JY93" s="197"/>
      <c r="JZ93" s="197"/>
      <c r="KA93" s="197"/>
      <c r="KB93" s="197"/>
      <c r="KC93" s="197"/>
      <c r="KD93" s="197"/>
      <c r="KE93" s="197"/>
      <c r="KF93" s="197"/>
      <c r="KG93" s="197"/>
      <c r="KH93" s="197"/>
      <c r="KI93" s="197"/>
      <c r="KJ93" s="197"/>
      <c r="KK93" s="197"/>
      <c r="KL93" s="197"/>
      <c r="KM93" s="197"/>
      <c r="KN93" s="197"/>
      <c r="KO93" s="197"/>
      <c r="KP93" s="197"/>
      <c r="KQ93" s="197"/>
      <c r="KR93" s="197"/>
      <c r="KS93" s="197"/>
      <c r="KT93" s="197"/>
      <c r="KU93" s="197"/>
      <c r="KV93" s="197"/>
      <c r="KW93" s="197"/>
      <c r="KX93" s="197"/>
      <c r="KY93" s="197"/>
      <c r="KZ93" s="197"/>
      <c r="LA93" s="197"/>
      <c r="LB93" s="197"/>
      <c r="LC93" s="197"/>
      <c r="LD93" s="197"/>
      <c r="LE93" s="197"/>
      <c r="LF93" s="197"/>
      <c r="LG93" s="197"/>
      <c r="LH93" s="197"/>
      <c r="LI93" s="197"/>
      <c r="LJ93" s="197"/>
      <c r="LK93" s="197"/>
      <c r="LL93" s="197"/>
      <c r="LM93" s="197"/>
      <c r="LN93" s="197"/>
      <c r="LO93" s="197"/>
      <c r="LP93" s="197"/>
      <c r="LQ93" s="197"/>
      <c r="LR93" s="197"/>
      <c r="LS93" s="197"/>
      <c r="LT93" s="197"/>
      <c r="LU93" s="197"/>
      <c r="LV93" s="197"/>
      <c r="LW93" s="197"/>
      <c r="LX93" s="197"/>
      <c r="LY93" s="197"/>
      <c r="LZ93" s="197"/>
      <c r="MA93" s="197"/>
      <c r="MB93" s="197"/>
      <c r="MC93" s="197"/>
      <c r="MD93" s="197"/>
      <c r="ME93" s="197"/>
      <c r="MF93" s="197"/>
      <c r="MG93" s="197"/>
      <c r="MH93" s="197"/>
      <c r="MI93" s="197"/>
      <c r="MJ93" s="197"/>
      <c r="MK93" s="197"/>
      <c r="ML93" s="197"/>
      <c r="MM93" s="197"/>
      <c r="MN93" s="197"/>
      <c r="MO93" s="197"/>
      <c r="MP93" s="197"/>
      <c r="MQ93" s="197"/>
      <c r="MR93" s="197"/>
      <c r="MS93" s="197"/>
      <c r="MT93" s="197"/>
      <c r="MU93" s="197"/>
      <c r="MV93" s="197"/>
      <c r="MW93" s="197"/>
      <c r="MX93" s="197"/>
      <c r="MY93" s="197"/>
      <c r="MZ93" s="197"/>
      <c r="NA93" s="197"/>
      <c r="NB93" s="197"/>
      <c r="NC93" s="197"/>
      <c r="ND93" s="197"/>
      <c r="NE93" s="197"/>
      <c r="NF93" s="197"/>
      <c r="NG93" s="197"/>
      <c r="NH93" s="197"/>
      <c r="NI93" s="197"/>
      <c r="NJ93" s="197"/>
      <c r="NK93" s="197"/>
      <c r="NL93" s="197"/>
      <c r="NM93" s="197"/>
      <c r="NN93" s="197"/>
      <c r="NO93" s="197"/>
      <c r="NP93" s="197"/>
      <c r="NQ93" s="197"/>
      <c r="NR93" s="197"/>
      <c r="NS93" s="197"/>
      <c r="NT93" s="197"/>
      <c r="NU93" s="197"/>
      <c r="NV93" s="197"/>
      <c r="NW93" s="197"/>
      <c r="NX93" s="197"/>
      <c r="NY93" s="197"/>
      <c r="NZ93" s="197"/>
      <c r="OA93" s="197"/>
      <c r="OB93" s="197"/>
      <c r="OC93" s="197"/>
      <c r="OD93" s="197"/>
      <c r="OE93" s="197"/>
      <c r="OF93" s="197"/>
      <c r="OG93" s="197"/>
      <c r="OH93" s="197"/>
      <c r="OI93" s="197"/>
      <c r="OJ93" s="197"/>
      <c r="OK93" s="197"/>
      <c r="OL93" s="197"/>
      <c r="OM93" s="197"/>
      <c r="ON93" s="197"/>
      <c r="OO93" s="197"/>
      <c r="OP93" s="197"/>
      <c r="OQ93" s="197"/>
      <c r="OR93" s="197"/>
      <c r="OS93" s="197"/>
      <c r="OT93" s="197"/>
      <c r="OU93" s="197"/>
      <c r="OV93" s="197"/>
      <c r="OW93" s="197"/>
      <c r="OX93" s="197"/>
      <c r="OY93" s="197"/>
      <c r="OZ93" s="197"/>
      <c r="PA93" s="197"/>
      <c r="PB93" s="197"/>
      <c r="PC93" s="197"/>
      <c r="PD93" s="197"/>
      <c r="PE93" s="197"/>
      <c r="PF93" s="197"/>
      <c r="PG93" s="197"/>
      <c r="PH93" s="197"/>
      <c r="PI93" s="197"/>
      <c r="PJ93" s="197"/>
      <c r="PK93" s="197"/>
      <c r="PL93" s="197"/>
      <c r="PM93" s="197"/>
      <c r="PN93" s="197"/>
      <c r="PO93" s="197"/>
      <c r="PP93" s="197"/>
      <c r="PQ93" s="197"/>
      <c r="PR93" s="197"/>
      <c r="PS93" s="197"/>
      <c r="PT93" s="197"/>
      <c r="PU93" s="197"/>
      <c r="PV93" s="197"/>
      <c r="PW93" s="197"/>
      <c r="PX93" s="197"/>
      <c r="PY93" s="197"/>
      <c r="PZ93" s="197"/>
      <c r="QA93" s="197"/>
      <c r="QB93" s="197"/>
      <c r="QC93" s="197"/>
      <c r="QD93" s="197"/>
      <c r="QE93" s="197"/>
      <c r="QF93" s="197"/>
      <c r="QG93" s="197"/>
      <c r="QH93" s="197"/>
      <c r="QI93" s="197"/>
      <c r="QJ93" s="197"/>
      <c r="QK93" s="197"/>
      <c r="QL93" s="197"/>
      <c r="QM93" s="197"/>
      <c r="QN93" s="197"/>
      <c r="QO93" s="197"/>
      <c r="QP93" s="197"/>
      <c r="QQ93" s="197"/>
      <c r="QR93" s="197"/>
      <c r="QS93" s="197"/>
      <c r="QT93" s="197"/>
      <c r="QU93" s="197"/>
      <c r="QV93" s="197"/>
      <c r="QW93" s="197"/>
      <c r="QX93" s="197"/>
      <c r="QY93" s="197"/>
      <c r="QZ93" s="197"/>
      <c r="RA93" s="197"/>
      <c r="RB93" s="197"/>
      <c r="RC93" s="197"/>
      <c r="RD93" s="197"/>
      <c r="RE93" s="197"/>
      <c r="RF93" s="197"/>
      <c r="RG93" s="197"/>
      <c r="RH93" s="197"/>
      <c r="RI93" s="197"/>
      <c r="RJ93" s="197"/>
      <c r="RK93" s="197"/>
      <c r="RL93" s="197"/>
      <c r="RM93" s="197"/>
      <c r="RN93" s="197"/>
      <c r="RO93" s="197"/>
      <c r="RP93" s="197"/>
      <c r="RQ93" s="197"/>
      <c r="RR93" s="197"/>
      <c r="RS93" s="197"/>
      <c r="RT93" s="197"/>
      <c r="RU93" s="197"/>
      <c r="RV93" s="197"/>
      <c r="RW93" s="197"/>
      <c r="RX93" s="197"/>
      <c r="RY93" s="197"/>
      <c r="RZ93" s="197"/>
      <c r="SA93" s="197"/>
      <c r="SB93" s="197"/>
      <c r="SC93" s="197"/>
      <c r="SD93" s="197"/>
      <c r="SE93" s="197"/>
      <c r="SF93" s="197"/>
      <c r="SG93" s="197"/>
      <c r="SH93" s="197"/>
      <c r="SI93" s="197"/>
      <c r="SJ93" s="197"/>
      <c r="SK93" s="197"/>
      <c r="SL93" s="197"/>
      <c r="SM93" s="197"/>
      <c r="SN93" s="197"/>
      <c r="SO93" s="197"/>
      <c r="SP93" s="197"/>
      <c r="SQ93" s="197"/>
      <c r="SR93" s="197"/>
      <c r="SS93" s="197"/>
      <c r="ST93" s="197"/>
      <c r="SU93" s="197"/>
      <c r="SV93" s="197"/>
      <c r="SW93" s="197"/>
      <c r="SX93" s="197"/>
      <c r="SY93" s="197"/>
      <c r="SZ93" s="197"/>
      <c r="TA93" s="197"/>
      <c r="TB93" s="197"/>
      <c r="TC93" s="197"/>
      <c r="TD93" s="197"/>
      <c r="TE93" s="197"/>
      <c r="TF93" s="197"/>
      <c r="TG93" s="197"/>
      <c r="TH93" s="197"/>
      <c r="TI93" s="197"/>
      <c r="TJ93" s="197"/>
      <c r="TK93" s="197"/>
      <c r="TL93" s="197"/>
      <c r="TM93" s="197"/>
      <c r="TN93" s="197"/>
      <c r="TO93" s="197"/>
      <c r="TP93" s="197"/>
      <c r="TQ93" s="197"/>
      <c r="TR93" s="197"/>
      <c r="TS93" s="197"/>
      <c r="TT93" s="197"/>
      <c r="TU93" s="197"/>
      <c r="TV93" s="197"/>
      <c r="TW93" s="197"/>
      <c r="TX93" s="197"/>
      <c r="TY93" s="197"/>
      <c r="TZ93" s="197"/>
      <c r="UA93" s="197"/>
      <c r="UB93" s="197"/>
      <c r="UC93" s="197"/>
      <c r="UD93" s="197"/>
      <c r="UE93" s="197"/>
      <c r="UF93" s="197"/>
      <c r="UG93" s="197"/>
      <c r="UH93" s="197"/>
      <c r="UI93" s="197"/>
      <c r="UJ93" s="197"/>
      <c r="UK93" s="197"/>
      <c r="UL93" s="197"/>
      <c r="UM93" s="197"/>
      <c r="UN93" s="197"/>
      <c r="UO93" s="197"/>
      <c r="UP93" s="197"/>
      <c r="UQ93" s="197"/>
      <c r="UR93" s="197"/>
      <c r="US93" s="197"/>
      <c r="UT93" s="197"/>
      <c r="UU93" s="197"/>
      <c r="UV93" s="197"/>
      <c r="UW93" s="197"/>
      <c r="UX93" s="197"/>
      <c r="UY93" s="197"/>
      <c r="UZ93" s="197"/>
      <c r="VA93" s="197"/>
      <c r="VB93" s="197"/>
      <c r="VC93" s="197"/>
      <c r="VD93" s="197"/>
      <c r="VE93" s="197"/>
      <c r="VF93" s="197"/>
      <c r="VG93" s="197"/>
      <c r="VH93" s="197"/>
      <c r="VI93" s="197"/>
      <c r="VJ93" s="197"/>
      <c r="VK93" s="197"/>
      <c r="VL93" s="197"/>
      <c r="VM93" s="197"/>
      <c r="VN93" s="197"/>
      <c r="VO93" s="197"/>
      <c r="VP93" s="197"/>
      <c r="VQ93" s="197"/>
      <c r="VR93" s="197"/>
      <c r="VS93" s="197"/>
      <c r="VT93" s="197"/>
      <c r="VU93" s="197"/>
      <c r="VV93" s="197"/>
      <c r="VW93" s="197"/>
      <c r="VX93" s="197"/>
      <c r="VY93" s="197"/>
      <c r="VZ93" s="197"/>
      <c r="WA93" s="197"/>
      <c r="WB93" s="197"/>
      <c r="WC93" s="197"/>
      <c r="WD93" s="197"/>
      <c r="WE93" s="197"/>
      <c r="WF93" s="197"/>
      <c r="WG93" s="197"/>
      <c r="WH93" s="197"/>
      <c r="WI93" s="197"/>
      <c r="WJ93" s="197"/>
      <c r="WK93" s="197"/>
      <c r="WL93" s="197"/>
      <c r="WM93" s="197"/>
      <c r="WN93" s="197"/>
      <c r="WO93" s="197"/>
      <c r="WP93" s="197"/>
      <c r="WQ93" s="197"/>
      <c r="WR93" s="197"/>
      <c r="WS93" s="197"/>
      <c r="WT93" s="197"/>
      <c r="WU93" s="197"/>
      <c r="WV93" s="197"/>
      <c r="WW93" s="197"/>
      <c r="WX93" s="197"/>
      <c r="WY93" s="197"/>
      <c r="WZ93" s="197"/>
      <c r="XA93" s="197"/>
      <c r="XB93" s="197"/>
      <c r="XC93" s="197"/>
      <c r="XD93" s="197"/>
      <c r="XE93" s="197"/>
      <c r="XF93" s="197"/>
      <c r="XG93" s="197"/>
      <c r="XH93" s="197"/>
      <c r="XI93" s="197"/>
      <c r="XJ93" s="197"/>
      <c r="XK93" s="197"/>
      <c r="XL93" s="197"/>
      <c r="XM93" s="197"/>
      <c r="XN93" s="197"/>
      <c r="XO93" s="197"/>
      <c r="XP93" s="197"/>
      <c r="XQ93" s="197"/>
      <c r="XR93" s="197"/>
      <c r="XS93" s="197"/>
      <c r="XT93" s="197"/>
      <c r="XU93" s="197"/>
      <c r="XV93" s="197"/>
      <c r="XW93" s="197"/>
      <c r="XX93" s="197"/>
      <c r="XY93" s="197"/>
      <c r="XZ93" s="197"/>
      <c r="YA93" s="197"/>
      <c r="YB93" s="197"/>
      <c r="YC93" s="197"/>
      <c r="YD93" s="197"/>
      <c r="YE93" s="197"/>
      <c r="YF93" s="197"/>
      <c r="YG93" s="197"/>
      <c r="YH93" s="197"/>
      <c r="YI93" s="197"/>
      <c r="YJ93" s="197"/>
      <c r="YK93" s="197"/>
      <c r="YL93" s="197"/>
      <c r="YM93" s="197"/>
      <c r="YN93" s="197"/>
      <c r="YO93" s="197"/>
      <c r="YP93" s="197"/>
      <c r="YQ93" s="197"/>
      <c r="YR93" s="197"/>
      <c r="YS93" s="197"/>
      <c r="YT93" s="197"/>
      <c r="YU93" s="197"/>
      <c r="YV93" s="197"/>
      <c r="YW93" s="197"/>
      <c r="YX93" s="197"/>
      <c r="YY93" s="197"/>
      <c r="YZ93" s="197"/>
      <c r="ZA93" s="197"/>
      <c r="ZB93" s="197"/>
      <c r="ZC93" s="197"/>
      <c r="ZD93" s="197"/>
      <c r="ZE93" s="197"/>
      <c r="ZF93" s="197"/>
      <c r="ZG93" s="197"/>
      <c r="ZH93" s="197"/>
      <c r="ZI93" s="197"/>
      <c r="ZJ93" s="197"/>
      <c r="ZK93" s="197"/>
      <c r="ZL93" s="197"/>
      <c r="ZM93" s="197"/>
      <c r="ZN93" s="197"/>
      <c r="ZO93" s="197"/>
      <c r="ZP93" s="197"/>
      <c r="ZQ93" s="197"/>
      <c r="ZR93" s="197"/>
      <c r="ZS93" s="197"/>
      <c r="ZT93" s="197"/>
      <c r="ZU93" s="197"/>
      <c r="ZV93" s="197"/>
      <c r="ZW93" s="197"/>
      <c r="ZX93" s="197"/>
      <c r="ZY93" s="197"/>
      <c r="ZZ93" s="197"/>
      <c r="AAA93" s="197"/>
      <c r="AAB93" s="197"/>
      <c r="AAC93" s="197"/>
      <c r="AAD93" s="197"/>
      <c r="AAE93" s="197"/>
      <c r="AAF93" s="197"/>
      <c r="AAG93" s="197"/>
      <c r="AAH93" s="197"/>
      <c r="AAI93" s="197"/>
      <c r="AAJ93" s="197"/>
      <c r="AAK93" s="197"/>
      <c r="AAL93" s="197"/>
      <c r="AAM93" s="197"/>
      <c r="AAN93" s="197"/>
      <c r="AAO93" s="197"/>
      <c r="AAP93" s="197"/>
      <c r="AAQ93" s="197"/>
      <c r="AAR93" s="197"/>
      <c r="AAS93" s="197"/>
      <c r="AAT93" s="197"/>
      <c r="AAU93" s="197"/>
      <c r="AAV93" s="197"/>
      <c r="AAW93" s="197"/>
      <c r="AAX93" s="197"/>
      <c r="AAY93" s="197"/>
      <c r="AAZ93" s="197"/>
      <c r="ABA93" s="197"/>
      <c r="ABB93" s="197"/>
      <c r="ABC93" s="197"/>
      <c r="ABD93" s="197"/>
      <c r="ABE93" s="197"/>
      <c r="ABF93" s="197"/>
      <c r="ABG93" s="197"/>
      <c r="ABH93" s="197"/>
      <c r="ABI93" s="197"/>
      <c r="ABJ93" s="197"/>
      <c r="ABK93" s="197"/>
      <c r="ABL93" s="197"/>
      <c r="ABM93" s="197"/>
      <c r="ABN93" s="197"/>
      <c r="ABO93" s="197"/>
      <c r="ABP93" s="197"/>
      <c r="ABQ93" s="197"/>
      <c r="ABR93" s="197"/>
      <c r="ABS93" s="197"/>
      <c r="ABT93" s="197"/>
      <c r="ABU93" s="197"/>
      <c r="ABV93" s="197"/>
      <c r="ABW93" s="197"/>
      <c r="ABX93" s="197"/>
      <c r="ABY93" s="197"/>
      <c r="ABZ93" s="197"/>
      <c r="ACA93" s="197"/>
      <c r="ACB93" s="197"/>
      <c r="ACC93" s="197"/>
      <c r="ACD93" s="197"/>
      <c r="ACE93" s="197"/>
      <c r="ACF93" s="197"/>
      <c r="ACG93" s="197"/>
      <c r="ACH93" s="197"/>
      <c r="ACI93" s="197"/>
      <c r="ACJ93" s="197"/>
      <c r="ACK93" s="197"/>
      <c r="ACL93" s="197"/>
      <c r="ACM93" s="197"/>
      <c r="ACN93" s="197"/>
      <c r="ACO93" s="197"/>
      <c r="ACP93" s="197"/>
      <c r="ACQ93" s="197"/>
      <c r="ACR93" s="197"/>
      <c r="ACS93" s="197"/>
      <c r="ACT93" s="197"/>
      <c r="ACU93" s="197"/>
      <c r="ACV93" s="197"/>
      <c r="ACW93" s="197"/>
      <c r="ACX93" s="197"/>
      <c r="ACY93" s="197"/>
      <c r="ACZ93" s="197"/>
      <c r="ADA93" s="197"/>
      <c r="ADB93" s="197"/>
      <c r="ADC93" s="197"/>
      <c r="ADD93" s="197"/>
      <c r="ADE93" s="197"/>
      <c r="ADF93" s="197"/>
      <c r="ADG93" s="197"/>
      <c r="ADH93" s="197"/>
      <c r="ADI93" s="197"/>
      <c r="ADJ93" s="197"/>
      <c r="ADK93" s="197"/>
      <c r="ADL93" s="197"/>
      <c r="ADM93" s="197"/>
      <c r="ADN93" s="197"/>
      <c r="ADO93" s="197"/>
      <c r="ADP93" s="197"/>
      <c r="ADQ93" s="197"/>
      <c r="ADR93" s="197"/>
      <c r="ADS93" s="197"/>
      <c r="ADT93" s="197"/>
      <c r="ADU93" s="197"/>
      <c r="ADV93" s="197"/>
      <c r="ADW93" s="197"/>
      <c r="ADX93" s="197"/>
      <c r="ADY93" s="197"/>
      <c r="ADZ93" s="197"/>
      <c r="AEA93" s="197"/>
      <c r="AEB93" s="197"/>
      <c r="AEC93" s="197"/>
      <c r="AED93" s="197"/>
      <c r="AEE93" s="197"/>
      <c r="AEF93" s="197"/>
      <c r="AEG93" s="197"/>
      <c r="AEH93" s="197"/>
      <c r="AEI93" s="197"/>
      <c r="AEJ93" s="197"/>
      <c r="AEK93" s="197"/>
      <c r="AEL93" s="197"/>
      <c r="AEM93" s="197"/>
      <c r="AEN93" s="197"/>
      <c r="AEO93" s="197"/>
      <c r="AEP93" s="197"/>
      <c r="AEQ93" s="197"/>
      <c r="AER93" s="197"/>
      <c r="AES93" s="197"/>
      <c r="AET93" s="197"/>
      <c r="AEU93" s="197"/>
      <c r="AEV93" s="197"/>
      <c r="AEW93" s="197"/>
      <c r="AEX93" s="197"/>
      <c r="AEY93" s="197"/>
      <c r="AEZ93" s="197"/>
      <c r="AFA93" s="197"/>
      <c r="AFB93" s="197"/>
      <c r="AFC93" s="197"/>
      <c r="AFD93" s="197"/>
      <c r="AFE93" s="197"/>
      <c r="AFF93" s="197"/>
      <c r="AFG93" s="197"/>
      <c r="AFH93" s="197"/>
      <c r="AFI93" s="197"/>
      <c r="AFJ93" s="197"/>
      <c r="AFK93" s="197"/>
      <c r="AFL93" s="197"/>
      <c r="AFM93" s="197"/>
      <c r="AFN93" s="197"/>
      <c r="AFO93" s="197"/>
      <c r="AFP93" s="197"/>
      <c r="AFQ93" s="197"/>
      <c r="AFR93" s="197"/>
      <c r="AFS93" s="197"/>
      <c r="AFT93" s="197"/>
      <c r="AFU93" s="197"/>
      <c r="AFV93" s="197"/>
      <c r="AFW93" s="197"/>
      <c r="AFX93" s="197"/>
      <c r="AFY93" s="197"/>
      <c r="AFZ93" s="197"/>
      <c r="AGA93" s="197"/>
      <c r="AGB93" s="197"/>
      <c r="AGC93" s="197"/>
      <c r="AGD93" s="197"/>
      <c r="AGE93" s="197"/>
      <c r="AGF93" s="197"/>
      <c r="AGG93" s="197"/>
      <c r="AGH93" s="197"/>
      <c r="AGI93" s="197"/>
      <c r="AGJ93" s="197"/>
      <c r="AGK93" s="197"/>
      <c r="AGL93" s="197"/>
      <c r="AGM93" s="197"/>
      <c r="AGN93" s="197"/>
      <c r="AGO93" s="197"/>
      <c r="AGP93" s="197"/>
      <c r="AGQ93" s="197"/>
      <c r="AGR93" s="197"/>
      <c r="AGS93" s="197"/>
      <c r="AGT93" s="197"/>
      <c r="AGU93" s="197"/>
      <c r="AGV93" s="197"/>
      <c r="AGW93" s="197"/>
      <c r="AGX93" s="197"/>
      <c r="AGY93" s="197"/>
      <c r="AGZ93" s="197"/>
      <c r="AHA93" s="197"/>
      <c r="AHB93" s="197"/>
      <c r="AHC93" s="197"/>
      <c r="AHD93" s="197"/>
      <c r="AHE93" s="197"/>
      <c r="AHF93" s="197"/>
      <c r="AHG93" s="197"/>
      <c r="AHH93" s="197"/>
      <c r="AHI93" s="197"/>
      <c r="AHJ93" s="197"/>
      <c r="AHK93" s="197"/>
      <c r="AHL93" s="197"/>
      <c r="AHM93" s="197"/>
      <c r="AHN93" s="197"/>
      <c r="AHO93" s="197"/>
      <c r="AHP93" s="197"/>
      <c r="AHQ93" s="197"/>
      <c r="AHR93" s="197"/>
      <c r="AHS93" s="197"/>
      <c r="AHT93" s="197"/>
      <c r="AHU93" s="197"/>
      <c r="AHV93" s="197"/>
      <c r="AHW93" s="197"/>
      <c r="AHX93" s="197"/>
      <c r="AHY93" s="197"/>
      <c r="AHZ93" s="197"/>
      <c r="AIA93" s="197"/>
      <c r="AIB93" s="197"/>
      <c r="AIC93" s="197"/>
      <c r="AID93" s="197"/>
      <c r="AIE93" s="197"/>
      <c r="AIF93" s="197"/>
      <c r="AIG93" s="197"/>
      <c r="AIH93" s="197"/>
      <c r="AII93" s="197"/>
      <c r="AIJ93" s="197"/>
      <c r="AIK93" s="197"/>
      <c r="AIL93" s="197"/>
      <c r="AIM93" s="197"/>
      <c r="AIN93" s="197"/>
      <c r="AIO93" s="197"/>
      <c r="AIP93" s="197"/>
      <c r="AIQ93" s="197"/>
      <c r="AIR93" s="197"/>
      <c r="AIS93" s="197"/>
      <c r="AIT93" s="197"/>
      <c r="AIU93" s="197"/>
      <c r="AIV93" s="197"/>
      <c r="AIW93" s="197"/>
      <c r="AIX93" s="197"/>
      <c r="AIY93" s="197"/>
      <c r="AIZ93" s="197"/>
      <c r="AJA93" s="197"/>
      <c r="AJB93" s="197"/>
      <c r="AJC93" s="197"/>
      <c r="AJD93" s="197"/>
      <c r="AJE93" s="197"/>
      <c r="AJF93" s="197"/>
      <c r="AJG93" s="197"/>
      <c r="AJH93" s="197"/>
      <c r="AJI93" s="197"/>
      <c r="AJJ93" s="197"/>
      <c r="AJK93" s="197"/>
      <c r="AJL93" s="197"/>
      <c r="AJM93" s="197"/>
      <c r="AJN93" s="197"/>
      <c r="AJO93" s="197"/>
      <c r="AJP93" s="197"/>
      <c r="AJQ93" s="197"/>
      <c r="AJR93" s="197"/>
      <c r="AJS93" s="197"/>
      <c r="AJT93" s="197"/>
      <c r="AJU93" s="197"/>
      <c r="AJV93" s="197"/>
      <c r="AJW93" s="197"/>
      <c r="AJX93" s="197"/>
      <c r="AJY93" s="197"/>
      <c r="AJZ93" s="197"/>
      <c r="AKA93" s="197"/>
      <c r="AKB93" s="197"/>
      <c r="AKC93" s="197"/>
      <c r="AKD93" s="197"/>
      <c r="AKE93" s="197"/>
      <c r="AKF93" s="197"/>
      <c r="AKG93" s="197"/>
      <c r="AKH93" s="197"/>
      <c r="AKI93" s="197"/>
      <c r="AKJ93" s="197"/>
      <c r="AKK93" s="197"/>
      <c r="AKL93" s="197"/>
      <c r="AKM93" s="197"/>
      <c r="AKN93" s="197"/>
      <c r="AKO93" s="197"/>
      <c r="AKP93" s="197"/>
      <c r="AKQ93" s="197"/>
      <c r="AKR93" s="197"/>
      <c r="AKS93" s="197"/>
      <c r="AKT93" s="197"/>
      <c r="AKU93" s="197"/>
      <c r="AKV93" s="197"/>
      <c r="AKW93" s="197"/>
      <c r="AKX93" s="197"/>
      <c r="AKY93" s="197"/>
      <c r="AKZ93" s="197"/>
      <c r="ALA93" s="197"/>
      <c r="ALB93" s="197"/>
      <c r="ALC93" s="197"/>
      <c r="ALD93" s="197"/>
      <c r="ALE93" s="197"/>
      <c r="ALF93" s="197"/>
      <c r="ALG93" s="197"/>
      <c r="ALH93" s="197"/>
      <c r="ALI93" s="197"/>
      <c r="ALJ93" s="197"/>
      <c r="ALK93" s="197"/>
      <c r="ALL93" s="197"/>
      <c r="ALM93" s="197"/>
      <c r="ALN93" s="197"/>
      <c r="ALO93" s="197"/>
      <c r="ALP93" s="197"/>
      <c r="ALQ93" s="197"/>
      <c r="ALR93" s="197"/>
      <c r="ALS93" s="197"/>
      <c r="ALT93" s="197"/>
      <c r="ALU93" s="197"/>
      <c r="ALV93" s="197"/>
      <c r="ALW93" s="197"/>
      <c r="ALX93" s="197"/>
      <c r="ALY93" s="197"/>
      <c r="ALZ93" s="197"/>
      <c r="AMA93" s="197"/>
      <c r="AMB93" s="197"/>
    </row>
    <row r="94" spans="1:1016" s="198" customFormat="1" x14ac:dyDescent="0.25">
      <c r="A94" s="348" t="s">
        <v>473</v>
      </c>
      <c r="B94" s="274" t="s">
        <v>64</v>
      </c>
      <c r="C94" s="33"/>
      <c r="D94" s="33"/>
      <c r="E94" s="33"/>
      <c r="F94" s="33"/>
      <c r="G94" s="33"/>
      <c r="H94" s="33"/>
      <c r="I94" s="33"/>
      <c r="J94" s="39"/>
      <c r="K94" s="56"/>
      <c r="L94" s="139"/>
      <c r="M94" s="139"/>
      <c r="N94" s="56"/>
      <c r="O94" s="197"/>
      <c r="P94" s="197"/>
      <c r="Q94" s="197"/>
      <c r="R94" s="197"/>
      <c r="S94" s="197"/>
      <c r="T94" s="197"/>
      <c r="U94" s="197"/>
      <c r="V94" s="197"/>
      <c r="W94" s="197"/>
      <c r="X94" s="197"/>
      <c r="Y94" s="197"/>
      <c r="Z94" s="197"/>
      <c r="AA94" s="197"/>
      <c r="AB94" s="197"/>
      <c r="AC94" s="197"/>
      <c r="AD94" s="197"/>
      <c r="AE94" s="197"/>
      <c r="AF94" s="197"/>
      <c r="AG94" s="197"/>
      <c r="AH94" s="197"/>
      <c r="AI94" s="197"/>
      <c r="AJ94" s="197"/>
      <c r="AK94" s="197"/>
      <c r="AL94" s="197"/>
      <c r="AM94" s="197"/>
      <c r="AN94" s="197"/>
      <c r="AO94" s="197"/>
      <c r="AP94" s="197"/>
      <c r="AQ94" s="197"/>
      <c r="AR94" s="197"/>
      <c r="AS94" s="197"/>
      <c r="AT94" s="197"/>
      <c r="AU94" s="197"/>
      <c r="AV94" s="197"/>
      <c r="AW94" s="197"/>
      <c r="AX94" s="197"/>
      <c r="AY94" s="197"/>
      <c r="AZ94" s="197"/>
      <c r="BA94" s="197"/>
      <c r="BB94" s="197"/>
      <c r="BC94" s="197"/>
      <c r="BD94" s="197"/>
      <c r="BE94" s="197"/>
      <c r="BF94" s="197"/>
      <c r="BG94" s="197"/>
      <c r="BH94" s="197"/>
      <c r="BI94" s="197"/>
      <c r="BJ94" s="197"/>
      <c r="BK94" s="197"/>
      <c r="BL94" s="197"/>
      <c r="BM94" s="197"/>
      <c r="BN94" s="197"/>
      <c r="BO94" s="197"/>
      <c r="BP94" s="197"/>
      <c r="BQ94" s="197"/>
      <c r="BR94" s="197"/>
      <c r="BS94" s="197"/>
      <c r="BT94" s="197"/>
      <c r="BU94" s="197"/>
      <c r="BV94" s="197"/>
      <c r="BW94" s="197"/>
      <c r="BX94" s="197"/>
      <c r="BY94" s="197"/>
      <c r="BZ94" s="197"/>
      <c r="CA94" s="197"/>
      <c r="CB94" s="197"/>
      <c r="CC94" s="197"/>
      <c r="CD94" s="197"/>
      <c r="CE94" s="197"/>
      <c r="CF94" s="197"/>
      <c r="CG94" s="197"/>
      <c r="CH94" s="197"/>
      <c r="CI94" s="197"/>
      <c r="CJ94" s="197"/>
      <c r="CK94" s="197"/>
      <c r="CL94" s="197"/>
      <c r="CM94" s="197"/>
      <c r="CN94" s="197"/>
      <c r="CO94" s="197"/>
      <c r="CP94" s="197"/>
      <c r="CQ94" s="197"/>
      <c r="CR94" s="197"/>
      <c r="CS94" s="197"/>
      <c r="CT94" s="197"/>
      <c r="CU94" s="197"/>
      <c r="CV94" s="197"/>
      <c r="CW94" s="197"/>
      <c r="CX94" s="197"/>
      <c r="CY94" s="197"/>
      <c r="CZ94" s="197"/>
      <c r="DA94" s="197"/>
      <c r="DB94" s="197"/>
      <c r="DC94" s="197"/>
      <c r="DD94" s="197"/>
      <c r="DE94" s="197"/>
      <c r="DF94" s="197"/>
      <c r="DG94" s="197"/>
      <c r="DH94" s="197"/>
      <c r="DI94" s="197"/>
      <c r="DJ94" s="197"/>
      <c r="DK94" s="197"/>
      <c r="DL94" s="197"/>
      <c r="DM94" s="197"/>
      <c r="DN94" s="197"/>
      <c r="DO94" s="197"/>
      <c r="DP94" s="197"/>
      <c r="DQ94" s="197"/>
      <c r="DR94" s="197"/>
      <c r="DS94" s="197"/>
      <c r="DT94" s="197"/>
      <c r="DU94" s="197"/>
      <c r="DV94" s="197"/>
      <c r="DW94" s="197"/>
      <c r="DX94" s="197"/>
      <c r="DY94" s="197"/>
      <c r="DZ94" s="197"/>
      <c r="EA94" s="197"/>
      <c r="EB94" s="197"/>
      <c r="EC94" s="197"/>
      <c r="ED94" s="197"/>
      <c r="EE94" s="197"/>
      <c r="EF94" s="197"/>
      <c r="EG94" s="197"/>
      <c r="EH94" s="197"/>
      <c r="EI94" s="197"/>
      <c r="EJ94" s="197"/>
      <c r="EK94" s="197"/>
      <c r="EL94" s="197"/>
      <c r="EM94" s="197"/>
      <c r="EN94" s="197"/>
      <c r="EO94" s="197"/>
      <c r="EP94" s="197"/>
      <c r="EQ94" s="197"/>
      <c r="ER94" s="197"/>
      <c r="ES94" s="197"/>
      <c r="ET94" s="197"/>
      <c r="EU94" s="197"/>
      <c r="EV94" s="197"/>
      <c r="EW94" s="197"/>
      <c r="EX94" s="197"/>
      <c r="EY94" s="197"/>
      <c r="EZ94" s="197"/>
      <c r="FA94" s="197"/>
      <c r="FB94" s="197"/>
      <c r="FC94" s="197"/>
      <c r="FD94" s="197"/>
      <c r="FE94" s="197"/>
      <c r="FF94" s="197"/>
      <c r="FG94" s="197"/>
      <c r="FH94" s="197"/>
      <c r="FI94" s="197"/>
      <c r="FJ94" s="197"/>
      <c r="FK94" s="197"/>
      <c r="FL94" s="197"/>
      <c r="FM94" s="197"/>
      <c r="FN94" s="197"/>
      <c r="FO94" s="197"/>
      <c r="FP94" s="197"/>
      <c r="FQ94" s="197"/>
      <c r="FR94" s="197"/>
      <c r="FS94" s="197"/>
      <c r="FT94" s="197"/>
      <c r="FU94" s="197"/>
      <c r="FV94" s="197"/>
      <c r="FW94" s="197"/>
      <c r="FX94" s="197"/>
      <c r="FY94" s="197"/>
      <c r="FZ94" s="197"/>
      <c r="GA94" s="197"/>
      <c r="GB94" s="197"/>
      <c r="GC94" s="197"/>
      <c r="GD94" s="197"/>
      <c r="GE94" s="197"/>
      <c r="GF94" s="197"/>
      <c r="GG94" s="197"/>
      <c r="GH94" s="197"/>
      <c r="GI94" s="197"/>
      <c r="GJ94" s="197"/>
      <c r="GK94" s="197"/>
      <c r="GL94" s="197"/>
      <c r="GM94" s="197"/>
      <c r="GN94" s="197"/>
      <c r="GO94" s="197"/>
      <c r="GP94" s="197"/>
      <c r="GQ94" s="197"/>
      <c r="GR94" s="197"/>
      <c r="GS94" s="197"/>
      <c r="GT94" s="197"/>
      <c r="GU94" s="197"/>
      <c r="GV94" s="197"/>
      <c r="GW94" s="197"/>
      <c r="GX94" s="197"/>
      <c r="GY94" s="197"/>
      <c r="GZ94" s="197"/>
      <c r="HA94" s="197"/>
      <c r="HB94" s="197"/>
      <c r="HC94" s="197"/>
      <c r="HD94" s="197"/>
      <c r="HE94" s="197"/>
      <c r="HF94" s="197"/>
      <c r="HG94" s="197"/>
      <c r="HH94" s="197"/>
      <c r="HI94" s="197"/>
      <c r="HJ94" s="197"/>
      <c r="HK94" s="197"/>
      <c r="HL94" s="197"/>
      <c r="HM94" s="197"/>
      <c r="HN94" s="197"/>
      <c r="HO94" s="197"/>
      <c r="HP94" s="197"/>
      <c r="HQ94" s="197"/>
      <c r="HR94" s="197"/>
      <c r="HS94" s="197"/>
      <c r="HT94" s="197"/>
      <c r="HU94" s="197"/>
      <c r="HV94" s="197"/>
      <c r="HW94" s="197"/>
      <c r="HX94" s="197"/>
      <c r="HY94" s="197"/>
      <c r="HZ94" s="197"/>
      <c r="IA94" s="197"/>
      <c r="IB94" s="197"/>
      <c r="IC94" s="197"/>
      <c r="ID94" s="197"/>
      <c r="IE94" s="197"/>
      <c r="IF94" s="197"/>
      <c r="IG94" s="197"/>
      <c r="IH94" s="197"/>
      <c r="II94" s="197"/>
      <c r="IJ94" s="197"/>
      <c r="IK94" s="197"/>
      <c r="IL94" s="197"/>
      <c r="IM94" s="197"/>
      <c r="IN94" s="197"/>
      <c r="IO94" s="197"/>
      <c r="IP94" s="197"/>
      <c r="IQ94" s="197"/>
      <c r="IR94" s="197"/>
      <c r="IS94" s="197"/>
      <c r="IT94" s="197"/>
      <c r="IU94" s="197"/>
      <c r="IV94" s="197"/>
      <c r="IW94" s="197"/>
      <c r="IX94" s="197"/>
      <c r="IY94" s="197"/>
      <c r="IZ94" s="197"/>
      <c r="JA94" s="197"/>
      <c r="JB94" s="197"/>
      <c r="JC94" s="197"/>
      <c r="JD94" s="197"/>
      <c r="JE94" s="197"/>
      <c r="JF94" s="197"/>
      <c r="JG94" s="197"/>
      <c r="JH94" s="197"/>
      <c r="JI94" s="197"/>
      <c r="JJ94" s="197"/>
      <c r="JK94" s="197"/>
      <c r="JL94" s="197"/>
      <c r="JM94" s="197"/>
      <c r="JN94" s="197"/>
      <c r="JO94" s="197"/>
      <c r="JP94" s="197"/>
      <c r="JQ94" s="197"/>
      <c r="JR94" s="197"/>
      <c r="JS94" s="197"/>
      <c r="JT94" s="197"/>
      <c r="JU94" s="197"/>
      <c r="JV94" s="197"/>
      <c r="JW94" s="197"/>
      <c r="JX94" s="197"/>
      <c r="JY94" s="197"/>
      <c r="JZ94" s="197"/>
      <c r="KA94" s="197"/>
      <c r="KB94" s="197"/>
      <c r="KC94" s="197"/>
      <c r="KD94" s="197"/>
      <c r="KE94" s="197"/>
      <c r="KF94" s="197"/>
      <c r="KG94" s="197"/>
      <c r="KH94" s="197"/>
      <c r="KI94" s="197"/>
      <c r="KJ94" s="197"/>
      <c r="KK94" s="197"/>
      <c r="KL94" s="197"/>
      <c r="KM94" s="197"/>
      <c r="KN94" s="197"/>
      <c r="KO94" s="197"/>
      <c r="KP94" s="197"/>
      <c r="KQ94" s="197"/>
      <c r="KR94" s="197"/>
      <c r="KS94" s="197"/>
      <c r="KT94" s="197"/>
      <c r="KU94" s="197"/>
      <c r="KV94" s="197"/>
      <c r="KW94" s="197"/>
      <c r="KX94" s="197"/>
      <c r="KY94" s="197"/>
      <c r="KZ94" s="197"/>
      <c r="LA94" s="197"/>
      <c r="LB94" s="197"/>
      <c r="LC94" s="197"/>
      <c r="LD94" s="197"/>
      <c r="LE94" s="197"/>
      <c r="LF94" s="197"/>
      <c r="LG94" s="197"/>
      <c r="LH94" s="197"/>
      <c r="LI94" s="197"/>
      <c r="LJ94" s="197"/>
      <c r="LK94" s="197"/>
      <c r="LL94" s="197"/>
      <c r="LM94" s="197"/>
      <c r="LN94" s="197"/>
      <c r="LO94" s="197"/>
      <c r="LP94" s="197"/>
      <c r="LQ94" s="197"/>
      <c r="LR94" s="197"/>
      <c r="LS94" s="197"/>
      <c r="LT94" s="197"/>
      <c r="LU94" s="197"/>
      <c r="LV94" s="197"/>
      <c r="LW94" s="197"/>
      <c r="LX94" s="197"/>
      <c r="LY94" s="197"/>
      <c r="LZ94" s="197"/>
      <c r="MA94" s="197"/>
      <c r="MB94" s="197"/>
      <c r="MC94" s="197"/>
      <c r="MD94" s="197"/>
      <c r="ME94" s="197"/>
      <c r="MF94" s="197"/>
      <c r="MG94" s="197"/>
      <c r="MH94" s="197"/>
      <c r="MI94" s="197"/>
      <c r="MJ94" s="197"/>
      <c r="MK94" s="197"/>
      <c r="ML94" s="197"/>
      <c r="MM94" s="197"/>
      <c r="MN94" s="197"/>
      <c r="MO94" s="197"/>
      <c r="MP94" s="197"/>
      <c r="MQ94" s="197"/>
      <c r="MR94" s="197"/>
      <c r="MS94" s="197"/>
      <c r="MT94" s="197"/>
      <c r="MU94" s="197"/>
      <c r="MV94" s="197"/>
      <c r="MW94" s="197"/>
      <c r="MX94" s="197"/>
      <c r="MY94" s="197"/>
      <c r="MZ94" s="197"/>
      <c r="NA94" s="197"/>
      <c r="NB94" s="197"/>
      <c r="NC94" s="197"/>
      <c r="ND94" s="197"/>
      <c r="NE94" s="197"/>
      <c r="NF94" s="197"/>
      <c r="NG94" s="197"/>
      <c r="NH94" s="197"/>
      <c r="NI94" s="197"/>
      <c r="NJ94" s="197"/>
      <c r="NK94" s="197"/>
      <c r="NL94" s="197"/>
      <c r="NM94" s="197"/>
      <c r="NN94" s="197"/>
      <c r="NO94" s="197"/>
      <c r="NP94" s="197"/>
      <c r="NQ94" s="197"/>
      <c r="NR94" s="197"/>
      <c r="NS94" s="197"/>
      <c r="NT94" s="197"/>
      <c r="NU94" s="197"/>
      <c r="NV94" s="197"/>
      <c r="NW94" s="197"/>
      <c r="NX94" s="197"/>
      <c r="NY94" s="197"/>
      <c r="NZ94" s="197"/>
      <c r="OA94" s="197"/>
      <c r="OB94" s="197"/>
      <c r="OC94" s="197"/>
      <c r="OD94" s="197"/>
      <c r="OE94" s="197"/>
      <c r="OF94" s="197"/>
      <c r="OG94" s="197"/>
      <c r="OH94" s="197"/>
      <c r="OI94" s="197"/>
      <c r="OJ94" s="197"/>
      <c r="OK94" s="197"/>
      <c r="OL94" s="197"/>
      <c r="OM94" s="197"/>
      <c r="ON94" s="197"/>
      <c r="OO94" s="197"/>
      <c r="OP94" s="197"/>
      <c r="OQ94" s="197"/>
      <c r="OR94" s="197"/>
      <c r="OS94" s="197"/>
      <c r="OT94" s="197"/>
      <c r="OU94" s="197"/>
      <c r="OV94" s="197"/>
      <c r="OW94" s="197"/>
      <c r="OX94" s="197"/>
      <c r="OY94" s="197"/>
      <c r="OZ94" s="197"/>
      <c r="PA94" s="197"/>
      <c r="PB94" s="197"/>
      <c r="PC94" s="197"/>
      <c r="PD94" s="197"/>
      <c r="PE94" s="197"/>
      <c r="PF94" s="197"/>
      <c r="PG94" s="197"/>
      <c r="PH94" s="197"/>
      <c r="PI94" s="197"/>
      <c r="PJ94" s="197"/>
      <c r="PK94" s="197"/>
      <c r="PL94" s="197"/>
      <c r="PM94" s="197"/>
      <c r="PN94" s="197"/>
      <c r="PO94" s="197"/>
      <c r="PP94" s="197"/>
      <c r="PQ94" s="197"/>
      <c r="PR94" s="197"/>
      <c r="PS94" s="197"/>
      <c r="PT94" s="197"/>
      <c r="PU94" s="197"/>
      <c r="PV94" s="197"/>
      <c r="PW94" s="197"/>
      <c r="PX94" s="197"/>
      <c r="PY94" s="197"/>
      <c r="PZ94" s="197"/>
      <c r="QA94" s="197"/>
      <c r="QB94" s="197"/>
      <c r="QC94" s="197"/>
      <c r="QD94" s="197"/>
      <c r="QE94" s="197"/>
      <c r="QF94" s="197"/>
      <c r="QG94" s="197"/>
      <c r="QH94" s="197"/>
      <c r="QI94" s="197"/>
      <c r="QJ94" s="197"/>
      <c r="QK94" s="197"/>
      <c r="QL94" s="197"/>
      <c r="QM94" s="197"/>
      <c r="QN94" s="197"/>
      <c r="QO94" s="197"/>
      <c r="QP94" s="197"/>
      <c r="QQ94" s="197"/>
      <c r="QR94" s="197"/>
      <c r="QS94" s="197"/>
      <c r="QT94" s="197"/>
      <c r="QU94" s="197"/>
      <c r="QV94" s="197"/>
      <c r="QW94" s="197"/>
      <c r="QX94" s="197"/>
      <c r="QY94" s="197"/>
      <c r="QZ94" s="197"/>
      <c r="RA94" s="197"/>
      <c r="RB94" s="197"/>
      <c r="RC94" s="197"/>
      <c r="RD94" s="197"/>
      <c r="RE94" s="197"/>
      <c r="RF94" s="197"/>
      <c r="RG94" s="197"/>
      <c r="RH94" s="197"/>
      <c r="RI94" s="197"/>
      <c r="RJ94" s="197"/>
      <c r="RK94" s="197"/>
      <c r="RL94" s="197"/>
      <c r="RM94" s="197"/>
      <c r="RN94" s="197"/>
      <c r="RO94" s="197"/>
      <c r="RP94" s="197"/>
      <c r="RQ94" s="197"/>
      <c r="RR94" s="197"/>
      <c r="RS94" s="197"/>
      <c r="RT94" s="197"/>
      <c r="RU94" s="197"/>
      <c r="RV94" s="197"/>
      <c r="RW94" s="197"/>
      <c r="RX94" s="197"/>
      <c r="RY94" s="197"/>
      <c r="RZ94" s="197"/>
      <c r="SA94" s="197"/>
      <c r="SB94" s="197"/>
      <c r="SC94" s="197"/>
      <c r="SD94" s="197"/>
      <c r="SE94" s="197"/>
      <c r="SF94" s="197"/>
      <c r="SG94" s="197"/>
      <c r="SH94" s="197"/>
      <c r="SI94" s="197"/>
      <c r="SJ94" s="197"/>
      <c r="SK94" s="197"/>
      <c r="SL94" s="197"/>
      <c r="SM94" s="197"/>
      <c r="SN94" s="197"/>
      <c r="SO94" s="197"/>
      <c r="SP94" s="197"/>
      <c r="SQ94" s="197"/>
      <c r="SR94" s="197"/>
      <c r="SS94" s="197"/>
      <c r="ST94" s="197"/>
      <c r="SU94" s="197"/>
      <c r="SV94" s="197"/>
      <c r="SW94" s="197"/>
      <c r="SX94" s="197"/>
      <c r="SY94" s="197"/>
      <c r="SZ94" s="197"/>
      <c r="TA94" s="197"/>
      <c r="TB94" s="197"/>
      <c r="TC94" s="197"/>
      <c r="TD94" s="197"/>
      <c r="TE94" s="197"/>
      <c r="TF94" s="197"/>
      <c r="TG94" s="197"/>
      <c r="TH94" s="197"/>
      <c r="TI94" s="197"/>
      <c r="TJ94" s="197"/>
      <c r="TK94" s="197"/>
      <c r="TL94" s="197"/>
      <c r="TM94" s="197"/>
      <c r="TN94" s="197"/>
      <c r="TO94" s="197"/>
      <c r="TP94" s="197"/>
      <c r="TQ94" s="197"/>
      <c r="TR94" s="197"/>
      <c r="TS94" s="197"/>
      <c r="TT94" s="197"/>
      <c r="TU94" s="197"/>
      <c r="TV94" s="197"/>
      <c r="TW94" s="197"/>
      <c r="TX94" s="197"/>
      <c r="TY94" s="197"/>
      <c r="TZ94" s="197"/>
      <c r="UA94" s="197"/>
      <c r="UB94" s="197"/>
      <c r="UC94" s="197"/>
      <c r="UD94" s="197"/>
      <c r="UE94" s="197"/>
      <c r="UF94" s="197"/>
      <c r="UG94" s="197"/>
      <c r="UH94" s="197"/>
      <c r="UI94" s="197"/>
      <c r="UJ94" s="197"/>
      <c r="UK94" s="197"/>
      <c r="UL94" s="197"/>
      <c r="UM94" s="197"/>
      <c r="UN94" s="197"/>
      <c r="UO94" s="197"/>
      <c r="UP94" s="197"/>
      <c r="UQ94" s="197"/>
      <c r="UR94" s="197"/>
      <c r="US94" s="197"/>
      <c r="UT94" s="197"/>
      <c r="UU94" s="197"/>
      <c r="UV94" s="197"/>
      <c r="UW94" s="197"/>
      <c r="UX94" s="197"/>
      <c r="UY94" s="197"/>
      <c r="UZ94" s="197"/>
      <c r="VA94" s="197"/>
      <c r="VB94" s="197"/>
      <c r="VC94" s="197"/>
      <c r="VD94" s="197"/>
      <c r="VE94" s="197"/>
      <c r="VF94" s="197"/>
      <c r="VG94" s="197"/>
      <c r="VH94" s="197"/>
      <c r="VI94" s="197"/>
      <c r="VJ94" s="197"/>
      <c r="VK94" s="197"/>
      <c r="VL94" s="197"/>
      <c r="VM94" s="197"/>
      <c r="VN94" s="197"/>
      <c r="VO94" s="197"/>
      <c r="VP94" s="197"/>
      <c r="VQ94" s="197"/>
      <c r="VR94" s="197"/>
      <c r="VS94" s="197"/>
      <c r="VT94" s="197"/>
      <c r="VU94" s="197"/>
      <c r="VV94" s="197"/>
      <c r="VW94" s="197"/>
      <c r="VX94" s="197"/>
      <c r="VY94" s="197"/>
      <c r="VZ94" s="197"/>
      <c r="WA94" s="197"/>
      <c r="WB94" s="197"/>
      <c r="WC94" s="197"/>
      <c r="WD94" s="197"/>
      <c r="WE94" s="197"/>
      <c r="WF94" s="197"/>
      <c r="WG94" s="197"/>
      <c r="WH94" s="197"/>
      <c r="WI94" s="197"/>
      <c r="WJ94" s="197"/>
      <c r="WK94" s="197"/>
      <c r="WL94" s="197"/>
      <c r="WM94" s="197"/>
      <c r="WN94" s="197"/>
      <c r="WO94" s="197"/>
      <c r="WP94" s="197"/>
      <c r="WQ94" s="197"/>
      <c r="WR94" s="197"/>
      <c r="WS94" s="197"/>
      <c r="WT94" s="197"/>
      <c r="WU94" s="197"/>
      <c r="WV94" s="197"/>
      <c r="WW94" s="197"/>
      <c r="WX94" s="197"/>
      <c r="WY94" s="197"/>
      <c r="WZ94" s="197"/>
      <c r="XA94" s="197"/>
      <c r="XB94" s="197"/>
      <c r="XC94" s="197"/>
      <c r="XD94" s="197"/>
      <c r="XE94" s="197"/>
      <c r="XF94" s="197"/>
      <c r="XG94" s="197"/>
      <c r="XH94" s="197"/>
      <c r="XI94" s="197"/>
      <c r="XJ94" s="197"/>
      <c r="XK94" s="197"/>
      <c r="XL94" s="197"/>
      <c r="XM94" s="197"/>
      <c r="XN94" s="197"/>
      <c r="XO94" s="197"/>
      <c r="XP94" s="197"/>
      <c r="XQ94" s="197"/>
      <c r="XR94" s="197"/>
      <c r="XS94" s="197"/>
      <c r="XT94" s="197"/>
      <c r="XU94" s="197"/>
      <c r="XV94" s="197"/>
      <c r="XW94" s="197"/>
      <c r="XX94" s="197"/>
      <c r="XY94" s="197"/>
      <c r="XZ94" s="197"/>
      <c r="YA94" s="197"/>
      <c r="YB94" s="197"/>
      <c r="YC94" s="197"/>
      <c r="YD94" s="197"/>
      <c r="YE94" s="197"/>
      <c r="YF94" s="197"/>
      <c r="YG94" s="197"/>
      <c r="YH94" s="197"/>
      <c r="YI94" s="197"/>
      <c r="YJ94" s="197"/>
      <c r="YK94" s="197"/>
      <c r="YL94" s="197"/>
      <c r="YM94" s="197"/>
      <c r="YN94" s="197"/>
      <c r="YO94" s="197"/>
      <c r="YP94" s="197"/>
      <c r="YQ94" s="197"/>
      <c r="YR94" s="197"/>
      <c r="YS94" s="197"/>
      <c r="YT94" s="197"/>
      <c r="YU94" s="197"/>
      <c r="YV94" s="197"/>
      <c r="YW94" s="197"/>
      <c r="YX94" s="197"/>
      <c r="YY94" s="197"/>
      <c r="YZ94" s="197"/>
      <c r="ZA94" s="197"/>
      <c r="ZB94" s="197"/>
      <c r="ZC94" s="197"/>
      <c r="ZD94" s="197"/>
      <c r="ZE94" s="197"/>
      <c r="ZF94" s="197"/>
      <c r="ZG94" s="197"/>
      <c r="ZH94" s="197"/>
      <c r="ZI94" s="197"/>
      <c r="ZJ94" s="197"/>
      <c r="ZK94" s="197"/>
      <c r="ZL94" s="197"/>
      <c r="ZM94" s="197"/>
      <c r="ZN94" s="197"/>
      <c r="ZO94" s="197"/>
      <c r="ZP94" s="197"/>
      <c r="ZQ94" s="197"/>
      <c r="ZR94" s="197"/>
      <c r="ZS94" s="197"/>
      <c r="ZT94" s="197"/>
      <c r="ZU94" s="197"/>
      <c r="ZV94" s="197"/>
      <c r="ZW94" s="197"/>
      <c r="ZX94" s="197"/>
      <c r="ZY94" s="197"/>
      <c r="ZZ94" s="197"/>
      <c r="AAA94" s="197"/>
      <c r="AAB94" s="197"/>
      <c r="AAC94" s="197"/>
      <c r="AAD94" s="197"/>
      <c r="AAE94" s="197"/>
      <c r="AAF94" s="197"/>
      <c r="AAG94" s="197"/>
      <c r="AAH94" s="197"/>
      <c r="AAI94" s="197"/>
      <c r="AAJ94" s="197"/>
      <c r="AAK94" s="197"/>
      <c r="AAL94" s="197"/>
      <c r="AAM94" s="197"/>
      <c r="AAN94" s="197"/>
      <c r="AAO94" s="197"/>
      <c r="AAP94" s="197"/>
      <c r="AAQ94" s="197"/>
      <c r="AAR94" s="197"/>
      <c r="AAS94" s="197"/>
      <c r="AAT94" s="197"/>
      <c r="AAU94" s="197"/>
      <c r="AAV94" s="197"/>
      <c r="AAW94" s="197"/>
      <c r="AAX94" s="197"/>
      <c r="AAY94" s="197"/>
      <c r="AAZ94" s="197"/>
      <c r="ABA94" s="197"/>
      <c r="ABB94" s="197"/>
      <c r="ABC94" s="197"/>
      <c r="ABD94" s="197"/>
      <c r="ABE94" s="197"/>
      <c r="ABF94" s="197"/>
      <c r="ABG94" s="197"/>
      <c r="ABH94" s="197"/>
      <c r="ABI94" s="197"/>
      <c r="ABJ94" s="197"/>
      <c r="ABK94" s="197"/>
      <c r="ABL94" s="197"/>
      <c r="ABM94" s="197"/>
      <c r="ABN94" s="197"/>
      <c r="ABO94" s="197"/>
      <c r="ABP94" s="197"/>
      <c r="ABQ94" s="197"/>
      <c r="ABR94" s="197"/>
      <c r="ABS94" s="197"/>
      <c r="ABT94" s="197"/>
      <c r="ABU94" s="197"/>
      <c r="ABV94" s="197"/>
      <c r="ABW94" s="197"/>
      <c r="ABX94" s="197"/>
      <c r="ABY94" s="197"/>
      <c r="ABZ94" s="197"/>
      <c r="ACA94" s="197"/>
      <c r="ACB94" s="197"/>
      <c r="ACC94" s="197"/>
      <c r="ACD94" s="197"/>
      <c r="ACE94" s="197"/>
      <c r="ACF94" s="197"/>
      <c r="ACG94" s="197"/>
      <c r="ACH94" s="197"/>
      <c r="ACI94" s="197"/>
      <c r="ACJ94" s="197"/>
      <c r="ACK94" s="197"/>
      <c r="ACL94" s="197"/>
      <c r="ACM94" s="197"/>
      <c r="ACN94" s="197"/>
      <c r="ACO94" s="197"/>
      <c r="ACP94" s="197"/>
      <c r="ACQ94" s="197"/>
      <c r="ACR94" s="197"/>
      <c r="ACS94" s="197"/>
      <c r="ACT94" s="197"/>
      <c r="ACU94" s="197"/>
      <c r="ACV94" s="197"/>
      <c r="ACW94" s="197"/>
      <c r="ACX94" s="197"/>
      <c r="ACY94" s="197"/>
      <c r="ACZ94" s="197"/>
      <c r="ADA94" s="197"/>
      <c r="ADB94" s="197"/>
      <c r="ADC94" s="197"/>
      <c r="ADD94" s="197"/>
      <c r="ADE94" s="197"/>
      <c r="ADF94" s="197"/>
      <c r="ADG94" s="197"/>
      <c r="ADH94" s="197"/>
      <c r="ADI94" s="197"/>
      <c r="ADJ94" s="197"/>
      <c r="ADK94" s="197"/>
      <c r="ADL94" s="197"/>
      <c r="ADM94" s="197"/>
      <c r="ADN94" s="197"/>
      <c r="ADO94" s="197"/>
      <c r="ADP94" s="197"/>
      <c r="ADQ94" s="197"/>
      <c r="ADR94" s="197"/>
      <c r="ADS94" s="197"/>
      <c r="ADT94" s="197"/>
      <c r="ADU94" s="197"/>
      <c r="ADV94" s="197"/>
      <c r="ADW94" s="197"/>
      <c r="ADX94" s="197"/>
      <c r="ADY94" s="197"/>
      <c r="ADZ94" s="197"/>
      <c r="AEA94" s="197"/>
      <c r="AEB94" s="197"/>
      <c r="AEC94" s="197"/>
      <c r="AED94" s="197"/>
      <c r="AEE94" s="197"/>
      <c r="AEF94" s="197"/>
      <c r="AEG94" s="197"/>
      <c r="AEH94" s="197"/>
      <c r="AEI94" s="197"/>
      <c r="AEJ94" s="197"/>
      <c r="AEK94" s="197"/>
      <c r="AEL94" s="197"/>
      <c r="AEM94" s="197"/>
      <c r="AEN94" s="197"/>
      <c r="AEO94" s="197"/>
      <c r="AEP94" s="197"/>
      <c r="AEQ94" s="197"/>
      <c r="AER94" s="197"/>
      <c r="AES94" s="197"/>
      <c r="AET94" s="197"/>
      <c r="AEU94" s="197"/>
      <c r="AEV94" s="197"/>
      <c r="AEW94" s="197"/>
      <c r="AEX94" s="197"/>
      <c r="AEY94" s="197"/>
      <c r="AEZ94" s="197"/>
      <c r="AFA94" s="197"/>
      <c r="AFB94" s="197"/>
      <c r="AFC94" s="197"/>
      <c r="AFD94" s="197"/>
      <c r="AFE94" s="197"/>
      <c r="AFF94" s="197"/>
      <c r="AFG94" s="197"/>
      <c r="AFH94" s="197"/>
      <c r="AFI94" s="197"/>
      <c r="AFJ94" s="197"/>
      <c r="AFK94" s="197"/>
      <c r="AFL94" s="197"/>
      <c r="AFM94" s="197"/>
      <c r="AFN94" s="197"/>
      <c r="AFO94" s="197"/>
      <c r="AFP94" s="197"/>
      <c r="AFQ94" s="197"/>
      <c r="AFR94" s="197"/>
      <c r="AFS94" s="197"/>
      <c r="AFT94" s="197"/>
      <c r="AFU94" s="197"/>
      <c r="AFV94" s="197"/>
      <c r="AFW94" s="197"/>
      <c r="AFX94" s="197"/>
      <c r="AFY94" s="197"/>
      <c r="AFZ94" s="197"/>
      <c r="AGA94" s="197"/>
      <c r="AGB94" s="197"/>
      <c r="AGC94" s="197"/>
      <c r="AGD94" s="197"/>
      <c r="AGE94" s="197"/>
      <c r="AGF94" s="197"/>
      <c r="AGG94" s="197"/>
      <c r="AGH94" s="197"/>
      <c r="AGI94" s="197"/>
      <c r="AGJ94" s="197"/>
      <c r="AGK94" s="197"/>
      <c r="AGL94" s="197"/>
      <c r="AGM94" s="197"/>
      <c r="AGN94" s="197"/>
      <c r="AGO94" s="197"/>
      <c r="AGP94" s="197"/>
      <c r="AGQ94" s="197"/>
      <c r="AGR94" s="197"/>
      <c r="AGS94" s="197"/>
      <c r="AGT94" s="197"/>
      <c r="AGU94" s="197"/>
      <c r="AGV94" s="197"/>
      <c r="AGW94" s="197"/>
      <c r="AGX94" s="197"/>
      <c r="AGY94" s="197"/>
      <c r="AGZ94" s="197"/>
      <c r="AHA94" s="197"/>
      <c r="AHB94" s="197"/>
      <c r="AHC94" s="197"/>
      <c r="AHD94" s="197"/>
      <c r="AHE94" s="197"/>
      <c r="AHF94" s="197"/>
      <c r="AHG94" s="197"/>
      <c r="AHH94" s="197"/>
      <c r="AHI94" s="197"/>
      <c r="AHJ94" s="197"/>
      <c r="AHK94" s="197"/>
      <c r="AHL94" s="197"/>
      <c r="AHM94" s="197"/>
      <c r="AHN94" s="197"/>
      <c r="AHO94" s="197"/>
      <c r="AHP94" s="197"/>
      <c r="AHQ94" s="197"/>
      <c r="AHR94" s="197"/>
      <c r="AHS94" s="197"/>
      <c r="AHT94" s="197"/>
      <c r="AHU94" s="197"/>
      <c r="AHV94" s="197"/>
      <c r="AHW94" s="197"/>
      <c r="AHX94" s="197"/>
      <c r="AHY94" s="197"/>
      <c r="AHZ94" s="197"/>
      <c r="AIA94" s="197"/>
      <c r="AIB94" s="197"/>
      <c r="AIC94" s="197"/>
      <c r="AID94" s="197"/>
      <c r="AIE94" s="197"/>
      <c r="AIF94" s="197"/>
      <c r="AIG94" s="197"/>
      <c r="AIH94" s="197"/>
      <c r="AII94" s="197"/>
      <c r="AIJ94" s="197"/>
      <c r="AIK94" s="197"/>
      <c r="AIL94" s="197"/>
      <c r="AIM94" s="197"/>
      <c r="AIN94" s="197"/>
      <c r="AIO94" s="197"/>
      <c r="AIP94" s="197"/>
      <c r="AIQ94" s="197"/>
      <c r="AIR94" s="197"/>
      <c r="AIS94" s="197"/>
      <c r="AIT94" s="197"/>
      <c r="AIU94" s="197"/>
      <c r="AIV94" s="197"/>
      <c r="AIW94" s="197"/>
      <c r="AIX94" s="197"/>
      <c r="AIY94" s="197"/>
      <c r="AIZ94" s="197"/>
      <c r="AJA94" s="197"/>
      <c r="AJB94" s="197"/>
      <c r="AJC94" s="197"/>
      <c r="AJD94" s="197"/>
      <c r="AJE94" s="197"/>
      <c r="AJF94" s="197"/>
      <c r="AJG94" s="197"/>
      <c r="AJH94" s="197"/>
      <c r="AJI94" s="197"/>
      <c r="AJJ94" s="197"/>
      <c r="AJK94" s="197"/>
      <c r="AJL94" s="197"/>
      <c r="AJM94" s="197"/>
      <c r="AJN94" s="197"/>
      <c r="AJO94" s="197"/>
      <c r="AJP94" s="197"/>
      <c r="AJQ94" s="197"/>
      <c r="AJR94" s="197"/>
      <c r="AJS94" s="197"/>
      <c r="AJT94" s="197"/>
      <c r="AJU94" s="197"/>
      <c r="AJV94" s="197"/>
      <c r="AJW94" s="197"/>
      <c r="AJX94" s="197"/>
      <c r="AJY94" s="197"/>
      <c r="AJZ94" s="197"/>
      <c r="AKA94" s="197"/>
      <c r="AKB94" s="197"/>
      <c r="AKC94" s="197"/>
      <c r="AKD94" s="197"/>
      <c r="AKE94" s="197"/>
      <c r="AKF94" s="197"/>
      <c r="AKG94" s="197"/>
      <c r="AKH94" s="197"/>
      <c r="AKI94" s="197"/>
      <c r="AKJ94" s="197"/>
      <c r="AKK94" s="197"/>
      <c r="AKL94" s="197"/>
      <c r="AKM94" s="197"/>
      <c r="AKN94" s="197"/>
      <c r="AKO94" s="197"/>
      <c r="AKP94" s="197"/>
      <c r="AKQ94" s="197"/>
      <c r="AKR94" s="197"/>
      <c r="AKS94" s="197"/>
      <c r="AKT94" s="197"/>
      <c r="AKU94" s="197"/>
      <c r="AKV94" s="197"/>
      <c r="AKW94" s="197"/>
      <c r="AKX94" s="197"/>
      <c r="AKY94" s="197"/>
      <c r="AKZ94" s="197"/>
      <c r="ALA94" s="197"/>
      <c r="ALB94" s="197"/>
      <c r="ALC94" s="197"/>
      <c r="ALD94" s="197"/>
      <c r="ALE94" s="197"/>
      <c r="ALF94" s="197"/>
      <c r="ALG94" s="197"/>
      <c r="ALH94" s="197"/>
      <c r="ALI94" s="197"/>
      <c r="ALJ94" s="197"/>
      <c r="ALK94" s="197"/>
      <c r="ALL94" s="197"/>
      <c r="ALM94" s="197"/>
      <c r="ALN94" s="197"/>
      <c r="ALO94" s="197"/>
      <c r="ALP94" s="197"/>
      <c r="ALQ94" s="197"/>
      <c r="ALR94" s="197"/>
      <c r="ALS94" s="197"/>
      <c r="ALT94" s="197"/>
      <c r="ALU94" s="197"/>
      <c r="ALV94" s="197"/>
      <c r="ALW94" s="197"/>
      <c r="ALX94" s="197"/>
      <c r="ALY94" s="197"/>
      <c r="ALZ94" s="197"/>
      <c r="AMA94" s="197"/>
      <c r="AMB94" s="197"/>
    </row>
    <row r="95" spans="1:1016" s="198" customFormat="1" ht="30" x14ac:dyDescent="0.25">
      <c r="A95" s="349"/>
      <c r="B95" s="274" t="s">
        <v>394</v>
      </c>
      <c r="C95" s="33"/>
      <c r="D95" s="33"/>
      <c r="E95" s="33"/>
      <c r="F95" s="33"/>
      <c r="G95" s="33"/>
      <c r="H95" s="41" t="s">
        <v>157</v>
      </c>
      <c r="I95" s="41">
        <v>250</v>
      </c>
      <c r="J95" s="37" t="s">
        <v>391</v>
      </c>
      <c r="K95" s="56"/>
      <c r="L95" s="139"/>
      <c r="M95" s="313">
        <f>4609.3-98.36586</f>
        <v>4510.8999999999996</v>
      </c>
      <c r="N95" s="56">
        <v>29720.3</v>
      </c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7"/>
      <c r="AH95" s="197"/>
      <c r="AI95" s="197"/>
      <c r="AJ95" s="197"/>
      <c r="AK95" s="197"/>
      <c r="AL95" s="197"/>
      <c r="AM95" s="197"/>
      <c r="AN95" s="197"/>
      <c r="AO95" s="197"/>
      <c r="AP95" s="197"/>
      <c r="AQ95" s="197"/>
      <c r="AR95" s="197"/>
      <c r="AS95" s="197"/>
      <c r="AT95" s="197"/>
      <c r="AU95" s="197"/>
      <c r="AV95" s="197"/>
      <c r="AW95" s="197"/>
      <c r="AX95" s="197"/>
      <c r="AY95" s="197"/>
      <c r="AZ95" s="197"/>
      <c r="BA95" s="197"/>
      <c r="BB95" s="197"/>
      <c r="BC95" s="197"/>
      <c r="BD95" s="197"/>
      <c r="BE95" s="197"/>
      <c r="BF95" s="197"/>
      <c r="BG95" s="197"/>
      <c r="BH95" s="197"/>
      <c r="BI95" s="197"/>
      <c r="BJ95" s="197"/>
      <c r="BK95" s="197"/>
      <c r="BL95" s="197"/>
      <c r="BM95" s="197"/>
      <c r="BN95" s="197"/>
      <c r="BO95" s="197"/>
      <c r="BP95" s="197"/>
      <c r="BQ95" s="197"/>
      <c r="BR95" s="197"/>
      <c r="BS95" s="197"/>
      <c r="BT95" s="197"/>
      <c r="BU95" s="197"/>
      <c r="BV95" s="197"/>
      <c r="BW95" s="197"/>
      <c r="BX95" s="197"/>
      <c r="BY95" s="197"/>
      <c r="BZ95" s="197"/>
      <c r="CA95" s="197"/>
      <c r="CB95" s="197"/>
      <c r="CC95" s="197"/>
      <c r="CD95" s="197"/>
      <c r="CE95" s="197"/>
      <c r="CF95" s="197"/>
      <c r="CG95" s="197"/>
      <c r="CH95" s="197"/>
      <c r="CI95" s="197"/>
      <c r="CJ95" s="197"/>
      <c r="CK95" s="197"/>
      <c r="CL95" s="197"/>
      <c r="CM95" s="197"/>
      <c r="CN95" s="197"/>
      <c r="CO95" s="197"/>
      <c r="CP95" s="197"/>
      <c r="CQ95" s="197"/>
      <c r="CR95" s="197"/>
      <c r="CS95" s="197"/>
      <c r="CT95" s="197"/>
      <c r="CU95" s="197"/>
      <c r="CV95" s="197"/>
      <c r="CW95" s="197"/>
      <c r="CX95" s="197"/>
      <c r="CY95" s="197"/>
      <c r="CZ95" s="197"/>
      <c r="DA95" s="197"/>
      <c r="DB95" s="197"/>
      <c r="DC95" s="197"/>
      <c r="DD95" s="197"/>
      <c r="DE95" s="197"/>
      <c r="DF95" s="197"/>
      <c r="DG95" s="197"/>
      <c r="DH95" s="197"/>
      <c r="DI95" s="197"/>
      <c r="DJ95" s="197"/>
      <c r="DK95" s="197"/>
      <c r="DL95" s="197"/>
      <c r="DM95" s="197"/>
      <c r="DN95" s="197"/>
      <c r="DO95" s="197"/>
      <c r="DP95" s="197"/>
      <c r="DQ95" s="197"/>
      <c r="DR95" s="197"/>
      <c r="DS95" s="197"/>
      <c r="DT95" s="197"/>
      <c r="DU95" s="197"/>
      <c r="DV95" s="197"/>
      <c r="DW95" s="197"/>
      <c r="DX95" s="197"/>
      <c r="DY95" s="197"/>
      <c r="DZ95" s="197"/>
      <c r="EA95" s="197"/>
      <c r="EB95" s="197"/>
      <c r="EC95" s="197"/>
      <c r="ED95" s="197"/>
      <c r="EE95" s="197"/>
      <c r="EF95" s="197"/>
      <c r="EG95" s="197"/>
      <c r="EH95" s="197"/>
      <c r="EI95" s="197"/>
      <c r="EJ95" s="197"/>
      <c r="EK95" s="197"/>
      <c r="EL95" s="197"/>
      <c r="EM95" s="197"/>
      <c r="EN95" s="197"/>
      <c r="EO95" s="197"/>
      <c r="EP95" s="197"/>
      <c r="EQ95" s="197"/>
      <c r="ER95" s="197"/>
      <c r="ES95" s="197"/>
      <c r="ET95" s="197"/>
      <c r="EU95" s="197"/>
      <c r="EV95" s="197"/>
      <c r="EW95" s="197"/>
      <c r="EX95" s="197"/>
      <c r="EY95" s="197"/>
      <c r="EZ95" s="197"/>
      <c r="FA95" s="197"/>
      <c r="FB95" s="197"/>
      <c r="FC95" s="197"/>
      <c r="FD95" s="197"/>
      <c r="FE95" s="197"/>
      <c r="FF95" s="197"/>
      <c r="FG95" s="197"/>
      <c r="FH95" s="197"/>
      <c r="FI95" s="197"/>
      <c r="FJ95" s="197"/>
      <c r="FK95" s="197"/>
      <c r="FL95" s="197"/>
      <c r="FM95" s="197"/>
      <c r="FN95" s="197"/>
      <c r="FO95" s="197"/>
      <c r="FP95" s="197"/>
      <c r="FQ95" s="197"/>
      <c r="FR95" s="197"/>
      <c r="FS95" s="197"/>
      <c r="FT95" s="197"/>
      <c r="FU95" s="197"/>
      <c r="FV95" s="197"/>
      <c r="FW95" s="197"/>
      <c r="FX95" s="197"/>
      <c r="FY95" s="197"/>
      <c r="FZ95" s="197"/>
      <c r="GA95" s="197"/>
      <c r="GB95" s="197"/>
      <c r="GC95" s="197"/>
      <c r="GD95" s="197"/>
      <c r="GE95" s="197"/>
      <c r="GF95" s="197"/>
      <c r="GG95" s="197"/>
      <c r="GH95" s="197"/>
      <c r="GI95" s="197"/>
      <c r="GJ95" s="197"/>
      <c r="GK95" s="197"/>
      <c r="GL95" s="197"/>
      <c r="GM95" s="197"/>
      <c r="GN95" s="197"/>
      <c r="GO95" s="197"/>
      <c r="GP95" s="197"/>
      <c r="GQ95" s="197"/>
      <c r="GR95" s="197"/>
      <c r="GS95" s="197"/>
      <c r="GT95" s="197"/>
      <c r="GU95" s="197"/>
      <c r="GV95" s="197"/>
      <c r="GW95" s="197"/>
      <c r="GX95" s="197"/>
      <c r="GY95" s="197"/>
      <c r="GZ95" s="197"/>
      <c r="HA95" s="197"/>
      <c r="HB95" s="197"/>
      <c r="HC95" s="197"/>
      <c r="HD95" s="197"/>
      <c r="HE95" s="197"/>
      <c r="HF95" s="197"/>
      <c r="HG95" s="197"/>
      <c r="HH95" s="197"/>
      <c r="HI95" s="197"/>
      <c r="HJ95" s="197"/>
      <c r="HK95" s="197"/>
      <c r="HL95" s="197"/>
      <c r="HM95" s="197"/>
      <c r="HN95" s="197"/>
      <c r="HO95" s="197"/>
      <c r="HP95" s="197"/>
      <c r="HQ95" s="197"/>
      <c r="HR95" s="197"/>
      <c r="HS95" s="197"/>
      <c r="HT95" s="197"/>
      <c r="HU95" s="197"/>
      <c r="HV95" s="197"/>
      <c r="HW95" s="197"/>
      <c r="HX95" s="197"/>
      <c r="HY95" s="197"/>
      <c r="HZ95" s="197"/>
      <c r="IA95" s="197"/>
      <c r="IB95" s="197"/>
      <c r="IC95" s="197"/>
      <c r="ID95" s="197"/>
      <c r="IE95" s="197"/>
      <c r="IF95" s="197"/>
      <c r="IG95" s="197"/>
      <c r="IH95" s="197"/>
      <c r="II95" s="197"/>
      <c r="IJ95" s="197"/>
      <c r="IK95" s="197"/>
      <c r="IL95" s="197"/>
      <c r="IM95" s="197"/>
      <c r="IN95" s="197"/>
      <c r="IO95" s="197"/>
      <c r="IP95" s="197"/>
      <c r="IQ95" s="197"/>
      <c r="IR95" s="197"/>
      <c r="IS95" s="197"/>
      <c r="IT95" s="197"/>
      <c r="IU95" s="197"/>
      <c r="IV95" s="197"/>
      <c r="IW95" s="197"/>
      <c r="IX95" s="197"/>
      <c r="IY95" s="197"/>
      <c r="IZ95" s="197"/>
      <c r="JA95" s="197"/>
      <c r="JB95" s="197"/>
      <c r="JC95" s="197"/>
      <c r="JD95" s="197"/>
      <c r="JE95" s="197"/>
      <c r="JF95" s="197"/>
      <c r="JG95" s="197"/>
      <c r="JH95" s="197"/>
      <c r="JI95" s="197"/>
      <c r="JJ95" s="197"/>
      <c r="JK95" s="197"/>
      <c r="JL95" s="197"/>
      <c r="JM95" s="197"/>
      <c r="JN95" s="197"/>
      <c r="JO95" s="197"/>
      <c r="JP95" s="197"/>
      <c r="JQ95" s="197"/>
      <c r="JR95" s="197"/>
      <c r="JS95" s="197"/>
      <c r="JT95" s="197"/>
      <c r="JU95" s="197"/>
      <c r="JV95" s="197"/>
      <c r="JW95" s="197"/>
      <c r="JX95" s="197"/>
      <c r="JY95" s="197"/>
      <c r="JZ95" s="197"/>
      <c r="KA95" s="197"/>
      <c r="KB95" s="197"/>
      <c r="KC95" s="197"/>
      <c r="KD95" s="197"/>
      <c r="KE95" s="197"/>
      <c r="KF95" s="197"/>
      <c r="KG95" s="197"/>
      <c r="KH95" s="197"/>
      <c r="KI95" s="197"/>
      <c r="KJ95" s="197"/>
      <c r="KK95" s="197"/>
      <c r="KL95" s="197"/>
      <c r="KM95" s="197"/>
      <c r="KN95" s="197"/>
      <c r="KO95" s="197"/>
      <c r="KP95" s="197"/>
      <c r="KQ95" s="197"/>
      <c r="KR95" s="197"/>
      <c r="KS95" s="197"/>
      <c r="KT95" s="197"/>
      <c r="KU95" s="197"/>
      <c r="KV95" s="197"/>
      <c r="KW95" s="197"/>
      <c r="KX95" s="197"/>
      <c r="KY95" s="197"/>
      <c r="KZ95" s="197"/>
      <c r="LA95" s="197"/>
      <c r="LB95" s="197"/>
      <c r="LC95" s="197"/>
      <c r="LD95" s="197"/>
      <c r="LE95" s="197"/>
      <c r="LF95" s="197"/>
      <c r="LG95" s="197"/>
      <c r="LH95" s="197"/>
      <c r="LI95" s="197"/>
      <c r="LJ95" s="197"/>
      <c r="LK95" s="197"/>
      <c r="LL95" s="197"/>
      <c r="LM95" s="197"/>
      <c r="LN95" s="197"/>
      <c r="LO95" s="197"/>
      <c r="LP95" s="197"/>
      <c r="LQ95" s="197"/>
      <c r="LR95" s="197"/>
      <c r="LS95" s="197"/>
      <c r="LT95" s="197"/>
      <c r="LU95" s="197"/>
      <c r="LV95" s="197"/>
      <c r="LW95" s="197"/>
      <c r="LX95" s="197"/>
      <c r="LY95" s="197"/>
      <c r="LZ95" s="197"/>
      <c r="MA95" s="197"/>
      <c r="MB95" s="197"/>
      <c r="MC95" s="197"/>
      <c r="MD95" s="197"/>
      <c r="ME95" s="197"/>
      <c r="MF95" s="197"/>
      <c r="MG95" s="197"/>
      <c r="MH95" s="197"/>
      <c r="MI95" s="197"/>
      <c r="MJ95" s="197"/>
      <c r="MK95" s="197"/>
      <c r="ML95" s="197"/>
      <c r="MM95" s="197"/>
      <c r="MN95" s="197"/>
      <c r="MO95" s="197"/>
      <c r="MP95" s="197"/>
      <c r="MQ95" s="197"/>
      <c r="MR95" s="197"/>
      <c r="MS95" s="197"/>
      <c r="MT95" s="197"/>
      <c r="MU95" s="197"/>
      <c r="MV95" s="197"/>
      <c r="MW95" s="197"/>
      <c r="MX95" s="197"/>
      <c r="MY95" s="197"/>
      <c r="MZ95" s="197"/>
      <c r="NA95" s="197"/>
      <c r="NB95" s="197"/>
      <c r="NC95" s="197"/>
      <c r="ND95" s="197"/>
      <c r="NE95" s="197"/>
      <c r="NF95" s="197"/>
      <c r="NG95" s="197"/>
      <c r="NH95" s="197"/>
      <c r="NI95" s="197"/>
      <c r="NJ95" s="197"/>
      <c r="NK95" s="197"/>
      <c r="NL95" s="197"/>
      <c r="NM95" s="197"/>
      <c r="NN95" s="197"/>
      <c r="NO95" s="197"/>
      <c r="NP95" s="197"/>
      <c r="NQ95" s="197"/>
      <c r="NR95" s="197"/>
      <c r="NS95" s="197"/>
      <c r="NT95" s="197"/>
      <c r="NU95" s="197"/>
      <c r="NV95" s="197"/>
      <c r="NW95" s="197"/>
      <c r="NX95" s="197"/>
      <c r="NY95" s="197"/>
      <c r="NZ95" s="197"/>
      <c r="OA95" s="197"/>
      <c r="OB95" s="197"/>
      <c r="OC95" s="197"/>
      <c r="OD95" s="197"/>
      <c r="OE95" s="197"/>
      <c r="OF95" s="197"/>
      <c r="OG95" s="197"/>
      <c r="OH95" s="197"/>
      <c r="OI95" s="197"/>
      <c r="OJ95" s="197"/>
      <c r="OK95" s="197"/>
      <c r="OL95" s="197"/>
      <c r="OM95" s="197"/>
      <c r="ON95" s="197"/>
      <c r="OO95" s="197"/>
      <c r="OP95" s="197"/>
      <c r="OQ95" s="197"/>
      <c r="OR95" s="197"/>
      <c r="OS95" s="197"/>
      <c r="OT95" s="197"/>
      <c r="OU95" s="197"/>
      <c r="OV95" s="197"/>
      <c r="OW95" s="197"/>
      <c r="OX95" s="197"/>
      <c r="OY95" s="197"/>
      <c r="OZ95" s="197"/>
      <c r="PA95" s="197"/>
      <c r="PB95" s="197"/>
      <c r="PC95" s="197"/>
      <c r="PD95" s="197"/>
      <c r="PE95" s="197"/>
      <c r="PF95" s="197"/>
      <c r="PG95" s="197"/>
      <c r="PH95" s="197"/>
      <c r="PI95" s="197"/>
      <c r="PJ95" s="197"/>
      <c r="PK95" s="197"/>
      <c r="PL95" s="197"/>
      <c r="PM95" s="197"/>
      <c r="PN95" s="197"/>
      <c r="PO95" s="197"/>
      <c r="PP95" s="197"/>
      <c r="PQ95" s="197"/>
      <c r="PR95" s="197"/>
      <c r="PS95" s="197"/>
      <c r="PT95" s="197"/>
      <c r="PU95" s="197"/>
      <c r="PV95" s="197"/>
      <c r="PW95" s="197"/>
      <c r="PX95" s="197"/>
      <c r="PY95" s="197"/>
      <c r="PZ95" s="197"/>
      <c r="QA95" s="197"/>
      <c r="QB95" s="197"/>
      <c r="QC95" s="197"/>
      <c r="QD95" s="197"/>
      <c r="QE95" s="197"/>
      <c r="QF95" s="197"/>
      <c r="QG95" s="197"/>
      <c r="QH95" s="197"/>
      <c r="QI95" s="197"/>
      <c r="QJ95" s="197"/>
      <c r="QK95" s="197"/>
      <c r="QL95" s="197"/>
      <c r="QM95" s="197"/>
      <c r="QN95" s="197"/>
      <c r="QO95" s="197"/>
      <c r="QP95" s="197"/>
      <c r="QQ95" s="197"/>
      <c r="QR95" s="197"/>
      <c r="QS95" s="197"/>
      <c r="QT95" s="197"/>
      <c r="QU95" s="197"/>
      <c r="QV95" s="197"/>
      <c r="QW95" s="197"/>
      <c r="QX95" s="197"/>
      <c r="QY95" s="197"/>
      <c r="QZ95" s="197"/>
      <c r="RA95" s="197"/>
      <c r="RB95" s="197"/>
      <c r="RC95" s="197"/>
      <c r="RD95" s="197"/>
      <c r="RE95" s="197"/>
      <c r="RF95" s="197"/>
      <c r="RG95" s="197"/>
      <c r="RH95" s="197"/>
      <c r="RI95" s="197"/>
      <c r="RJ95" s="197"/>
      <c r="RK95" s="197"/>
      <c r="RL95" s="197"/>
      <c r="RM95" s="197"/>
      <c r="RN95" s="197"/>
      <c r="RO95" s="197"/>
      <c r="RP95" s="197"/>
      <c r="RQ95" s="197"/>
      <c r="RR95" s="197"/>
      <c r="RS95" s="197"/>
      <c r="RT95" s="197"/>
      <c r="RU95" s="197"/>
      <c r="RV95" s="197"/>
      <c r="RW95" s="197"/>
      <c r="RX95" s="197"/>
      <c r="RY95" s="197"/>
      <c r="RZ95" s="197"/>
      <c r="SA95" s="197"/>
      <c r="SB95" s="197"/>
      <c r="SC95" s="197"/>
      <c r="SD95" s="197"/>
      <c r="SE95" s="197"/>
      <c r="SF95" s="197"/>
      <c r="SG95" s="197"/>
      <c r="SH95" s="197"/>
      <c r="SI95" s="197"/>
      <c r="SJ95" s="197"/>
      <c r="SK95" s="197"/>
      <c r="SL95" s="197"/>
      <c r="SM95" s="197"/>
      <c r="SN95" s="197"/>
      <c r="SO95" s="197"/>
      <c r="SP95" s="197"/>
      <c r="SQ95" s="197"/>
      <c r="SR95" s="197"/>
      <c r="SS95" s="197"/>
      <c r="ST95" s="197"/>
      <c r="SU95" s="197"/>
      <c r="SV95" s="197"/>
      <c r="SW95" s="197"/>
      <c r="SX95" s="197"/>
      <c r="SY95" s="197"/>
      <c r="SZ95" s="197"/>
      <c r="TA95" s="197"/>
      <c r="TB95" s="197"/>
      <c r="TC95" s="197"/>
      <c r="TD95" s="197"/>
      <c r="TE95" s="197"/>
      <c r="TF95" s="197"/>
      <c r="TG95" s="197"/>
      <c r="TH95" s="197"/>
      <c r="TI95" s="197"/>
      <c r="TJ95" s="197"/>
      <c r="TK95" s="197"/>
      <c r="TL95" s="197"/>
      <c r="TM95" s="197"/>
      <c r="TN95" s="197"/>
      <c r="TO95" s="197"/>
      <c r="TP95" s="197"/>
      <c r="TQ95" s="197"/>
      <c r="TR95" s="197"/>
      <c r="TS95" s="197"/>
      <c r="TT95" s="197"/>
      <c r="TU95" s="197"/>
      <c r="TV95" s="197"/>
      <c r="TW95" s="197"/>
      <c r="TX95" s="197"/>
      <c r="TY95" s="197"/>
      <c r="TZ95" s="197"/>
      <c r="UA95" s="197"/>
      <c r="UB95" s="197"/>
      <c r="UC95" s="197"/>
      <c r="UD95" s="197"/>
      <c r="UE95" s="197"/>
      <c r="UF95" s="197"/>
      <c r="UG95" s="197"/>
      <c r="UH95" s="197"/>
      <c r="UI95" s="197"/>
      <c r="UJ95" s="197"/>
      <c r="UK95" s="197"/>
      <c r="UL95" s="197"/>
      <c r="UM95" s="197"/>
      <c r="UN95" s="197"/>
      <c r="UO95" s="197"/>
      <c r="UP95" s="197"/>
      <c r="UQ95" s="197"/>
      <c r="UR95" s="197"/>
      <c r="US95" s="197"/>
      <c r="UT95" s="197"/>
      <c r="UU95" s="197"/>
      <c r="UV95" s="197"/>
      <c r="UW95" s="197"/>
      <c r="UX95" s="197"/>
      <c r="UY95" s="197"/>
      <c r="UZ95" s="197"/>
      <c r="VA95" s="197"/>
      <c r="VB95" s="197"/>
      <c r="VC95" s="197"/>
      <c r="VD95" s="197"/>
      <c r="VE95" s="197"/>
      <c r="VF95" s="197"/>
      <c r="VG95" s="197"/>
      <c r="VH95" s="197"/>
      <c r="VI95" s="197"/>
      <c r="VJ95" s="197"/>
      <c r="VK95" s="197"/>
      <c r="VL95" s="197"/>
      <c r="VM95" s="197"/>
      <c r="VN95" s="197"/>
      <c r="VO95" s="197"/>
      <c r="VP95" s="197"/>
      <c r="VQ95" s="197"/>
      <c r="VR95" s="197"/>
      <c r="VS95" s="197"/>
      <c r="VT95" s="197"/>
      <c r="VU95" s="197"/>
      <c r="VV95" s="197"/>
      <c r="VW95" s="197"/>
      <c r="VX95" s="197"/>
      <c r="VY95" s="197"/>
      <c r="VZ95" s="197"/>
      <c r="WA95" s="197"/>
      <c r="WB95" s="197"/>
      <c r="WC95" s="197"/>
      <c r="WD95" s="197"/>
      <c r="WE95" s="197"/>
      <c r="WF95" s="197"/>
      <c r="WG95" s="197"/>
      <c r="WH95" s="197"/>
      <c r="WI95" s="197"/>
      <c r="WJ95" s="197"/>
      <c r="WK95" s="197"/>
      <c r="WL95" s="197"/>
      <c r="WM95" s="197"/>
      <c r="WN95" s="197"/>
      <c r="WO95" s="197"/>
      <c r="WP95" s="197"/>
      <c r="WQ95" s="197"/>
      <c r="WR95" s="197"/>
      <c r="WS95" s="197"/>
      <c r="WT95" s="197"/>
      <c r="WU95" s="197"/>
      <c r="WV95" s="197"/>
      <c r="WW95" s="197"/>
      <c r="WX95" s="197"/>
      <c r="WY95" s="197"/>
      <c r="WZ95" s="197"/>
      <c r="XA95" s="197"/>
      <c r="XB95" s="197"/>
      <c r="XC95" s="197"/>
      <c r="XD95" s="197"/>
      <c r="XE95" s="197"/>
      <c r="XF95" s="197"/>
      <c r="XG95" s="197"/>
      <c r="XH95" s="197"/>
      <c r="XI95" s="197"/>
      <c r="XJ95" s="197"/>
      <c r="XK95" s="197"/>
      <c r="XL95" s="197"/>
      <c r="XM95" s="197"/>
      <c r="XN95" s="197"/>
      <c r="XO95" s="197"/>
      <c r="XP95" s="197"/>
      <c r="XQ95" s="197"/>
      <c r="XR95" s="197"/>
      <c r="XS95" s="197"/>
      <c r="XT95" s="197"/>
      <c r="XU95" s="197"/>
      <c r="XV95" s="197"/>
      <c r="XW95" s="197"/>
      <c r="XX95" s="197"/>
      <c r="XY95" s="197"/>
      <c r="XZ95" s="197"/>
      <c r="YA95" s="197"/>
      <c r="YB95" s="197"/>
      <c r="YC95" s="197"/>
      <c r="YD95" s="197"/>
      <c r="YE95" s="197"/>
      <c r="YF95" s="197"/>
      <c r="YG95" s="197"/>
      <c r="YH95" s="197"/>
      <c r="YI95" s="197"/>
      <c r="YJ95" s="197"/>
      <c r="YK95" s="197"/>
      <c r="YL95" s="197"/>
      <c r="YM95" s="197"/>
      <c r="YN95" s="197"/>
      <c r="YO95" s="197"/>
      <c r="YP95" s="197"/>
      <c r="YQ95" s="197"/>
      <c r="YR95" s="197"/>
      <c r="YS95" s="197"/>
      <c r="YT95" s="197"/>
      <c r="YU95" s="197"/>
      <c r="YV95" s="197"/>
      <c r="YW95" s="197"/>
      <c r="YX95" s="197"/>
      <c r="YY95" s="197"/>
      <c r="YZ95" s="197"/>
      <c r="ZA95" s="197"/>
      <c r="ZB95" s="197"/>
      <c r="ZC95" s="197"/>
      <c r="ZD95" s="197"/>
      <c r="ZE95" s="197"/>
      <c r="ZF95" s="197"/>
      <c r="ZG95" s="197"/>
      <c r="ZH95" s="197"/>
      <c r="ZI95" s="197"/>
      <c r="ZJ95" s="197"/>
      <c r="ZK95" s="197"/>
      <c r="ZL95" s="197"/>
      <c r="ZM95" s="197"/>
      <c r="ZN95" s="197"/>
      <c r="ZO95" s="197"/>
      <c r="ZP95" s="197"/>
      <c r="ZQ95" s="197"/>
      <c r="ZR95" s="197"/>
      <c r="ZS95" s="197"/>
      <c r="ZT95" s="197"/>
      <c r="ZU95" s="197"/>
      <c r="ZV95" s="197"/>
      <c r="ZW95" s="197"/>
      <c r="ZX95" s="197"/>
      <c r="ZY95" s="197"/>
      <c r="ZZ95" s="197"/>
      <c r="AAA95" s="197"/>
      <c r="AAB95" s="197"/>
      <c r="AAC95" s="197"/>
      <c r="AAD95" s="197"/>
      <c r="AAE95" s="197"/>
      <c r="AAF95" s="197"/>
      <c r="AAG95" s="197"/>
      <c r="AAH95" s="197"/>
      <c r="AAI95" s="197"/>
      <c r="AAJ95" s="197"/>
      <c r="AAK95" s="197"/>
      <c r="AAL95" s="197"/>
      <c r="AAM95" s="197"/>
      <c r="AAN95" s="197"/>
      <c r="AAO95" s="197"/>
      <c r="AAP95" s="197"/>
      <c r="AAQ95" s="197"/>
      <c r="AAR95" s="197"/>
      <c r="AAS95" s="197"/>
      <c r="AAT95" s="197"/>
      <c r="AAU95" s="197"/>
      <c r="AAV95" s="197"/>
      <c r="AAW95" s="197"/>
      <c r="AAX95" s="197"/>
      <c r="AAY95" s="197"/>
      <c r="AAZ95" s="197"/>
      <c r="ABA95" s="197"/>
      <c r="ABB95" s="197"/>
      <c r="ABC95" s="197"/>
      <c r="ABD95" s="197"/>
      <c r="ABE95" s="197"/>
      <c r="ABF95" s="197"/>
      <c r="ABG95" s="197"/>
      <c r="ABH95" s="197"/>
      <c r="ABI95" s="197"/>
      <c r="ABJ95" s="197"/>
      <c r="ABK95" s="197"/>
      <c r="ABL95" s="197"/>
      <c r="ABM95" s="197"/>
      <c r="ABN95" s="197"/>
      <c r="ABO95" s="197"/>
      <c r="ABP95" s="197"/>
      <c r="ABQ95" s="197"/>
      <c r="ABR95" s="197"/>
      <c r="ABS95" s="197"/>
      <c r="ABT95" s="197"/>
      <c r="ABU95" s="197"/>
      <c r="ABV95" s="197"/>
      <c r="ABW95" s="197"/>
      <c r="ABX95" s="197"/>
      <c r="ABY95" s="197"/>
      <c r="ABZ95" s="197"/>
      <c r="ACA95" s="197"/>
      <c r="ACB95" s="197"/>
      <c r="ACC95" s="197"/>
      <c r="ACD95" s="197"/>
      <c r="ACE95" s="197"/>
      <c r="ACF95" s="197"/>
      <c r="ACG95" s="197"/>
      <c r="ACH95" s="197"/>
      <c r="ACI95" s="197"/>
      <c r="ACJ95" s="197"/>
      <c r="ACK95" s="197"/>
      <c r="ACL95" s="197"/>
      <c r="ACM95" s="197"/>
      <c r="ACN95" s="197"/>
      <c r="ACO95" s="197"/>
      <c r="ACP95" s="197"/>
      <c r="ACQ95" s="197"/>
      <c r="ACR95" s="197"/>
      <c r="ACS95" s="197"/>
      <c r="ACT95" s="197"/>
      <c r="ACU95" s="197"/>
      <c r="ACV95" s="197"/>
      <c r="ACW95" s="197"/>
      <c r="ACX95" s="197"/>
      <c r="ACY95" s="197"/>
      <c r="ACZ95" s="197"/>
      <c r="ADA95" s="197"/>
      <c r="ADB95" s="197"/>
      <c r="ADC95" s="197"/>
      <c r="ADD95" s="197"/>
      <c r="ADE95" s="197"/>
      <c r="ADF95" s="197"/>
      <c r="ADG95" s="197"/>
      <c r="ADH95" s="197"/>
      <c r="ADI95" s="197"/>
      <c r="ADJ95" s="197"/>
      <c r="ADK95" s="197"/>
      <c r="ADL95" s="197"/>
      <c r="ADM95" s="197"/>
      <c r="ADN95" s="197"/>
      <c r="ADO95" s="197"/>
      <c r="ADP95" s="197"/>
      <c r="ADQ95" s="197"/>
      <c r="ADR95" s="197"/>
      <c r="ADS95" s="197"/>
      <c r="ADT95" s="197"/>
      <c r="ADU95" s="197"/>
      <c r="ADV95" s="197"/>
      <c r="ADW95" s="197"/>
      <c r="ADX95" s="197"/>
      <c r="ADY95" s="197"/>
      <c r="ADZ95" s="197"/>
      <c r="AEA95" s="197"/>
      <c r="AEB95" s="197"/>
      <c r="AEC95" s="197"/>
      <c r="AED95" s="197"/>
      <c r="AEE95" s="197"/>
      <c r="AEF95" s="197"/>
      <c r="AEG95" s="197"/>
      <c r="AEH95" s="197"/>
      <c r="AEI95" s="197"/>
      <c r="AEJ95" s="197"/>
      <c r="AEK95" s="197"/>
      <c r="AEL95" s="197"/>
      <c r="AEM95" s="197"/>
      <c r="AEN95" s="197"/>
      <c r="AEO95" s="197"/>
      <c r="AEP95" s="197"/>
      <c r="AEQ95" s="197"/>
      <c r="AER95" s="197"/>
      <c r="AES95" s="197"/>
      <c r="AET95" s="197"/>
      <c r="AEU95" s="197"/>
      <c r="AEV95" s="197"/>
      <c r="AEW95" s="197"/>
      <c r="AEX95" s="197"/>
      <c r="AEY95" s="197"/>
      <c r="AEZ95" s="197"/>
      <c r="AFA95" s="197"/>
      <c r="AFB95" s="197"/>
      <c r="AFC95" s="197"/>
      <c r="AFD95" s="197"/>
      <c r="AFE95" s="197"/>
      <c r="AFF95" s="197"/>
      <c r="AFG95" s="197"/>
      <c r="AFH95" s="197"/>
      <c r="AFI95" s="197"/>
      <c r="AFJ95" s="197"/>
      <c r="AFK95" s="197"/>
      <c r="AFL95" s="197"/>
      <c r="AFM95" s="197"/>
      <c r="AFN95" s="197"/>
      <c r="AFO95" s="197"/>
      <c r="AFP95" s="197"/>
      <c r="AFQ95" s="197"/>
      <c r="AFR95" s="197"/>
      <c r="AFS95" s="197"/>
      <c r="AFT95" s="197"/>
      <c r="AFU95" s="197"/>
      <c r="AFV95" s="197"/>
      <c r="AFW95" s="197"/>
      <c r="AFX95" s="197"/>
      <c r="AFY95" s="197"/>
      <c r="AFZ95" s="197"/>
      <c r="AGA95" s="197"/>
      <c r="AGB95" s="197"/>
      <c r="AGC95" s="197"/>
      <c r="AGD95" s="197"/>
      <c r="AGE95" s="197"/>
      <c r="AGF95" s="197"/>
      <c r="AGG95" s="197"/>
      <c r="AGH95" s="197"/>
      <c r="AGI95" s="197"/>
      <c r="AGJ95" s="197"/>
      <c r="AGK95" s="197"/>
      <c r="AGL95" s="197"/>
      <c r="AGM95" s="197"/>
      <c r="AGN95" s="197"/>
      <c r="AGO95" s="197"/>
      <c r="AGP95" s="197"/>
      <c r="AGQ95" s="197"/>
      <c r="AGR95" s="197"/>
      <c r="AGS95" s="197"/>
      <c r="AGT95" s="197"/>
      <c r="AGU95" s="197"/>
      <c r="AGV95" s="197"/>
      <c r="AGW95" s="197"/>
      <c r="AGX95" s="197"/>
      <c r="AGY95" s="197"/>
      <c r="AGZ95" s="197"/>
      <c r="AHA95" s="197"/>
      <c r="AHB95" s="197"/>
      <c r="AHC95" s="197"/>
      <c r="AHD95" s="197"/>
      <c r="AHE95" s="197"/>
      <c r="AHF95" s="197"/>
      <c r="AHG95" s="197"/>
      <c r="AHH95" s="197"/>
      <c r="AHI95" s="197"/>
      <c r="AHJ95" s="197"/>
      <c r="AHK95" s="197"/>
      <c r="AHL95" s="197"/>
      <c r="AHM95" s="197"/>
      <c r="AHN95" s="197"/>
      <c r="AHO95" s="197"/>
      <c r="AHP95" s="197"/>
      <c r="AHQ95" s="197"/>
      <c r="AHR95" s="197"/>
      <c r="AHS95" s="197"/>
      <c r="AHT95" s="197"/>
      <c r="AHU95" s="197"/>
      <c r="AHV95" s="197"/>
      <c r="AHW95" s="197"/>
      <c r="AHX95" s="197"/>
      <c r="AHY95" s="197"/>
      <c r="AHZ95" s="197"/>
      <c r="AIA95" s="197"/>
      <c r="AIB95" s="197"/>
      <c r="AIC95" s="197"/>
      <c r="AID95" s="197"/>
      <c r="AIE95" s="197"/>
      <c r="AIF95" s="197"/>
      <c r="AIG95" s="197"/>
      <c r="AIH95" s="197"/>
      <c r="AII95" s="197"/>
      <c r="AIJ95" s="197"/>
      <c r="AIK95" s="197"/>
      <c r="AIL95" s="197"/>
      <c r="AIM95" s="197"/>
      <c r="AIN95" s="197"/>
      <c r="AIO95" s="197"/>
      <c r="AIP95" s="197"/>
      <c r="AIQ95" s="197"/>
      <c r="AIR95" s="197"/>
      <c r="AIS95" s="197"/>
      <c r="AIT95" s="197"/>
      <c r="AIU95" s="197"/>
      <c r="AIV95" s="197"/>
      <c r="AIW95" s="197"/>
      <c r="AIX95" s="197"/>
      <c r="AIY95" s="197"/>
      <c r="AIZ95" s="197"/>
      <c r="AJA95" s="197"/>
      <c r="AJB95" s="197"/>
      <c r="AJC95" s="197"/>
      <c r="AJD95" s="197"/>
      <c r="AJE95" s="197"/>
      <c r="AJF95" s="197"/>
      <c r="AJG95" s="197"/>
      <c r="AJH95" s="197"/>
      <c r="AJI95" s="197"/>
      <c r="AJJ95" s="197"/>
      <c r="AJK95" s="197"/>
      <c r="AJL95" s="197"/>
      <c r="AJM95" s="197"/>
      <c r="AJN95" s="197"/>
      <c r="AJO95" s="197"/>
      <c r="AJP95" s="197"/>
      <c r="AJQ95" s="197"/>
      <c r="AJR95" s="197"/>
      <c r="AJS95" s="197"/>
      <c r="AJT95" s="197"/>
      <c r="AJU95" s="197"/>
      <c r="AJV95" s="197"/>
      <c r="AJW95" s="197"/>
      <c r="AJX95" s="197"/>
      <c r="AJY95" s="197"/>
      <c r="AJZ95" s="197"/>
      <c r="AKA95" s="197"/>
      <c r="AKB95" s="197"/>
      <c r="AKC95" s="197"/>
      <c r="AKD95" s="197"/>
      <c r="AKE95" s="197"/>
      <c r="AKF95" s="197"/>
      <c r="AKG95" s="197"/>
      <c r="AKH95" s="197"/>
      <c r="AKI95" s="197"/>
      <c r="AKJ95" s="197"/>
      <c r="AKK95" s="197"/>
      <c r="AKL95" s="197"/>
      <c r="AKM95" s="197"/>
      <c r="AKN95" s="197"/>
      <c r="AKO95" s="197"/>
      <c r="AKP95" s="197"/>
      <c r="AKQ95" s="197"/>
      <c r="AKR95" s="197"/>
      <c r="AKS95" s="197"/>
      <c r="AKT95" s="197"/>
      <c r="AKU95" s="197"/>
      <c r="AKV95" s="197"/>
      <c r="AKW95" s="197"/>
      <c r="AKX95" s="197"/>
      <c r="AKY95" s="197"/>
      <c r="AKZ95" s="197"/>
      <c r="ALA95" s="197"/>
      <c r="ALB95" s="197"/>
      <c r="ALC95" s="197"/>
      <c r="ALD95" s="197"/>
      <c r="ALE95" s="197"/>
      <c r="ALF95" s="197"/>
      <c r="ALG95" s="197"/>
      <c r="ALH95" s="197"/>
      <c r="ALI95" s="197"/>
      <c r="ALJ95" s="197"/>
      <c r="ALK95" s="197"/>
      <c r="ALL95" s="197"/>
      <c r="ALM95" s="197"/>
      <c r="ALN95" s="197"/>
      <c r="ALO95" s="197"/>
      <c r="ALP95" s="197"/>
      <c r="ALQ95" s="197"/>
      <c r="ALR95" s="197"/>
      <c r="ALS95" s="197"/>
      <c r="ALT95" s="197"/>
      <c r="ALU95" s="197"/>
      <c r="ALV95" s="197"/>
      <c r="ALW95" s="197"/>
      <c r="ALX95" s="197"/>
      <c r="ALY95" s="197"/>
      <c r="ALZ95" s="197"/>
      <c r="AMA95" s="197"/>
      <c r="AMB95" s="197"/>
    </row>
    <row r="96" spans="1:1016" s="198" customFormat="1" ht="15.75" x14ac:dyDescent="0.25">
      <c r="A96" s="338" t="s">
        <v>489</v>
      </c>
      <c r="B96" s="274" t="s">
        <v>51</v>
      </c>
      <c r="C96" s="33"/>
      <c r="D96" s="33"/>
      <c r="E96" s="33"/>
      <c r="F96" s="33"/>
      <c r="G96" s="33"/>
      <c r="H96" s="41"/>
      <c r="I96" s="41"/>
      <c r="J96" s="37"/>
      <c r="K96" s="56"/>
      <c r="L96" s="139"/>
      <c r="M96" s="139"/>
      <c r="N96" s="56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7"/>
      <c r="AH96" s="197"/>
      <c r="AI96" s="197"/>
      <c r="AJ96" s="197"/>
      <c r="AK96" s="197"/>
      <c r="AL96" s="197"/>
      <c r="AM96" s="197"/>
      <c r="AN96" s="197"/>
      <c r="AO96" s="197"/>
      <c r="AP96" s="197"/>
      <c r="AQ96" s="197"/>
      <c r="AR96" s="197"/>
      <c r="AS96" s="197"/>
      <c r="AT96" s="197"/>
      <c r="AU96" s="197"/>
      <c r="AV96" s="197"/>
      <c r="AW96" s="197"/>
      <c r="AX96" s="197"/>
      <c r="AY96" s="197"/>
      <c r="AZ96" s="197"/>
      <c r="BA96" s="197"/>
      <c r="BB96" s="197"/>
      <c r="BC96" s="197"/>
      <c r="BD96" s="197"/>
      <c r="BE96" s="197"/>
      <c r="BF96" s="197"/>
      <c r="BG96" s="197"/>
      <c r="BH96" s="197"/>
      <c r="BI96" s="197"/>
      <c r="BJ96" s="197"/>
      <c r="BK96" s="197"/>
      <c r="BL96" s="197"/>
      <c r="BM96" s="197"/>
      <c r="BN96" s="197"/>
      <c r="BO96" s="197"/>
      <c r="BP96" s="197"/>
      <c r="BQ96" s="197"/>
      <c r="BR96" s="197"/>
      <c r="BS96" s="197"/>
      <c r="BT96" s="197"/>
      <c r="BU96" s="197"/>
      <c r="BV96" s="197"/>
      <c r="BW96" s="197"/>
      <c r="BX96" s="197"/>
      <c r="BY96" s="197"/>
      <c r="BZ96" s="197"/>
      <c r="CA96" s="197"/>
      <c r="CB96" s="197"/>
      <c r="CC96" s="197"/>
      <c r="CD96" s="197"/>
      <c r="CE96" s="197"/>
      <c r="CF96" s="197"/>
      <c r="CG96" s="197"/>
      <c r="CH96" s="197"/>
      <c r="CI96" s="197"/>
      <c r="CJ96" s="197"/>
      <c r="CK96" s="197"/>
      <c r="CL96" s="197"/>
      <c r="CM96" s="197"/>
      <c r="CN96" s="197"/>
      <c r="CO96" s="197"/>
      <c r="CP96" s="197"/>
      <c r="CQ96" s="197"/>
      <c r="CR96" s="197"/>
      <c r="CS96" s="197"/>
      <c r="CT96" s="197"/>
      <c r="CU96" s="197"/>
      <c r="CV96" s="197"/>
      <c r="CW96" s="197"/>
      <c r="CX96" s="197"/>
      <c r="CY96" s="197"/>
      <c r="CZ96" s="197"/>
      <c r="DA96" s="197"/>
      <c r="DB96" s="197"/>
      <c r="DC96" s="197"/>
      <c r="DD96" s="197"/>
      <c r="DE96" s="197"/>
      <c r="DF96" s="197"/>
      <c r="DG96" s="197"/>
      <c r="DH96" s="197"/>
      <c r="DI96" s="197"/>
      <c r="DJ96" s="197"/>
      <c r="DK96" s="197"/>
      <c r="DL96" s="197"/>
      <c r="DM96" s="197"/>
      <c r="DN96" s="197"/>
      <c r="DO96" s="197"/>
      <c r="DP96" s="197"/>
      <c r="DQ96" s="197"/>
      <c r="DR96" s="197"/>
      <c r="DS96" s="197"/>
      <c r="DT96" s="197"/>
      <c r="DU96" s="197"/>
      <c r="DV96" s="197"/>
      <c r="DW96" s="197"/>
      <c r="DX96" s="197"/>
      <c r="DY96" s="197"/>
      <c r="DZ96" s="197"/>
      <c r="EA96" s="197"/>
      <c r="EB96" s="197"/>
      <c r="EC96" s="197"/>
      <c r="ED96" s="197"/>
      <c r="EE96" s="197"/>
      <c r="EF96" s="197"/>
      <c r="EG96" s="197"/>
      <c r="EH96" s="197"/>
      <c r="EI96" s="197"/>
      <c r="EJ96" s="197"/>
      <c r="EK96" s="197"/>
      <c r="EL96" s="197"/>
      <c r="EM96" s="197"/>
      <c r="EN96" s="197"/>
      <c r="EO96" s="197"/>
      <c r="EP96" s="197"/>
      <c r="EQ96" s="197"/>
      <c r="ER96" s="197"/>
      <c r="ES96" s="197"/>
      <c r="ET96" s="197"/>
      <c r="EU96" s="197"/>
      <c r="EV96" s="197"/>
      <c r="EW96" s="197"/>
      <c r="EX96" s="197"/>
      <c r="EY96" s="197"/>
      <c r="EZ96" s="197"/>
      <c r="FA96" s="197"/>
      <c r="FB96" s="197"/>
      <c r="FC96" s="197"/>
      <c r="FD96" s="197"/>
      <c r="FE96" s="197"/>
      <c r="FF96" s="197"/>
      <c r="FG96" s="197"/>
      <c r="FH96" s="197"/>
      <c r="FI96" s="197"/>
      <c r="FJ96" s="197"/>
      <c r="FK96" s="197"/>
      <c r="FL96" s="197"/>
      <c r="FM96" s="197"/>
      <c r="FN96" s="197"/>
      <c r="FO96" s="197"/>
      <c r="FP96" s="197"/>
      <c r="FQ96" s="197"/>
      <c r="FR96" s="197"/>
      <c r="FS96" s="197"/>
      <c r="FT96" s="197"/>
      <c r="FU96" s="197"/>
      <c r="FV96" s="197"/>
      <c r="FW96" s="197"/>
      <c r="FX96" s="197"/>
      <c r="FY96" s="197"/>
      <c r="FZ96" s="197"/>
      <c r="GA96" s="197"/>
      <c r="GB96" s="197"/>
      <c r="GC96" s="197"/>
      <c r="GD96" s="197"/>
      <c r="GE96" s="197"/>
      <c r="GF96" s="197"/>
      <c r="GG96" s="197"/>
      <c r="GH96" s="197"/>
      <c r="GI96" s="197"/>
      <c r="GJ96" s="197"/>
      <c r="GK96" s="197"/>
      <c r="GL96" s="197"/>
      <c r="GM96" s="197"/>
      <c r="GN96" s="197"/>
      <c r="GO96" s="197"/>
      <c r="GP96" s="197"/>
      <c r="GQ96" s="197"/>
      <c r="GR96" s="197"/>
      <c r="GS96" s="197"/>
      <c r="GT96" s="197"/>
      <c r="GU96" s="197"/>
      <c r="GV96" s="197"/>
      <c r="GW96" s="197"/>
      <c r="GX96" s="197"/>
      <c r="GY96" s="197"/>
      <c r="GZ96" s="197"/>
      <c r="HA96" s="197"/>
      <c r="HB96" s="197"/>
      <c r="HC96" s="197"/>
      <c r="HD96" s="197"/>
      <c r="HE96" s="197"/>
      <c r="HF96" s="197"/>
      <c r="HG96" s="197"/>
      <c r="HH96" s="197"/>
      <c r="HI96" s="197"/>
      <c r="HJ96" s="197"/>
      <c r="HK96" s="197"/>
      <c r="HL96" s="197"/>
      <c r="HM96" s="197"/>
      <c r="HN96" s="197"/>
      <c r="HO96" s="197"/>
      <c r="HP96" s="197"/>
      <c r="HQ96" s="197"/>
      <c r="HR96" s="197"/>
      <c r="HS96" s="197"/>
      <c r="HT96" s="197"/>
      <c r="HU96" s="197"/>
      <c r="HV96" s="197"/>
      <c r="HW96" s="197"/>
      <c r="HX96" s="197"/>
      <c r="HY96" s="197"/>
      <c r="HZ96" s="197"/>
      <c r="IA96" s="197"/>
      <c r="IB96" s="197"/>
      <c r="IC96" s="197"/>
      <c r="ID96" s="197"/>
      <c r="IE96" s="197"/>
      <c r="IF96" s="197"/>
      <c r="IG96" s="197"/>
      <c r="IH96" s="197"/>
      <c r="II96" s="197"/>
      <c r="IJ96" s="197"/>
      <c r="IK96" s="197"/>
      <c r="IL96" s="197"/>
      <c r="IM96" s="197"/>
      <c r="IN96" s="197"/>
      <c r="IO96" s="197"/>
      <c r="IP96" s="197"/>
      <c r="IQ96" s="197"/>
      <c r="IR96" s="197"/>
      <c r="IS96" s="197"/>
      <c r="IT96" s="197"/>
      <c r="IU96" s="197"/>
      <c r="IV96" s="197"/>
      <c r="IW96" s="197"/>
      <c r="IX96" s="197"/>
      <c r="IY96" s="197"/>
      <c r="IZ96" s="197"/>
      <c r="JA96" s="197"/>
      <c r="JB96" s="197"/>
      <c r="JC96" s="197"/>
      <c r="JD96" s="197"/>
      <c r="JE96" s="197"/>
      <c r="JF96" s="197"/>
      <c r="JG96" s="197"/>
      <c r="JH96" s="197"/>
      <c r="JI96" s="197"/>
      <c r="JJ96" s="197"/>
      <c r="JK96" s="197"/>
      <c r="JL96" s="197"/>
      <c r="JM96" s="197"/>
      <c r="JN96" s="197"/>
      <c r="JO96" s="197"/>
      <c r="JP96" s="197"/>
      <c r="JQ96" s="197"/>
      <c r="JR96" s="197"/>
      <c r="JS96" s="197"/>
      <c r="JT96" s="197"/>
      <c r="JU96" s="197"/>
      <c r="JV96" s="197"/>
      <c r="JW96" s="197"/>
      <c r="JX96" s="197"/>
      <c r="JY96" s="197"/>
      <c r="JZ96" s="197"/>
      <c r="KA96" s="197"/>
      <c r="KB96" s="197"/>
      <c r="KC96" s="197"/>
      <c r="KD96" s="197"/>
      <c r="KE96" s="197"/>
      <c r="KF96" s="197"/>
      <c r="KG96" s="197"/>
      <c r="KH96" s="197"/>
      <c r="KI96" s="197"/>
      <c r="KJ96" s="197"/>
      <c r="KK96" s="197"/>
      <c r="KL96" s="197"/>
      <c r="KM96" s="197"/>
      <c r="KN96" s="197"/>
      <c r="KO96" s="197"/>
      <c r="KP96" s="197"/>
      <c r="KQ96" s="197"/>
      <c r="KR96" s="197"/>
      <c r="KS96" s="197"/>
      <c r="KT96" s="197"/>
      <c r="KU96" s="197"/>
      <c r="KV96" s="197"/>
      <c r="KW96" s="197"/>
      <c r="KX96" s="197"/>
      <c r="KY96" s="197"/>
      <c r="KZ96" s="197"/>
      <c r="LA96" s="197"/>
      <c r="LB96" s="197"/>
      <c r="LC96" s="197"/>
      <c r="LD96" s="197"/>
      <c r="LE96" s="197"/>
      <c r="LF96" s="197"/>
      <c r="LG96" s="197"/>
      <c r="LH96" s="197"/>
      <c r="LI96" s="197"/>
      <c r="LJ96" s="197"/>
      <c r="LK96" s="197"/>
      <c r="LL96" s="197"/>
      <c r="LM96" s="197"/>
      <c r="LN96" s="197"/>
      <c r="LO96" s="197"/>
      <c r="LP96" s="197"/>
      <c r="LQ96" s="197"/>
      <c r="LR96" s="197"/>
      <c r="LS96" s="197"/>
      <c r="LT96" s="197"/>
      <c r="LU96" s="197"/>
      <c r="LV96" s="197"/>
      <c r="LW96" s="197"/>
      <c r="LX96" s="197"/>
      <c r="LY96" s="197"/>
      <c r="LZ96" s="197"/>
      <c r="MA96" s="197"/>
      <c r="MB96" s="197"/>
      <c r="MC96" s="197"/>
      <c r="MD96" s="197"/>
      <c r="ME96" s="197"/>
      <c r="MF96" s="197"/>
      <c r="MG96" s="197"/>
      <c r="MH96" s="197"/>
      <c r="MI96" s="197"/>
      <c r="MJ96" s="197"/>
      <c r="MK96" s="197"/>
      <c r="ML96" s="197"/>
      <c r="MM96" s="197"/>
      <c r="MN96" s="197"/>
      <c r="MO96" s="197"/>
      <c r="MP96" s="197"/>
      <c r="MQ96" s="197"/>
      <c r="MR96" s="197"/>
      <c r="MS96" s="197"/>
      <c r="MT96" s="197"/>
      <c r="MU96" s="197"/>
      <c r="MV96" s="197"/>
      <c r="MW96" s="197"/>
      <c r="MX96" s="197"/>
      <c r="MY96" s="197"/>
      <c r="MZ96" s="197"/>
      <c r="NA96" s="197"/>
      <c r="NB96" s="197"/>
      <c r="NC96" s="197"/>
      <c r="ND96" s="197"/>
      <c r="NE96" s="197"/>
      <c r="NF96" s="197"/>
      <c r="NG96" s="197"/>
      <c r="NH96" s="197"/>
      <c r="NI96" s="197"/>
      <c r="NJ96" s="197"/>
      <c r="NK96" s="197"/>
      <c r="NL96" s="197"/>
      <c r="NM96" s="197"/>
      <c r="NN96" s="197"/>
      <c r="NO96" s="197"/>
      <c r="NP96" s="197"/>
      <c r="NQ96" s="197"/>
      <c r="NR96" s="197"/>
      <c r="NS96" s="197"/>
      <c r="NT96" s="197"/>
      <c r="NU96" s="197"/>
      <c r="NV96" s="197"/>
      <c r="NW96" s="197"/>
      <c r="NX96" s="197"/>
      <c r="NY96" s="197"/>
      <c r="NZ96" s="197"/>
      <c r="OA96" s="197"/>
      <c r="OB96" s="197"/>
      <c r="OC96" s="197"/>
      <c r="OD96" s="197"/>
      <c r="OE96" s="197"/>
      <c r="OF96" s="197"/>
      <c r="OG96" s="197"/>
      <c r="OH96" s="197"/>
      <c r="OI96" s="197"/>
      <c r="OJ96" s="197"/>
      <c r="OK96" s="197"/>
      <c r="OL96" s="197"/>
      <c r="OM96" s="197"/>
      <c r="ON96" s="197"/>
      <c r="OO96" s="197"/>
      <c r="OP96" s="197"/>
      <c r="OQ96" s="197"/>
      <c r="OR96" s="197"/>
      <c r="OS96" s="197"/>
      <c r="OT96" s="197"/>
      <c r="OU96" s="197"/>
      <c r="OV96" s="197"/>
      <c r="OW96" s="197"/>
      <c r="OX96" s="197"/>
      <c r="OY96" s="197"/>
      <c r="OZ96" s="197"/>
      <c r="PA96" s="197"/>
      <c r="PB96" s="197"/>
      <c r="PC96" s="197"/>
      <c r="PD96" s="197"/>
      <c r="PE96" s="197"/>
      <c r="PF96" s="197"/>
      <c r="PG96" s="197"/>
      <c r="PH96" s="197"/>
      <c r="PI96" s="197"/>
      <c r="PJ96" s="197"/>
      <c r="PK96" s="197"/>
      <c r="PL96" s="197"/>
      <c r="PM96" s="197"/>
      <c r="PN96" s="197"/>
      <c r="PO96" s="197"/>
      <c r="PP96" s="197"/>
      <c r="PQ96" s="197"/>
      <c r="PR96" s="197"/>
      <c r="PS96" s="197"/>
      <c r="PT96" s="197"/>
      <c r="PU96" s="197"/>
      <c r="PV96" s="197"/>
      <c r="PW96" s="197"/>
      <c r="PX96" s="197"/>
      <c r="PY96" s="197"/>
      <c r="PZ96" s="197"/>
      <c r="QA96" s="197"/>
      <c r="QB96" s="197"/>
      <c r="QC96" s="197"/>
      <c r="QD96" s="197"/>
      <c r="QE96" s="197"/>
      <c r="QF96" s="197"/>
      <c r="QG96" s="197"/>
      <c r="QH96" s="197"/>
      <c r="QI96" s="197"/>
      <c r="QJ96" s="197"/>
      <c r="QK96" s="197"/>
      <c r="QL96" s="197"/>
      <c r="QM96" s="197"/>
      <c r="QN96" s="197"/>
      <c r="QO96" s="197"/>
      <c r="QP96" s="197"/>
      <c r="QQ96" s="197"/>
      <c r="QR96" s="197"/>
      <c r="QS96" s="197"/>
      <c r="QT96" s="197"/>
      <c r="QU96" s="197"/>
      <c r="QV96" s="197"/>
      <c r="QW96" s="197"/>
      <c r="QX96" s="197"/>
      <c r="QY96" s="197"/>
      <c r="QZ96" s="197"/>
      <c r="RA96" s="197"/>
      <c r="RB96" s="197"/>
      <c r="RC96" s="197"/>
      <c r="RD96" s="197"/>
      <c r="RE96" s="197"/>
      <c r="RF96" s="197"/>
      <c r="RG96" s="197"/>
      <c r="RH96" s="197"/>
      <c r="RI96" s="197"/>
      <c r="RJ96" s="197"/>
      <c r="RK96" s="197"/>
      <c r="RL96" s="197"/>
      <c r="RM96" s="197"/>
      <c r="RN96" s="197"/>
      <c r="RO96" s="197"/>
      <c r="RP96" s="197"/>
      <c r="RQ96" s="197"/>
      <c r="RR96" s="197"/>
      <c r="RS96" s="197"/>
      <c r="RT96" s="197"/>
      <c r="RU96" s="197"/>
      <c r="RV96" s="197"/>
      <c r="RW96" s="197"/>
      <c r="RX96" s="197"/>
      <c r="RY96" s="197"/>
      <c r="RZ96" s="197"/>
      <c r="SA96" s="197"/>
      <c r="SB96" s="197"/>
      <c r="SC96" s="197"/>
      <c r="SD96" s="197"/>
      <c r="SE96" s="197"/>
      <c r="SF96" s="197"/>
      <c r="SG96" s="197"/>
      <c r="SH96" s="197"/>
      <c r="SI96" s="197"/>
      <c r="SJ96" s="197"/>
      <c r="SK96" s="197"/>
      <c r="SL96" s="197"/>
      <c r="SM96" s="197"/>
      <c r="SN96" s="197"/>
      <c r="SO96" s="197"/>
      <c r="SP96" s="197"/>
      <c r="SQ96" s="197"/>
      <c r="SR96" s="197"/>
      <c r="SS96" s="197"/>
      <c r="ST96" s="197"/>
      <c r="SU96" s="197"/>
      <c r="SV96" s="197"/>
      <c r="SW96" s="197"/>
      <c r="SX96" s="197"/>
      <c r="SY96" s="197"/>
      <c r="SZ96" s="197"/>
      <c r="TA96" s="197"/>
      <c r="TB96" s="197"/>
      <c r="TC96" s="197"/>
      <c r="TD96" s="197"/>
      <c r="TE96" s="197"/>
      <c r="TF96" s="197"/>
      <c r="TG96" s="197"/>
      <c r="TH96" s="197"/>
      <c r="TI96" s="197"/>
      <c r="TJ96" s="197"/>
      <c r="TK96" s="197"/>
      <c r="TL96" s="197"/>
      <c r="TM96" s="197"/>
      <c r="TN96" s="197"/>
      <c r="TO96" s="197"/>
      <c r="TP96" s="197"/>
      <c r="TQ96" s="197"/>
      <c r="TR96" s="197"/>
      <c r="TS96" s="197"/>
      <c r="TT96" s="197"/>
      <c r="TU96" s="197"/>
      <c r="TV96" s="197"/>
      <c r="TW96" s="197"/>
      <c r="TX96" s="197"/>
      <c r="TY96" s="197"/>
      <c r="TZ96" s="197"/>
      <c r="UA96" s="197"/>
      <c r="UB96" s="197"/>
      <c r="UC96" s="197"/>
      <c r="UD96" s="197"/>
      <c r="UE96" s="197"/>
      <c r="UF96" s="197"/>
      <c r="UG96" s="197"/>
      <c r="UH96" s="197"/>
      <c r="UI96" s="197"/>
      <c r="UJ96" s="197"/>
      <c r="UK96" s="197"/>
      <c r="UL96" s="197"/>
      <c r="UM96" s="197"/>
      <c r="UN96" s="197"/>
      <c r="UO96" s="197"/>
      <c r="UP96" s="197"/>
      <c r="UQ96" s="197"/>
      <c r="UR96" s="197"/>
      <c r="US96" s="197"/>
      <c r="UT96" s="197"/>
      <c r="UU96" s="197"/>
      <c r="UV96" s="197"/>
      <c r="UW96" s="197"/>
      <c r="UX96" s="197"/>
      <c r="UY96" s="197"/>
      <c r="UZ96" s="197"/>
      <c r="VA96" s="197"/>
      <c r="VB96" s="197"/>
      <c r="VC96" s="197"/>
      <c r="VD96" s="197"/>
      <c r="VE96" s="197"/>
      <c r="VF96" s="197"/>
      <c r="VG96" s="197"/>
      <c r="VH96" s="197"/>
      <c r="VI96" s="197"/>
      <c r="VJ96" s="197"/>
      <c r="VK96" s="197"/>
      <c r="VL96" s="197"/>
      <c r="VM96" s="197"/>
      <c r="VN96" s="197"/>
      <c r="VO96" s="197"/>
      <c r="VP96" s="197"/>
      <c r="VQ96" s="197"/>
      <c r="VR96" s="197"/>
      <c r="VS96" s="197"/>
      <c r="VT96" s="197"/>
      <c r="VU96" s="197"/>
      <c r="VV96" s="197"/>
      <c r="VW96" s="197"/>
      <c r="VX96" s="197"/>
      <c r="VY96" s="197"/>
      <c r="VZ96" s="197"/>
      <c r="WA96" s="197"/>
      <c r="WB96" s="197"/>
      <c r="WC96" s="197"/>
      <c r="WD96" s="197"/>
      <c r="WE96" s="197"/>
      <c r="WF96" s="197"/>
      <c r="WG96" s="197"/>
      <c r="WH96" s="197"/>
      <c r="WI96" s="197"/>
      <c r="WJ96" s="197"/>
      <c r="WK96" s="197"/>
      <c r="WL96" s="197"/>
      <c r="WM96" s="197"/>
      <c r="WN96" s="197"/>
      <c r="WO96" s="197"/>
      <c r="WP96" s="197"/>
      <c r="WQ96" s="197"/>
      <c r="WR96" s="197"/>
      <c r="WS96" s="197"/>
      <c r="WT96" s="197"/>
      <c r="WU96" s="197"/>
      <c r="WV96" s="197"/>
      <c r="WW96" s="197"/>
      <c r="WX96" s="197"/>
      <c r="WY96" s="197"/>
      <c r="WZ96" s="197"/>
      <c r="XA96" s="197"/>
      <c r="XB96" s="197"/>
      <c r="XC96" s="197"/>
      <c r="XD96" s="197"/>
      <c r="XE96" s="197"/>
      <c r="XF96" s="197"/>
      <c r="XG96" s="197"/>
      <c r="XH96" s="197"/>
      <c r="XI96" s="197"/>
      <c r="XJ96" s="197"/>
      <c r="XK96" s="197"/>
      <c r="XL96" s="197"/>
      <c r="XM96" s="197"/>
      <c r="XN96" s="197"/>
      <c r="XO96" s="197"/>
      <c r="XP96" s="197"/>
      <c r="XQ96" s="197"/>
      <c r="XR96" s="197"/>
      <c r="XS96" s="197"/>
      <c r="XT96" s="197"/>
      <c r="XU96" s="197"/>
      <c r="XV96" s="197"/>
      <c r="XW96" s="197"/>
      <c r="XX96" s="197"/>
      <c r="XY96" s="197"/>
      <c r="XZ96" s="197"/>
      <c r="YA96" s="197"/>
      <c r="YB96" s="197"/>
      <c r="YC96" s="197"/>
      <c r="YD96" s="197"/>
      <c r="YE96" s="197"/>
      <c r="YF96" s="197"/>
      <c r="YG96" s="197"/>
      <c r="YH96" s="197"/>
      <c r="YI96" s="197"/>
      <c r="YJ96" s="197"/>
      <c r="YK96" s="197"/>
      <c r="YL96" s="197"/>
      <c r="YM96" s="197"/>
      <c r="YN96" s="197"/>
      <c r="YO96" s="197"/>
      <c r="YP96" s="197"/>
      <c r="YQ96" s="197"/>
      <c r="YR96" s="197"/>
      <c r="YS96" s="197"/>
      <c r="YT96" s="197"/>
      <c r="YU96" s="197"/>
      <c r="YV96" s="197"/>
      <c r="YW96" s="197"/>
      <c r="YX96" s="197"/>
      <c r="YY96" s="197"/>
      <c r="YZ96" s="197"/>
      <c r="ZA96" s="197"/>
      <c r="ZB96" s="197"/>
      <c r="ZC96" s="197"/>
      <c r="ZD96" s="197"/>
      <c r="ZE96" s="197"/>
      <c r="ZF96" s="197"/>
      <c r="ZG96" s="197"/>
      <c r="ZH96" s="197"/>
      <c r="ZI96" s="197"/>
      <c r="ZJ96" s="197"/>
      <c r="ZK96" s="197"/>
      <c r="ZL96" s="197"/>
      <c r="ZM96" s="197"/>
      <c r="ZN96" s="197"/>
      <c r="ZO96" s="197"/>
      <c r="ZP96" s="197"/>
      <c r="ZQ96" s="197"/>
      <c r="ZR96" s="197"/>
      <c r="ZS96" s="197"/>
      <c r="ZT96" s="197"/>
      <c r="ZU96" s="197"/>
      <c r="ZV96" s="197"/>
      <c r="ZW96" s="197"/>
      <c r="ZX96" s="197"/>
      <c r="ZY96" s="197"/>
      <c r="ZZ96" s="197"/>
      <c r="AAA96" s="197"/>
      <c r="AAB96" s="197"/>
      <c r="AAC96" s="197"/>
      <c r="AAD96" s="197"/>
      <c r="AAE96" s="197"/>
      <c r="AAF96" s="197"/>
      <c r="AAG96" s="197"/>
      <c r="AAH96" s="197"/>
      <c r="AAI96" s="197"/>
      <c r="AAJ96" s="197"/>
      <c r="AAK96" s="197"/>
      <c r="AAL96" s="197"/>
      <c r="AAM96" s="197"/>
      <c r="AAN96" s="197"/>
      <c r="AAO96" s="197"/>
      <c r="AAP96" s="197"/>
      <c r="AAQ96" s="197"/>
      <c r="AAR96" s="197"/>
      <c r="AAS96" s="197"/>
      <c r="AAT96" s="197"/>
      <c r="AAU96" s="197"/>
      <c r="AAV96" s="197"/>
      <c r="AAW96" s="197"/>
      <c r="AAX96" s="197"/>
      <c r="AAY96" s="197"/>
      <c r="AAZ96" s="197"/>
      <c r="ABA96" s="197"/>
      <c r="ABB96" s="197"/>
      <c r="ABC96" s="197"/>
      <c r="ABD96" s="197"/>
      <c r="ABE96" s="197"/>
      <c r="ABF96" s="197"/>
      <c r="ABG96" s="197"/>
      <c r="ABH96" s="197"/>
      <c r="ABI96" s="197"/>
      <c r="ABJ96" s="197"/>
      <c r="ABK96" s="197"/>
      <c r="ABL96" s="197"/>
      <c r="ABM96" s="197"/>
      <c r="ABN96" s="197"/>
      <c r="ABO96" s="197"/>
      <c r="ABP96" s="197"/>
      <c r="ABQ96" s="197"/>
      <c r="ABR96" s="197"/>
      <c r="ABS96" s="197"/>
      <c r="ABT96" s="197"/>
      <c r="ABU96" s="197"/>
      <c r="ABV96" s="197"/>
      <c r="ABW96" s="197"/>
      <c r="ABX96" s="197"/>
      <c r="ABY96" s="197"/>
      <c r="ABZ96" s="197"/>
      <c r="ACA96" s="197"/>
      <c r="ACB96" s="197"/>
      <c r="ACC96" s="197"/>
      <c r="ACD96" s="197"/>
      <c r="ACE96" s="197"/>
      <c r="ACF96" s="197"/>
      <c r="ACG96" s="197"/>
      <c r="ACH96" s="197"/>
      <c r="ACI96" s="197"/>
      <c r="ACJ96" s="197"/>
      <c r="ACK96" s="197"/>
      <c r="ACL96" s="197"/>
      <c r="ACM96" s="197"/>
      <c r="ACN96" s="197"/>
      <c r="ACO96" s="197"/>
      <c r="ACP96" s="197"/>
      <c r="ACQ96" s="197"/>
      <c r="ACR96" s="197"/>
      <c r="ACS96" s="197"/>
      <c r="ACT96" s="197"/>
      <c r="ACU96" s="197"/>
      <c r="ACV96" s="197"/>
      <c r="ACW96" s="197"/>
      <c r="ACX96" s="197"/>
      <c r="ACY96" s="197"/>
      <c r="ACZ96" s="197"/>
      <c r="ADA96" s="197"/>
      <c r="ADB96" s="197"/>
      <c r="ADC96" s="197"/>
      <c r="ADD96" s="197"/>
      <c r="ADE96" s="197"/>
      <c r="ADF96" s="197"/>
      <c r="ADG96" s="197"/>
      <c r="ADH96" s="197"/>
      <c r="ADI96" s="197"/>
      <c r="ADJ96" s="197"/>
      <c r="ADK96" s="197"/>
      <c r="ADL96" s="197"/>
      <c r="ADM96" s="197"/>
      <c r="ADN96" s="197"/>
      <c r="ADO96" s="197"/>
      <c r="ADP96" s="197"/>
      <c r="ADQ96" s="197"/>
      <c r="ADR96" s="197"/>
      <c r="ADS96" s="197"/>
      <c r="ADT96" s="197"/>
      <c r="ADU96" s="197"/>
      <c r="ADV96" s="197"/>
      <c r="ADW96" s="197"/>
      <c r="ADX96" s="197"/>
      <c r="ADY96" s="197"/>
      <c r="ADZ96" s="197"/>
      <c r="AEA96" s="197"/>
      <c r="AEB96" s="197"/>
      <c r="AEC96" s="197"/>
      <c r="AED96" s="197"/>
      <c r="AEE96" s="197"/>
      <c r="AEF96" s="197"/>
      <c r="AEG96" s="197"/>
      <c r="AEH96" s="197"/>
      <c r="AEI96" s="197"/>
      <c r="AEJ96" s="197"/>
      <c r="AEK96" s="197"/>
      <c r="AEL96" s="197"/>
      <c r="AEM96" s="197"/>
      <c r="AEN96" s="197"/>
      <c r="AEO96" s="197"/>
      <c r="AEP96" s="197"/>
      <c r="AEQ96" s="197"/>
      <c r="AER96" s="197"/>
      <c r="AES96" s="197"/>
      <c r="AET96" s="197"/>
      <c r="AEU96" s="197"/>
      <c r="AEV96" s="197"/>
      <c r="AEW96" s="197"/>
      <c r="AEX96" s="197"/>
      <c r="AEY96" s="197"/>
      <c r="AEZ96" s="197"/>
      <c r="AFA96" s="197"/>
      <c r="AFB96" s="197"/>
      <c r="AFC96" s="197"/>
      <c r="AFD96" s="197"/>
      <c r="AFE96" s="197"/>
      <c r="AFF96" s="197"/>
      <c r="AFG96" s="197"/>
      <c r="AFH96" s="197"/>
      <c r="AFI96" s="197"/>
      <c r="AFJ96" s="197"/>
      <c r="AFK96" s="197"/>
      <c r="AFL96" s="197"/>
      <c r="AFM96" s="197"/>
      <c r="AFN96" s="197"/>
      <c r="AFO96" s="197"/>
      <c r="AFP96" s="197"/>
      <c r="AFQ96" s="197"/>
      <c r="AFR96" s="197"/>
      <c r="AFS96" s="197"/>
      <c r="AFT96" s="197"/>
      <c r="AFU96" s="197"/>
      <c r="AFV96" s="197"/>
      <c r="AFW96" s="197"/>
      <c r="AFX96" s="197"/>
      <c r="AFY96" s="197"/>
      <c r="AFZ96" s="197"/>
      <c r="AGA96" s="197"/>
      <c r="AGB96" s="197"/>
      <c r="AGC96" s="197"/>
      <c r="AGD96" s="197"/>
      <c r="AGE96" s="197"/>
      <c r="AGF96" s="197"/>
      <c r="AGG96" s="197"/>
      <c r="AGH96" s="197"/>
      <c r="AGI96" s="197"/>
      <c r="AGJ96" s="197"/>
      <c r="AGK96" s="197"/>
      <c r="AGL96" s="197"/>
      <c r="AGM96" s="197"/>
      <c r="AGN96" s="197"/>
      <c r="AGO96" s="197"/>
      <c r="AGP96" s="197"/>
      <c r="AGQ96" s="197"/>
      <c r="AGR96" s="197"/>
      <c r="AGS96" s="197"/>
      <c r="AGT96" s="197"/>
      <c r="AGU96" s="197"/>
      <c r="AGV96" s="197"/>
      <c r="AGW96" s="197"/>
      <c r="AGX96" s="197"/>
      <c r="AGY96" s="197"/>
      <c r="AGZ96" s="197"/>
      <c r="AHA96" s="197"/>
      <c r="AHB96" s="197"/>
      <c r="AHC96" s="197"/>
      <c r="AHD96" s="197"/>
      <c r="AHE96" s="197"/>
      <c r="AHF96" s="197"/>
      <c r="AHG96" s="197"/>
      <c r="AHH96" s="197"/>
      <c r="AHI96" s="197"/>
      <c r="AHJ96" s="197"/>
      <c r="AHK96" s="197"/>
      <c r="AHL96" s="197"/>
      <c r="AHM96" s="197"/>
      <c r="AHN96" s="197"/>
      <c r="AHO96" s="197"/>
      <c r="AHP96" s="197"/>
      <c r="AHQ96" s="197"/>
      <c r="AHR96" s="197"/>
      <c r="AHS96" s="197"/>
      <c r="AHT96" s="197"/>
      <c r="AHU96" s="197"/>
      <c r="AHV96" s="197"/>
      <c r="AHW96" s="197"/>
      <c r="AHX96" s="197"/>
      <c r="AHY96" s="197"/>
      <c r="AHZ96" s="197"/>
      <c r="AIA96" s="197"/>
      <c r="AIB96" s="197"/>
      <c r="AIC96" s="197"/>
      <c r="AID96" s="197"/>
      <c r="AIE96" s="197"/>
      <c r="AIF96" s="197"/>
      <c r="AIG96" s="197"/>
      <c r="AIH96" s="197"/>
      <c r="AII96" s="197"/>
      <c r="AIJ96" s="197"/>
      <c r="AIK96" s="197"/>
      <c r="AIL96" s="197"/>
      <c r="AIM96" s="197"/>
      <c r="AIN96" s="197"/>
      <c r="AIO96" s="197"/>
      <c r="AIP96" s="197"/>
      <c r="AIQ96" s="197"/>
      <c r="AIR96" s="197"/>
      <c r="AIS96" s="197"/>
      <c r="AIT96" s="197"/>
      <c r="AIU96" s="197"/>
      <c r="AIV96" s="197"/>
      <c r="AIW96" s="197"/>
      <c r="AIX96" s="197"/>
      <c r="AIY96" s="197"/>
      <c r="AIZ96" s="197"/>
      <c r="AJA96" s="197"/>
      <c r="AJB96" s="197"/>
      <c r="AJC96" s="197"/>
      <c r="AJD96" s="197"/>
      <c r="AJE96" s="197"/>
      <c r="AJF96" s="197"/>
      <c r="AJG96" s="197"/>
      <c r="AJH96" s="197"/>
      <c r="AJI96" s="197"/>
      <c r="AJJ96" s="197"/>
      <c r="AJK96" s="197"/>
      <c r="AJL96" s="197"/>
      <c r="AJM96" s="197"/>
      <c r="AJN96" s="197"/>
      <c r="AJO96" s="197"/>
      <c r="AJP96" s="197"/>
      <c r="AJQ96" s="197"/>
      <c r="AJR96" s="197"/>
      <c r="AJS96" s="197"/>
      <c r="AJT96" s="197"/>
      <c r="AJU96" s="197"/>
      <c r="AJV96" s="197"/>
      <c r="AJW96" s="197"/>
      <c r="AJX96" s="197"/>
      <c r="AJY96" s="197"/>
      <c r="AJZ96" s="197"/>
      <c r="AKA96" s="197"/>
      <c r="AKB96" s="197"/>
      <c r="AKC96" s="197"/>
      <c r="AKD96" s="197"/>
      <c r="AKE96" s="197"/>
      <c r="AKF96" s="197"/>
      <c r="AKG96" s="197"/>
      <c r="AKH96" s="197"/>
      <c r="AKI96" s="197"/>
      <c r="AKJ96" s="197"/>
      <c r="AKK96" s="197"/>
      <c r="AKL96" s="197"/>
      <c r="AKM96" s="197"/>
      <c r="AKN96" s="197"/>
      <c r="AKO96" s="197"/>
      <c r="AKP96" s="197"/>
      <c r="AKQ96" s="197"/>
      <c r="AKR96" s="197"/>
      <c r="AKS96" s="197"/>
      <c r="AKT96" s="197"/>
      <c r="AKU96" s="197"/>
      <c r="AKV96" s="197"/>
      <c r="AKW96" s="197"/>
      <c r="AKX96" s="197"/>
      <c r="AKY96" s="197"/>
      <c r="AKZ96" s="197"/>
      <c r="ALA96" s="197"/>
      <c r="ALB96" s="197"/>
      <c r="ALC96" s="197"/>
      <c r="ALD96" s="197"/>
      <c r="ALE96" s="197"/>
      <c r="ALF96" s="197"/>
      <c r="ALG96" s="197"/>
      <c r="ALH96" s="197"/>
      <c r="ALI96" s="197"/>
      <c r="ALJ96" s="197"/>
      <c r="ALK96" s="197"/>
      <c r="ALL96" s="197"/>
      <c r="ALM96" s="197"/>
      <c r="ALN96" s="197"/>
      <c r="ALO96" s="197"/>
      <c r="ALP96" s="197"/>
      <c r="ALQ96" s="197"/>
      <c r="ALR96" s="197"/>
      <c r="ALS96" s="197"/>
      <c r="ALT96" s="197"/>
      <c r="ALU96" s="197"/>
      <c r="ALV96" s="197"/>
      <c r="ALW96" s="197"/>
      <c r="ALX96" s="197"/>
      <c r="ALY96" s="197"/>
      <c r="ALZ96" s="197"/>
      <c r="AMA96" s="197"/>
      <c r="AMB96" s="197"/>
    </row>
    <row r="97" spans="1:1016" s="198" customFormat="1" ht="15.75" x14ac:dyDescent="0.25">
      <c r="A97" s="339"/>
      <c r="B97" s="315" t="s">
        <v>491</v>
      </c>
      <c r="C97" s="33"/>
      <c r="D97" s="33"/>
      <c r="E97" s="33"/>
      <c r="F97" s="33"/>
      <c r="G97" s="33"/>
      <c r="H97" s="41" t="s">
        <v>492</v>
      </c>
      <c r="I97" s="41">
        <v>9.3096999999999994</v>
      </c>
      <c r="J97" s="37" t="s">
        <v>62</v>
      </c>
      <c r="K97" s="56"/>
      <c r="L97" s="139"/>
      <c r="M97" s="313">
        <v>10000</v>
      </c>
      <c r="N97" s="56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7"/>
      <c r="AH97" s="197"/>
      <c r="AI97" s="197"/>
      <c r="AJ97" s="197"/>
      <c r="AK97" s="197"/>
      <c r="AL97" s="197"/>
      <c r="AM97" s="197"/>
      <c r="AN97" s="197"/>
      <c r="AO97" s="197"/>
      <c r="AP97" s="197"/>
      <c r="AQ97" s="197"/>
      <c r="AR97" s="197"/>
      <c r="AS97" s="197"/>
      <c r="AT97" s="197"/>
      <c r="AU97" s="197"/>
      <c r="AV97" s="197"/>
      <c r="AW97" s="197"/>
      <c r="AX97" s="197"/>
      <c r="AY97" s="197"/>
      <c r="AZ97" s="197"/>
      <c r="BA97" s="197"/>
      <c r="BB97" s="197"/>
      <c r="BC97" s="197"/>
      <c r="BD97" s="197"/>
      <c r="BE97" s="197"/>
      <c r="BF97" s="197"/>
      <c r="BG97" s="197"/>
      <c r="BH97" s="197"/>
      <c r="BI97" s="197"/>
      <c r="BJ97" s="197"/>
      <c r="BK97" s="197"/>
      <c r="BL97" s="197"/>
      <c r="BM97" s="197"/>
      <c r="BN97" s="197"/>
      <c r="BO97" s="197"/>
      <c r="BP97" s="197"/>
      <c r="BQ97" s="197"/>
      <c r="BR97" s="197"/>
      <c r="BS97" s="197"/>
      <c r="BT97" s="197"/>
      <c r="BU97" s="197"/>
      <c r="BV97" s="197"/>
      <c r="BW97" s="197"/>
      <c r="BX97" s="197"/>
      <c r="BY97" s="197"/>
      <c r="BZ97" s="197"/>
      <c r="CA97" s="197"/>
      <c r="CB97" s="197"/>
      <c r="CC97" s="197"/>
      <c r="CD97" s="197"/>
      <c r="CE97" s="197"/>
      <c r="CF97" s="197"/>
      <c r="CG97" s="197"/>
      <c r="CH97" s="197"/>
      <c r="CI97" s="197"/>
      <c r="CJ97" s="197"/>
      <c r="CK97" s="197"/>
      <c r="CL97" s="197"/>
      <c r="CM97" s="197"/>
      <c r="CN97" s="197"/>
      <c r="CO97" s="197"/>
      <c r="CP97" s="197"/>
      <c r="CQ97" s="197"/>
      <c r="CR97" s="197"/>
      <c r="CS97" s="197"/>
      <c r="CT97" s="197"/>
      <c r="CU97" s="197"/>
      <c r="CV97" s="197"/>
      <c r="CW97" s="197"/>
      <c r="CX97" s="197"/>
      <c r="CY97" s="197"/>
      <c r="CZ97" s="197"/>
      <c r="DA97" s="197"/>
      <c r="DB97" s="197"/>
      <c r="DC97" s="197"/>
      <c r="DD97" s="197"/>
      <c r="DE97" s="197"/>
      <c r="DF97" s="197"/>
      <c r="DG97" s="197"/>
      <c r="DH97" s="197"/>
      <c r="DI97" s="197"/>
      <c r="DJ97" s="197"/>
      <c r="DK97" s="197"/>
      <c r="DL97" s="197"/>
      <c r="DM97" s="197"/>
      <c r="DN97" s="197"/>
      <c r="DO97" s="197"/>
      <c r="DP97" s="197"/>
      <c r="DQ97" s="197"/>
      <c r="DR97" s="197"/>
      <c r="DS97" s="197"/>
      <c r="DT97" s="197"/>
      <c r="DU97" s="197"/>
      <c r="DV97" s="197"/>
      <c r="DW97" s="197"/>
      <c r="DX97" s="197"/>
      <c r="DY97" s="197"/>
      <c r="DZ97" s="197"/>
      <c r="EA97" s="197"/>
      <c r="EB97" s="197"/>
      <c r="EC97" s="197"/>
      <c r="ED97" s="197"/>
      <c r="EE97" s="197"/>
      <c r="EF97" s="197"/>
      <c r="EG97" s="197"/>
      <c r="EH97" s="197"/>
      <c r="EI97" s="197"/>
      <c r="EJ97" s="197"/>
      <c r="EK97" s="197"/>
      <c r="EL97" s="197"/>
      <c r="EM97" s="197"/>
      <c r="EN97" s="197"/>
      <c r="EO97" s="197"/>
      <c r="EP97" s="197"/>
      <c r="EQ97" s="197"/>
      <c r="ER97" s="197"/>
      <c r="ES97" s="197"/>
      <c r="ET97" s="197"/>
      <c r="EU97" s="197"/>
      <c r="EV97" s="197"/>
      <c r="EW97" s="197"/>
      <c r="EX97" s="197"/>
      <c r="EY97" s="197"/>
      <c r="EZ97" s="197"/>
      <c r="FA97" s="197"/>
      <c r="FB97" s="197"/>
      <c r="FC97" s="197"/>
      <c r="FD97" s="197"/>
      <c r="FE97" s="197"/>
      <c r="FF97" s="197"/>
      <c r="FG97" s="197"/>
      <c r="FH97" s="197"/>
      <c r="FI97" s="197"/>
      <c r="FJ97" s="197"/>
      <c r="FK97" s="197"/>
      <c r="FL97" s="197"/>
      <c r="FM97" s="197"/>
      <c r="FN97" s="197"/>
      <c r="FO97" s="197"/>
      <c r="FP97" s="197"/>
      <c r="FQ97" s="197"/>
      <c r="FR97" s="197"/>
      <c r="FS97" s="197"/>
      <c r="FT97" s="197"/>
      <c r="FU97" s="197"/>
      <c r="FV97" s="197"/>
      <c r="FW97" s="197"/>
      <c r="FX97" s="197"/>
      <c r="FY97" s="197"/>
      <c r="FZ97" s="197"/>
      <c r="GA97" s="197"/>
      <c r="GB97" s="197"/>
      <c r="GC97" s="197"/>
      <c r="GD97" s="197"/>
      <c r="GE97" s="197"/>
      <c r="GF97" s="197"/>
      <c r="GG97" s="197"/>
      <c r="GH97" s="197"/>
      <c r="GI97" s="197"/>
      <c r="GJ97" s="197"/>
      <c r="GK97" s="197"/>
      <c r="GL97" s="197"/>
      <c r="GM97" s="197"/>
      <c r="GN97" s="197"/>
      <c r="GO97" s="197"/>
      <c r="GP97" s="197"/>
      <c r="GQ97" s="197"/>
      <c r="GR97" s="197"/>
      <c r="GS97" s="197"/>
      <c r="GT97" s="197"/>
      <c r="GU97" s="197"/>
      <c r="GV97" s="197"/>
      <c r="GW97" s="197"/>
      <c r="GX97" s="197"/>
      <c r="GY97" s="197"/>
      <c r="GZ97" s="197"/>
      <c r="HA97" s="197"/>
      <c r="HB97" s="197"/>
      <c r="HC97" s="197"/>
      <c r="HD97" s="197"/>
      <c r="HE97" s="197"/>
      <c r="HF97" s="197"/>
      <c r="HG97" s="197"/>
      <c r="HH97" s="197"/>
      <c r="HI97" s="197"/>
      <c r="HJ97" s="197"/>
      <c r="HK97" s="197"/>
      <c r="HL97" s="197"/>
      <c r="HM97" s="197"/>
      <c r="HN97" s="197"/>
      <c r="HO97" s="197"/>
      <c r="HP97" s="197"/>
      <c r="HQ97" s="197"/>
      <c r="HR97" s="197"/>
      <c r="HS97" s="197"/>
      <c r="HT97" s="197"/>
      <c r="HU97" s="197"/>
      <c r="HV97" s="197"/>
      <c r="HW97" s="197"/>
      <c r="HX97" s="197"/>
      <c r="HY97" s="197"/>
      <c r="HZ97" s="197"/>
      <c r="IA97" s="197"/>
      <c r="IB97" s="197"/>
      <c r="IC97" s="197"/>
      <c r="ID97" s="197"/>
      <c r="IE97" s="197"/>
      <c r="IF97" s="197"/>
      <c r="IG97" s="197"/>
      <c r="IH97" s="197"/>
      <c r="II97" s="197"/>
      <c r="IJ97" s="197"/>
      <c r="IK97" s="197"/>
      <c r="IL97" s="197"/>
      <c r="IM97" s="197"/>
      <c r="IN97" s="197"/>
      <c r="IO97" s="197"/>
      <c r="IP97" s="197"/>
      <c r="IQ97" s="197"/>
      <c r="IR97" s="197"/>
      <c r="IS97" s="197"/>
      <c r="IT97" s="197"/>
      <c r="IU97" s="197"/>
      <c r="IV97" s="197"/>
      <c r="IW97" s="197"/>
      <c r="IX97" s="197"/>
      <c r="IY97" s="197"/>
      <c r="IZ97" s="197"/>
      <c r="JA97" s="197"/>
      <c r="JB97" s="197"/>
      <c r="JC97" s="197"/>
      <c r="JD97" s="197"/>
      <c r="JE97" s="197"/>
      <c r="JF97" s="197"/>
      <c r="JG97" s="197"/>
      <c r="JH97" s="197"/>
      <c r="JI97" s="197"/>
      <c r="JJ97" s="197"/>
      <c r="JK97" s="197"/>
      <c r="JL97" s="197"/>
      <c r="JM97" s="197"/>
      <c r="JN97" s="197"/>
      <c r="JO97" s="197"/>
      <c r="JP97" s="197"/>
      <c r="JQ97" s="197"/>
      <c r="JR97" s="197"/>
      <c r="JS97" s="197"/>
      <c r="JT97" s="197"/>
      <c r="JU97" s="197"/>
      <c r="JV97" s="197"/>
      <c r="JW97" s="197"/>
      <c r="JX97" s="197"/>
      <c r="JY97" s="197"/>
      <c r="JZ97" s="197"/>
      <c r="KA97" s="197"/>
      <c r="KB97" s="197"/>
      <c r="KC97" s="197"/>
      <c r="KD97" s="197"/>
      <c r="KE97" s="197"/>
      <c r="KF97" s="197"/>
      <c r="KG97" s="197"/>
      <c r="KH97" s="197"/>
      <c r="KI97" s="197"/>
      <c r="KJ97" s="197"/>
      <c r="KK97" s="197"/>
      <c r="KL97" s="197"/>
      <c r="KM97" s="197"/>
      <c r="KN97" s="197"/>
      <c r="KO97" s="197"/>
      <c r="KP97" s="197"/>
      <c r="KQ97" s="197"/>
      <c r="KR97" s="197"/>
      <c r="KS97" s="197"/>
      <c r="KT97" s="197"/>
      <c r="KU97" s="197"/>
      <c r="KV97" s="197"/>
      <c r="KW97" s="197"/>
      <c r="KX97" s="197"/>
      <c r="KY97" s="197"/>
      <c r="KZ97" s="197"/>
      <c r="LA97" s="197"/>
      <c r="LB97" s="197"/>
      <c r="LC97" s="197"/>
      <c r="LD97" s="197"/>
      <c r="LE97" s="197"/>
      <c r="LF97" s="197"/>
      <c r="LG97" s="197"/>
      <c r="LH97" s="197"/>
      <c r="LI97" s="197"/>
      <c r="LJ97" s="197"/>
      <c r="LK97" s="197"/>
      <c r="LL97" s="197"/>
      <c r="LM97" s="197"/>
      <c r="LN97" s="197"/>
      <c r="LO97" s="197"/>
      <c r="LP97" s="197"/>
      <c r="LQ97" s="197"/>
      <c r="LR97" s="197"/>
      <c r="LS97" s="197"/>
      <c r="LT97" s="197"/>
      <c r="LU97" s="197"/>
      <c r="LV97" s="197"/>
      <c r="LW97" s="197"/>
      <c r="LX97" s="197"/>
      <c r="LY97" s="197"/>
      <c r="LZ97" s="197"/>
      <c r="MA97" s="197"/>
      <c r="MB97" s="197"/>
      <c r="MC97" s="197"/>
      <c r="MD97" s="197"/>
      <c r="ME97" s="197"/>
      <c r="MF97" s="197"/>
      <c r="MG97" s="197"/>
      <c r="MH97" s="197"/>
      <c r="MI97" s="197"/>
      <c r="MJ97" s="197"/>
      <c r="MK97" s="197"/>
      <c r="ML97" s="197"/>
      <c r="MM97" s="197"/>
      <c r="MN97" s="197"/>
      <c r="MO97" s="197"/>
      <c r="MP97" s="197"/>
      <c r="MQ97" s="197"/>
      <c r="MR97" s="197"/>
      <c r="MS97" s="197"/>
      <c r="MT97" s="197"/>
      <c r="MU97" s="197"/>
      <c r="MV97" s="197"/>
      <c r="MW97" s="197"/>
      <c r="MX97" s="197"/>
      <c r="MY97" s="197"/>
      <c r="MZ97" s="197"/>
      <c r="NA97" s="197"/>
      <c r="NB97" s="197"/>
      <c r="NC97" s="197"/>
      <c r="ND97" s="197"/>
      <c r="NE97" s="197"/>
      <c r="NF97" s="197"/>
      <c r="NG97" s="197"/>
      <c r="NH97" s="197"/>
      <c r="NI97" s="197"/>
      <c r="NJ97" s="197"/>
      <c r="NK97" s="197"/>
      <c r="NL97" s="197"/>
      <c r="NM97" s="197"/>
      <c r="NN97" s="197"/>
      <c r="NO97" s="197"/>
      <c r="NP97" s="197"/>
      <c r="NQ97" s="197"/>
      <c r="NR97" s="197"/>
      <c r="NS97" s="197"/>
      <c r="NT97" s="197"/>
      <c r="NU97" s="197"/>
      <c r="NV97" s="197"/>
      <c r="NW97" s="197"/>
      <c r="NX97" s="197"/>
      <c r="NY97" s="197"/>
      <c r="NZ97" s="197"/>
      <c r="OA97" s="197"/>
      <c r="OB97" s="197"/>
      <c r="OC97" s="197"/>
      <c r="OD97" s="197"/>
      <c r="OE97" s="197"/>
      <c r="OF97" s="197"/>
      <c r="OG97" s="197"/>
      <c r="OH97" s="197"/>
      <c r="OI97" s="197"/>
      <c r="OJ97" s="197"/>
      <c r="OK97" s="197"/>
      <c r="OL97" s="197"/>
      <c r="OM97" s="197"/>
      <c r="ON97" s="197"/>
      <c r="OO97" s="197"/>
      <c r="OP97" s="197"/>
      <c r="OQ97" s="197"/>
      <c r="OR97" s="197"/>
      <c r="OS97" s="197"/>
      <c r="OT97" s="197"/>
      <c r="OU97" s="197"/>
      <c r="OV97" s="197"/>
      <c r="OW97" s="197"/>
      <c r="OX97" s="197"/>
      <c r="OY97" s="197"/>
      <c r="OZ97" s="197"/>
      <c r="PA97" s="197"/>
      <c r="PB97" s="197"/>
      <c r="PC97" s="197"/>
      <c r="PD97" s="197"/>
      <c r="PE97" s="197"/>
      <c r="PF97" s="197"/>
      <c r="PG97" s="197"/>
      <c r="PH97" s="197"/>
      <c r="PI97" s="197"/>
      <c r="PJ97" s="197"/>
      <c r="PK97" s="197"/>
      <c r="PL97" s="197"/>
      <c r="PM97" s="197"/>
      <c r="PN97" s="197"/>
      <c r="PO97" s="197"/>
      <c r="PP97" s="197"/>
      <c r="PQ97" s="197"/>
      <c r="PR97" s="197"/>
      <c r="PS97" s="197"/>
      <c r="PT97" s="197"/>
      <c r="PU97" s="197"/>
      <c r="PV97" s="197"/>
      <c r="PW97" s="197"/>
      <c r="PX97" s="197"/>
      <c r="PY97" s="197"/>
      <c r="PZ97" s="197"/>
      <c r="QA97" s="197"/>
      <c r="QB97" s="197"/>
      <c r="QC97" s="197"/>
      <c r="QD97" s="197"/>
      <c r="QE97" s="197"/>
      <c r="QF97" s="197"/>
      <c r="QG97" s="197"/>
      <c r="QH97" s="197"/>
      <c r="QI97" s="197"/>
      <c r="QJ97" s="197"/>
      <c r="QK97" s="197"/>
      <c r="QL97" s="197"/>
      <c r="QM97" s="197"/>
      <c r="QN97" s="197"/>
      <c r="QO97" s="197"/>
      <c r="QP97" s="197"/>
      <c r="QQ97" s="197"/>
      <c r="QR97" s="197"/>
      <c r="QS97" s="197"/>
      <c r="QT97" s="197"/>
      <c r="QU97" s="197"/>
      <c r="QV97" s="197"/>
      <c r="QW97" s="197"/>
      <c r="QX97" s="197"/>
      <c r="QY97" s="197"/>
      <c r="QZ97" s="197"/>
      <c r="RA97" s="197"/>
      <c r="RB97" s="197"/>
      <c r="RC97" s="197"/>
      <c r="RD97" s="197"/>
      <c r="RE97" s="197"/>
      <c r="RF97" s="197"/>
      <c r="RG97" s="197"/>
      <c r="RH97" s="197"/>
      <c r="RI97" s="197"/>
      <c r="RJ97" s="197"/>
      <c r="RK97" s="197"/>
      <c r="RL97" s="197"/>
      <c r="RM97" s="197"/>
      <c r="RN97" s="197"/>
      <c r="RO97" s="197"/>
      <c r="RP97" s="197"/>
      <c r="RQ97" s="197"/>
      <c r="RR97" s="197"/>
      <c r="RS97" s="197"/>
      <c r="RT97" s="197"/>
      <c r="RU97" s="197"/>
      <c r="RV97" s="197"/>
      <c r="RW97" s="197"/>
      <c r="RX97" s="197"/>
      <c r="RY97" s="197"/>
      <c r="RZ97" s="197"/>
      <c r="SA97" s="197"/>
      <c r="SB97" s="197"/>
      <c r="SC97" s="197"/>
      <c r="SD97" s="197"/>
      <c r="SE97" s="197"/>
      <c r="SF97" s="197"/>
      <c r="SG97" s="197"/>
      <c r="SH97" s="197"/>
      <c r="SI97" s="197"/>
      <c r="SJ97" s="197"/>
      <c r="SK97" s="197"/>
      <c r="SL97" s="197"/>
      <c r="SM97" s="197"/>
      <c r="SN97" s="197"/>
      <c r="SO97" s="197"/>
      <c r="SP97" s="197"/>
      <c r="SQ97" s="197"/>
      <c r="SR97" s="197"/>
      <c r="SS97" s="197"/>
      <c r="ST97" s="197"/>
      <c r="SU97" s="197"/>
      <c r="SV97" s="197"/>
      <c r="SW97" s="197"/>
      <c r="SX97" s="197"/>
      <c r="SY97" s="197"/>
      <c r="SZ97" s="197"/>
      <c r="TA97" s="197"/>
      <c r="TB97" s="197"/>
      <c r="TC97" s="197"/>
      <c r="TD97" s="197"/>
      <c r="TE97" s="197"/>
      <c r="TF97" s="197"/>
      <c r="TG97" s="197"/>
      <c r="TH97" s="197"/>
      <c r="TI97" s="197"/>
      <c r="TJ97" s="197"/>
      <c r="TK97" s="197"/>
      <c r="TL97" s="197"/>
      <c r="TM97" s="197"/>
      <c r="TN97" s="197"/>
      <c r="TO97" s="197"/>
      <c r="TP97" s="197"/>
      <c r="TQ97" s="197"/>
      <c r="TR97" s="197"/>
      <c r="TS97" s="197"/>
      <c r="TT97" s="197"/>
      <c r="TU97" s="197"/>
      <c r="TV97" s="197"/>
      <c r="TW97" s="197"/>
      <c r="TX97" s="197"/>
      <c r="TY97" s="197"/>
      <c r="TZ97" s="197"/>
      <c r="UA97" s="197"/>
      <c r="UB97" s="197"/>
      <c r="UC97" s="197"/>
      <c r="UD97" s="197"/>
      <c r="UE97" s="197"/>
      <c r="UF97" s="197"/>
      <c r="UG97" s="197"/>
      <c r="UH97" s="197"/>
      <c r="UI97" s="197"/>
      <c r="UJ97" s="197"/>
      <c r="UK97" s="197"/>
      <c r="UL97" s="197"/>
      <c r="UM97" s="197"/>
      <c r="UN97" s="197"/>
      <c r="UO97" s="197"/>
      <c r="UP97" s="197"/>
      <c r="UQ97" s="197"/>
      <c r="UR97" s="197"/>
      <c r="US97" s="197"/>
      <c r="UT97" s="197"/>
      <c r="UU97" s="197"/>
      <c r="UV97" s="197"/>
      <c r="UW97" s="197"/>
      <c r="UX97" s="197"/>
      <c r="UY97" s="197"/>
      <c r="UZ97" s="197"/>
      <c r="VA97" s="197"/>
      <c r="VB97" s="197"/>
      <c r="VC97" s="197"/>
      <c r="VD97" s="197"/>
      <c r="VE97" s="197"/>
      <c r="VF97" s="197"/>
      <c r="VG97" s="197"/>
      <c r="VH97" s="197"/>
      <c r="VI97" s="197"/>
      <c r="VJ97" s="197"/>
      <c r="VK97" s="197"/>
      <c r="VL97" s="197"/>
      <c r="VM97" s="197"/>
      <c r="VN97" s="197"/>
      <c r="VO97" s="197"/>
      <c r="VP97" s="197"/>
      <c r="VQ97" s="197"/>
      <c r="VR97" s="197"/>
      <c r="VS97" s="197"/>
      <c r="VT97" s="197"/>
      <c r="VU97" s="197"/>
      <c r="VV97" s="197"/>
      <c r="VW97" s="197"/>
      <c r="VX97" s="197"/>
      <c r="VY97" s="197"/>
      <c r="VZ97" s="197"/>
      <c r="WA97" s="197"/>
      <c r="WB97" s="197"/>
      <c r="WC97" s="197"/>
      <c r="WD97" s="197"/>
      <c r="WE97" s="197"/>
      <c r="WF97" s="197"/>
      <c r="WG97" s="197"/>
      <c r="WH97" s="197"/>
      <c r="WI97" s="197"/>
      <c r="WJ97" s="197"/>
      <c r="WK97" s="197"/>
      <c r="WL97" s="197"/>
      <c r="WM97" s="197"/>
      <c r="WN97" s="197"/>
      <c r="WO97" s="197"/>
      <c r="WP97" s="197"/>
      <c r="WQ97" s="197"/>
      <c r="WR97" s="197"/>
      <c r="WS97" s="197"/>
      <c r="WT97" s="197"/>
      <c r="WU97" s="197"/>
      <c r="WV97" s="197"/>
      <c r="WW97" s="197"/>
      <c r="WX97" s="197"/>
      <c r="WY97" s="197"/>
      <c r="WZ97" s="197"/>
      <c r="XA97" s="197"/>
      <c r="XB97" s="197"/>
      <c r="XC97" s="197"/>
      <c r="XD97" s="197"/>
      <c r="XE97" s="197"/>
      <c r="XF97" s="197"/>
      <c r="XG97" s="197"/>
      <c r="XH97" s="197"/>
      <c r="XI97" s="197"/>
      <c r="XJ97" s="197"/>
      <c r="XK97" s="197"/>
      <c r="XL97" s="197"/>
      <c r="XM97" s="197"/>
      <c r="XN97" s="197"/>
      <c r="XO97" s="197"/>
      <c r="XP97" s="197"/>
      <c r="XQ97" s="197"/>
      <c r="XR97" s="197"/>
      <c r="XS97" s="197"/>
      <c r="XT97" s="197"/>
      <c r="XU97" s="197"/>
      <c r="XV97" s="197"/>
      <c r="XW97" s="197"/>
      <c r="XX97" s="197"/>
      <c r="XY97" s="197"/>
      <c r="XZ97" s="197"/>
      <c r="YA97" s="197"/>
      <c r="YB97" s="197"/>
      <c r="YC97" s="197"/>
      <c r="YD97" s="197"/>
      <c r="YE97" s="197"/>
      <c r="YF97" s="197"/>
      <c r="YG97" s="197"/>
      <c r="YH97" s="197"/>
      <c r="YI97" s="197"/>
      <c r="YJ97" s="197"/>
      <c r="YK97" s="197"/>
      <c r="YL97" s="197"/>
      <c r="YM97" s="197"/>
      <c r="YN97" s="197"/>
      <c r="YO97" s="197"/>
      <c r="YP97" s="197"/>
      <c r="YQ97" s="197"/>
      <c r="YR97" s="197"/>
      <c r="YS97" s="197"/>
      <c r="YT97" s="197"/>
      <c r="YU97" s="197"/>
      <c r="YV97" s="197"/>
      <c r="YW97" s="197"/>
      <c r="YX97" s="197"/>
      <c r="YY97" s="197"/>
      <c r="YZ97" s="197"/>
      <c r="ZA97" s="197"/>
      <c r="ZB97" s="197"/>
      <c r="ZC97" s="197"/>
      <c r="ZD97" s="197"/>
      <c r="ZE97" s="197"/>
      <c r="ZF97" s="197"/>
      <c r="ZG97" s="197"/>
      <c r="ZH97" s="197"/>
      <c r="ZI97" s="197"/>
      <c r="ZJ97" s="197"/>
      <c r="ZK97" s="197"/>
      <c r="ZL97" s="197"/>
      <c r="ZM97" s="197"/>
      <c r="ZN97" s="197"/>
      <c r="ZO97" s="197"/>
      <c r="ZP97" s="197"/>
      <c r="ZQ97" s="197"/>
      <c r="ZR97" s="197"/>
      <c r="ZS97" s="197"/>
      <c r="ZT97" s="197"/>
      <c r="ZU97" s="197"/>
      <c r="ZV97" s="197"/>
      <c r="ZW97" s="197"/>
      <c r="ZX97" s="197"/>
      <c r="ZY97" s="197"/>
      <c r="ZZ97" s="197"/>
      <c r="AAA97" s="197"/>
      <c r="AAB97" s="197"/>
      <c r="AAC97" s="197"/>
      <c r="AAD97" s="197"/>
      <c r="AAE97" s="197"/>
      <c r="AAF97" s="197"/>
      <c r="AAG97" s="197"/>
      <c r="AAH97" s="197"/>
      <c r="AAI97" s="197"/>
      <c r="AAJ97" s="197"/>
      <c r="AAK97" s="197"/>
      <c r="AAL97" s="197"/>
      <c r="AAM97" s="197"/>
      <c r="AAN97" s="197"/>
      <c r="AAO97" s="197"/>
      <c r="AAP97" s="197"/>
      <c r="AAQ97" s="197"/>
      <c r="AAR97" s="197"/>
      <c r="AAS97" s="197"/>
      <c r="AAT97" s="197"/>
      <c r="AAU97" s="197"/>
      <c r="AAV97" s="197"/>
      <c r="AAW97" s="197"/>
      <c r="AAX97" s="197"/>
      <c r="AAY97" s="197"/>
      <c r="AAZ97" s="197"/>
      <c r="ABA97" s="197"/>
      <c r="ABB97" s="197"/>
      <c r="ABC97" s="197"/>
      <c r="ABD97" s="197"/>
      <c r="ABE97" s="197"/>
      <c r="ABF97" s="197"/>
      <c r="ABG97" s="197"/>
      <c r="ABH97" s="197"/>
      <c r="ABI97" s="197"/>
      <c r="ABJ97" s="197"/>
      <c r="ABK97" s="197"/>
      <c r="ABL97" s="197"/>
      <c r="ABM97" s="197"/>
      <c r="ABN97" s="197"/>
      <c r="ABO97" s="197"/>
      <c r="ABP97" s="197"/>
      <c r="ABQ97" s="197"/>
      <c r="ABR97" s="197"/>
      <c r="ABS97" s="197"/>
      <c r="ABT97" s="197"/>
      <c r="ABU97" s="197"/>
      <c r="ABV97" s="197"/>
      <c r="ABW97" s="197"/>
      <c r="ABX97" s="197"/>
      <c r="ABY97" s="197"/>
      <c r="ABZ97" s="197"/>
      <c r="ACA97" s="197"/>
      <c r="ACB97" s="197"/>
      <c r="ACC97" s="197"/>
      <c r="ACD97" s="197"/>
      <c r="ACE97" s="197"/>
      <c r="ACF97" s="197"/>
      <c r="ACG97" s="197"/>
      <c r="ACH97" s="197"/>
      <c r="ACI97" s="197"/>
      <c r="ACJ97" s="197"/>
      <c r="ACK97" s="197"/>
      <c r="ACL97" s="197"/>
      <c r="ACM97" s="197"/>
      <c r="ACN97" s="197"/>
      <c r="ACO97" s="197"/>
      <c r="ACP97" s="197"/>
      <c r="ACQ97" s="197"/>
      <c r="ACR97" s="197"/>
      <c r="ACS97" s="197"/>
      <c r="ACT97" s="197"/>
      <c r="ACU97" s="197"/>
      <c r="ACV97" s="197"/>
      <c r="ACW97" s="197"/>
      <c r="ACX97" s="197"/>
      <c r="ACY97" s="197"/>
      <c r="ACZ97" s="197"/>
      <c r="ADA97" s="197"/>
      <c r="ADB97" s="197"/>
      <c r="ADC97" s="197"/>
      <c r="ADD97" s="197"/>
      <c r="ADE97" s="197"/>
      <c r="ADF97" s="197"/>
      <c r="ADG97" s="197"/>
      <c r="ADH97" s="197"/>
      <c r="ADI97" s="197"/>
      <c r="ADJ97" s="197"/>
      <c r="ADK97" s="197"/>
      <c r="ADL97" s="197"/>
      <c r="ADM97" s="197"/>
      <c r="ADN97" s="197"/>
      <c r="ADO97" s="197"/>
      <c r="ADP97" s="197"/>
      <c r="ADQ97" s="197"/>
      <c r="ADR97" s="197"/>
      <c r="ADS97" s="197"/>
      <c r="ADT97" s="197"/>
      <c r="ADU97" s="197"/>
      <c r="ADV97" s="197"/>
      <c r="ADW97" s="197"/>
      <c r="ADX97" s="197"/>
      <c r="ADY97" s="197"/>
      <c r="ADZ97" s="197"/>
      <c r="AEA97" s="197"/>
      <c r="AEB97" s="197"/>
      <c r="AEC97" s="197"/>
      <c r="AED97" s="197"/>
      <c r="AEE97" s="197"/>
      <c r="AEF97" s="197"/>
      <c r="AEG97" s="197"/>
      <c r="AEH97" s="197"/>
      <c r="AEI97" s="197"/>
      <c r="AEJ97" s="197"/>
      <c r="AEK97" s="197"/>
      <c r="AEL97" s="197"/>
      <c r="AEM97" s="197"/>
      <c r="AEN97" s="197"/>
      <c r="AEO97" s="197"/>
      <c r="AEP97" s="197"/>
      <c r="AEQ97" s="197"/>
      <c r="AER97" s="197"/>
      <c r="AES97" s="197"/>
      <c r="AET97" s="197"/>
      <c r="AEU97" s="197"/>
      <c r="AEV97" s="197"/>
      <c r="AEW97" s="197"/>
      <c r="AEX97" s="197"/>
      <c r="AEY97" s="197"/>
      <c r="AEZ97" s="197"/>
      <c r="AFA97" s="197"/>
      <c r="AFB97" s="197"/>
      <c r="AFC97" s="197"/>
      <c r="AFD97" s="197"/>
      <c r="AFE97" s="197"/>
      <c r="AFF97" s="197"/>
      <c r="AFG97" s="197"/>
      <c r="AFH97" s="197"/>
      <c r="AFI97" s="197"/>
      <c r="AFJ97" s="197"/>
      <c r="AFK97" s="197"/>
      <c r="AFL97" s="197"/>
      <c r="AFM97" s="197"/>
      <c r="AFN97" s="197"/>
      <c r="AFO97" s="197"/>
      <c r="AFP97" s="197"/>
      <c r="AFQ97" s="197"/>
      <c r="AFR97" s="197"/>
      <c r="AFS97" s="197"/>
      <c r="AFT97" s="197"/>
      <c r="AFU97" s="197"/>
      <c r="AFV97" s="197"/>
      <c r="AFW97" s="197"/>
      <c r="AFX97" s="197"/>
      <c r="AFY97" s="197"/>
      <c r="AFZ97" s="197"/>
      <c r="AGA97" s="197"/>
      <c r="AGB97" s="197"/>
      <c r="AGC97" s="197"/>
      <c r="AGD97" s="197"/>
      <c r="AGE97" s="197"/>
      <c r="AGF97" s="197"/>
      <c r="AGG97" s="197"/>
      <c r="AGH97" s="197"/>
      <c r="AGI97" s="197"/>
      <c r="AGJ97" s="197"/>
      <c r="AGK97" s="197"/>
      <c r="AGL97" s="197"/>
      <c r="AGM97" s="197"/>
      <c r="AGN97" s="197"/>
      <c r="AGO97" s="197"/>
      <c r="AGP97" s="197"/>
      <c r="AGQ97" s="197"/>
      <c r="AGR97" s="197"/>
      <c r="AGS97" s="197"/>
      <c r="AGT97" s="197"/>
      <c r="AGU97" s="197"/>
      <c r="AGV97" s="197"/>
      <c r="AGW97" s="197"/>
      <c r="AGX97" s="197"/>
      <c r="AGY97" s="197"/>
      <c r="AGZ97" s="197"/>
      <c r="AHA97" s="197"/>
      <c r="AHB97" s="197"/>
      <c r="AHC97" s="197"/>
      <c r="AHD97" s="197"/>
      <c r="AHE97" s="197"/>
      <c r="AHF97" s="197"/>
      <c r="AHG97" s="197"/>
      <c r="AHH97" s="197"/>
      <c r="AHI97" s="197"/>
      <c r="AHJ97" s="197"/>
      <c r="AHK97" s="197"/>
      <c r="AHL97" s="197"/>
      <c r="AHM97" s="197"/>
      <c r="AHN97" s="197"/>
      <c r="AHO97" s="197"/>
      <c r="AHP97" s="197"/>
      <c r="AHQ97" s="197"/>
      <c r="AHR97" s="197"/>
      <c r="AHS97" s="197"/>
      <c r="AHT97" s="197"/>
      <c r="AHU97" s="197"/>
      <c r="AHV97" s="197"/>
      <c r="AHW97" s="197"/>
      <c r="AHX97" s="197"/>
      <c r="AHY97" s="197"/>
      <c r="AHZ97" s="197"/>
      <c r="AIA97" s="197"/>
      <c r="AIB97" s="197"/>
      <c r="AIC97" s="197"/>
      <c r="AID97" s="197"/>
      <c r="AIE97" s="197"/>
      <c r="AIF97" s="197"/>
      <c r="AIG97" s="197"/>
      <c r="AIH97" s="197"/>
      <c r="AII97" s="197"/>
      <c r="AIJ97" s="197"/>
      <c r="AIK97" s="197"/>
      <c r="AIL97" s="197"/>
      <c r="AIM97" s="197"/>
      <c r="AIN97" s="197"/>
      <c r="AIO97" s="197"/>
      <c r="AIP97" s="197"/>
      <c r="AIQ97" s="197"/>
      <c r="AIR97" s="197"/>
      <c r="AIS97" s="197"/>
      <c r="AIT97" s="197"/>
      <c r="AIU97" s="197"/>
      <c r="AIV97" s="197"/>
      <c r="AIW97" s="197"/>
      <c r="AIX97" s="197"/>
      <c r="AIY97" s="197"/>
      <c r="AIZ97" s="197"/>
      <c r="AJA97" s="197"/>
      <c r="AJB97" s="197"/>
      <c r="AJC97" s="197"/>
      <c r="AJD97" s="197"/>
      <c r="AJE97" s="197"/>
      <c r="AJF97" s="197"/>
      <c r="AJG97" s="197"/>
      <c r="AJH97" s="197"/>
      <c r="AJI97" s="197"/>
      <c r="AJJ97" s="197"/>
      <c r="AJK97" s="197"/>
      <c r="AJL97" s="197"/>
      <c r="AJM97" s="197"/>
      <c r="AJN97" s="197"/>
      <c r="AJO97" s="197"/>
      <c r="AJP97" s="197"/>
      <c r="AJQ97" s="197"/>
      <c r="AJR97" s="197"/>
      <c r="AJS97" s="197"/>
      <c r="AJT97" s="197"/>
      <c r="AJU97" s="197"/>
      <c r="AJV97" s="197"/>
      <c r="AJW97" s="197"/>
      <c r="AJX97" s="197"/>
      <c r="AJY97" s="197"/>
      <c r="AJZ97" s="197"/>
      <c r="AKA97" s="197"/>
      <c r="AKB97" s="197"/>
      <c r="AKC97" s="197"/>
      <c r="AKD97" s="197"/>
      <c r="AKE97" s="197"/>
      <c r="AKF97" s="197"/>
      <c r="AKG97" s="197"/>
      <c r="AKH97" s="197"/>
      <c r="AKI97" s="197"/>
      <c r="AKJ97" s="197"/>
      <c r="AKK97" s="197"/>
      <c r="AKL97" s="197"/>
      <c r="AKM97" s="197"/>
      <c r="AKN97" s="197"/>
      <c r="AKO97" s="197"/>
      <c r="AKP97" s="197"/>
      <c r="AKQ97" s="197"/>
      <c r="AKR97" s="197"/>
      <c r="AKS97" s="197"/>
      <c r="AKT97" s="197"/>
      <c r="AKU97" s="197"/>
      <c r="AKV97" s="197"/>
      <c r="AKW97" s="197"/>
      <c r="AKX97" s="197"/>
      <c r="AKY97" s="197"/>
      <c r="AKZ97" s="197"/>
      <c r="ALA97" s="197"/>
      <c r="ALB97" s="197"/>
      <c r="ALC97" s="197"/>
      <c r="ALD97" s="197"/>
      <c r="ALE97" s="197"/>
      <c r="ALF97" s="197"/>
      <c r="ALG97" s="197"/>
      <c r="ALH97" s="197"/>
      <c r="ALI97" s="197"/>
      <c r="ALJ97" s="197"/>
      <c r="ALK97" s="197"/>
      <c r="ALL97" s="197"/>
      <c r="ALM97" s="197"/>
      <c r="ALN97" s="197"/>
      <c r="ALO97" s="197"/>
      <c r="ALP97" s="197"/>
      <c r="ALQ97" s="197"/>
      <c r="ALR97" s="197"/>
      <c r="ALS97" s="197"/>
      <c r="ALT97" s="197"/>
      <c r="ALU97" s="197"/>
      <c r="ALV97" s="197"/>
      <c r="ALW97" s="197"/>
      <c r="ALX97" s="197"/>
      <c r="ALY97" s="197"/>
      <c r="ALZ97" s="197"/>
      <c r="AMA97" s="197"/>
      <c r="AMB97" s="197"/>
    </row>
    <row r="98" spans="1:1016" s="198" customFormat="1" ht="15.75" x14ac:dyDescent="0.25">
      <c r="A98" s="358" t="s">
        <v>490</v>
      </c>
      <c r="B98" s="274" t="s">
        <v>64</v>
      </c>
      <c r="C98" s="33"/>
      <c r="D98" s="33"/>
      <c r="E98" s="33"/>
      <c r="F98" s="33"/>
      <c r="G98" s="33"/>
      <c r="H98" s="41"/>
      <c r="I98" s="41"/>
      <c r="J98" s="37"/>
      <c r="K98" s="56"/>
      <c r="L98" s="139"/>
      <c r="M98" s="56"/>
      <c r="N98" s="56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7"/>
      <c r="BR98" s="197"/>
      <c r="BS98" s="197"/>
      <c r="BT98" s="197"/>
      <c r="BU98" s="197"/>
      <c r="BV98" s="197"/>
      <c r="BW98" s="197"/>
      <c r="BX98" s="197"/>
      <c r="BY98" s="197"/>
      <c r="BZ98" s="197"/>
      <c r="CA98" s="197"/>
      <c r="CB98" s="197"/>
      <c r="CC98" s="197"/>
      <c r="CD98" s="197"/>
      <c r="CE98" s="197"/>
      <c r="CF98" s="197"/>
      <c r="CG98" s="197"/>
      <c r="CH98" s="197"/>
      <c r="CI98" s="197"/>
      <c r="CJ98" s="197"/>
      <c r="CK98" s="197"/>
      <c r="CL98" s="197"/>
      <c r="CM98" s="197"/>
      <c r="CN98" s="197"/>
      <c r="CO98" s="197"/>
      <c r="CP98" s="197"/>
      <c r="CQ98" s="197"/>
      <c r="CR98" s="197"/>
      <c r="CS98" s="197"/>
      <c r="CT98" s="197"/>
      <c r="CU98" s="197"/>
      <c r="CV98" s="197"/>
      <c r="CW98" s="197"/>
      <c r="CX98" s="197"/>
      <c r="CY98" s="197"/>
      <c r="CZ98" s="197"/>
      <c r="DA98" s="197"/>
      <c r="DB98" s="197"/>
      <c r="DC98" s="197"/>
      <c r="DD98" s="197"/>
      <c r="DE98" s="197"/>
      <c r="DF98" s="197"/>
      <c r="DG98" s="197"/>
      <c r="DH98" s="197"/>
      <c r="DI98" s="197"/>
      <c r="DJ98" s="197"/>
      <c r="DK98" s="197"/>
      <c r="DL98" s="197"/>
      <c r="DM98" s="197"/>
      <c r="DN98" s="197"/>
      <c r="DO98" s="197"/>
      <c r="DP98" s="197"/>
      <c r="DQ98" s="197"/>
      <c r="DR98" s="197"/>
      <c r="DS98" s="197"/>
      <c r="DT98" s="197"/>
      <c r="DU98" s="197"/>
      <c r="DV98" s="197"/>
      <c r="DW98" s="197"/>
      <c r="DX98" s="197"/>
      <c r="DY98" s="197"/>
      <c r="DZ98" s="197"/>
      <c r="EA98" s="197"/>
      <c r="EB98" s="197"/>
      <c r="EC98" s="197"/>
      <c r="ED98" s="197"/>
      <c r="EE98" s="197"/>
      <c r="EF98" s="197"/>
      <c r="EG98" s="197"/>
      <c r="EH98" s="197"/>
      <c r="EI98" s="197"/>
      <c r="EJ98" s="197"/>
      <c r="EK98" s="197"/>
      <c r="EL98" s="197"/>
      <c r="EM98" s="197"/>
      <c r="EN98" s="197"/>
      <c r="EO98" s="197"/>
      <c r="EP98" s="197"/>
      <c r="EQ98" s="197"/>
      <c r="ER98" s="197"/>
      <c r="ES98" s="197"/>
      <c r="ET98" s="197"/>
      <c r="EU98" s="197"/>
      <c r="EV98" s="197"/>
      <c r="EW98" s="197"/>
      <c r="EX98" s="197"/>
      <c r="EY98" s="197"/>
      <c r="EZ98" s="197"/>
      <c r="FA98" s="197"/>
      <c r="FB98" s="197"/>
      <c r="FC98" s="197"/>
      <c r="FD98" s="197"/>
      <c r="FE98" s="197"/>
      <c r="FF98" s="197"/>
      <c r="FG98" s="197"/>
      <c r="FH98" s="197"/>
      <c r="FI98" s="197"/>
      <c r="FJ98" s="197"/>
      <c r="FK98" s="197"/>
      <c r="FL98" s="197"/>
      <c r="FM98" s="197"/>
      <c r="FN98" s="197"/>
      <c r="FO98" s="197"/>
      <c r="FP98" s="197"/>
      <c r="FQ98" s="197"/>
      <c r="FR98" s="197"/>
      <c r="FS98" s="197"/>
      <c r="FT98" s="197"/>
      <c r="FU98" s="197"/>
      <c r="FV98" s="197"/>
      <c r="FW98" s="197"/>
      <c r="FX98" s="197"/>
      <c r="FY98" s="197"/>
      <c r="FZ98" s="197"/>
      <c r="GA98" s="197"/>
      <c r="GB98" s="197"/>
      <c r="GC98" s="197"/>
      <c r="GD98" s="197"/>
      <c r="GE98" s="197"/>
      <c r="GF98" s="197"/>
      <c r="GG98" s="197"/>
      <c r="GH98" s="197"/>
      <c r="GI98" s="197"/>
      <c r="GJ98" s="197"/>
      <c r="GK98" s="197"/>
      <c r="GL98" s="197"/>
      <c r="GM98" s="197"/>
      <c r="GN98" s="197"/>
      <c r="GO98" s="197"/>
      <c r="GP98" s="197"/>
      <c r="GQ98" s="197"/>
      <c r="GR98" s="197"/>
      <c r="GS98" s="197"/>
      <c r="GT98" s="197"/>
      <c r="GU98" s="197"/>
      <c r="GV98" s="197"/>
      <c r="GW98" s="197"/>
      <c r="GX98" s="197"/>
      <c r="GY98" s="197"/>
      <c r="GZ98" s="197"/>
      <c r="HA98" s="197"/>
      <c r="HB98" s="197"/>
      <c r="HC98" s="197"/>
      <c r="HD98" s="197"/>
      <c r="HE98" s="197"/>
      <c r="HF98" s="197"/>
      <c r="HG98" s="197"/>
      <c r="HH98" s="197"/>
      <c r="HI98" s="197"/>
      <c r="HJ98" s="197"/>
      <c r="HK98" s="197"/>
      <c r="HL98" s="197"/>
      <c r="HM98" s="197"/>
      <c r="HN98" s="197"/>
      <c r="HO98" s="197"/>
      <c r="HP98" s="197"/>
      <c r="HQ98" s="197"/>
      <c r="HR98" s="197"/>
      <c r="HS98" s="197"/>
      <c r="HT98" s="197"/>
      <c r="HU98" s="197"/>
      <c r="HV98" s="197"/>
      <c r="HW98" s="197"/>
      <c r="HX98" s="197"/>
      <c r="HY98" s="197"/>
      <c r="HZ98" s="197"/>
      <c r="IA98" s="197"/>
      <c r="IB98" s="197"/>
      <c r="IC98" s="197"/>
      <c r="ID98" s="197"/>
      <c r="IE98" s="197"/>
      <c r="IF98" s="197"/>
      <c r="IG98" s="197"/>
      <c r="IH98" s="197"/>
      <c r="II98" s="197"/>
      <c r="IJ98" s="197"/>
      <c r="IK98" s="197"/>
      <c r="IL98" s="197"/>
      <c r="IM98" s="197"/>
      <c r="IN98" s="197"/>
      <c r="IO98" s="197"/>
      <c r="IP98" s="197"/>
      <c r="IQ98" s="197"/>
      <c r="IR98" s="197"/>
      <c r="IS98" s="197"/>
      <c r="IT98" s="197"/>
      <c r="IU98" s="197"/>
      <c r="IV98" s="197"/>
      <c r="IW98" s="197"/>
      <c r="IX98" s="197"/>
      <c r="IY98" s="197"/>
      <c r="IZ98" s="197"/>
      <c r="JA98" s="197"/>
      <c r="JB98" s="197"/>
      <c r="JC98" s="197"/>
      <c r="JD98" s="197"/>
      <c r="JE98" s="197"/>
      <c r="JF98" s="197"/>
      <c r="JG98" s="197"/>
      <c r="JH98" s="197"/>
      <c r="JI98" s="197"/>
      <c r="JJ98" s="197"/>
      <c r="JK98" s="197"/>
      <c r="JL98" s="197"/>
      <c r="JM98" s="197"/>
      <c r="JN98" s="197"/>
      <c r="JO98" s="197"/>
      <c r="JP98" s="197"/>
      <c r="JQ98" s="197"/>
      <c r="JR98" s="197"/>
      <c r="JS98" s="197"/>
      <c r="JT98" s="197"/>
      <c r="JU98" s="197"/>
      <c r="JV98" s="197"/>
      <c r="JW98" s="197"/>
      <c r="JX98" s="197"/>
      <c r="JY98" s="197"/>
      <c r="JZ98" s="197"/>
      <c r="KA98" s="197"/>
      <c r="KB98" s="197"/>
      <c r="KC98" s="197"/>
      <c r="KD98" s="197"/>
      <c r="KE98" s="197"/>
      <c r="KF98" s="197"/>
      <c r="KG98" s="197"/>
      <c r="KH98" s="197"/>
      <c r="KI98" s="197"/>
      <c r="KJ98" s="197"/>
      <c r="KK98" s="197"/>
      <c r="KL98" s="197"/>
      <c r="KM98" s="197"/>
      <c r="KN98" s="197"/>
      <c r="KO98" s="197"/>
      <c r="KP98" s="197"/>
      <c r="KQ98" s="197"/>
      <c r="KR98" s="197"/>
      <c r="KS98" s="197"/>
      <c r="KT98" s="197"/>
      <c r="KU98" s="197"/>
      <c r="KV98" s="197"/>
      <c r="KW98" s="197"/>
      <c r="KX98" s="197"/>
      <c r="KY98" s="197"/>
      <c r="KZ98" s="197"/>
      <c r="LA98" s="197"/>
      <c r="LB98" s="197"/>
      <c r="LC98" s="197"/>
      <c r="LD98" s="197"/>
      <c r="LE98" s="197"/>
      <c r="LF98" s="197"/>
      <c r="LG98" s="197"/>
      <c r="LH98" s="197"/>
      <c r="LI98" s="197"/>
      <c r="LJ98" s="197"/>
      <c r="LK98" s="197"/>
      <c r="LL98" s="197"/>
      <c r="LM98" s="197"/>
      <c r="LN98" s="197"/>
      <c r="LO98" s="197"/>
      <c r="LP98" s="197"/>
      <c r="LQ98" s="197"/>
      <c r="LR98" s="197"/>
      <c r="LS98" s="197"/>
      <c r="LT98" s="197"/>
      <c r="LU98" s="197"/>
      <c r="LV98" s="197"/>
      <c r="LW98" s="197"/>
      <c r="LX98" s="197"/>
      <c r="LY98" s="197"/>
      <c r="LZ98" s="197"/>
      <c r="MA98" s="197"/>
      <c r="MB98" s="197"/>
      <c r="MC98" s="197"/>
      <c r="MD98" s="197"/>
      <c r="ME98" s="197"/>
      <c r="MF98" s="197"/>
      <c r="MG98" s="197"/>
      <c r="MH98" s="197"/>
      <c r="MI98" s="197"/>
      <c r="MJ98" s="197"/>
      <c r="MK98" s="197"/>
      <c r="ML98" s="197"/>
      <c r="MM98" s="197"/>
      <c r="MN98" s="197"/>
      <c r="MO98" s="197"/>
      <c r="MP98" s="197"/>
      <c r="MQ98" s="197"/>
      <c r="MR98" s="197"/>
      <c r="MS98" s="197"/>
      <c r="MT98" s="197"/>
      <c r="MU98" s="197"/>
      <c r="MV98" s="197"/>
      <c r="MW98" s="197"/>
      <c r="MX98" s="197"/>
      <c r="MY98" s="197"/>
      <c r="MZ98" s="197"/>
      <c r="NA98" s="197"/>
      <c r="NB98" s="197"/>
      <c r="NC98" s="197"/>
      <c r="ND98" s="197"/>
      <c r="NE98" s="197"/>
      <c r="NF98" s="197"/>
      <c r="NG98" s="197"/>
      <c r="NH98" s="197"/>
      <c r="NI98" s="197"/>
      <c r="NJ98" s="197"/>
      <c r="NK98" s="197"/>
      <c r="NL98" s="197"/>
      <c r="NM98" s="197"/>
      <c r="NN98" s="197"/>
      <c r="NO98" s="197"/>
      <c r="NP98" s="197"/>
      <c r="NQ98" s="197"/>
      <c r="NR98" s="197"/>
      <c r="NS98" s="197"/>
      <c r="NT98" s="197"/>
      <c r="NU98" s="197"/>
      <c r="NV98" s="197"/>
      <c r="NW98" s="197"/>
      <c r="NX98" s="197"/>
      <c r="NY98" s="197"/>
      <c r="NZ98" s="197"/>
      <c r="OA98" s="197"/>
      <c r="OB98" s="197"/>
      <c r="OC98" s="197"/>
      <c r="OD98" s="197"/>
      <c r="OE98" s="197"/>
      <c r="OF98" s="197"/>
      <c r="OG98" s="197"/>
      <c r="OH98" s="197"/>
      <c r="OI98" s="197"/>
      <c r="OJ98" s="197"/>
      <c r="OK98" s="197"/>
      <c r="OL98" s="197"/>
      <c r="OM98" s="197"/>
      <c r="ON98" s="197"/>
      <c r="OO98" s="197"/>
      <c r="OP98" s="197"/>
      <c r="OQ98" s="197"/>
      <c r="OR98" s="197"/>
      <c r="OS98" s="197"/>
      <c r="OT98" s="197"/>
      <c r="OU98" s="197"/>
      <c r="OV98" s="197"/>
      <c r="OW98" s="197"/>
      <c r="OX98" s="197"/>
      <c r="OY98" s="197"/>
      <c r="OZ98" s="197"/>
      <c r="PA98" s="197"/>
      <c r="PB98" s="197"/>
      <c r="PC98" s="197"/>
      <c r="PD98" s="197"/>
      <c r="PE98" s="197"/>
      <c r="PF98" s="197"/>
      <c r="PG98" s="197"/>
      <c r="PH98" s="197"/>
      <c r="PI98" s="197"/>
      <c r="PJ98" s="197"/>
      <c r="PK98" s="197"/>
      <c r="PL98" s="197"/>
      <c r="PM98" s="197"/>
      <c r="PN98" s="197"/>
      <c r="PO98" s="197"/>
      <c r="PP98" s="197"/>
      <c r="PQ98" s="197"/>
      <c r="PR98" s="197"/>
      <c r="PS98" s="197"/>
      <c r="PT98" s="197"/>
      <c r="PU98" s="197"/>
      <c r="PV98" s="197"/>
      <c r="PW98" s="197"/>
      <c r="PX98" s="197"/>
      <c r="PY98" s="197"/>
      <c r="PZ98" s="197"/>
      <c r="QA98" s="197"/>
      <c r="QB98" s="197"/>
      <c r="QC98" s="197"/>
      <c r="QD98" s="197"/>
      <c r="QE98" s="197"/>
      <c r="QF98" s="197"/>
      <c r="QG98" s="197"/>
      <c r="QH98" s="197"/>
      <c r="QI98" s="197"/>
      <c r="QJ98" s="197"/>
      <c r="QK98" s="197"/>
      <c r="QL98" s="197"/>
      <c r="QM98" s="197"/>
      <c r="QN98" s="197"/>
      <c r="QO98" s="197"/>
      <c r="QP98" s="197"/>
      <c r="QQ98" s="197"/>
      <c r="QR98" s="197"/>
      <c r="QS98" s="197"/>
      <c r="QT98" s="197"/>
      <c r="QU98" s="197"/>
      <c r="QV98" s="197"/>
      <c r="QW98" s="197"/>
      <c r="QX98" s="197"/>
      <c r="QY98" s="197"/>
      <c r="QZ98" s="197"/>
      <c r="RA98" s="197"/>
      <c r="RB98" s="197"/>
      <c r="RC98" s="197"/>
      <c r="RD98" s="197"/>
      <c r="RE98" s="197"/>
      <c r="RF98" s="197"/>
      <c r="RG98" s="197"/>
      <c r="RH98" s="197"/>
      <c r="RI98" s="197"/>
      <c r="RJ98" s="197"/>
      <c r="RK98" s="197"/>
      <c r="RL98" s="197"/>
      <c r="RM98" s="197"/>
      <c r="RN98" s="197"/>
      <c r="RO98" s="197"/>
      <c r="RP98" s="197"/>
      <c r="RQ98" s="197"/>
      <c r="RR98" s="197"/>
      <c r="RS98" s="197"/>
      <c r="RT98" s="197"/>
      <c r="RU98" s="197"/>
      <c r="RV98" s="197"/>
      <c r="RW98" s="197"/>
      <c r="RX98" s="197"/>
      <c r="RY98" s="197"/>
      <c r="RZ98" s="197"/>
      <c r="SA98" s="197"/>
      <c r="SB98" s="197"/>
      <c r="SC98" s="197"/>
      <c r="SD98" s="197"/>
      <c r="SE98" s="197"/>
      <c r="SF98" s="197"/>
      <c r="SG98" s="197"/>
      <c r="SH98" s="197"/>
      <c r="SI98" s="197"/>
      <c r="SJ98" s="197"/>
      <c r="SK98" s="197"/>
      <c r="SL98" s="197"/>
      <c r="SM98" s="197"/>
      <c r="SN98" s="197"/>
      <c r="SO98" s="197"/>
      <c r="SP98" s="197"/>
      <c r="SQ98" s="197"/>
      <c r="SR98" s="197"/>
      <c r="SS98" s="197"/>
      <c r="ST98" s="197"/>
      <c r="SU98" s="197"/>
      <c r="SV98" s="197"/>
      <c r="SW98" s="197"/>
      <c r="SX98" s="197"/>
      <c r="SY98" s="197"/>
      <c r="SZ98" s="197"/>
      <c r="TA98" s="197"/>
      <c r="TB98" s="197"/>
      <c r="TC98" s="197"/>
      <c r="TD98" s="197"/>
      <c r="TE98" s="197"/>
      <c r="TF98" s="197"/>
      <c r="TG98" s="197"/>
      <c r="TH98" s="197"/>
      <c r="TI98" s="197"/>
      <c r="TJ98" s="197"/>
      <c r="TK98" s="197"/>
      <c r="TL98" s="197"/>
      <c r="TM98" s="197"/>
      <c r="TN98" s="197"/>
      <c r="TO98" s="197"/>
      <c r="TP98" s="197"/>
      <c r="TQ98" s="197"/>
      <c r="TR98" s="197"/>
      <c r="TS98" s="197"/>
      <c r="TT98" s="197"/>
      <c r="TU98" s="197"/>
      <c r="TV98" s="197"/>
      <c r="TW98" s="197"/>
      <c r="TX98" s="197"/>
      <c r="TY98" s="197"/>
      <c r="TZ98" s="197"/>
      <c r="UA98" s="197"/>
      <c r="UB98" s="197"/>
      <c r="UC98" s="197"/>
      <c r="UD98" s="197"/>
      <c r="UE98" s="197"/>
      <c r="UF98" s="197"/>
      <c r="UG98" s="197"/>
      <c r="UH98" s="197"/>
      <c r="UI98" s="197"/>
      <c r="UJ98" s="197"/>
      <c r="UK98" s="197"/>
      <c r="UL98" s="197"/>
      <c r="UM98" s="197"/>
      <c r="UN98" s="197"/>
      <c r="UO98" s="197"/>
      <c r="UP98" s="197"/>
      <c r="UQ98" s="197"/>
      <c r="UR98" s="197"/>
      <c r="US98" s="197"/>
      <c r="UT98" s="197"/>
      <c r="UU98" s="197"/>
      <c r="UV98" s="197"/>
      <c r="UW98" s="197"/>
      <c r="UX98" s="197"/>
      <c r="UY98" s="197"/>
      <c r="UZ98" s="197"/>
      <c r="VA98" s="197"/>
      <c r="VB98" s="197"/>
      <c r="VC98" s="197"/>
      <c r="VD98" s="197"/>
      <c r="VE98" s="197"/>
      <c r="VF98" s="197"/>
      <c r="VG98" s="197"/>
      <c r="VH98" s="197"/>
      <c r="VI98" s="197"/>
      <c r="VJ98" s="197"/>
      <c r="VK98" s="197"/>
      <c r="VL98" s="197"/>
      <c r="VM98" s="197"/>
      <c r="VN98" s="197"/>
      <c r="VO98" s="197"/>
      <c r="VP98" s="197"/>
      <c r="VQ98" s="197"/>
      <c r="VR98" s="197"/>
      <c r="VS98" s="197"/>
      <c r="VT98" s="197"/>
      <c r="VU98" s="197"/>
      <c r="VV98" s="197"/>
      <c r="VW98" s="197"/>
      <c r="VX98" s="197"/>
      <c r="VY98" s="197"/>
      <c r="VZ98" s="197"/>
      <c r="WA98" s="197"/>
      <c r="WB98" s="197"/>
      <c r="WC98" s="197"/>
      <c r="WD98" s="197"/>
      <c r="WE98" s="197"/>
      <c r="WF98" s="197"/>
      <c r="WG98" s="197"/>
      <c r="WH98" s="197"/>
      <c r="WI98" s="197"/>
      <c r="WJ98" s="197"/>
      <c r="WK98" s="197"/>
      <c r="WL98" s="197"/>
      <c r="WM98" s="197"/>
      <c r="WN98" s="197"/>
      <c r="WO98" s="197"/>
      <c r="WP98" s="197"/>
      <c r="WQ98" s="197"/>
      <c r="WR98" s="197"/>
      <c r="WS98" s="197"/>
      <c r="WT98" s="197"/>
      <c r="WU98" s="197"/>
      <c r="WV98" s="197"/>
      <c r="WW98" s="197"/>
      <c r="WX98" s="197"/>
      <c r="WY98" s="197"/>
      <c r="WZ98" s="197"/>
      <c r="XA98" s="197"/>
      <c r="XB98" s="197"/>
      <c r="XC98" s="197"/>
      <c r="XD98" s="197"/>
      <c r="XE98" s="197"/>
      <c r="XF98" s="197"/>
      <c r="XG98" s="197"/>
      <c r="XH98" s="197"/>
      <c r="XI98" s="197"/>
      <c r="XJ98" s="197"/>
      <c r="XK98" s="197"/>
      <c r="XL98" s="197"/>
      <c r="XM98" s="197"/>
      <c r="XN98" s="197"/>
      <c r="XO98" s="197"/>
      <c r="XP98" s="197"/>
      <c r="XQ98" s="197"/>
      <c r="XR98" s="197"/>
      <c r="XS98" s="197"/>
      <c r="XT98" s="197"/>
      <c r="XU98" s="197"/>
      <c r="XV98" s="197"/>
      <c r="XW98" s="197"/>
      <c r="XX98" s="197"/>
      <c r="XY98" s="197"/>
      <c r="XZ98" s="197"/>
      <c r="YA98" s="197"/>
      <c r="YB98" s="197"/>
      <c r="YC98" s="197"/>
      <c r="YD98" s="197"/>
      <c r="YE98" s="197"/>
      <c r="YF98" s="197"/>
      <c r="YG98" s="197"/>
      <c r="YH98" s="197"/>
      <c r="YI98" s="197"/>
      <c r="YJ98" s="197"/>
      <c r="YK98" s="197"/>
      <c r="YL98" s="197"/>
      <c r="YM98" s="197"/>
      <c r="YN98" s="197"/>
      <c r="YO98" s="197"/>
      <c r="YP98" s="197"/>
      <c r="YQ98" s="197"/>
      <c r="YR98" s="197"/>
      <c r="YS98" s="197"/>
      <c r="YT98" s="197"/>
      <c r="YU98" s="197"/>
      <c r="YV98" s="197"/>
      <c r="YW98" s="197"/>
      <c r="YX98" s="197"/>
      <c r="YY98" s="197"/>
      <c r="YZ98" s="197"/>
      <c r="ZA98" s="197"/>
      <c r="ZB98" s="197"/>
      <c r="ZC98" s="197"/>
      <c r="ZD98" s="197"/>
      <c r="ZE98" s="197"/>
      <c r="ZF98" s="197"/>
      <c r="ZG98" s="197"/>
      <c r="ZH98" s="197"/>
      <c r="ZI98" s="197"/>
      <c r="ZJ98" s="197"/>
      <c r="ZK98" s="197"/>
      <c r="ZL98" s="197"/>
      <c r="ZM98" s="197"/>
      <c r="ZN98" s="197"/>
      <c r="ZO98" s="197"/>
      <c r="ZP98" s="197"/>
      <c r="ZQ98" s="197"/>
      <c r="ZR98" s="197"/>
      <c r="ZS98" s="197"/>
      <c r="ZT98" s="197"/>
      <c r="ZU98" s="197"/>
      <c r="ZV98" s="197"/>
      <c r="ZW98" s="197"/>
      <c r="ZX98" s="197"/>
      <c r="ZY98" s="197"/>
      <c r="ZZ98" s="197"/>
      <c r="AAA98" s="197"/>
      <c r="AAB98" s="197"/>
      <c r="AAC98" s="197"/>
      <c r="AAD98" s="197"/>
      <c r="AAE98" s="197"/>
      <c r="AAF98" s="197"/>
      <c r="AAG98" s="197"/>
      <c r="AAH98" s="197"/>
      <c r="AAI98" s="197"/>
      <c r="AAJ98" s="197"/>
      <c r="AAK98" s="197"/>
      <c r="AAL98" s="197"/>
      <c r="AAM98" s="197"/>
      <c r="AAN98" s="197"/>
      <c r="AAO98" s="197"/>
      <c r="AAP98" s="197"/>
      <c r="AAQ98" s="197"/>
      <c r="AAR98" s="197"/>
      <c r="AAS98" s="197"/>
      <c r="AAT98" s="197"/>
      <c r="AAU98" s="197"/>
      <c r="AAV98" s="197"/>
      <c r="AAW98" s="197"/>
      <c r="AAX98" s="197"/>
      <c r="AAY98" s="197"/>
      <c r="AAZ98" s="197"/>
      <c r="ABA98" s="197"/>
      <c r="ABB98" s="197"/>
      <c r="ABC98" s="197"/>
      <c r="ABD98" s="197"/>
      <c r="ABE98" s="197"/>
      <c r="ABF98" s="197"/>
      <c r="ABG98" s="197"/>
      <c r="ABH98" s="197"/>
      <c r="ABI98" s="197"/>
      <c r="ABJ98" s="197"/>
      <c r="ABK98" s="197"/>
      <c r="ABL98" s="197"/>
      <c r="ABM98" s="197"/>
      <c r="ABN98" s="197"/>
      <c r="ABO98" s="197"/>
      <c r="ABP98" s="197"/>
      <c r="ABQ98" s="197"/>
      <c r="ABR98" s="197"/>
      <c r="ABS98" s="197"/>
      <c r="ABT98" s="197"/>
      <c r="ABU98" s="197"/>
      <c r="ABV98" s="197"/>
      <c r="ABW98" s="197"/>
      <c r="ABX98" s="197"/>
      <c r="ABY98" s="197"/>
      <c r="ABZ98" s="197"/>
      <c r="ACA98" s="197"/>
      <c r="ACB98" s="197"/>
      <c r="ACC98" s="197"/>
      <c r="ACD98" s="197"/>
      <c r="ACE98" s="197"/>
      <c r="ACF98" s="197"/>
      <c r="ACG98" s="197"/>
      <c r="ACH98" s="197"/>
      <c r="ACI98" s="197"/>
      <c r="ACJ98" s="197"/>
      <c r="ACK98" s="197"/>
      <c r="ACL98" s="197"/>
      <c r="ACM98" s="197"/>
      <c r="ACN98" s="197"/>
      <c r="ACO98" s="197"/>
      <c r="ACP98" s="197"/>
      <c r="ACQ98" s="197"/>
      <c r="ACR98" s="197"/>
      <c r="ACS98" s="197"/>
      <c r="ACT98" s="197"/>
      <c r="ACU98" s="197"/>
      <c r="ACV98" s="197"/>
      <c r="ACW98" s="197"/>
      <c r="ACX98" s="197"/>
      <c r="ACY98" s="197"/>
      <c r="ACZ98" s="197"/>
      <c r="ADA98" s="197"/>
      <c r="ADB98" s="197"/>
      <c r="ADC98" s="197"/>
      <c r="ADD98" s="197"/>
      <c r="ADE98" s="197"/>
      <c r="ADF98" s="197"/>
      <c r="ADG98" s="197"/>
      <c r="ADH98" s="197"/>
      <c r="ADI98" s="197"/>
      <c r="ADJ98" s="197"/>
      <c r="ADK98" s="197"/>
      <c r="ADL98" s="197"/>
      <c r="ADM98" s="197"/>
      <c r="ADN98" s="197"/>
      <c r="ADO98" s="197"/>
      <c r="ADP98" s="197"/>
      <c r="ADQ98" s="197"/>
      <c r="ADR98" s="197"/>
      <c r="ADS98" s="197"/>
      <c r="ADT98" s="197"/>
      <c r="ADU98" s="197"/>
      <c r="ADV98" s="197"/>
      <c r="ADW98" s="197"/>
      <c r="ADX98" s="197"/>
      <c r="ADY98" s="197"/>
      <c r="ADZ98" s="197"/>
      <c r="AEA98" s="197"/>
      <c r="AEB98" s="197"/>
      <c r="AEC98" s="197"/>
      <c r="AED98" s="197"/>
      <c r="AEE98" s="197"/>
      <c r="AEF98" s="197"/>
      <c r="AEG98" s="197"/>
      <c r="AEH98" s="197"/>
      <c r="AEI98" s="197"/>
      <c r="AEJ98" s="197"/>
      <c r="AEK98" s="197"/>
      <c r="AEL98" s="197"/>
      <c r="AEM98" s="197"/>
      <c r="AEN98" s="197"/>
      <c r="AEO98" s="197"/>
      <c r="AEP98" s="197"/>
      <c r="AEQ98" s="197"/>
      <c r="AER98" s="197"/>
      <c r="AES98" s="197"/>
      <c r="AET98" s="197"/>
      <c r="AEU98" s="197"/>
      <c r="AEV98" s="197"/>
      <c r="AEW98" s="197"/>
      <c r="AEX98" s="197"/>
      <c r="AEY98" s="197"/>
      <c r="AEZ98" s="197"/>
      <c r="AFA98" s="197"/>
      <c r="AFB98" s="197"/>
      <c r="AFC98" s="197"/>
      <c r="AFD98" s="197"/>
      <c r="AFE98" s="197"/>
      <c r="AFF98" s="197"/>
      <c r="AFG98" s="197"/>
      <c r="AFH98" s="197"/>
      <c r="AFI98" s="197"/>
      <c r="AFJ98" s="197"/>
      <c r="AFK98" s="197"/>
      <c r="AFL98" s="197"/>
      <c r="AFM98" s="197"/>
      <c r="AFN98" s="197"/>
      <c r="AFO98" s="197"/>
      <c r="AFP98" s="197"/>
      <c r="AFQ98" s="197"/>
      <c r="AFR98" s="197"/>
      <c r="AFS98" s="197"/>
      <c r="AFT98" s="197"/>
      <c r="AFU98" s="197"/>
      <c r="AFV98" s="197"/>
      <c r="AFW98" s="197"/>
      <c r="AFX98" s="197"/>
      <c r="AFY98" s="197"/>
      <c r="AFZ98" s="197"/>
      <c r="AGA98" s="197"/>
      <c r="AGB98" s="197"/>
      <c r="AGC98" s="197"/>
      <c r="AGD98" s="197"/>
      <c r="AGE98" s="197"/>
      <c r="AGF98" s="197"/>
      <c r="AGG98" s="197"/>
      <c r="AGH98" s="197"/>
      <c r="AGI98" s="197"/>
      <c r="AGJ98" s="197"/>
      <c r="AGK98" s="197"/>
      <c r="AGL98" s="197"/>
      <c r="AGM98" s="197"/>
      <c r="AGN98" s="197"/>
      <c r="AGO98" s="197"/>
      <c r="AGP98" s="197"/>
      <c r="AGQ98" s="197"/>
      <c r="AGR98" s="197"/>
      <c r="AGS98" s="197"/>
      <c r="AGT98" s="197"/>
      <c r="AGU98" s="197"/>
      <c r="AGV98" s="197"/>
      <c r="AGW98" s="197"/>
      <c r="AGX98" s="197"/>
      <c r="AGY98" s="197"/>
      <c r="AGZ98" s="197"/>
      <c r="AHA98" s="197"/>
      <c r="AHB98" s="197"/>
      <c r="AHC98" s="197"/>
      <c r="AHD98" s="197"/>
      <c r="AHE98" s="197"/>
      <c r="AHF98" s="197"/>
      <c r="AHG98" s="197"/>
      <c r="AHH98" s="197"/>
      <c r="AHI98" s="197"/>
      <c r="AHJ98" s="197"/>
      <c r="AHK98" s="197"/>
      <c r="AHL98" s="197"/>
      <c r="AHM98" s="197"/>
      <c r="AHN98" s="197"/>
      <c r="AHO98" s="197"/>
      <c r="AHP98" s="197"/>
      <c r="AHQ98" s="197"/>
      <c r="AHR98" s="197"/>
      <c r="AHS98" s="197"/>
      <c r="AHT98" s="197"/>
      <c r="AHU98" s="197"/>
      <c r="AHV98" s="197"/>
      <c r="AHW98" s="197"/>
      <c r="AHX98" s="197"/>
      <c r="AHY98" s="197"/>
      <c r="AHZ98" s="197"/>
      <c r="AIA98" s="197"/>
      <c r="AIB98" s="197"/>
      <c r="AIC98" s="197"/>
      <c r="AID98" s="197"/>
      <c r="AIE98" s="197"/>
      <c r="AIF98" s="197"/>
      <c r="AIG98" s="197"/>
      <c r="AIH98" s="197"/>
      <c r="AII98" s="197"/>
      <c r="AIJ98" s="197"/>
      <c r="AIK98" s="197"/>
      <c r="AIL98" s="197"/>
      <c r="AIM98" s="197"/>
      <c r="AIN98" s="197"/>
      <c r="AIO98" s="197"/>
      <c r="AIP98" s="197"/>
      <c r="AIQ98" s="197"/>
      <c r="AIR98" s="197"/>
      <c r="AIS98" s="197"/>
      <c r="AIT98" s="197"/>
      <c r="AIU98" s="197"/>
      <c r="AIV98" s="197"/>
      <c r="AIW98" s="197"/>
      <c r="AIX98" s="197"/>
      <c r="AIY98" s="197"/>
      <c r="AIZ98" s="197"/>
      <c r="AJA98" s="197"/>
      <c r="AJB98" s="197"/>
      <c r="AJC98" s="197"/>
      <c r="AJD98" s="197"/>
      <c r="AJE98" s="197"/>
      <c r="AJF98" s="197"/>
      <c r="AJG98" s="197"/>
      <c r="AJH98" s="197"/>
      <c r="AJI98" s="197"/>
      <c r="AJJ98" s="197"/>
      <c r="AJK98" s="197"/>
      <c r="AJL98" s="197"/>
      <c r="AJM98" s="197"/>
      <c r="AJN98" s="197"/>
      <c r="AJO98" s="197"/>
      <c r="AJP98" s="197"/>
      <c r="AJQ98" s="197"/>
      <c r="AJR98" s="197"/>
      <c r="AJS98" s="197"/>
      <c r="AJT98" s="197"/>
      <c r="AJU98" s="197"/>
      <c r="AJV98" s="197"/>
      <c r="AJW98" s="197"/>
      <c r="AJX98" s="197"/>
      <c r="AJY98" s="197"/>
      <c r="AJZ98" s="197"/>
      <c r="AKA98" s="197"/>
      <c r="AKB98" s="197"/>
      <c r="AKC98" s="197"/>
      <c r="AKD98" s="197"/>
      <c r="AKE98" s="197"/>
      <c r="AKF98" s="197"/>
      <c r="AKG98" s="197"/>
      <c r="AKH98" s="197"/>
      <c r="AKI98" s="197"/>
      <c r="AKJ98" s="197"/>
      <c r="AKK98" s="197"/>
      <c r="AKL98" s="197"/>
      <c r="AKM98" s="197"/>
      <c r="AKN98" s="197"/>
      <c r="AKO98" s="197"/>
      <c r="AKP98" s="197"/>
      <c r="AKQ98" s="197"/>
      <c r="AKR98" s="197"/>
      <c r="AKS98" s="197"/>
      <c r="AKT98" s="197"/>
      <c r="AKU98" s="197"/>
      <c r="AKV98" s="197"/>
      <c r="AKW98" s="197"/>
      <c r="AKX98" s="197"/>
      <c r="AKY98" s="197"/>
      <c r="AKZ98" s="197"/>
      <c r="ALA98" s="197"/>
      <c r="ALB98" s="197"/>
      <c r="ALC98" s="197"/>
      <c r="ALD98" s="197"/>
      <c r="ALE98" s="197"/>
      <c r="ALF98" s="197"/>
      <c r="ALG98" s="197"/>
      <c r="ALH98" s="197"/>
      <c r="ALI98" s="197"/>
      <c r="ALJ98" s="197"/>
      <c r="ALK98" s="197"/>
      <c r="ALL98" s="197"/>
      <c r="ALM98" s="197"/>
      <c r="ALN98" s="197"/>
      <c r="ALO98" s="197"/>
      <c r="ALP98" s="197"/>
      <c r="ALQ98" s="197"/>
      <c r="ALR98" s="197"/>
      <c r="ALS98" s="197"/>
      <c r="ALT98" s="197"/>
      <c r="ALU98" s="197"/>
      <c r="ALV98" s="197"/>
      <c r="ALW98" s="197"/>
      <c r="ALX98" s="197"/>
      <c r="ALY98" s="197"/>
      <c r="ALZ98" s="197"/>
      <c r="AMA98" s="197"/>
      <c r="AMB98" s="197"/>
    </row>
    <row r="99" spans="1:1016" s="198" customFormat="1" ht="30" x14ac:dyDescent="0.25">
      <c r="A99" s="359"/>
      <c r="B99" s="315" t="s">
        <v>493</v>
      </c>
      <c r="C99" s="33"/>
      <c r="D99" s="33"/>
      <c r="E99" s="33"/>
      <c r="F99" s="33"/>
      <c r="G99" s="33"/>
      <c r="H99" s="41"/>
      <c r="I99" s="41"/>
      <c r="J99" s="37">
        <v>2016</v>
      </c>
      <c r="K99" s="56"/>
      <c r="L99" s="139"/>
      <c r="M99" s="313">
        <v>7000</v>
      </c>
      <c r="N99" s="56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97"/>
      <c r="AH99" s="197"/>
      <c r="AI99" s="197"/>
      <c r="AJ99" s="197"/>
      <c r="AK99" s="197"/>
      <c r="AL99" s="197"/>
      <c r="AM99" s="197"/>
      <c r="AN99" s="197"/>
      <c r="AO99" s="197"/>
      <c r="AP99" s="197"/>
      <c r="AQ99" s="197"/>
      <c r="AR99" s="197"/>
      <c r="AS99" s="197"/>
      <c r="AT99" s="197"/>
      <c r="AU99" s="197"/>
      <c r="AV99" s="197"/>
      <c r="AW99" s="197"/>
      <c r="AX99" s="197"/>
      <c r="AY99" s="197"/>
      <c r="AZ99" s="197"/>
      <c r="BA99" s="197"/>
      <c r="BB99" s="197"/>
      <c r="BC99" s="197"/>
      <c r="BD99" s="197"/>
      <c r="BE99" s="197"/>
      <c r="BF99" s="197"/>
      <c r="BG99" s="197"/>
      <c r="BH99" s="197"/>
      <c r="BI99" s="197"/>
      <c r="BJ99" s="197"/>
      <c r="BK99" s="197"/>
      <c r="BL99" s="197"/>
      <c r="BM99" s="197"/>
      <c r="BN99" s="197"/>
      <c r="BO99" s="197"/>
      <c r="BP99" s="197"/>
      <c r="BQ99" s="197"/>
      <c r="BR99" s="197"/>
      <c r="BS99" s="197"/>
      <c r="BT99" s="197"/>
      <c r="BU99" s="197"/>
      <c r="BV99" s="197"/>
      <c r="BW99" s="197"/>
      <c r="BX99" s="197"/>
      <c r="BY99" s="197"/>
      <c r="BZ99" s="197"/>
      <c r="CA99" s="197"/>
      <c r="CB99" s="197"/>
      <c r="CC99" s="197"/>
      <c r="CD99" s="197"/>
      <c r="CE99" s="197"/>
      <c r="CF99" s="197"/>
      <c r="CG99" s="197"/>
      <c r="CH99" s="197"/>
      <c r="CI99" s="197"/>
      <c r="CJ99" s="197"/>
      <c r="CK99" s="197"/>
      <c r="CL99" s="197"/>
      <c r="CM99" s="197"/>
      <c r="CN99" s="197"/>
      <c r="CO99" s="197"/>
      <c r="CP99" s="197"/>
      <c r="CQ99" s="197"/>
      <c r="CR99" s="197"/>
      <c r="CS99" s="197"/>
      <c r="CT99" s="197"/>
      <c r="CU99" s="197"/>
      <c r="CV99" s="197"/>
      <c r="CW99" s="197"/>
      <c r="CX99" s="197"/>
      <c r="CY99" s="197"/>
      <c r="CZ99" s="197"/>
      <c r="DA99" s="197"/>
      <c r="DB99" s="197"/>
      <c r="DC99" s="197"/>
      <c r="DD99" s="197"/>
      <c r="DE99" s="197"/>
      <c r="DF99" s="197"/>
      <c r="DG99" s="197"/>
      <c r="DH99" s="197"/>
      <c r="DI99" s="197"/>
      <c r="DJ99" s="197"/>
      <c r="DK99" s="197"/>
      <c r="DL99" s="197"/>
      <c r="DM99" s="197"/>
      <c r="DN99" s="197"/>
      <c r="DO99" s="197"/>
      <c r="DP99" s="197"/>
      <c r="DQ99" s="197"/>
      <c r="DR99" s="197"/>
      <c r="DS99" s="197"/>
      <c r="DT99" s="197"/>
      <c r="DU99" s="197"/>
      <c r="DV99" s="197"/>
      <c r="DW99" s="197"/>
      <c r="DX99" s="197"/>
      <c r="DY99" s="197"/>
      <c r="DZ99" s="197"/>
      <c r="EA99" s="197"/>
      <c r="EB99" s="197"/>
      <c r="EC99" s="197"/>
      <c r="ED99" s="197"/>
      <c r="EE99" s="197"/>
      <c r="EF99" s="197"/>
      <c r="EG99" s="197"/>
      <c r="EH99" s="197"/>
      <c r="EI99" s="197"/>
      <c r="EJ99" s="197"/>
      <c r="EK99" s="197"/>
      <c r="EL99" s="197"/>
      <c r="EM99" s="197"/>
      <c r="EN99" s="197"/>
      <c r="EO99" s="197"/>
      <c r="EP99" s="197"/>
      <c r="EQ99" s="197"/>
      <c r="ER99" s="197"/>
      <c r="ES99" s="197"/>
      <c r="ET99" s="197"/>
      <c r="EU99" s="197"/>
      <c r="EV99" s="197"/>
      <c r="EW99" s="197"/>
      <c r="EX99" s="197"/>
      <c r="EY99" s="197"/>
      <c r="EZ99" s="197"/>
      <c r="FA99" s="197"/>
      <c r="FB99" s="197"/>
      <c r="FC99" s="197"/>
      <c r="FD99" s="197"/>
      <c r="FE99" s="197"/>
      <c r="FF99" s="197"/>
      <c r="FG99" s="197"/>
      <c r="FH99" s="197"/>
      <c r="FI99" s="197"/>
      <c r="FJ99" s="197"/>
      <c r="FK99" s="197"/>
      <c r="FL99" s="197"/>
      <c r="FM99" s="197"/>
      <c r="FN99" s="197"/>
      <c r="FO99" s="197"/>
      <c r="FP99" s="197"/>
      <c r="FQ99" s="197"/>
      <c r="FR99" s="197"/>
      <c r="FS99" s="197"/>
      <c r="FT99" s="197"/>
      <c r="FU99" s="197"/>
      <c r="FV99" s="197"/>
      <c r="FW99" s="197"/>
      <c r="FX99" s="197"/>
      <c r="FY99" s="197"/>
      <c r="FZ99" s="197"/>
      <c r="GA99" s="197"/>
      <c r="GB99" s="197"/>
      <c r="GC99" s="197"/>
      <c r="GD99" s="197"/>
      <c r="GE99" s="197"/>
      <c r="GF99" s="197"/>
      <c r="GG99" s="197"/>
      <c r="GH99" s="197"/>
      <c r="GI99" s="197"/>
      <c r="GJ99" s="197"/>
      <c r="GK99" s="197"/>
      <c r="GL99" s="197"/>
      <c r="GM99" s="197"/>
      <c r="GN99" s="197"/>
      <c r="GO99" s="197"/>
      <c r="GP99" s="197"/>
      <c r="GQ99" s="197"/>
      <c r="GR99" s="197"/>
      <c r="GS99" s="197"/>
      <c r="GT99" s="197"/>
      <c r="GU99" s="197"/>
      <c r="GV99" s="197"/>
      <c r="GW99" s="197"/>
      <c r="GX99" s="197"/>
      <c r="GY99" s="197"/>
      <c r="GZ99" s="197"/>
      <c r="HA99" s="197"/>
      <c r="HB99" s="197"/>
      <c r="HC99" s="197"/>
      <c r="HD99" s="197"/>
      <c r="HE99" s="197"/>
      <c r="HF99" s="197"/>
      <c r="HG99" s="197"/>
      <c r="HH99" s="197"/>
      <c r="HI99" s="197"/>
      <c r="HJ99" s="197"/>
      <c r="HK99" s="197"/>
      <c r="HL99" s="197"/>
      <c r="HM99" s="197"/>
      <c r="HN99" s="197"/>
      <c r="HO99" s="197"/>
      <c r="HP99" s="197"/>
      <c r="HQ99" s="197"/>
      <c r="HR99" s="197"/>
      <c r="HS99" s="197"/>
      <c r="HT99" s="197"/>
      <c r="HU99" s="197"/>
      <c r="HV99" s="197"/>
      <c r="HW99" s="197"/>
      <c r="HX99" s="197"/>
      <c r="HY99" s="197"/>
      <c r="HZ99" s="197"/>
      <c r="IA99" s="197"/>
      <c r="IB99" s="197"/>
      <c r="IC99" s="197"/>
      <c r="ID99" s="197"/>
      <c r="IE99" s="197"/>
      <c r="IF99" s="197"/>
      <c r="IG99" s="197"/>
      <c r="IH99" s="197"/>
      <c r="II99" s="197"/>
      <c r="IJ99" s="197"/>
      <c r="IK99" s="197"/>
      <c r="IL99" s="197"/>
      <c r="IM99" s="197"/>
      <c r="IN99" s="197"/>
      <c r="IO99" s="197"/>
      <c r="IP99" s="197"/>
      <c r="IQ99" s="197"/>
      <c r="IR99" s="197"/>
      <c r="IS99" s="197"/>
      <c r="IT99" s="197"/>
      <c r="IU99" s="197"/>
      <c r="IV99" s="197"/>
      <c r="IW99" s="197"/>
      <c r="IX99" s="197"/>
      <c r="IY99" s="197"/>
      <c r="IZ99" s="197"/>
      <c r="JA99" s="197"/>
      <c r="JB99" s="197"/>
      <c r="JC99" s="197"/>
      <c r="JD99" s="197"/>
      <c r="JE99" s="197"/>
      <c r="JF99" s="197"/>
      <c r="JG99" s="197"/>
      <c r="JH99" s="197"/>
      <c r="JI99" s="197"/>
      <c r="JJ99" s="197"/>
      <c r="JK99" s="197"/>
      <c r="JL99" s="197"/>
      <c r="JM99" s="197"/>
      <c r="JN99" s="197"/>
      <c r="JO99" s="197"/>
      <c r="JP99" s="197"/>
      <c r="JQ99" s="197"/>
      <c r="JR99" s="197"/>
      <c r="JS99" s="197"/>
      <c r="JT99" s="197"/>
      <c r="JU99" s="197"/>
      <c r="JV99" s="197"/>
      <c r="JW99" s="197"/>
      <c r="JX99" s="197"/>
      <c r="JY99" s="197"/>
      <c r="JZ99" s="197"/>
      <c r="KA99" s="197"/>
      <c r="KB99" s="197"/>
      <c r="KC99" s="197"/>
      <c r="KD99" s="197"/>
      <c r="KE99" s="197"/>
      <c r="KF99" s="197"/>
      <c r="KG99" s="197"/>
      <c r="KH99" s="197"/>
      <c r="KI99" s="197"/>
      <c r="KJ99" s="197"/>
      <c r="KK99" s="197"/>
      <c r="KL99" s="197"/>
      <c r="KM99" s="197"/>
      <c r="KN99" s="197"/>
      <c r="KO99" s="197"/>
      <c r="KP99" s="197"/>
      <c r="KQ99" s="197"/>
      <c r="KR99" s="197"/>
      <c r="KS99" s="197"/>
      <c r="KT99" s="197"/>
      <c r="KU99" s="197"/>
      <c r="KV99" s="197"/>
      <c r="KW99" s="197"/>
      <c r="KX99" s="197"/>
      <c r="KY99" s="197"/>
      <c r="KZ99" s="197"/>
      <c r="LA99" s="197"/>
      <c r="LB99" s="197"/>
      <c r="LC99" s="197"/>
      <c r="LD99" s="197"/>
      <c r="LE99" s="197"/>
      <c r="LF99" s="197"/>
      <c r="LG99" s="197"/>
      <c r="LH99" s="197"/>
      <c r="LI99" s="197"/>
      <c r="LJ99" s="197"/>
      <c r="LK99" s="197"/>
      <c r="LL99" s="197"/>
      <c r="LM99" s="197"/>
      <c r="LN99" s="197"/>
      <c r="LO99" s="197"/>
      <c r="LP99" s="197"/>
      <c r="LQ99" s="197"/>
      <c r="LR99" s="197"/>
      <c r="LS99" s="197"/>
      <c r="LT99" s="197"/>
      <c r="LU99" s="197"/>
      <c r="LV99" s="197"/>
      <c r="LW99" s="197"/>
      <c r="LX99" s="197"/>
      <c r="LY99" s="197"/>
      <c r="LZ99" s="197"/>
      <c r="MA99" s="197"/>
      <c r="MB99" s="197"/>
      <c r="MC99" s="197"/>
      <c r="MD99" s="197"/>
      <c r="ME99" s="197"/>
      <c r="MF99" s="197"/>
      <c r="MG99" s="197"/>
      <c r="MH99" s="197"/>
      <c r="MI99" s="197"/>
      <c r="MJ99" s="197"/>
      <c r="MK99" s="197"/>
      <c r="ML99" s="197"/>
      <c r="MM99" s="197"/>
      <c r="MN99" s="197"/>
      <c r="MO99" s="197"/>
      <c r="MP99" s="197"/>
      <c r="MQ99" s="197"/>
      <c r="MR99" s="197"/>
      <c r="MS99" s="197"/>
      <c r="MT99" s="197"/>
      <c r="MU99" s="197"/>
      <c r="MV99" s="197"/>
      <c r="MW99" s="197"/>
      <c r="MX99" s="197"/>
      <c r="MY99" s="197"/>
      <c r="MZ99" s="197"/>
      <c r="NA99" s="197"/>
      <c r="NB99" s="197"/>
      <c r="NC99" s="197"/>
      <c r="ND99" s="197"/>
      <c r="NE99" s="197"/>
      <c r="NF99" s="197"/>
      <c r="NG99" s="197"/>
      <c r="NH99" s="197"/>
      <c r="NI99" s="197"/>
      <c r="NJ99" s="197"/>
      <c r="NK99" s="197"/>
      <c r="NL99" s="197"/>
      <c r="NM99" s="197"/>
      <c r="NN99" s="197"/>
      <c r="NO99" s="197"/>
      <c r="NP99" s="197"/>
      <c r="NQ99" s="197"/>
      <c r="NR99" s="197"/>
      <c r="NS99" s="197"/>
      <c r="NT99" s="197"/>
      <c r="NU99" s="197"/>
      <c r="NV99" s="197"/>
      <c r="NW99" s="197"/>
      <c r="NX99" s="197"/>
      <c r="NY99" s="197"/>
      <c r="NZ99" s="197"/>
      <c r="OA99" s="197"/>
      <c r="OB99" s="197"/>
      <c r="OC99" s="197"/>
      <c r="OD99" s="197"/>
      <c r="OE99" s="197"/>
      <c r="OF99" s="197"/>
      <c r="OG99" s="197"/>
      <c r="OH99" s="197"/>
      <c r="OI99" s="197"/>
      <c r="OJ99" s="197"/>
      <c r="OK99" s="197"/>
      <c r="OL99" s="197"/>
      <c r="OM99" s="197"/>
      <c r="ON99" s="197"/>
      <c r="OO99" s="197"/>
      <c r="OP99" s="197"/>
      <c r="OQ99" s="197"/>
      <c r="OR99" s="197"/>
      <c r="OS99" s="197"/>
      <c r="OT99" s="197"/>
      <c r="OU99" s="197"/>
      <c r="OV99" s="197"/>
      <c r="OW99" s="197"/>
      <c r="OX99" s="197"/>
      <c r="OY99" s="197"/>
      <c r="OZ99" s="197"/>
      <c r="PA99" s="197"/>
      <c r="PB99" s="197"/>
      <c r="PC99" s="197"/>
      <c r="PD99" s="197"/>
      <c r="PE99" s="197"/>
      <c r="PF99" s="197"/>
      <c r="PG99" s="197"/>
      <c r="PH99" s="197"/>
      <c r="PI99" s="197"/>
      <c r="PJ99" s="197"/>
      <c r="PK99" s="197"/>
      <c r="PL99" s="197"/>
      <c r="PM99" s="197"/>
      <c r="PN99" s="197"/>
      <c r="PO99" s="197"/>
      <c r="PP99" s="197"/>
      <c r="PQ99" s="197"/>
      <c r="PR99" s="197"/>
      <c r="PS99" s="197"/>
      <c r="PT99" s="197"/>
      <c r="PU99" s="197"/>
      <c r="PV99" s="197"/>
      <c r="PW99" s="197"/>
      <c r="PX99" s="197"/>
      <c r="PY99" s="197"/>
      <c r="PZ99" s="197"/>
      <c r="QA99" s="197"/>
      <c r="QB99" s="197"/>
      <c r="QC99" s="197"/>
      <c r="QD99" s="197"/>
      <c r="QE99" s="197"/>
      <c r="QF99" s="197"/>
      <c r="QG99" s="197"/>
      <c r="QH99" s="197"/>
      <c r="QI99" s="197"/>
      <c r="QJ99" s="197"/>
      <c r="QK99" s="197"/>
      <c r="QL99" s="197"/>
      <c r="QM99" s="197"/>
      <c r="QN99" s="197"/>
      <c r="QO99" s="197"/>
      <c r="QP99" s="197"/>
      <c r="QQ99" s="197"/>
      <c r="QR99" s="197"/>
      <c r="QS99" s="197"/>
      <c r="QT99" s="197"/>
      <c r="QU99" s="197"/>
      <c r="QV99" s="197"/>
      <c r="QW99" s="197"/>
      <c r="QX99" s="197"/>
      <c r="QY99" s="197"/>
      <c r="QZ99" s="197"/>
      <c r="RA99" s="197"/>
      <c r="RB99" s="197"/>
      <c r="RC99" s="197"/>
      <c r="RD99" s="197"/>
      <c r="RE99" s="197"/>
      <c r="RF99" s="197"/>
      <c r="RG99" s="197"/>
      <c r="RH99" s="197"/>
      <c r="RI99" s="197"/>
      <c r="RJ99" s="197"/>
      <c r="RK99" s="197"/>
      <c r="RL99" s="197"/>
      <c r="RM99" s="197"/>
      <c r="RN99" s="197"/>
      <c r="RO99" s="197"/>
      <c r="RP99" s="197"/>
      <c r="RQ99" s="197"/>
      <c r="RR99" s="197"/>
      <c r="RS99" s="197"/>
      <c r="RT99" s="197"/>
      <c r="RU99" s="197"/>
      <c r="RV99" s="197"/>
      <c r="RW99" s="197"/>
      <c r="RX99" s="197"/>
      <c r="RY99" s="197"/>
      <c r="RZ99" s="197"/>
      <c r="SA99" s="197"/>
      <c r="SB99" s="197"/>
      <c r="SC99" s="197"/>
      <c r="SD99" s="197"/>
      <c r="SE99" s="197"/>
      <c r="SF99" s="197"/>
      <c r="SG99" s="197"/>
      <c r="SH99" s="197"/>
      <c r="SI99" s="197"/>
      <c r="SJ99" s="197"/>
      <c r="SK99" s="197"/>
      <c r="SL99" s="197"/>
      <c r="SM99" s="197"/>
      <c r="SN99" s="197"/>
      <c r="SO99" s="197"/>
      <c r="SP99" s="197"/>
      <c r="SQ99" s="197"/>
      <c r="SR99" s="197"/>
      <c r="SS99" s="197"/>
      <c r="ST99" s="197"/>
      <c r="SU99" s="197"/>
      <c r="SV99" s="197"/>
      <c r="SW99" s="197"/>
      <c r="SX99" s="197"/>
      <c r="SY99" s="197"/>
      <c r="SZ99" s="197"/>
      <c r="TA99" s="197"/>
      <c r="TB99" s="197"/>
      <c r="TC99" s="197"/>
      <c r="TD99" s="197"/>
      <c r="TE99" s="197"/>
      <c r="TF99" s="197"/>
      <c r="TG99" s="197"/>
      <c r="TH99" s="197"/>
      <c r="TI99" s="197"/>
      <c r="TJ99" s="197"/>
      <c r="TK99" s="197"/>
      <c r="TL99" s="197"/>
      <c r="TM99" s="197"/>
      <c r="TN99" s="197"/>
      <c r="TO99" s="197"/>
      <c r="TP99" s="197"/>
      <c r="TQ99" s="197"/>
      <c r="TR99" s="197"/>
      <c r="TS99" s="197"/>
      <c r="TT99" s="197"/>
      <c r="TU99" s="197"/>
      <c r="TV99" s="197"/>
      <c r="TW99" s="197"/>
      <c r="TX99" s="197"/>
      <c r="TY99" s="197"/>
      <c r="TZ99" s="197"/>
      <c r="UA99" s="197"/>
      <c r="UB99" s="197"/>
      <c r="UC99" s="197"/>
      <c r="UD99" s="197"/>
      <c r="UE99" s="197"/>
      <c r="UF99" s="197"/>
      <c r="UG99" s="197"/>
      <c r="UH99" s="197"/>
      <c r="UI99" s="197"/>
      <c r="UJ99" s="197"/>
      <c r="UK99" s="197"/>
      <c r="UL99" s="197"/>
      <c r="UM99" s="197"/>
      <c r="UN99" s="197"/>
      <c r="UO99" s="197"/>
      <c r="UP99" s="197"/>
      <c r="UQ99" s="197"/>
      <c r="UR99" s="197"/>
      <c r="US99" s="197"/>
      <c r="UT99" s="197"/>
      <c r="UU99" s="197"/>
      <c r="UV99" s="197"/>
      <c r="UW99" s="197"/>
      <c r="UX99" s="197"/>
      <c r="UY99" s="197"/>
      <c r="UZ99" s="197"/>
      <c r="VA99" s="197"/>
      <c r="VB99" s="197"/>
      <c r="VC99" s="197"/>
      <c r="VD99" s="197"/>
      <c r="VE99" s="197"/>
      <c r="VF99" s="197"/>
      <c r="VG99" s="197"/>
      <c r="VH99" s="197"/>
      <c r="VI99" s="197"/>
      <c r="VJ99" s="197"/>
      <c r="VK99" s="197"/>
      <c r="VL99" s="197"/>
      <c r="VM99" s="197"/>
      <c r="VN99" s="197"/>
      <c r="VO99" s="197"/>
      <c r="VP99" s="197"/>
      <c r="VQ99" s="197"/>
      <c r="VR99" s="197"/>
      <c r="VS99" s="197"/>
      <c r="VT99" s="197"/>
      <c r="VU99" s="197"/>
      <c r="VV99" s="197"/>
      <c r="VW99" s="197"/>
      <c r="VX99" s="197"/>
      <c r="VY99" s="197"/>
      <c r="VZ99" s="197"/>
      <c r="WA99" s="197"/>
      <c r="WB99" s="197"/>
      <c r="WC99" s="197"/>
      <c r="WD99" s="197"/>
      <c r="WE99" s="197"/>
      <c r="WF99" s="197"/>
      <c r="WG99" s="197"/>
      <c r="WH99" s="197"/>
      <c r="WI99" s="197"/>
      <c r="WJ99" s="197"/>
      <c r="WK99" s="197"/>
      <c r="WL99" s="197"/>
      <c r="WM99" s="197"/>
      <c r="WN99" s="197"/>
      <c r="WO99" s="197"/>
      <c r="WP99" s="197"/>
      <c r="WQ99" s="197"/>
      <c r="WR99" s="197"/>
      <c r="WS99" s="197"/>
      <c r="WT99" s="197"/>
      <c r="WU99" s="197"/>
      <c r="WV99" s="197"/>
      <c r="WW99" s="197"/>
      <c r="WX99" s="197"/>
      <c r="WY99" s="197"/>
      <c r="WZ99" s="197"/>
      <c r="XA99" s="197"/>
      <c r="XB99" s="197"/>
      <c r="XC99" s="197"/>
      <c r="XD99" s="197"/>
      <c r="XE99" s="197"/>
      <c r="XF99" s="197"/>
      <c r="XG99" s="197"/>
      <c r="XH99" s="197"/>
      <c r="XI99" s="197"/>
      <c r="XJ99" s="197"/>
      <c r="XK99" s="197"/>
      <c r="XL99" s="197"/>
      <c r="XM99" s="197"/>
      <c r="XN99" s="197"/>
      <c r="XO99" s="197"/>
      <c r="XP99" s="197"/>
      <c r="XQ99" s="197"/>
      <c r="XR99" s="197"/>
      <c r="XS99" s="197"/>
      <c r="XT99" s="197"/>
      <c r="XU99" s="197"/>
      <c r="XV99" s="197"/>
      <c r="XW99" s="197"/>
      <c r="XX99" s="197"/>
      <c r="XY99" s="197"/>
      <c r="XZ99" s="197"/>
      <c r="YA99" s="197"/>
      <c r="YB99" s="197"/>
      <c r="YC99" s="197"/>
      <c r="YD99" s="197"/>
      <c r="YE99" s="197"/>
      <c r="YF99" s="197"/>
      <c r="YG99" s="197"/>
      <c r="YH99" s="197"/>
      <c r="YI99" s="197"/>
      <c r="YJ99" s="197"/>
      <c r="YK99" s="197"/>
      <c r="YL99" s="197"/>
      <c r="YM99" s="197"/>
      <c r="YN99" s="197"/>
      <c r="YO99" s="197"/>
      <c r="YP99" s="197"/>
      <c r="YQ99" s="197"/>
      <c r="YR99" s="197"/>
      <c r="YS99" s="197"/>
      <c r="YT99" s="197"/>
      <c r="YU99" s="197"/>
      <c r="YV99" s="197"/>
      <c r="YW99" s="197"/>
      <c r="YX99" s="197"/>
      <c r="YY99" s="197"/>
      <c r="YZ99" s="197"/>
      <c r="ZA99" s="197"/>
      <c r="ZB99" s="197"/>
      <c r="ZC99" s="197"/>
      <c r="ZD99" s="197"/>
      <c r="ZE99" s="197"/>
      <c r="ZF99" s="197"/>
      <c r="ZG99" s="197"/>
      <c r="ZH99" s="197"/>
      <c r="ZI99" s="197"/>
      <c r="ZJ99" s="197"/>
      <c r="ZK99" s="197"/>
      <c r="ZL99" s="197"/>
      <c r="ZM99" s="197"/>
      <c r="ZN99" s="197"/>
      <c r="ZO99" s="197"/>
      <c r="ZP99" s="197"/>
      <c r="ZQ99" s="197"/>
      <c r="ZR99" s="197"/>
      <c r="ZS99" s="197"/>
      <c r="ZT99" s="197"/>
      <c r="ZU99" s="197"/>
      <c r="ZV99" s="197"/>
      <c r="ZW99" s="197"/>
      <c r="ZX99" s="197"/>
      <c r="ZY99" s="197"/>
      <c r="ZZ99" s="197"/>
      <c r="AAA99" s="197"/>
      <c r="AAB99" s="197"/>
      <c r="AAC99" s="197"/>
      <c r="AAD99" s="197"/>
      <c r="AAE99" s="197"/>
      <c r="AAF99" s="197"/>
      <c r="AAG99" s="197"/>
      <c r="AAH99" s="197"/>
      <c r="AAI99" s="197"/>
      <c r="AAJ99" s="197"/>
      <c r="AAK99" s="197"/>
      <c r="AAL99" s="197"/>
      <c r="AAM99" s="197"/>
      <c r="AAN99" s="197"/>
      <c r="AAO99" s="197"/>
      <c r="AAP99" s="197"/>
      <c r="AAQ99" s="197"/>
      <c r="AAR99" s="197"/>
      <c r="AAS99" s="197"/>
      <c r="AAT99" s="197"/>
      <c r="AAU99" s="197"/>
      <c r="AAV99" s="197"/>
      <c r="AAW99" s="197"/>
      <c r="AAX99" s="197"/>
      <c r="AAY99" s="197"/>
      <c r="AAZ99" s="197"/>
      <c r="ABA99" s="197"/>
      <c r="ABB99" s="197"/>
      <c r="ABC99" s="197"/>
      <c r="ABD99" s="197"/>
      <c r="ABE99" s="197"/>
      <c r="ABF99" s="197"/>
      <c r="ABG99" s="197"/>
      <c r="ABH99" s="197"/>
      <c r="ABI99" s="197"/>
      <c r="ABJ99" s="197"/>
      <c r="ABK99" s="197"/>
      <c r="ABL99" s="197"/>
      <c r="ABM99" s="197"/>
      <c r="ABN99" s="197"/>
      <c r="ABO99" s="197"/>
      <c r="ABP99" s="197"/>
      <c r="ABQ99" s="197"/>
      <c r="ABR99" s="197"/>
      <c r="ABS99" s="197"/>
      <c r="ABT99" s="197"/>
      <c r="ABU99" s="197"/>
      <c r="ABV99" s="197"/>
      <c r="ABW99" s="197"/>
      <c r="ABX99" s="197"/>
      <c r="ABY99" s="197"/>
      <c r="ABZ99" s="197"/>
      <c r="ACA99" s="197"/>
      <c r="ACB99" s="197"/>
      <c r="ACC99" s="197"/>
      <c r="ACD99" s="197"/>
      <c r="ACE99" s="197"/>
      <c r="ACF99" s="197"/>
      <c r="ACG99" s="197"/>
      <c r="ACH99" s="197"/>
      <c r="ACI99" s="197"/>
      <c r="ACJ99" s="197"/>
      <c r="ACK99" s="197"/>
      <c r="ACL99" s="197"/>
      <c r="ACM99" s="197"/>
      <c r="ACN99" s="197"/>
      <c r="ACO99" s="197"/>
      <c r="ACP99" s="197"/>
      <c r="ACQ99" s="197"/>
      <c r="ACR99" s="197"/>
      <c r="ACS99" s="197"/>
      <c r="ACT99" s="197"/>
      <c r="ACU99" s="197"/>
      <c r="ACV99" s="197"/>
      <c r="ACW99" s="197"/>
      <c r="ACX99" s="197"/>
      <c r="ACY99" s="197"/>
      <c r="ACZ99" s="197"/>
      <c r="ADA99" s="197"/>
      <c r="ADB99" s="197"/>
      <c r="ADC99" s="197"/>
      <c r="ADD99" s="197"/>
      <c r="ADE99" s="197"/>
      <c r="ADF99" s="197"/>
      <c r="ADG99" s="197"/>
      <c r="ADH99" s="197"/>
      <c r="ADI99" s="197"/>
      <c r="ADJ99" s="197"/>
      <c r="ADK99" s="197"/>
      <c r="ADL99" s="197"/>
      <c r="ADM99" s="197"/>
      <c r="ADN99" s="197"/>
      <c r="ADO99" s="197"/>
      <c r="ADP99" s="197"/>
      <c r="ADQ99" s="197"/>
      <c r="ADR99" s="197"/>
      <c r="ADS99" s="197"/>
      <c r="ADT99" s="197"/>
      <c r="ADU99" s="197"/>
      <c r="ADV99" s="197"/>
      <c r="ADW99" s="197"/>
      <c r="ADX99" s="197"/>
      <c r="ADY99" s="197"/>
      <c r="ADZ99" s="197"/>
      <c r="AEA99" s="197"/>
      <c r="AEB99" s="197"/>
      <c r="AEC99" s="197"/>
      <c r="AED99" s="197"/>
      <c r="AEE99" s="197"/>
      <c r="AEF99" s="197"/>
      <c r="AEG99" s="197"/>
      <c r="AEH99" s="197"/>
      <c r="AEI99" s="197"/>
      <c r="AEJ99" s="197"/>
      <c r="AEK99" s="197"/>
      <c r="AEL99" s="197"/>
      <c r="AEM99" s="197"/>
      <c r="AEN99" s="197"/>
      <c r="AEO99" s="197"/>
      <c r="AEP99" s="197"/>
      <c r="AEQ99" s="197"/>
      <c r="AER99" s="197"/>
      <c r="AES99" s="197"/>
      <c r="AET99" s="197"/>
      <c r="AEU99" s="197"/>
      <c r="AEV99" s="197"/>
      <c r="AEW99" s="197"/>
      <c r="AEX99" s="197"/>
      <c r="AEY99" s="197"/>
      <c r="AEZ99" s="197"/>
      <c r="AFA99" s="197"/>
      <c r="AFB99" s="197"/>
      <c r="AFC99" s="197"/>
      <c r="AFD99" s="197"/>
      <c r="AFE99" s="197"/>
      <c r="AFF99" s="197"/>
      <c r="AFG99" s="197"/>
      <c r="AFH99" s="197"/>
      <c r="AFI99" s="197"/>
      <c r="AFJ99" s="197"/>
      <c r="AFK99" s="197"/>
      <c r="AFL99" s="197"/>
      <c r="AFM99" s="197"/>
      <c r="AFN99" s="197"/>
      <c r="AFO99" s="197"/>
      <c r="AFP99" s="197"/>
      <c r="AFQ99" s="197"/>
      <c r="AFR99" s="197"/>
      <c r="AFS99" s="197"/>
      <c r="AFT99" s="197"/>
      <c r="AFU99" s="197"/>
      <c r="AFV99" s="197"/>
      <c r="AFW99" s="197"/>
      <c r="AFX99" s="197"/>
      <c r="AFY99" s="197"/>
      <c r="AFZ99" s="197"/>
      <c r="AGA99" s="197"/>
      <c r="AGB99" s="197"/>
      <c r="AGC99" s="197"/>
      <c r="AGD99" s="197"/>
      <c r="AGE99" s="197"/>
      <c r="AGF99" s="197"/>
      <c r="AGG99" s="197"/>
      <c r="AGH99" s="197"/>
      <c r="AGI99" s="197"/>
      <c r="AGJ99" s="197"/>
      <c r="AGK99" s="197"/>
      <c r="AGL99" s="197"/>
      <c r="AGM99" s="197"/>
      <c r="AGN99" s="197"/>
      <c r="AGO99" s="197"/>
      <c r="AGP99" s="197"/>
      <c r="AGQ99" s="197"/>
      <c r="AGR99" s="197"/>
      <c r="AGS99" s="197"/>
      <c r="AGT99" s="197"/>
      <c r="AGU99" s="197"/>
      <c r="AGV99" s="197"/>
      <c r="AGW99" s="197"/>
      <c r="AGX99" s="197"/>
      <c r="AGY99" s="197"/>
      <c r="AGZ99" s="197"/>
      <c r="AHA99" s="197"/>
      <c r="AHB99" s="197"/>
      <c r="AHC99" s="197"/>
      <c r="AHD99" s="197"/>
      <c r="AHE99" s="197"/>
      <c r="AHF99" s="197"/>
      <c r="AHG99" s="197"/>
      <c r="AHH99" s="197"/>
      <c r="AHI99" s="197"/>
      <c r="AHJ99" s="197"/>
      <c r="AHK99" s="197"/>
      <c r="AHL99" s="197"/>
      <c r="AHM99" s="197"/>
      <c r="AHN99" s="197"/>
      <c r="AHO99" s="197"/>
      <c r="AHP99" s="197"/>
      <c r="AHQ99" s="197"/>
      <c r="AHR99" s="197"/>
      <c r="AHS99" s="197"/>
      <c r="AHT99" s="197"/>
      <c r="AHU99" s="197"/>
      <c r="AHV99" s="197"/>
      <c r="AHW99" s="197"/>
      <c r="AHX99" s="197"/>
      <c r="AHY99" s="197"/>
      <c r="AHZ99" s="197"/>
      <c r="AIA99" s="197"/>
      <c r="AIB99" s="197"/>
      <c r="AIC99" s="197"/>
      <c r="AID99" s="197"/>
      <c r="AIE99" s="197"/>
      <c r="AIF99" s="197"/>
      <c r="AIG99" s="197"/>
      <c r="AIH99" s="197"/>
      <c r="AII99" s="197"/>
      <c r="AIJ99" s="197"/>
      <c r="AIK99" s="197"/>
      <c r="AIL99" s="197"/>
      <c r="AIM99" s="197"/>
      <c r="AIN99" s="197"/>
      <c r="AIO99" s="197"/>
      <c r="AIP99" s="197"/>
      <c r="AIQ99" s="197"/>
      <c r="AIR99" s="197"/>
      <c r="AIS99" s="197"/>
      <c r="AIT99" s="197"/>
      <c r="AIU99" s="197"/>
      <c r="AIV99" s="197"/>
      <c r="AIW99" s="197"/>
      <c r="AIX99" s="197"/>
      <c r="AIY99" s="197"/>
      <c r="AIZ99" s="197"/>
      <c r="AJA99" s="197"/>
      <c r="AJB99" s="197"/>
      <c r="AJC99" s="197"/>
      <c r="AJD99" s="197"/>
      <c r="AJE99" s="197"/>
      <c r="AJF99" s="197"/>
      <c r="AJG99" s="197"/>
      <c r="AJH99" s="197"/>
      <c r="AJI99" s="197"/>
      <c r="AJJ99" s="197"/>
      <c r="AJK99" s="197"/>
      <c r="AJL99" s="197"/>
      <c r="AJM99" s="197"/>
      <c r="AJN99" s="197"/>
      <c r="AJO99" s="197"/>
      <c r="AJP99" s="197"/>
      <c r="AJQ99" s="197"/>
      <c r="AJR99" s="197"/>
      <c r="AJS99" s="197"/>
      <c r="AJT99" s="197"/>
      <c r="AJU99" s="197"/>
      <c r="AJV99" s="197"/>
      <c r="AJW99" s="197"/>
      <c r="AJX99" s="197"/>
      <c r="AJY99" s="197"/>
      <c r="AJZ99" s="197"/>
      <c r="AKA99" s="197"/>
      <c r="AKB99" s="197"/>
      <c r="AKC99" s="197"/>
      <c r="AKD99" s="197"/>
      <c r="AKE99" s="197"/>
      <c r="AKF99" s="197"/>
      <c r="AKG99" s="197"/>
      <c r="AKH99" s="197"/>
      <c r="AKI99" s="197"/>
      <c r="AKJ99" s="197"/>
      <c r="AKK99" s="197"/>
      <c r="AKL99" s="197"/>
      <c r="AKM99" s="197"/>
      <c r="AKN99" s="197"/>
      <c r="AKO99" s="197"/>
      <c r="AKP99" s="197"/>
      <c r="AKQ99" s="197"/>
      <c r="AKR99" s="197"/>
      <c r="AKS99" s="197"/>
      <c r="AKT99" s="197"/>
      <c r="AKU99" s="197"/>
      <c r="AKV99" s="197"/>
      <c r="AKW99" s="197"/>
      <c r="AKX99" s="197"/>
      <c r="AKY99" s="197"/>
      <c r="AKZ99" s="197"/>
      <c r="ALA99" s="197"/>
      <c r="ALB99" s="197"/>
      <c r="ALC99" s="197"/>
      <c r="ALD99" s="197"/>
      <c r="ALE99" s="197"/>
      <c r="ALF99" s="197"/>
      <c r="ALG99" s="197"/>
      <c r="ALH99" s="197"/>
      <c r="ALI99" s="197"/>
      <c r="ALJ99" s="197"/>
      <c r="ALK99" s="197"/>
      <c r="ALL99" s="197"/>
      <c r="ALM99" s="197"/>
      <c r="ALN99" s="197"/>
      <c r="ALO99" s="197"/>
      <c r="ALP99" s="197"/>
      <c r="ALQ99" s="197"/>
      <c r="ALR99" s="197"/>
      <c r="ALS99" s="197"/>
      <c r="ALT99" s="197"/>
      <c r="ALU99" s="197"/>
      <c r="ALV99" s="197"/>
      <c r="ALW99" s="197"/>
      <c r="ALX99" s="197"/>
      <c r="ALY99" s="197"/>
      <c r="ALZ99" s="197"/>
      <c r="AMA99" s="197"/>
      <c r="AMB99" s="197"/>
    </row>
    <row r="100" spans="1:1016" s="198" customFormat="1" ht="47.25" x14ac:dyDescent="0.25">
      <c r="A100" s="100" t="s">
        <v>474</v>
      </c>
      <c r="B100" s="335" t="s">
        <v>430</v>
      </c>
      <c r="C100" s="329"/>
      <c r="D100" s="329"/>
      <c r="E100" s="329"/>
      <c r="F100" s="329"/>
      <c r="G100" s="329"/>
      <c r="H100" s="329"/>
      <c r="I100" s="329"/>
      <c r="J100" s="329"/>
      <c r="K100" s="330"/>
      <c r="L100" s="330">
        <f>L102+L104+L106+L108+L110+L112</f>
        <v>0</v>
      </c>
      <c r="M100" s="330">
        <f t="shared" ref="M100:N100" si="8">M102+M104+M106+M108+M110+M112</f>
        <v>322.7</v>
      </c>
      <c r="N100" s="330">
        <f t="shared" si="8"/>
        <v>0</v>
      </c>
      <c r="O100" s="197"/>
      <c r="P100" s="197"/>
      <c r="Q100" s="197"/>
      <c r="R100" s="197"/>
      <c r="S100" s="197"/>
      <c r="T100" s="197"/>
      <c r="U100" s="197"/>
      <c r="V100" s="197"/>
      <c r="W100" s="197"/>
      <c r="X100" s="197"/>
      <c r="Y100" s="197"/>
      <c r="Z100" s="197"/>
      <c r="AA100" s="197"/>
      <c r="AB100" s="197"/>
      <c r="AC100" s="197"/>
      <c r="AD100" s="197"/>
      <c r="AE100" s="197"/>
      <c r="AF100" s="197"/>
      <c r="AG100" s="197"/>
      <c r="AH100" s="197"/>
      <c r="AI100" s="197"/>
      <c r="AJ100" s="197"/>
      <c r="AK100" s="197"/>
      <c r="AL100" s="197"/>
      <c r="AM100" s="197"/>
      <c r="AN100" s="197"/>
      <c r="AO100" s="197"/>
      <c r="AP100" s="197"/>
      <c r="AQ100" s="197"/>
      <c r="AR100" s="197"/>
      <c r="AS100" s="197"/>
      <c r="AT100" s="197"/>
      <c r="AU100" s="197"/>
      <c r="AV100" s="197"/>
      <c r="AW100" s="197"/>
      <c r="AX100" s="197"/>
      <c r="AY100" s="197"/>
      <c r="AZ100" s="197"/>
      <c r="BA100" s="197"/>
      <c r="BB100" s="197"/>
      <c r="BC100" s="197"/>
      <c r="BD100" s="197"/>
      <c r="BE100" s="197"/>
      <c r="BF100" s="197"/>
      <c r="BG100" s="197"/>
      <c r="BH100" s="197"/>
      <c r="BI100" s="197"/>
      <c r="BJ100" s="197"/>
      <c r="BK100" s="197"/>
      <c r="BL100" s="197"/>
      <c r="BM100" s="197"/>
      <c r="BN100" s="197"/>
      <c r="BO100" s="197"/>
      <c r="BP100" s="197"/>
      <c r="BQ100" s="197"/>
      <c r="BR100" s="197"/>
      <c r="BS100" s="197"/>
      <c r="BT100" s="197"/>
      <c r="BU100" s="197"/>
      <c r="BV100" s="197"/>
      <c r="BW100" s="197"/>
      <c r="BX100" s="197"/>
      <c r="BY100" s="197"/>
      <c r="BZ100" s="197"/>
      <c r="CA100" s="197"/>
      <c r="CB100" s="197"/>
      <c r="CC100" s="197"/>
      <c r="CD100" s="197"/>
      <c r="CE100" s="197"/>
      <c r="CF100" s="197"/>
      <c r="CG100" s="197"/>
      <c r="CH100" s="197"/>
      <c r="CI100" s="197"/>
      <c r="CJ100" s="197"/>
      <c r="CK100" s="197"/>
      <c r="CL100" s="197"/>
      <c r="CM100" s="197"/>
      <c r="CN100" s="197"/>
      <c r="CO100" s="197"/>
      <c r="CP100" s="197"/>
      <c r="CQ100" s="197"/>
      <c r="CR100" s="197"/>
      <c r="CS100" s="197"/>
      <c r="CT100" s="197"/>
      <c r="CU100" s="197"/>
      <c r="CV100" s="197"/>
      <c r="CW100" s="197"/>
      <c r="CX100" s="197"/>
      <c r="CY100" s="197"/>
      <c r="CZ100" s="197"/>
      <c r="DA100" s="197"/>
      <c r="DB100" s="197"/>
      <c r="DC100" s="197"/>
      <c r="DD100" s="197"/>
      <c r="DE100" s="197"/>
      <c r="DF100" s="197"/>
      <c r="DG100" s="197"/>
      <c r="DH100" s="197"/>
      <c r="DI100" s="197"/>
      <c r="DJ100" s="197"/>
      <c r="DK100" s="197"/>
      <c r="DL100" s="197"/>
      <c r="DM100" s="197"/>
      <c r="DN100" s="197"/>
      <c r="DO100" s="197"/>
      <c r="DP100" s="197"/>
      <c r="DQ100" s="197"/>
      <c r="DR100" s="197"/>
      <c r="DS100" s="197"/>
      <c r="DT100" s="197"/>
      <c r="DU100" s="197"/>
      <c r="DV100" s="197"/>
      <c r="DW100" s="197"/>
      <c r="DX100" s="197"/>
      <c r="DY100" s="197"/>
      <c r="DZ100" s="197"/>
      <c r="EA100" s="197"/>
      <c r="EB100" s="197"/>
      <c r="EC100" s="197"/>
      <c r="ED100" s="197"/>
      <c r="EE100" s="197"/>
      <c r="EF100" s="197"/>
      <c r="EG100" s="197"/>
      <c r="EH100" s="197"/>
      <c r="EI100" s="197"/>
      <c r="EJ100" s="197"/>
      <c r="EK100" s="197"/>
      <c r="EL100" s="197"/>
      <c r="EM100" s="197"/>
      <c r="EN100" s="197"/>
      <c r="EO100" s="197"/>
      <c r="EP100" s="197"/>
      <c r="EQ100" s="197"/>
      <c r="ER100" s="197"/>
      <c r="ES100" s="197"/>
      <c r="ET100" s="197"/>
      <c r="EU100" s="197"/>
      <c r="EV100" s="197"/>
      <c r="EW100" s="197"/>
      <c r="EX100" s="197"/>
      <c r="EY100" s="197"/>
      <c r="EZ100" s="197"/>
      <c r="FA100" s="197"/>
      <c r="FB100" s="197"/>
      <c r="FC100" s="197"/>
      <c r="FD100" s="197"/>
      <c r="FE100" s="197"/>
      <c r="FF100" s="197"/>
      <c r="FG100" s="197"/>
      <c r="FH100" s="197"/>
      <c r="FI100" s="197"/>
      <c r="FJ100" s="197"/>
      <c r="FK100" s="197"/>
      <c r="FL100" s="197"/>
      <c r="FM100" s="197"/>
      <c r="FN100" s="197"/>
      <c r="FO100" s="197"/>
      <c r="FP100" s="197"/>
      <c r="FQ100" s="197"/>
      <c r="FR100" s="197"/>
      <c r="FS100" s="197"/>
      <c r="FT100" s="197"/>
      <c r="FU100" s="197"/>
      <c r="FV100" s="197"/>
      <c r="FW100" s="197"/>
      <c r="FX100" s="197"/>
      <c r="FY100" s="197"/>
      <c r="FZ100" s="197"/>
      <c r="GA100" s="197"/>
      <c r="GB100" s="197"/>
      <c r="GC100" s="197"/>
      <c r="GD100" s="197"/>
      <c r="GE100" s="197"/>
      <c r="GF100" s="197"/>
      <c r="GG100" s="197"/>
      <c r="GH100" s="197"/>
      <c r="GI100" s="197"/>
      <c r="GJ100" s="197"/>
      <c r="GK100" s="197"/>
      <c r="GL100" s="197"/>
      <c r="GM100" s="197"/>
      <c r="GN100" s="197"/>
      <c r="GO100" s="197"/>
      <c r="GP100" s="197"/>
      <c r="GQ100" s="197"/>
      <c r="GR100" s="197"/>
      <c r="GS100" s="197"/>
      <c r="GT100" s="197"/>
      <c r="GU100" s="197"/>
      <c r="GV100" s="197"/>
      <c r="GW100" s="197"/>
      <c r="GX100" s="197"/>
      <c r="GY100" s="197"/>
      <c r="GZ100" s="197"/>
      <c r="HA100" s="197"/>
      <c r="HB100" s="197"/>
      <c r="HC100" s="197"/>
      <c r="HD100" s="197"/>
      <c r="HE100" s="197"/>
      <c r="HF100" s="197"/>
      <c r="HG100" s="197"/>
      <c r="HH100" s="197"/>
      <c r="HI100" s="197"/>
      <c r="HJ100" s="197"/>
      <c r="HK100" s="197"/>
      <c r="HL100" s="197"/>
      <c r="HM100" s="197"/>
      <c r="HN100" s="197"/>
      <c r="HO100" s="197"/>
      <c r="HP100" s="197"/>
      <c r="HQ100" s="197"/>
      <c r="HR100" s="197"/>
      <c r="HS100" s="197"/>
      <c r="HT100" s="197"/>
      <c r="HU100" s="197"/>
      <c r="HV100" s="197"/>
      <c r="HW100" s="197"/>
      <c r="HX100" s="197"/>
      <c r="HY100" s="197"/>
      <c r="HZ100" s="197"/>
      <c r="IA100" s="197"/>
      <c r="IB100" s="197"/>
      <c r="IC100" s="197"/>
      <c r="ID100" s="197"/>
      <c r="IE100" s="197"/>
      <c r="IF100" s="197"/>
      <c r="IG100" s="197"/>
      <c r="IH100" s="197"/>
      <c r="II100" s="197"/>
      <c r="IJ100" s="197"/>
      <c r="IK100" s="197"/>
      <c r="IL100" s="197"/>
      <c r="IM100" s="197"/>
      <c r="IN100" s="197"/>
      <c r="IO100" s="197"/>
      <c r="IP100" s="197"/>
      <c r="IQ100" s="197"/>
      <c r="IR100" s="197"/>
      <c r="IS100" s="197"/>
      <c r="IT100" s="197"/>
      <c r="IU100" s="197"/>
      <c r="IV100" s="197"/>
      <c r="IW100" s="197"/>
      <c r="IX100" s="197"/>
      <c r="IY100" s="197"/>
      <c r="IZ100" s="197"/>
      <c r="JA100" s="197"/>
      <c r="JB100" s="197"/>
      <c r="JC100" s="197"/>
      <c r="JD100" s="197"/>
      <c r="JE100" s="197"/>
      <c r="JF100" s="197"/>
      <c r="JG100" s="197"/>
      <c r="JH100" s="197"/>
      <c r="JI100" s="197"/>
      <c r="JJ100" s="197"/>
      <c r="JK100" s="197"/>
      <c r="JL100" s="197"/>
      <c r="JM100" s="197"/>
      <c r="JN100" s="197"/>
      <c r="JO100" s="197"/>
      <c r="JP100" s="197"/>
      <c r="JQ100" s="197"/>
      <c r="JR100" s="197"/>
      <c r="JS100" s="197"/>
      <c r="JT100" s="197"/>
      <c r="JU100" s="197"/>
      <c r="JV100" s="197"/>
      <c r="JW100" s="197"/>
      <c r="JX100" s="197"/>
      <c r="JY100" s="197"/>
      <c r="JZ100" s="197"/>
      <c r="KA100" s="197"/>
      <c r="KB100" s="197"/>
      <c r="KC100" s="197"/>
      <c r="KD100" s="197"/>
      <c r="KE100" s="197"/>
      <c r="KF100" s="197"/>
      <c r="KG100" s="197"/>
      <c r="KH100" s="197"/>
      <c r="KI100" s="197"/>
      <c r="KJ100" s="197"/>
      <c r="KK100" s="197"/>
      <c r="KL100" s="197"/>
      <c r="KM100" s="197"/>
      <c r="KN100" s="197"/>
      <c r="KO100" s="197"/>
      <c r="KP100" s="197"/>
      <c r="KQ100" s="197"/>
      <c r="KR100" s="197"/>
      <c r="KS100" s="197"/>
      <c r="KT100" s="197"/>
      <c r="KU100" s="197"/>
      <c r="KV100" s="197"/>
      <c r="KW100" s="197"/>
      <c r="KX100" s="197"/>
      <c r="KY100" s="197"/>
      <c r="KZ100" s="197"/>
      <c r="LA100" s="197"/>
      <c r="LB100" s="197"/>
      <c r="LC100" s="197"/>
      <c r="LD100" s="197"/>
      <c r="LE100" s="197"/>
      <c r="LF100" s="197"/>
      <c r="LG100" s="197"/>
      <c r="LH100" s="197"/>
      <c r="LI100" s="197"/>
      <c r="LJ100" s="197"/>
      <c r="LK100" s="197"/>
      <c r="LL100" s="197"/>
      <c r="LM100" s="197"/>
      <c r="LN100" s="197"/>
      <c r="LO100" s="197"/>
      <c r="LP100" s="197"/>
      <c r="LQ100" s="197"/>
      <c r="LR100" s="197"/>
      <c r="LS100" s="197"/>
      <c r="LT100" s="197"/>
      <c r="LU100" s="197"/>
      <c r="LV100" s="197"/>
      <c r="LW100" s="197"/>
      <c r="LX100" s="197"/>
      <c r="LY100" s="197"/>
      <c r="LZ100" s="197"/>
      <c r="MA100" s="197"/>
      <c r="MB100" s="197"/>
      <c r="MC100" s="197"/>
      <c r="MD100" s="197"/>
      <c r="ME100" s="197"/>
      <c r="MF100" s="197"/>
      <c r="MG100" s="197"/>
      <c r="MH100" s="197"/>
      <c r="MI100" s="197"/>
      <c r="MJ100" s="197"/>
      <c r="MK100" s="197"/>
      <c r="ML100" s="197"/>
      <c r="MM100" s="197"/>
      <c r="MN100" s="197"/>
      <c r="MO100" s="197"/>
      <c r="MP100" s="197"/>
      <c r="MQ100" s="197"/>
      <c r="MR100" s="197"/>
      <c r="MS100" s="197"/>
      <c r="MT100" s="197"/>
      <c r="MU100" s="197"/>
      <c r="MV100" s="197"/>
      <c r="MW100" s="197"/>
      <c r="MX100" s="197"/>
      <c r="MY100" s="197"/>
      <c r="MZ100" s="197"/>
      <c r="NA100" s="197"/>
      <c r="NB100" s="197"/>
      <c r="NC100" s="197"/>
      <c r="ND100" s="197"/>
      <c r="NE100" s="197"/>
      <c r="NF100" s="197"/>
      <c r="NG100" s="197"/>
      <c r="NH100" s="197"/>
      <c r="NI100" s="197"/>
      <c r="NJ100" s="197"/>
      <c r="NK100" s="197"/>
      <c r="NL100" s="197"/>
      <c r="NM100" s="197"/>
      <c r="NN100" s="197"/>
      <c r="NO100" s="197"/>
      <c r="NP100" s="197"/>
      <c r="NQ100" s="197"/>
      <c r="NR100" s="197"/>
      <c r="NS100" s="197"/>
      <c r="NT100" s="197"/>
      <c r="NU100" s="197"/>
      <c r="NV100" s="197"/>
      <c r="NW100" s="197"/>
      <c r="NX100" s="197"/>
      <c r="NY100" s="197"/>
      <c r="NZ100" s="197"/>
      <c r="OA100" s="197"/>
      <c r="OB100" s="197"/>
      <c r="OC100" s="197"/>
      <c r="OD100" s="197"/>
      <c r="OE100" s="197"/>
      <c r="OF100" s="197"/>
      <c r="OG100" s="197"/>
      <c r="OH100" s="197"/>
      <c r="OI100" s="197"/>
      <c r="OJ100" s="197"/>
      <c r="OK100" s="197"/>
      <c r="OL100" s="197"/>
      <c r="OM100" s="197"/>
      <c r="ON100" s="197"/>
      <c r="OO100" s="197"/>
      <c r="OP100" s="197"/>
      <c r="OQ100" s="197"/>
      <c r="OR100" s="197"/>
      <c r="OS100" s="197"/>
      <c r="OT100" s="197"/>
      <c r="OU100" s="197"/>
      <c r="OV100" s="197"/>
      <c r="OW100" s="197"/>
      <c r="OX100" s="197"/>
      <c r="OY100" s="197"/>
      <c r="OZ100" s="197"/>
      <c r="PA100" s="197"/>
      <c r="PB100" s="197"/>
      <c r="PC100" s="197"/>
      <c r="PD100" s="197"/>
      <c r="PE100" s="197"/>
      <c r="PF100" s="197"/>
      <c r="PG100" s="197"/>
      <c r="PH100" s="197"/>
      <c r="PI100" s="197"/>
      <c r="PJ100" s="197"/>
      <c r="PK100" s="197"/>
      <c r="PL100" s="197"/>
      <c r="PM100" s="197"/>
      <c r="PN100" s="197"/>
      <c r="PO100" s="197"/>
      <c r="PP100" s="197"/>
      <c r="PQ100" s="197"/>
      <c r="PR100" s="197"/>
      <c r="PS100" s="197"/>
      <c r="PT100" s="197"/>
      <c r="PU100" s="197"/>
      <c r="PV100" s="197"/>
      <c r="PW100" s="197"/>
      <c r="PX100" s="197"/>
      <c r="PY100" s="197"/>
      <c r="PZ100" s="197"/>
      <c r="QA100" s="197"/>
      <c r="QB100" s="197"/>
      <c r="QC100" s="197"/>
      <c r="QD100" s="197"/>
      <c r="QE100" s="197"/>
      <c r="QF100" s="197"/>
      <c r="QG100" s="197"/>
      <c r="QH100" s="197"/>
      <c r="QI100" s="197"/>
      <c r="QJ100" s="197"/>
      <c r="QK100" s="197"/>
      <c r="QL100" s="197"/>
      <c r="QM100" s="197"/>
      <c r="QN100" s="197"/>
      <c r="QO100" s="197"/>
      <c r="QP100" s="197"/>
      <c r="QQ100" s="197"/>
      <c r="QR100" s="197"/>
      <c r="QS100" s="197"/>
      <c r="QT100" s="197"/>
      <c r="QU100" s="197"/>
      <c r="QV100" s="197"/>
      <c r="QW100" s="197"/>
      <c r="QX100" s="197"/>
      <c r="QY100" s="197"/>
      <c r="QZ100" s="197"/>
      <c r="RA100" s="197"/>
      <c r="RB100" s="197"/>
      <c r="RC100" s="197"/>
      <c r="RD100" s="197"/>
      <c r="RE100" s="197"/>
      <c r="RF100" s="197"/>
      <c r="RG100" s="197"/>
      <c r="RH100" s="197"/>
      <c r="RI100" s="197"/>
      <c r="RJ100" s="197"/>
      <c r="RK100" s="197"/>
      <c r="RL100" s="197"/>
      <c r="RM100" s="197"/>
      <c r="RN100" s="197"/>
      <c r="RO100" s="197"/>
      <c r="RP100" s="197"/>
      <c r="RQ100" s="197"/>
      <c r="RR100" s="197"/>
      <c r="RS100" s="197"/>
      <c r="RT100" s="197"/>
      <c r="RU100" s="197"/>
      <c r="RV100" s="197"/>
      <c r="RW100" s="197"/>
      <c r="RX100" s="197"/>
      <c r="RY100" s="197"/>
      <c r="RZ100" s="197"/>
      <c r="SA100" s="197"/>
      <c r="SB100" s="197"/>
      <c r="SC100" s="197"/>
      <c r="SD100" s="197"/>
      <c r="SE100" s="197"/>
      <c r="SF100" s="197"/>
      <c r="SG100" s="197"/>
      <c r="SH100" s="197"/>
      <c r="SI100" s="197"/>
      <c r="SJ100" s="197"/>
      <c r="SK100" s="197"/>
      <c r="SL100" s="197"/>
      <c r="SM100" s="197"/>
      <c r="SN100" s="197"/>
      <c r="SO100" s="197"/>
      <c r="SP100" s="197"/>
      <c r="SQ100" s="197"/>
      <c r="SR100" s="197"/>
      <c r="SS100" s="197"/>
      <c r="ST100" s="197"/>
      <c r="SU100" s="197"/>
      <c r="SV100" s="197"/>
      <c r="SW100" s="197"/>
      <c r="SX100" s="197"/>
      <c r="SY100" s="197"/>
      <c r="SZ100" s="197"/>
      <c r="TA100" s="197"/>
      <c r="TB100" s="197"/>
      <c r="TC100" s="197"/>
      <c r="TD100" s="197"/>
      <c r="TE100" s="197"/>
      <c r="TF100" s="197"/>
      <c r="TG100" s="197"/>
      <c r="TH100" s="197"/>
      <c r="TI100" s="197"/>
      <c r="TJ100" s="197"/>
      <c r="TK100" s="197"/>
      <c r="TL100" s="197"/>
      <c r="TM100" s="197"/>
      <c r="TN100" s="197"/>
      <c r="TO100" s="197"/>
      <c r="TP100" s="197"/>
      <c r="TQ100" s="197"/>
      <c r="TR100" s="197"/>
      <c r="TS100" s="197"/>
      <c r="TT100" s="197"/>
      <c r="TU100" s="197"/>
      <c r="TV100" s="197"/>
      <c r="TW100" s="197"/>
      <c r="TX100" s="197"/>
      <c r="TY100" s="197"/>
      <c r="TZ100" s="197"/>
      <c r="UA100" s="197"/>
      <c r="UB100" s="197"/>
      <c r="UC100" s="197"/>
      <c r="UD100" s="197"/>
      <c r="UE100" s="197"/>
      <c r="UF100" s="197"/>
      <c r="UG100" s="197"/>
      <c r="UH100" s="197"/>
      <c r="UI100" s="197"/>
      <c r="UJ100" s="197"/>
      <c r="UK100" s="197"/>
      <c r="UL100" s="197"/>
      <c r="UM100" s="197"/>
      <c r="UN100" s="197"/>
      <c r="UO100" s="197"/>
      <c r="UP100" s="197"/>
      <c r="UQ100" s="197"/>
      <c r="UR100" s="197"/>
      <c r="US100" s="197"/>
      <c r="UT100" s="197"/>
      <c r="UU100" s="197"/>
      <c r="UV100" s="197"/>
      <c r="UW100" s="197"/>
      <c r="UX100" s="197"/>
      <c r="UY100" s="197"/>
      <c r="UZ100" s="197"/>
      <c r="VA100" s="197"/>
      <c r="VB100" s="197"/>
      <c r="VC100" s="197"/>
      <c r="VD100" s="197"/>
      <c r="VE100" s="197"/>
      <c r="VF100" s="197"/>
      <c r="VG100" s="197"/>
      <c r="VH100" s="197"/>
      <c r="VI100" s="197"/>
      <c r="VJ100" s="197"/>
      <c r="VK100" s="197"/>
      <c r="VL100" s="197"/>
      <c r="VM100" s="197"/>
      <c r="VN100" s="197"/>
      <c r="VO100" s="197"/>
      <c r="VP100" s="197"/>
      <c r="VQ100" s="197"/>
      <c r="VR100" s="197"/>
      <c r="VS100" s="197"/>
      <c r="VT100" s="197"/>
      <c r="VU100" s="197"/>
      <c r="VV100" s="197"/>
      <c r="VW100" s="197"/>
      <c r="VX100" s="197"/>
      <c r="VY100" s="197"/>
      <c r="VZ100" s="197"/>
      <c r="WA100" s="197"/>
      <c r="WB100" s="197"/>
      <c r="WC100" s="197"/>
      <c r="WD100" s="197"/>
      <c r="WE100" s="197"/>
      <c r="WF100" s="197"/>
      <c r="WG100" s="197"/>
      <c r="WH100" s="197"/>
      <c r="WI100" s="197"/>
      <c r="WJ100" s="197"/>
      <c r="WK100" s="197"/>
      <c r="WL100" s="197"/>
      <c r="WM100" s="197"/>
      <c r="WN100" s="197"/>
      <c r="WO100" s="197"/>
      <c r="WP100" s="197"/>
      <c r="WQ100" s="197"/>
      <c r="WR100" s="197"/>
      <c r="WS100" s="197"/>
      <c r="WT100" s="197"/>
      <c r="WU100" s="197"/>
      <c r="WV100" s="197"/>
      <c r="WW100" s="197"/>
      <c r="WX100" s="197"/>
      <c r="WY100" s="197"/>
      <c r="WZ100" s="197"/>
      <c r="XA100" s="197"/>
      <c r="XB100" s="197"/>
      <c r="XC100" s="197"/>
      <c r="XD100" s="197"/>
      <c r="XE100" s="197"/>
      <c r="XF100" s="197"/>
      <c r="XG100" s="197"/>
      <c r="XH100" s="197"/>
      <c r="XI100" s="197"/>
      <c r="XJ100" s="197"/>
      <c r="XK100" s="197"/>
      <c r="XL100" s="197"/>
      <c r="XM100" s="197"/>
      <c r="XN100" s="197"/>
      <c r="XO100" s="197"/>
      <c r="XP100" s="197"/>
      <c r="XQ100" s="197"/>
      <c r="XR100" s="197"/>
      <c r="XS100" s="197"/>
      <c r="XT100" s="197"/>
      <c r="XU100" s="197"/>
      <c r="XV100" s="197"/>
      <c r="XW100" s="197"/>
      <c r="XX100" s="197"/>
      <c r="XY100" s="197"/>
      <c r="XZ100" s="197"/>
      <c r="YA100" s="197"/>
      <c r="YB100" s="197"/>
      <c r="YC100" s="197"/>
      <c r="YD100" s="197"/>
      <c r="YE100" s="197"/>
      <c r="YF100" s="197"/>
      <c r="YG100" s="197"/>
      <c r="YH100" s="197"/>
      <c r="YI100" s="197"/>
      <c r="YJ100" s="197"/>
      <c r="YK100" s="197"/>
      <c r="YL100" s="197"/>
      <c r="YM100" s="197"/>
      <c r="YN100" s="197"/>
      <c r="YO100" s="197"/>
      <c r="YP100" s="197"/>
      <c r="YQ100" s="197"/>
      <c r="YR100" s="197"/>
      <c r="YS100" s="197"/>
      <c r="YT100" s="197"/>
      <c r="YU100" s="197"/>
      <c r="YV100" s="197"/>
      <c r="YW100" s="197"/>
      <c r="YX100" s="197"/>
      <c r="YY100" s="197"/>
      <c r="YZ100" s="197"/>
      <c r="ZA100" s="197"/>
      <c r="ZB100" s="197"/>
      <c r="ZC100" s="197"/>
      <c r="ZD100" s="197"/>
      <c r="ZE100" s="197"/>
      <c r="ZF100" s="197"/>
      <c r="ZG100" s="197"/>
      <c r="ZH100" s="197"/>
      <c r="ZI100" s="197"/>
      <c r="ZJ100" s="197"/>
      <c r="ZK100" s="197"/>
      <c r="ZL100" s="197"/>
      <c r="ZM100" s="197"/>
      <c r="ZN100" s="197"/>
      <c r="ZO100" s="197"/>
      <c r="ZP100" s="197"/>
      <c r="ZQ100" s="197"/>
      <c r="ZR100" s="197"/>
      <c r="ZS100" s="197"/>
      <c r="ZT100" s="197"/>
      <c r="ZU100" s="197"/>
      <c r="ZV100" s="197"/>
      <c r="ZW100" s="197"/>
      <c r="ZX100" s="197"/>
      <c r="ZY100" s="197"/>
      <c r="ZZ100" s="197"/>
      <c r="AAA100" s="197"/>
      <c r="AAB100" s="197"/>
      <c r="AAC100" s="197"/>
      <c r="AAD100" s="197"/>
      <c r="AAE100" s="197"/>
      <c r="AAF100" s="197"/>
      <c r="AAG100" s="197"/>
      <c r="AAH100" s="197"/>
      <c r="AAI100" s="197"/>
      <c r="AAJ100" s="197"/>
      <c r="AAK100" s="197"/>
      <c r="AAL100" s="197"/>
      <c r="AAM100" s="197"/>
      <c r="AAN100" s="197"/>
      <c r="AAO100" s="197"/>
      <c r="AAP100" s="197"/>
      <c r="AAQ100" s="197"/>
      <c r="AAR100" s="197"/>
      <c r="AAS100" s="197"/>
      <c r="AAT100" s="197"/>
      <c r="AAU100" s="197"/>
      <c r="AAV100" s="197"/>
      <c r="AAW100" s="197"/>
      <c r="AAX100" s="197"/>
      <c r="AAY100" s="197"/>
      <c r="AAZ100" s="197"/>
      <c r="ABA100" s="197"/>
      <c r="ABB100" s="197"/>
      <c r="ABC100" s="197"/>
      <c r="ABD100" s="197"/>
      <c r="ABE100" s="197"/>
      <c r="ABF100" s="197"/>
      <c r="ABG100" s="197"/>
      <c r="ABH100" s="197"/>
      <c r="ABI100" s="197"/>
      <c r="ABJ100" s="197"/>
      <c r="ABK100" s="197"/>
      <c r="ABL100" s="197"/>
      <c r="ABM100" s="197"/>
      <c r="ABN100" s="197"/>
      <c r="ABO100" s="197"/>
      <c r="ABP100" s="197"/>
      <c r="ABQ100" s="197"/>
      <c r="ABR100" s="197"/>
      <c r="ABS100" s="197"/>
      <c r="ABT100" s="197"/>
      <c r="ABU100" s="197"/>
      <c r="ABV100" s="197"/>
      <c r="ABW100" s="197"/>
      <c r="ABX100" s="197"/>
      <c r="ABY100" s="197"/>
      <c r="ABZ100" s="197"/>
      <c r="ACA100" s="197"/>
      <c r="ACB100" s="197"/>
      <c r="ACC100" s="197"/>
      <c r="ACD100" s="197"/>
      <c r="ACE100" s="197"/>
      <c r="ACF100" s="197"/>
      <c r="ACG100" s="197"/>
      <c r="ACH100" s="197"/>
      <c r="ACI100" s="197"/>
      <c r="ACJ100" s="197"/>
      <c r="ACK100" s="197"/>
      <c r="ACL100" s="197"/>
      <c r="ACM100" s="197"/>
      <c r="ACN100" s="197"/>
      <c r="ACO100" s="197"/>
      <c r="ACP100" s="197"/>
      <c r="ACQ100" s="197"/>
      <c r="ACR100" s="197"/>
      <c r="ACS100" s="197"/>
      <c r="ACT100" s="197"/>
      <c r="ACU100" s="197"/>
      <c r="ACV100" s="197"/>
      <c r="ACW100" s="197"/>
      <c r="ACX100" s="197"/>
      <c r="ACY100" s="197"/>
      <c r="ACZ100" s="197"/>
      <c r="ADA100" s="197"/>
      <c r="ADB100" s="197"/>
      <c r="ADC100" s="197"/>
      <c r="ADD100" s="197"/>
      <c r="ADE100" s="197"/>
      <c r="ADF100" s="197"/>
      <c r="ADG100" s="197"/>
      <c r="ADH100" s="197"/>
      <c r="ADI100" s="197"/>
      <c r="ADJ100" s="197"/>
      <c r="ADK100" s="197"/>
      <c r="ADL100" s="197"/>
      <c r="ADM100" s="197"/>
      <c r="ADN100" s="197"/>
      <c r="ADO100" s="197"/>
      <c r="ADP100" s="197"/>
      <c r="ADQ100" s="197"/>
      <c r="ADR100" s="197"/>
      <c r="ADS100" s="197"/>
      <c r="ADT100" s="197"/>
      <c r="ADU100" s="197"/>
      <c r="ADV100" s="197"/>
      <c r="ADW100" s="197"/>
      <c r="ADX100" s="197"/>
      <c r="ADY100" s="197"/>
      <c r="ADZ100" s="197"/>
      <c r="AEA100" s="197"/>
      <c r="AEB100" s="197"/>
      <c r="AEC100" s="197"/>
      <c r="AED100" s="197"/>
      <c r="AEE100" s="197"/>
      <c r="AEF100" s="197"/>
      <c r="AEG100" s="197"/>
      <c r="AEH100" s="197"/>
      <c r="AEI100" s="197"/>
      <c r="AEJ100" s="197"/>
      <c r="AEK100" s="197"/>
      <c r="AEL100" s="197"/>
      <c r="AEM100" s="197"/>
      <c r="AEN100" s="197"/>
      <c r="AEO100" s="197"/>
      <c r="AEP100" s="197"/>
      <c r="AEQ100" s="197"/>
      <c r="AER100" s="197"/>
      <c r="AES100" s="197"/>
      <c r="AET100" s="197"/>
      <c r="AEU100" s="197"/>
      <c r="AEV100" s="197"/>
      <c r="AEW100" s="197"/>
      <c r="AEX100" s="197"/>
      <c r="AEY100" s="197"/>
      <c r="AEZ100" s="197"/>
      <c r="AFA100" s="197"/>
      <c r="AFB100" s="197"/>
      <c r="AFC100" s="197"/>
      <c r="AFD100" s="197"/>
      <c r="AFE100" s="197"/>
      <c r="AFF100" s="197"/>
      <c r="AFG100" s="197"/>
      <c r="AFH100" s="197"/>
      <c r="AFI100" s="197"/>
      <c r="AFJ100" s="197"/>
      <c r="AFK100" s="197"/>
      <c r="AFL100" s="197"/>
      <c r="AFM100" s="197"/>
      <c r="AFN100" s="197"/>
      <c r="AFO100" s="197"/>
      <c r="AFP100" s="197"/>
      <c r="AFQ100" s="197"/>
      <c r="AFR100" s="197"/>
      <c r="AFS100" s="197"/>
      <c r="AFT100" s="197"/>
      <c r="AFU100" s="197"/>
      <c r="AFV100" s="197"/>
      <c r="AFW100" s="197"/>
      <c r="AFX100" s="197"/>
      <c r="AFY100" s="197"/>
      <c r="AFZ100" s="197"/>
      <c r="AGA100" s="197"/>
      <c r="AGB100" s="197"/>
      <c r="AGC100" s="197"/>
      <c r="AGD100" s="197"/>
      <c r="AGE100" s="197"/>
      <c r="AGF100" s="197"/>
      <c r="AGG100" s="197"/>
      <c r="AGH100" s="197"/>
      <c r="AGI100" s="197"/>
      <c r="AGJ100" s="197"/>
      <c r="AGK100" s="197"/>
      <c r="AGL100" s="197"/>
      <c r="AGM100" s="197"/>
      <c r="AGN100" s="197"/>
      <c r="AGO100" s="197"/>
      <c r="AGP100" s="197"/>
      <c r="AGQ100" s="197"/>
      <c r="AGR100" s="197"/>
      <c r="AGS100" s="197"/>
      <c r="AGT100" s="197"/>
      <c r="AGU100" s="197"/>
      <c r="AGV100" s="197"/>
      <c r="AGW100" s="197"/>
      <c r="AGX100" s="197"/>
      <c r="AGY100" s="197"/>
      <c r="AGZ100" s="197"/>
      <c r="AHA100" s="197"/>
      <c r="AHB100" s="197"/>
      <c r="AHC100" s="197"/>
      <c r="AHD100" s="197"/>
      <c r="AHE100" s="197"/>
      <c r="AHF100" s="197"/>
      <c r="AHG100" s="197"/>
      <c r="AHH100" s="197"/>
      <c r="AHI100" s="197"/>
      <c r="AHJ100" s="197"/>
      <c r="AHK100" s="197"/>
      <c r="AHL100" s="197"/>
      <c r="AHM100" s="197"/>
      <c r="AHN100" s="197"/>
      <c r="AHO100" s="197"/>
      <c r="AHP100" s="197"/>
      <c r="AHQ100" s="197"/>
      <c r="AHR100" s="197"/>
      <c r="AHS100" s="197"/>
      <c r="AHT100" s="197"/>
      <c r="AHU100" s="197"/>
      <c r="AHV100" s="197"/>
      <c r="AHW100" s="197"/>
      <c r="AHX100" s="197"/>
      <c r="AHY100" s="197"/>
      <c r="AHZ100" s="197"/>
      <c r="AIA100" s="197"/>
      <c r="AIB100" s="197"/>
      <c r="AIC100" s="197"/>
      <c r="AID100" s="197"/>
      <c r="AIE100" s="197"/>
      <c r="AIF100" s="197"/>
      <c r="AIG100" s="197"/>
      <c r="AIH100" s="197"/>
      <c r="AII100" s="197"/>
      <c r="AIJ100" s="197"/>
      <c r="AIK100" s="197"/>
      <c r="AIL100" s="197"/>
      <c r="AIM100" s="197"/>
      <c r="AIN100" s="197"/>
      <c r="AIO100" s="197"/>
      <c r="AIP100" s="197"/>
      <c r="AIQ100" s="197"/>
      <c r="AIR100" s="197"/>
      <c r="AIS100" s="197"/>
      <c r="AIT100" s="197"/>
      <c r="AIU100" s="197"/>
      <c r="AIV100" s="197"/>
      <c r="AIW100" s="197"/>
      <c r="AIX100" s="197"/>
      <c r="AIY100" s="197"/>
      <c r="AIZ100" s="197"/>
      <c r="AJA100" s="197"/>
      <c r="AJB100" s="197"/>
      <c r="AJC100" s="197"/>
      <c r="AJD100" s="197"/>
      <c r="AJE100" s="197"/>
      <c r="AJF100" s="197"/>
      <c r="AJG100" s="197"/>
      <c r="AJH100" s="197"/>
      <c r="AJI100" s="197"/>
      <c r="AJJ100" s="197"/>
      <c r="AJK100" s="197"/>
      <c r="AJL100" s="197"/>
      <c r="AJM100" s="197"/>
      <c r="AJN100" s="197"/>
      <c r="AJO100" s="197"/>
      <c r="AJP100" s="197"/>
      <c r="AJQ100" s="197"/>
      <c r="AJR100" s="197"/>
      <c r="AJS100" s="197"/>
      <c r="AJT100" s="197"/>
      <c r="AJU100" s="197"/>
      <c r="AJV100" s="197"/>
      <c r="AJW100" s="197"/>
      <c r="AJX100" s="197"/>
      <c r="AJY100" s="197"/>
      <c r="AJZ100" s="197"/>
      <c r="AKA100" s="197"/>
      <c r="AKB100" s="197"/>
      <c r="AKC100" s="197"/>
      <c r="AKD100" s="197"/>
      <c r="AKE100" s="197"/>
      <c r="AKF100" s="197"/>
      <c r="AKG100" s="197"/>
      <c r="AKH100" s="197"/>
      <c r="AKI100" s="197"/>
      <c r="AKJ100" s="197"/>
      <c r="AKK100" s="197"/>
      <c r="AKL100" s="197"/>
      <c r="AKM100" s="197"/>
      <c r="AKN100" s="197"/>
      <c r="AKO100" s="197"/>
      <c r="AKP100" s="197"/>
      <c r="AKQ100" s="197"/>
      <c r="AKR100" s="197"/>
      <c r="AKS100" s="197"/>
      <c r="AKT100" s="197"/>
      <c r="AKU100" s="197"/>
      <c r="AKV100" s="197"/>
      <c r="AKW100" s="197"/>
      <c r="AKX100" s="197"/>
      <c r="AKY100" s="197"/>
      <c r="AKZ100" s="197"/>
      <c r="ALA100" s="197"/>
      <c r="ALB100" s="197"/>
      <c r="ALC100" s="197"/>
      <c r="ALD100" s="197"/>
      <c r="ALE100" s="197"/>
      <c r="ALF100" s="197"/>
      <c r="ALG100" s="197"/>
      <c r="ALH100" s="197"/>
      <c r="ALI100" s="197"/>
      <c r="ALJ100" s="197"/>
      <c r="ALK100" s="197"/>
      <c r="ALL100" s="197"/>
      <c r="ALM100" s="197"/>
      <c r="ALN100" s="197"/>
      <c r="ALO100" s="197"/>
      <c r="ALP100" s="197"/>
      <c r="ALQ100" s="197"/>
      <c r="ALR100" s="197"/>
      <c r="ALS100" s="197"/>
      <c r="ALT100" s="197"/>
      <c r="ALU100" s="197"/>
      <c r="ALV100" s="197"/>
      <c r="ALW100" s="197"/>
      <c r="ALX100" s="197"/>
      <c r="ALY100" s="197"/>
      <c r="ALZ100" s="197"/>
      <c r="AMA100" s="197"/>
      <c r="AMB100" s="197"/>
    </row>
    <row r="101" spans="1:1016" s="198" customFormat="1" x14ac:dyDescent="0.25">
      <c r="A101" s="348" t="s">
        <v>475</v>
      </c>
      <c r="B101" s="274" t="s">
        <v>51</v>
      </c>
      <c r="C101" s="33"/>
      <c r="D101" s="33"/>
      <c r="E101" s="33"/>
      <c r="F101" s="33"/>
      <c r="G101" s="33"/>
      <c r="H101" s="33"/>
      <c r="I101" s="33"/>
      <c r="J101" s="33"/>
      <c r="K101" s="56"/>
      <c r="L101" s="56"/>
      <c r="M101" s="56"/>
      <c r="N101" s="56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197"/>
      <c r="AH101" s="197"/>
      <c r="AI101" s="197"/>
      <c r="AJ101" s="197"/>
      <c r="AK101" s="197"/>
      <c r="AL101" s="197"/>
      <c r="AM101" s="197"/>
      <c r="AN101" s="197"/>
      <c r="AO101" s="197"/>
      <c r="AP101" s="197"/>
      <c r="AQ101" s="197"/>
      <c r="AR101" s="197"/>
      <c r="AS101" s="197"/>
      <c r="AT101" s="197"/>
      <c r="AU101" s="197"/>
      <c r="AV101" s="197"/>
      <c r="AW101" s="197"/>
      <c r="AX101" s="197"/>
      <c r="AY101" s="197"/>
      <c r="AZ101" s="197"/>
      <c r="BA101" s="197"/>
      <c r="BB101" s="197"/>
      <c r="BC101" s="197"/>
      <c r="BD101" s="197"/>
      <c r="BE101" s="197"/>
      <c r="BF101" s="197"/>
      <c r="BG101" s="197"/>
      <c r="BH101" s="197"/>
      <c r="BI101" s="197"/>
      <c r="BJ101" s="197"/>
      <c r="BK101" s="197"/>
      <c r="BL101" s="197"/>
      <c r="BM101" s="197"/>
      <c r="BN101" s="197"/>
      <c r="BO101" s="197"/>
      <c r="BP101" s="197"/>
      <c r="BQ101" s="197"/>
      <c r="BR101" s="197"/>
      <c r="BS101" s="197"/>
      <c r="BT101" s="197"/>
      <c r="BU101" s="197"/>
      <c r="BV101" s="197"/>
      <c r="BW101" s="197"/>
      <c r="BX101" s="197"/>
      <c r="BY101" s="197"/>
      <c r="BZ101" s="197"/>
      <c r="CA101" s="197"/>
      <c r="CB101" s="197"/>
      <c r="CC101" s="197"/>
      <c r="CD101" s="197"/>
      <c r="CE101" s="197"/>
      <c r="CF101" s="197"/>
      <c r="CG101" s="197"/>
      <c r="CH101" s="197"/>
      <c r="CI101" s="197"/>
      <c r="CJ101" s="197"/>
      <c r="CK101" s="197"/>
      <c r="CL101" s="197"/>
      <c r="CM101" s="197"/>
      <c r="CN101" s="197"/>
      <c r="CO101" s="197"/>
      <c r="CP101" s="197"/>
      <c r="CQ101" s="197"/>
      <c r="CR101" s="197"/>
      <c r="CS101" s="197"/>
      <c r="CT101" s="197"/>
      <c r="CU101" s="197"/>
      <c r="CV101" s="197"/>
      <c r="CW101" s="197"/>
      <c r="CX101" s="197"/>
      <c r="CY101" s="197"/>
      <c r="CZ101" s="197"/>
      <c r="DA101" s="197"/>
      <c r="DB101" s="197"/>
      <c r="DC101" s="197"/>
      <c r="DD101" s="197"/>
      <c r="DE101" s="197"/>
      <c r="DF101" s="197"/>
      <c r="DG101" s="197"/>
      <c r="DH101" s="197"/>
      <c r="DI101" s="197"/>
      <c r="DJ101" s="197"/>
      <c r="DK101" s="197"/>
      <c r="DL101" s="197"/>
      <c r="DM101" s="197"/>
      <c r="DN101" s="197"/>
      <c r="DO101" s="197"/>
      <c r="DP101" s="197"/>
      <c r="DQ101" s="197"/>
      <c r="DR101" s="197"/>
      <c r="DS101" s="197"/>
      <c r="DT101" s="197"/>
      <c r="DU101" s="197"/>
      <c r="DV101" s="197"/>
      <c r="DW101" s="197"/>
      <c r="DX101" s="197"/>
      <c r="DY101" s="197"/>
      <c r="DZ101" s="197"/>
      <c r="EA101" s="197"/>
      <c r="EB101" s="197"/>
      <c r="EC101" s="197"/>
      <c r="ED101" s="197"/>
      <c r="EE101" s="197"/>
      <c r="EF101" s="197"/>
      <c r="EG101" s="197"/>
      <c r="EH101" s="197"/>
      <c r="EI101" s="197"/>
      <c r="EJ101" s="197"/>
      <c r="EK101" s="197"/>
      <c r="EL101" s="197"/>
      <c r="EM101" s="197"/>
      <c r="EN101" s="197"/>
      <c r="EO101" s="197"/>
      <c r="EP101" s="197"/>
      <c r="EQ101" s="197"/>
      <c r="ER101" s="197"/>
      <c r="ES101" s="197"/>
      <c r="ET101" s="197"/>
      <c r="EU101" s="197"/>
      <c r="EV101" s="197"/>
      <c r="EW101" s="197"/>
      <c r="EX101" s="197"/>
      <c r="EY101" s="197"/>
      <c r="EZ101" s="197"/>
      <c r="FA101" s="197"/>
      <c r="FB101" s="197"/>
      <c r="FC101" s="197"/>
      <c r="FD101" s="197"/>
      <c r="FE101" s="197"/>
      <c r="FF101" s="197"/>
      <c r="FG101" s="197"/>
      <c r="FH101" s="197"/>
      <c r="FI101" s="197"/>
      <c r="FJ101" s="197"/>
      <c r="FK101" s="197"/>
      <c r="FL101" s="197"/>
      <c r="FM101" s="197"/>
      <c r="FN101" s="197"/>
      <c r="FO101" s="197"/>
      <c r="FP101" s="197"/>
      <c r="FQ101" s="197"/>
      <c r="FR101" s="197"/>
      <c r="FS101" s="197"/>
      <c r="FT101" s="197"/>
      <c r="FU101" s="197"/>
      <c r="FV101" s="197"/>
      <c r="FW101" s="197"/>
      <c r="FX101" s="197"/>
      <c r="FY101" s="197"/>
      <c r="FZ101" s="197"/>
      <c r="GA101" s="197"/>
      <c r="GB101" s="197"/>
      <c r="GC101" s="197"/>
      <c r="GD101" s="197"/>
      <c r="GE101" s="197"/>
      <c r="GF101" s="197"/>
      <c r="GG101" s="197"/>
      <c r="GH101" s="197"/>
      <c r="GI101" s="197"/>
      <c r="GJ101" s="197"/>
      <c r="GK101" s="197"/>
      <c r="GL101" s="197"/>
      <c r="GM101" s="197"/>
      <c r="GN101" s="197"/>
      <c r="GO101" s="197"/>
      <c r="GP101" s="197"/>
      <c r="GQ101" s="197"/>
      <c r="GR101" s="197"/>
      <c r="GS101" s="197"/>
      <c r="GT101" s="197"/>
      <c r="GU101" s="197"/>
      <c r="GV101" s="197"/>
      <c r="GW101" s="197"/>
      <c r="GX101" s="197"/>
      <c r="GY101" s="197"/>
      <c r="GZ101" s="197"/>
      <c r="HA101" s="197"/>
      <c r="HB101" s="197"/>
      <c r="HC101" s="197"/>
      <c r="HD101" s="197"/>
      <c r="HE101" s="197"/>
      <c r="HF101" s="197"/>
      <c r="HG101" s="197"/>
      <c r="HH101" s="197"/>
      <c r="HI101" s="197"/>
      <c r="HJ101" s="197"/>
      <c r="HK101" s="197"/>
      <c r="HL101" s="197"/>
      <c r="HM101" s="197"/>
      <c r="HN101" s="197"/>
      <c r="HO101" s="197"/>
      <c r="HP101" s="197"/>
      <c r="HQ101" s="197"/>
      <c r="HR101" s="197"/>
      <c r="HS101" s="197"/>
      <c r="HT101" s="197"/>
      <c r="HU101" s="197"/>
      <c r="HV101" s="197"/>
      <c r="HW101" s="197"/>
      <c r="HX101" s="197"/>
      <c r="HY101" s="197"/>
      <c r="HZ101" s="197"/>
      <c r="IA101" s="197"/>
      <c r="IB101" s="197"/>
      <c r="IC101" s="197"/>
      <c r="ID101" s="197"/>
      <c r="IE101" s="197"/>
      <c r="IF101" s="197"/>
      <c r="IG101" s="197"/>
      <c r="IH101" s="197"/>
      <c r="II101" s="197"/>
      <c r="IJ101" s="197"/>
      <c r="IK101" s="197"/>
      <c r="IL101" s="197"/>
      <c r="IM101" s="197"/>
      <c r="IN101" s="197"/>
      <c r="IO101" s="197"/>
      <c r="IP101" s="197"/>
      <c r="IQ101" s="197"/>
      <c r="IR101" s="197"/>
      <c r="IS101" s="197"/>
      <c r="IT101" s="197"/>
      <c r="IU101" s="197"/>
      <c r="IV101" s="197"/>
      <c r="IW101" s="197"/>
      <c r="IX101" s="197"/>
      <c r="IY101" s="197"/>
      <c r="IZ101" s="197"/>
      <c r="JA101" s="197"/>
      <c r="JB101" s="197"/>
      <c r="JC101" s="197"/>
      <c r="JD101" s="197"/>
      <c r="JE101" s="197"/>
      <c r="JF101" s="197"/>
      <c r="JG101" s="197"/>
      <c r="JH101" s="197"/>
      <c r="JI101" s="197"/>
      <c r="JJ101" s="197"/>
      <c r="JK101" s="197"/>
      <c r="JL101" s="197"/>
      <c r="JM101" s="197"/>
      <c r="JN101" s="197"/>
      <c r="JO101" s="197"/>
      <c r="JP101" s="197"/>
      <c r="JQ101" s="197"/>
      <c r="JR101" s="197"/>
      <c r="JS101" s="197"/>
      <c r="JT101" s="197"/>
      <c r="JU101" s="197"/>
      <c r="JV101" s="197"/>
      <c r="JW101" s="197"/>
      <c r="JX101" s="197"/>
      <c r="JY101" s="197"/>
      <c r="JZ101" s="197"/>
      <c r="KA101" s="197"/>
      <c r="KB101" s="197"/>
      <c r="KC101" s="197"/>
      <c r="KD101" s="197"/>
      <c r="KE101" s="197"/>
      <c r="KF101" s="197"/>
      <c r="KG101" s="197"/>
      <c r="KH101" s="197"/>
      <c r="KI101" s="197"/>
      <c r="KJ101" s="197"/>
      <c r="KK101" s="197"/>
      <c r="KL101" s="197"/>
      <c r="KM101" s="197"/>
      <c r="KN101" s="197"/>
      <c r="KO101" s="197"/>
      <c r="KP101" s="197"/>
      <c r="KQ101" s="197"/>
      <c r="KR101" s="197"/>
      <c r="KS101" s="197"/>
      <c r="KT101" s="197"/>
      <c r="KU101" s="197"/>
      <c r="KV101" s="197"/>
      <c r="KW101" s="197"/>
      <c r="KX101" s="197"/>
      <c r="KY101" s="197"/>
      <c r="KZ101" s="197"/>
      <c r="LA101" s="197"/>
      <c r="LB101" s="197"/>
      <c r="LC101" s="197"/>
      <c r="LD101" s="197"/>
      <c r="LE101" s="197"/>
      <c r="LF101" s="197"/>
      <c r="LG101" s="197"/>
      <c r="LH101" s="197"/>
      <c r="LI101" s="197"/>
      <c r="LJ101" s="197"/>
      <c r="LK101" s="197"/>
      <c r="LL101" s="197"/>
      <c r="LM101" s="197"/>
      <c r="LN101" s="197"/>
      <c r="LO101" s="197"/>
      <c r="LP101" s="197"/>
      <c r="LQ101" s="197"/>
      <c r="LR101" s="197"/>
      <c r="LS101" s="197"/>
      <c r="LT101" s="197"/>
      <c r="LU101" s="197"/>
      <c r="LV101" s="197"/>
      <c r="LW101" s="197"/>
      <c r="LX101" s="197"/>
      <c r="LY101" s="197"/>
      <c r="LZ101" s="197"/>
      <c r="MA101" s="197"/>
      <c r="MB101" s="197"/>
      <c r="MC101" s="197"/>
      <c r="MD101" s="197"/>
      <c r="ME101" s="197"/>
      <c r="MF101" s="197"/>
      <c r="MG101" s="197"/>
      <c r="MH101" s="197"/>
      <c r="MI101" s="197"/>
      <c r="MJ101" s="197"/>
      <c r="MK101" s="197"/>
      <c r="ML101" s="197"/>
      <c r="MM101" s="197"/>
      <c r="MN101" s="197"/>
      <c r="MO101" s="197"/>
      <c r="MP101" s="197"/>
      <c r="MQ101" s="197"/>
      <c r="MR101" s="197"/>
      <c r="MS101" s="197"/>
      <c r="MT101" s="197"/>
      <c r="MU101" s="197"/>
      <c r="MV101" s="197"/>
      <c r="MW101" s="197"/>
      <c r="MX101" s="197"/>
      <c r="MY101" s="197"/>
      <c r="MZ101" s="197"/>
      <c r="NA101" s="197"/>
      <c r="NB101" s="197"/>
      <c r="NC101" s="197"/>
      <c r="ND101" s="197"/>
      <c r="NE101" s="197"/>
      <c r="NF101" s="197"/>
      <c r="NG101" s="197"/>
      <c r="NH101" s="197"/>
      <c r="NI101" s="197"/>
      <c r="NJ101" s="197"/>
      <c r="NK101" s="197"/>
      <c r="NL101" s="197"/>
      <c r="NM101" s="197"/>
      <c r="NN101" s="197"/>
      <c r="NO101" s="197"/>
      <c r="NP101" s="197"/>
      <c r="NQ101" s="197"/>
      <c r="NR101" s="197"/>
      <c r="NS101" s="197"/>
      <c r="NT101" s="197"/>
      <c r="NU101" s="197"/>
      <c r="NV101" s="197"/>
      <c r="NW101" s="197"/>
      <c r="NX101" s="197"/>
      <c r="NY101" s="197"/>
      <c r="NZ101" s="197"/>
      <c r="OA101" s="197"/>
      <c r="OB101" s="197"/>
      <c r="OC101" s="197"/>
      <c r="OD101" s="197"/>
      <c r="OE101" s="197"/>
      <c r="OF101" s="197"/>
      <c r="OG101" s="197"/>
      <c r="OH101" s="197"/>
      <c r="OI101" s="197"/>
      <c r="OJ101" s="197"/>
      <c r="OK101" s="197"/>
      <c r="OL101" s="197"/>
      <c r="OM101" s="197"/>
      <c r="ON101" s="197"/>
      <c r="OO101" s="197"/>
      <c r="OP101" s="197"/>
      <c r="OQ101" s="197"/>
      <c r="OR101" s="197"/>
      <c r="OS101" s="197"/>
      <c r="OT101" s="197"/>
      <c r="OU101" s="197"/>
      <c r="OV101" s="197"/>
      <c r="OW101" s="197"/>
      <c r="OX101" s="197"/>
      <c r="OY101" s="197"/>
      <c r="OZ101" s="197"/>
      <c r="PA101" s="197"/>
      <c r="PB101" s="197"/>
      <c r="PC101" s="197"/>
      <c r="PD101" s="197"/>
      <c r="PE101" s="197"/>
      <c r="PF101" s="197"/>
      <c r="PG101" s="197"/>
      <c r="PH101" s="197"/>
      <c r="PI101" s="197"/>
      <c r="PJ101" s="197"/>
      <c r="PK101" s="197"/>
      <c r="PL101" s="197"/>
      <c r="PM101" s="197"/>
      <c r="PN101" s="197"/>
      <c r="PO101" s="197"/>
      <c r="PP101" s="197"/>
      <c r="PQ101" s="197"/>
      <c r="PR101" s="197"/>
      <c r="PS101" s="197"/>
      <c r="PT101" s="197"/>
      <c r="PU101" s="197"/>
      <c r="PV101" s="197"/>
      <c r="PW101" s="197"/>
      <c r="PX101" s="197"/>
      <c r="PY101" s="197"/>
      <c r="PZ101" s="197"/>
      <c r="QA101" s="197"/>
      <c r="QB101" s="197"/>
      <c r="QC101" s="197"/>
      <c r="QD101" s="197"/>
      <c r="QE101" s="197"/>
      <c r="QF101" s="197"/>
      <c r="QG101" s="197"/>
      <c r="QH101" s="197"/>
      <c r="QI101" s="197"/>
      <c r="QJ101" s="197"/>
      <c r="QK101" s="197"/>
      <c r="QL101" s="197"/>
      <c r="QM101" s="197"/>
      <c r="QN101" s="197"/>
      <c r="QO101" s="197"/>
      <c r="QP101" s="197"/>
      <c r="QQ101" s="197"/>
      <c r="QR101" s="197"/>
      <c r="QS101" s="197"/>
      <c r="QT101" s="197"/>
      <c r="QU101" s="197"/>
      <c r="QV101" s="197"/>
      <c r="QW101" s="197"/>
      <c r="QX101" s="197"/>
      <c r="QY101" s="197"/>
      <c r="QZ101" s="197"/>
      <c r="RA101" s="197"/>
      <c r="RB101" s="197"/>
      <c r="RC101" s="197"/>
      <c r="RD101" s="197"/>
      <c r="RE101" s="197"/>
      <c r="RF101" s="197"/>
      <c r="RG101" s="197"/>
      <c r="RH101" s="197"/>
      <c r="RI101" s="197"/>
      <c r="RJ101" s="197"/>
      <c r="RK101" s="197"/>
      <c r="RL101" s="197"/>
      <c r="RM101" s="197"/>
      <c r="RN101" s="197"/>
      <c r="RO101" s="197"/>
      <c r="RP101" s="197"/>
      <c r="RQ101" s="197"/>
      <c r="RR101" s="197"/>
      <c r="RS101" s="197"/>
      <c r="RT101" s="197"/>
      <c r="RU101" s="197"/>
      <c r="RV101" s="197"/>
      <c r="RW101" s="197"/>
      <c r="RX101" s="197"/>
      <c r="RY101" s="197"/>
      <c r="RZ101" s="197"/>
      <c r="SA101" s="197"/>
      <c r="SB101" s="197"/>
      <c r="SC101" s="197"/>
      <c r="SD101" s="197"/>
      <c r="SE101" s="197"/>
      <c r="SF101" s="197"/>
      <c r="SG101" s="197"/>
      <c r="SH101" s="197"/>
      <c r="SI101" s="197"/>
      <c r="SJ101" s="197"/>
      <c r="SK101" s="197"/>
      <c r="SL101" s="197"/>
      <c r="SM101" s="197"/>
      <c r="SN101" s="197"/>
      <c r="SO101" s="197"/>
      <c r="SP101" s="197"/>
      <c r="SQ101" s="197"/>
      <c r="SR101" s="197"/>
      <c r="SS101" s="197"/>
      <c r="ST101" s="197"/>
      <c r="SU101" s="197"/>
      <c r="SV101" s="197"/>
      <c r="SW101" s="197"/>
      <c r="SX101" s="197"/>
      <c r="SY101" s="197"/>
      <c r="SZ101" s="197"/>
      <c r="TA101" s="197"/>
      <c r="TB101" s="197"/>
      <c r="TC101" s="197"/>
      <c r="TD101" s="197"/>
      <c r="TE101" s="197"/>
      <c r="TF101" s="197"/>
      <c r="TG101" s="197"/>
      <c r="TH101" s="197"/>
      <c r="TI101" s="197"/>
      <c r="TJ101" s="197"/>
      <c r="TK101" s="197"/>
      <c r="TL101" s="197"/>
      <c r="TM101" s="197"/>
      <c r="TN101" s="197"/>
      <c r="TO101" s="197"/>
      <c r="TP101" s="197"/>
      <c r="TQ101" s="197"/>
      <c r="TR101" s="197"/>
      <c r="TS101" s="197"/>
      <c r="TT101" s="197"/>
      <c r="TU101" s="197"/>
      <c r="TV101" s="197"/>
      <c r="TW101" s="197"/>
      <c r="TX101" s="197"/>
      <c r="TY101" s="197"/>
      <c r="TZ101" s="197"/>
      <c r="UA101" s="197"/>
      <c r="UB101" s="197"/>
      <c r="UC101" s="197"/>
      <c r="UD101" s="197"/>
      <c r="UE101" s="197"/>
      <c r="UF101" s="197"/>
      <c r="UG101" s="197"/>
      <c r="UH101" s="197"/>
      <c r="UI101" s="197"/>
      <c r="UJ101" s="197"/>
      <c r="UK101" s="197"/>
      <c r="UL101" s="197"/>
      <c r="UM101" s="197"/>
      <c r="UN101" s="197"/>
      <c r="UO101" s="197"/>
      <c r="UP101" s="197"/>
      <c r="UQ101" s="197"/>
      <c r="UR101" s="197"/>
      <c r="US101" s="197"/>
      <c r="UT101" s="197"/>
      <c r="UU101" s="197"/>
      <c r="UV101" s="197"/>
      <c r="UW101" s="197"/>
      <c r="UX101" s="197"/>
      <c r="UY101" s="197"/>
      <c r="UZ101" s="197"/>
      <c r="VA101" s="197"/>
      <c r="VB101" s="197"/>
      <c r="VC101" s="197"/>
      <c r="VD101" s="197"/>
      <c r="VE101" s="197"/>
      <c r="VF101" s="197"/>
      <c r="VG101" s="197"/>
      <c r="VH101" s="197"/>
      <c r="VI101" s="197"/>
      <c r="VJ101" s="197"/>
      <c r="VK101" s="197"/>
      <c r="VL101" s="197"/>
      <c r="VM101" s="197"/>
      <c r="VN101" s="197"/>
      <c r="VO101" s="197"/>
      <c r="VP101" s="197"/>
      <c r="VQ101" s="197"/>
      <c r="VR101" s="197"/>
      <c r="VS101" s="197"/>
      <c r="VT101" s="197"/>
      <c r="VU101" s="197"/>
      <c r="VV101" s="197"/>
      <c r="VW101" s="197"/>
      <c r="VX101" s="197"/>
      <c r="VY101" s="197"/>
      <c r="VZ101" s="197"/>
      <c r="WA101" s="197"/>
      <c r="WB101" s="197"/>
      <c r="WC101" s="197"/>
      <c r="WD101" s="197"/>
      <c r="WE101" s="197"/>
      <c r="WF101" s="197"/>
      <c r="WG101" s="197"/>
      <c r="WH101" s="197"/>
      <c r="WI101" s="197"/>
      <c r="WJ101" s="197"/>
      <c r="WK101" s="197"/>
      <c r="WL101" s="197"/>
      <c r="WM101" s="197"/>
      <c r="WN101" s="197"/>
      <c r="WO101" s="197"/>
      <c r="WP101" s="197"/>
      <c r="WQ101" s="197"/>
      <c r="WR101" s="197"/>
      <c r="WS101" s="197"/>
      <c r="WT101" s="197"/>
      <c r="WU101" s="197"/>
      <c r="WV101" s="197"/>
      <c r="WW101" s="197"/>
      <c r="WX101" s="197"/>
      <c r="WY101" s="197"/>
      <c r="WZ101" s="197"/>
      <c r="XA101" s="197"/>
      <c r="XB101" s="197"/>
      <c r="XC101" s="197"/>
      <c r="XD101" s="197"/>
      <c r="XE101" s="197"/>
      <c r="XF101" s="197"/>
      <c r="XG101" s="197"/>
      <c r="XH101" s="197"/>
      <c r="XI101" s="197"/>
      <c r="XJ101" s="197"/>
      <c r="XK101" s="197"/>
      <c r="XL101" s="197"/>
      <c r="XM101" s="197"/>
      <c r="XN101" s="197"/>
      <c r="XO101" s="197"/>
      <c r="XP101" s="197"/>
      <c r="XQ101" s="197"/>
      <c r="XR101" s="197"/>
      <c r="XS101" s="197"/>
      <c r="XT101" s="197"/>
      <c r="XU101" s="197"/>
      <c r="XV101" s="197"/>
      <c r="XW101" s="197"/>
      <c r="XX101" s="197"/>
      <c r="XY101" s="197"/>
      <c r="XZ101" s="197"/>
      <c r="YA101" s="197"/>
      <c r="YB101" s="197"/>
      <c r="YC101" s="197"/>
      <c r="YD101" s="197"/>
      <c r="YE101" s="197"/>
      <c r="YF101" s="197"/>
      <c r="YG101" s="197"/>
      <c r="YH101" s="197"/>
      <c r="YI101" s="197"/>
      <c r="YJ101" s="197"/>
      <c r="YK101" s="197"/>
      <c r="YL101" s="197"/>
      <c r="YM101" s="197"/>
      <c r="YN101" s="197"/>
      <c r="YO101" s="197"/>
      <c r="YP101" s="197"/>
      <c r="YQ101" s="197"/>
      <c r="YR101" s="197"/>
      <c r="YS101" s="197"/>
      <c r="YT101" s="197"/>
      <c r="YU101" s="197"/>
      <c r="YV101" s="197"/>
      <c r="YW101" s="197"/>
      <c r="YX101" s="197"/>
      <c r="YY101" s="197"/>
      <c r="YZ101" s="197"/>
      <c r="ZA101" s="197"/>
      <c r="ZB101" s="197"/>
      <c r="ZC101" s="197"/>
      <c r="ZD101" s="197"/>
      <c r="ZE101" s="197"/>
      <c r="ZF101" s="197"/>
      <c r="ZG101" s="197"/>
      <c r="ZH101" s="197"/>
      <c r="ZI101" s="197"/>
      <c r="ZJ101" s="197"/>
      <c r="ZK101" s="197"/>
      <c r="ZL101" s="197"/>
      <c r="ZM101" s="197"/>
      <c r="ZN101" s="197"/>
      <c r="ZO101" s="197"/>
      <c r="ZP101" s="197"/>
      <c r="ZQ101" s="197"/>
      <c r="ZR101" s="197"/>
      <c r="ZS101" s="197"/>
      <c r="ZT101" s="197"/>
      <c r="ZU101" s="197"/>
      <c r="ZV101" s="197"/>
      <c r="ZW101" s="197"/>
      <c r="ZX101" s="197"/>
      <c r="ZY101" s="197"/>
      <c r="ZZ101" s="197"/>
      <c r="AAA101" s="197"/>
      <c r="AAB101" s="197"/>
      <c r="AAC101" s="197"/>
      <c r="AAD101" s="197"/>
      <c r="AAE101" s="197"/>
      <c r="AAF101" s="197"/>
      <c r="AAG101" s="197"/>
      <c r="AAH101" s="197"/>
      <c r="AAI101" s="197"/>
      <c r="AAJ101" s="197"/>
      <c r="AAK101" s="197"/>
      <c r="AAL101" s="197"/>
      <c r="AAM101" s="197"/>
      <c r="AAN101" s="197"/>
      <c r="AAO101" s="197"/>
      <c r="AAP101" s="197"/>
      <c r="AAQ101" s="197"/>
      <c r="AAR101" s="197"/>
      <c r="AAS101" s="197"/>
      <c r="AAT101" s="197"/>
      <c r="AAU101" s="197"/>
      <c r="AAV101" s="197"/>
      <c r="AAW101" s="197"/>
      <c r="AAX101" s="197"/>
      <c r="AAY101" s="197"/>
      <c r="AAZ101" s="197"/>
      <c r="ABA101" s="197"/>
      <c r="ABB101" s="197"/>
      <c r="ABC101" s="197"/>
      <c r="ABD101" s="197"/>
      <c r="ABE101" s="197"/>
      <c r="ABF101" s="197"/>
      <c r="ABG101" s="197"/>
      <c r="ABH101" s="197"/>
      <c r="ABI101" s="197"/>
      <c r="ABJ101" s="197"/>
      <c r="ABK101" s="197"/>
      <c r="ABL101" s="197"/>
      <c r="ABM101" s="197"/>
      <c r="ABN101" s="197"/>
      <c r="ABO101" s="197"/>
      <c r="ABP101" s="197"/>
      <c r="ABQ101" s="197"/>
      <c r="ABR101" s="197"/>
      <c r="ABS101" s="197"/>
      <c r="ABT101" s="197"/>
      <c r="ABU101" s="197"/>
      <c r="ABV101" s="197"/>
      <c r="ABW101" s="197"/>
      <c r="ABX101" s="197"/>
      <c r="ABY101" s="197"/>
      <c r="ABZ101" s="197"/>
      <c r="ACA101" s="197"/>
      <c r="ACB101" s="197"/>
      <c r="ACC101" s="197"/>
      <c r="ACD101" s="197"/>
      <c r="ACE101" s="197"/>
      <c r="ACF101" s="197"/>
      <c r="ACG101" s="197"/>
      <c r="ACH101" s="197"/>
      <c r="ACI101" s="197"/>
      <c r="ACJ101" s="197"/>
      <c r="ACK101" s="197"/>
      <c r="ACL101" s="197"/>
      <c r="ACM101" s="197"/>
      <c r="ACN101" s="197"/>
      <c r="ACO101" s="197"/>
      <c r="ACP101" s="197"/>
      <c r="ACQ101" s="197"/>
      <c r="ACR101" s="197"/>
      <c r="ACS101" s="197"/>
      <c r="ACT101" s="197"/>
      <c r="ACU101" s="197"/>
      <c r="ACV101" s="197"/>
      <c r="ACW101" s="197"/>
      <c r="ACX101" s="197"/>
      <c r="ACY101" s="197"/>
      <c r="ACZ101" s="197"/>
      <c r="ADA101" s="197"/>
      <c r="ADB101" s="197"/>
      <c r="ADC101" s="197"/>
      <c r="ADD101" s="197"/>
      <c r="ADE101" s="197"/>
      <c r="ADF101" s="197"/>
      <c r="ADG101" s="197"/>
      <c r="ADH101" s="197"/>
      <c r="ADI101" s="197"/>
      <c r="ADJ101" s="197"/>
      <c r="ADK101" s="197"/>
      <c r="ADL101" s="197"/>
      <c r="ADM101" s="197"/>
      <c r="ADN101" s="197"/>
      <c r="ADO101" s="197"/>
      <c r="ADP101" s="197"/>
      <c r="ADQ101" s="197"/>
      <c r="ADR101" s="197"/>
      <c r="ADS101" s="197"/>
      <c r="ADT101" s="197"/>
      <c r="ADU101" s="197"/>
      <c r="ADV101" s="197"/>
      <c r="ADW101" s="197"/>
      <c r="ADX101" s="197"/>
      <c r="ADY101" s="197"/>
      <c r="ADZ101" s="197"/>
      <c r="AEA101" s="197"/>
      <c r="AEB101" s="197"/>
      <c r="AEC101" s="197"/>
      <c r="AED101" s="197"/>
      <c r="AEE101" s="197"/>
      <c r="AEF101" s="197"/>
      <c r="AEG101" s="197"/>
      <c r="AEH101" s="197"/>
      <c r="AEI101" s="197"/>
      <c r="AEJ101" s="197"/>
      <c r="AEK101" s="197"/>
      <c r="AEL101" s="197"/>
      <c r="AEM101" s="197"/>
      <c r="AEN101" s="197"/>
      <c r="AEO101" s="197"/>
      <c r="AEP101" s="197"/>
      <c r="AEQ101" s="197"/>
      <c r="AER101" s="197"/>
      <c r="AES101" s="197"/>
      <c r="AET101" s="197"/>
      <c r="AEU101" s="197"/>
      <c r="AEV101" s="197"/>
      <c r="AEW101" s="197"/>
      <c r="AEX101" s="197"/>
      <c r="AEY101" s="197"/>
      <c r="AEZ101" s="197"/>
      <c r="AFA101" s="197"/>
      <c r="AFB101" s="197"/>
      <c r="AFC101" s="197"/>
      <c r="AFD101" s="197"/>
      <c r="AFE101" s="197"/>
      <c r="AFF101" s="197"/>
      <c r="AFG101" s="197"/>
      <c r="AFH101" s="197"/>
      <c r="AFI101" s="197"/>
      <c r="AFJ101" s="197"/>
      <c r="AFK101" s="197"/>
      <c r="AFL101" s="197"/>
      <c r="AFM101" s="197"/>
      <c r="AFN101" s="197"/>
      <c r="AFO101" s="197"/>
      <c r="AFP101" s="197"/>
      <c r="AFQ101" s="197"/>
      <c r="AFR101" s="197"/>
      <c r="AFS101" s="197"/>
      <c r="AFT101" s="197"/>
      <c r="AFU101" s="197"/>
      <c r="AFV101" s="197"/>
      <c r="AFW101" s="197"/>
      <c r="AFX101" s="197"/>
      <c r="AFY101" s="197"/>
      <c r="AFZ101" s="197"/>
      <c r="AGA101" s="197"/>
      <c r="AGB101" s="197"/>
      <c r="AGC101" s="197"/>
      <c r="AGD101" s="197"/>
      <c r="AGE101" s="197"/>
      <c r="AGF101" s="197"/>
      <c r="AGG101" s="197"/>
      <c r="AGH101" s="197"/>
      <c r="AGI101" s="197"/>
      <c r="AGJ101" s="197"/>
      <c r="AGK101" s="197"/>
      <c r="AGL101" s="197"/>
      <c r="AGM101" s="197"/>
      <c r="AGN101" s="197"/>
      <c r="AGO101" s="197"/>
      <c r="AGP101" s="197"/>
      <c r="AGQ101" s="197"/>
      <c r="AGR101" s="197"/>
      <c r="AGS101" s="197"/>
      <c r="AGT101" s="197"/>
      <c r="AGU101" s="197"/>
      <c r="AGV101" s="197"/>
      <c r="AGW101" s="197"/>
      <c r="AGX101" s="197"/>
      <c r="AGY101" s="197"/>
      <c r="AGZ101" s="197"/>
      <c r="AHA101" s="197"/>
      <c r="AHB101" s="197"/>
      <c r="AHC101" s="197"/>
      <c r="AHD101" s="197"/>
      <c r="AHE101" s="197"/>
      <c r="AHF101" s="197"/>
      <c r="AHG101" s="197"/>
      <c r="AHH101" s="197"/>
      <c r="AHI101" s="197"/>
      <c r="AHJ101" s="197"/>
      <c r="AHK101" s="197"/>
      <c r="AHL101" s="197"/>
      <c r="AHM101" s="197"/>
      <c r="AHN101" s="197"/>
      <c r="AHO101" s="197"/>
      <c r="AHP101" s="197"/>
      <c r="AHQ101" s="197"/>
      <c r="AHR101" s="197"/>
      <c r="AHS101" s="197"/>
      <c r="AHT101" s="197"/>
      <c r="AHU101" s="197"/>
      <c r="AHV101" s="197"/>
      <c r="AHW101" s="197"/>
      <c r="AHX101" s="197"/>
      <c r="AHY101" s="197"/>
      <c r="AHZ101" s="197"/>
      <c r="AIA101" s="197"/>
      <c r="AIB101" s="197"/>
      <c r="AIC101" s="197"/>
      <c r="AID101" s="197"/>
      <c r="AIE101" s="197"/>
      <c r="AIF101" s="197"/>
      <c r="AIG101" s="197"/>
      <c r="AIH101" s="197"/>
      <c r="AII101" s="197"/>
      <c r="AIJ101" s="197"/>
      <c r="AIK101" s="197"/>
      <c r="AIL101" s="197"/>
      <c r="AIM101" s="197"/>
      <c r="AIN101" s="197"/>
      <c r="AIO101" s="197"/>
      <c r="AIP101" s="197"/>
      <c r="AIQ101" s="197"/>
      <c r="AIR101" s="197"/>
      <c r="AIS101" s="197"/>
      <c r="AIT101" s="197"/>
      <c r="AIU101" s="197"/>
      <c r="AIV101" s="197"/>
      <c r="AIW101" s="197"/>
      <c r="AIX101" s="197"/>
      <c r="AIY101" s="197"/>
      <c r="AIZ101" s="197"/>
      <c r="AJA101" s="197"/>
      <c r="AJB101" s="197"/>
      <c r="AJC101" s="197"/>
      <c r="AJD101" s="197"/>
      <c r="AJE101" s="197"/>
      <c r="AJF101" s="197"/>
      <c r="AJG101" s="197"/>
      <c r="AJH101" s="197"/>
      <c r="AJI101" s="197"/>
      <c r="AJJ101" s="197"/>
      <c r="AJK101" s="197"/>
      <c r="AJL101" s="197"/>
      <c r="AJM101" s="197"/>
      <c r="AJN101" s="197"/>
      <c r="AJO101" s="197"/>
      <c r="AJP101" s="197"/>
      <c r="AJQ101" s="197"/>
      <c r="AJR101" s="197"/>
      <c r="AJS101" s="197"/>
      <c r="AJT101" s="197"/>
      <c r="AJU101" s="197"/>
      <c r="AJV101" s="197"/>
      <c r="AJW101" s="197"/>
      <c r="AJX101" s="197"/>
      <c r="AJY101" s="197"/>
      <c r="AJZ101" s="197"/>
      <c r="AKA101" s="197"/>
      <c r="AKB101" s="197"/>
      <c r="AKC101" s="197"/>
      <c r="AKD101" s="197"/>
      <c r="AKE101" s="197"/>
      <c r="AKF101" s="197"/>
      <c r="AKG101" s="197"/>
      <c r="AKH101" s="197"/>
      <c r="AKI101" s="197"/>
      <c r="AKJ101" s="197"/>
      <c r="AKK101" s="197"/>
      <c r="AKL101" s="197"/>
      <c r="AKM101" s="197"/>
      <c r="AKN101" s="197"/>
      <c r="AKO101" s="197"/>
      <c r="AKP101" s="197"/>
      <c r="AKQ101" s="197"/>
      <c r="AKR101" s="197"/>
      <c r="AKS101" s="197"/>
      <c r="AKT101" s="197"/>
      <c r="AKU101" s="197"/>
      <c r="AKV101" s="197"/>
      <c r="AKW101" s="197"/>
      <c r="AKX101" s="197"/>
      <c r="AKY101" s="197"/>
      <c r="AKZ101" s="197"/>
      <c r="ALA101" s="197"/>
      <c r="ALB101" s="197"/>
      <c r="ALC101" s="197"/>
      <c r="ALD101" s="197"/>
      <c r="ALE101" s="197"/>
      <c r="ALF101" s="197"/>
      <c r="ALG101" s="197"/>
      <c r="ALH101" s="197"/>
      <c r="ALI101" s="197"/>
      <c r="ALJ101" s="197"/>
      <c r="ALK101" s="197"/>
      <c r="ALL101" s="197"/>
      <c r="ALM101" s="197"/>
      <c r="ALN101" s="197"/>
      <c r="ALO101" s="197"/>
      <c r="ALP101" s="197"/>
      <c r="ALQ101" s="197"/>
      <c r="ALR101" s="197"/>
      <c r="ALS101" s="197"/>
      <c r="ALT101" s="197"/>
      <c r="ALU101" s="197"/>
      <c r="ALV101" s="197"/>
      <c r="ALW101" s="197"/>
      <c r="ALX101" s="197"/>
      <c r="ALY101" s="197"/>
      <c r="ALZ101" s="197"/>
      <c r="AMA101" s="197"/>
      <c r="AMB101" s="197"/>
    </row>
    <row r="102" spans="1:1016" s="198" customFormat="1" ht="45" x14ac:dyDescent="0.25">
      <c r="A102" s="349"/>
      <c r="B102" s="274" t="s">
        <v>467</v>
      </c>
      <c r="C102" s="33"/>
      <c r="D102" s="33"/>
      <c r="E102" s="33"/>
      <c r="F102" s="33"/>
      <c r="G102" s="33"/>
      <c r="H102" s="109" t="s">
        <v>432</v>
      </c>
      <c r="I102" s="109">
        <v>162.1</v>
      </c>
      <c r="J102" s="167">
        <v>2016</v>
      </c>
      <c r="K102" s="56"/>
      <c r="L102" s="139"/>
      <c r="M102" s="139">
        <v>322.7</v>
      </c>
      <c r="N102" s="56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7"/>
      <c r="AH102" s="197"/>
      <c r="AI102" s="197"/>
      <c r="AJ102" s="197"/>
      <c r="AK102" s="197"/>
      <c r="AL102" s="197"/>
      <c r="AM102" s="197"/>
      <c r="AN102" s="197"/>
      <c r="AO102" s="197"/>
      <c r="AP102" s="197"/>
      <c r="AQ102" s="197"/>
      <c r="AR102" s="197"/>
      <c r="AS102" s="197"/>
      <c r="AT102" s="197"/>
      <c r="AU102" s="197"/>
      <c r="AV102" s="197"/>
      <c r="AW102" s="197"/>
      <c r="AX102" s="197"/>
      <c r="AY102" s="197"/>
      <c r="AZ102" s="197"/>
      <c r="BA102" s="197"/>
      <c r="BB102" s="197"/>
      <c r="BC102" s="197"/>
      <c r="BD102" s="197"/>
      <c r="BE102" s="197"/>
      <c r="BF102" s="197"/>
      <c r="BG102" s="197"/>
      <c r="BH102" s="197"/>
      <c r="BI102" s="197"/>
      <c r="BJ102" s="197"/>
      <c r="BK102" s="197"/>
      <c r="BL102" s="197"/>
      <c r="BM102" s="197"/>
      <c r="BN102" s="197"/>
      <c r="BO102" s="197"/>
      <c r="BP102" s="197"/>
      <c r="BQ102" s="197"/>
      <c r="BR102" s="197"/>
      <c r="BS102" s="197"/>
      <c r="BT102" s="197"/>
      <c r="BU102" s="197"/>
      <c r="BV102" s="197"/>
      <c r="BW102" s="197"/>
      <c r="BX102" s="197"/>
      <c r="BY102" s="197"/>
      <c r="BZ102" s="197"/>
      <c r="CA102" s="197"/>
      <c r="CB102" s="197"/>
      <c r="CC102" s="197"/>
      <c r="CD102" s="197"/>
      <c r="CE102" s="197"/>
      <c r="CF102" s="197"/>
      <c r="CG102" s="197"/>
      <c r="CH102" s="197"/>
      <c r="CI102" s="197"/>
      <c r="CJ102" s="197"/>
      <c r="CK102" s="197"/>
      <c r="CL102" s="197"/>
      <c r="CM102" s="197"/>
      <c r="CN102" s="197"/>
      <c r="CO102" s="197"/>
      <c r="CP102" s="197"/>
      <c r="CQ102" s="197"/>
      <c r="CR102" s="197"/>
      <c r="CS102" s="197"/>
      <c r="CT102" s="197"/>
      <c r="CU102" s="197"/>
      <c r="CV102" s="197"/>
      <c r="CW102" s="197"/>
      <c r="CX102" s="197"/>
      <c r="CY102" s="197"/>
      <c r="CZ102" s="197"/>
      <c r="DA102" s="197"/>
      <c r="DB102" s="197"/>
      <c r="DC102" s="197"/>
      <c r="DD102" s="197"/>
      <c r="DE102" s="197"/>
      <c r="DF102" s="197"/>
      <c r="DG102" s="197"/>
      <c r="DH102" s="197"/>
      <c r="DI102" s="197"/>
      <c r="DJ102" s="197"/>
      <c r="DK102" s="197"/>
      <c r="DL102" s="197"/>
      <c r="DM102" s="197"/>
      <c r="DN102" s="197"/>
      <c r="DO102" s="197"/>
      <c r="DP102" s="197"/>
      <c r="DQ102" s="197"/>
      <c r="DR102" s="197"/>
      <c r="DS102" s="197"/>
      <c r="DT102" s="197"/>
      <c r="DU102" s="197"/>
      <c r="DV102" s="197"/>
      <c r="DW102" s="197"/>
      <c r="DX102" s="197"/>
      <c r="DY102" s="197"/>
      <c r="DZ102" s="197"/>
      <c r="EA102" s="197"/>
      <c r="EB102" s="197"/>
      <c r="EC102" s="197"/>
      <c r="ED102" s="197"/>
      <c r="EE102" s="197"/>
      <c r="EF102" s="197"/>
      <c r="EG102" s="197"/>
      <c r="EH102" s="197"/>
      <c r="EI102" s="197"/>
      <c r="EJ102" s="197"/>
      <c r="EK102" s="197"/>
      <c r="EL102" s="197"/>
      <c r="EM102" s="197"/>
      <c r="EN102" s="197"/>
      <c r="EO102" s="197"/>
      <c r="EP102" s="197"/>
      <c r="EQ102" s="197"/>
      <c r="ER102" s="197"/>
      <c r="ES102" s="197"/>
      <c r="ET102" s="197"/>
      <c r="EU102" s="197"/>
      <c r="EV102" s="197"/>
      <c r="EW102" s="197"/>
      <c r="EX102" s="197"/>
      <c r="EY102" s="197"/>
      <c r="EZ102" s="197"/>
      <c r="FA102" s="197"/>
      <c r="FB102" s="197"/>
      <c r="FC102" s="197"/>
      <c r="FD102" s="197"/>
      <c r="FE102" s="197"/>
      <c r="FF102" s="197"/>
      <c r="FG102" s="197"/>
      <c r="FH102" s="197"/>
      <c r="FI102" s="197"/>
      <c r="FJ102" s="197"/>
      <c r="FK102" s="197"/>
      <c r="FL102" s="197"/>
      <c r="FM102" s="197"/>
      <c r="FN102" s="197"/>
      <c r="FO102" s="197"/>
      <c r="FP102" s="197"/>
      <c r="FQ102" s="197"/>
      <c r="FR102" s="197"/>
      <c r="FS102" s="197"/>
      <c r="FT102" s="197"/>
      <c r="FU102" s="197"/>
      <c r="FV102" s="197"/>
      <c r="FW102" s="197"/>
      <c r="FX102" s="197"/>
      <c r="FY102" s="197"/>
      <c r="FZ102" s="197"/>
      <c r="GA102" s="197"/>
      <c r="GB102" s="197"/>
      <c r="GC102" s="197"/>
      <c r="GD102" s="197"/>
      <c r="GE102" s="197"/>
      <c r="GF102" s="197"/>
      <c r="GG102" s="197"/>
      <c r="GH102" s="197"/>
      <c r="GI102" s="197"/>
      <c r="GJ102" s="197"/>
      <c r="GK102" s="197"/>
      <c r="GL102" s="197"/>
      <c r="GM102" s="197"/>
      <c r="GN102" s="197"/>
      <c r="GO102" s="197"/>
      <c r="GP102" s="197"/>
      <c r="GQ102" s="197"/>
      <c r="GR102" s="197"/>
      <c r="GS102" s="197"/>
      <c r="GT102" s="197"/>
      <c r="GU102" s="197"/>
      <c r="GV102" s="197"/>
      <c r="GW102" s="197"/>
      <c r="GX102" s="197"/>
      <c r="GY102" s="197"/>
      <c r="GZ102" s="197"/>
      <c r="HA102" s="197"/>
      <c r="HB102" s="197"/>
      <c r="HC102" s="197"/>
      <c r="HD102" s="197"/>
      <c r="HE102" s="197"/>
      <c r="HF102" s="197"/>
      <c r="HG102" s="197"/>
      <c r="HH102" s="197"/>
      <c r="HI102" s="197"/>
      <c r="HJ102" s="197"/>
      <c r="HK102" s="197"/>
      <c r="HL102" s="197"/>
      <c r="HM102" s="197"/>
      <c r="HN102" s="197"/>
      <c r="HO102" s="197"/>
      <c r="HP102" s="197"/>
      <c r="HQ102" s="197"/>
      <c r="HR102" s="197"/>
      <c r="HS102" s="197"/>
      <c r="HT102" s="197"/>
      <c r="HU102" s="197"/>
      <c r="HV102" s="197"/>
      <c r="HW102" s="197"/>
      <c r="HX102" s="197"/>
      <c r="HY102" s="197"/>
      <c r="HZ102" s="197"/>
      <c r="IA102" s="197"/>
      <c r="IB102" s="197"/>
      <c r="IC102" s="197"/>
      <c r="ID102" s="197"/>
      <c r="IE102" s="197"/>
      <c r="IF102" s="197"/>
      <c r="IG102" s="197"/>
      <c r="IH102" s="197"/>
      <c r="II102" s="197"/>
      <c r="IJ102" s="197"/>
      <c r="IK102" s="197"/>
      <c r="IL102" s="197"/>
      <c r="IM102" s="197"/>
      <c r="IN102" s="197"/>
      <c r="IO102" s="197"/>
      <c r="IP102" s="197"/>
      <c r="IQ102" s="197"/>
      <c r="IR102" s="197"/>
      <c r="IS102" s="197"/>
      <c r="IT102" s="197"/>
      <c r="IU102" s="197"/>
      <c r="IV102" s="197"/>
      <c r="IW102" s="197"/>
      <c r="IX102" s="197"/>
      <c r="IY102" s="197"/>
      <c r="IZ102" s="197"/>
      <c r="JA102" s="197"/>
      <c r="JB102" s="197"/>
      <c r="JC102" s="197"/>
      <c r="JD102" s="197"/>
      <c r="JE102" s="197"/>
      <c r="JF102" s="197"/>
      <c r="JG102" s="197"/>
      <c r="JH102" s="197"/>
      <c r="JI102" s="197"/>
      <c r="JJ102" s="197"/>
      <c r="JK102" s="197"/>
      <c r="JL102" s="197"/>
      <c r="JM102" s="197"/>
      <c r="JN102" s="197"/>
      <c r="JO102" s="197"/>
      <c r="JP102" s="197"/>
      <c r="JQ102" s="197"/>
      <c r="JR102" s="197"/>
      <c r="JS102" s="197"/>
      <c r="JT102" s="197"/>
      <c r="JU102" s="197"/>
      <c r="JV102" s="197"/>
      <c r="JW102" s="197"/>
      <c r="JX102" s="197"/>
      <c r="JY102" s="197"/>
      <c r="JZ102" s="197"/>
      <c r="KA102" s="197"/>
      <c r="KB102" s="197"/>
      <c r="KC102" s="197"/>
      <c r="KD102" s="197"/>
      <c r="KE102" s="197"/>
      <c r="KF102" s="197"/>
      <c r="KG102" s="197"/>
      <c r="KH102" s="197"/>
      <c r="KI102" s="197"/>
      <c r="KJ102" s="197"/>
      <c r="KK102" s="197"/>
      <c r="KL102" s="197"/>
      <c r="KM102" s="197"/>
      <c r="KN102" s="197"/>
      <c r="KO102" s="197"/>
      <c r="KP102" s="197"/>
      <c r="KQ102" s="197"/>
      <c r="KR102" s="197"/>
      <c r="KS102" s="197"/>
      <c r="KT102" s="197"/>
      <c r="KU102" s="197"/>
      <c r="KV102" s="197"/>
      <c r="KW102" s="197"/>
      <c r="KX102" s="197"/>
      <c r="KY102" s="197"/>
      <c r="KZ102" s="197"/>
      <c r="LA102" s="197"/>
      <c r="LB102" s="197"/>
      <c r="LC102" s="197"/>
      <c r="LD102" s="197"/>
      <c r="LE102" s="197"/>
      <c r="LF102" s="197"/>
      <c r="LG102" s="197"/>
      <c r="LH102" s="197"/>
      <c r="LI102" s="197"/>
      <c r="LJ102" s="197"/>
      <c r="LK102" s="197"/>
      <c r="LL102" s="197"/>
      <c r="LM102" s="197"/>
      <c r="LN102" s="197"/>
      <c r="LO102" s="197"/>
      <c r="LP102" s="197"/>
      <c r="LQ102" s="197"/>
      <c r="LR102" s="197"/>
      <c r="LS102" s="197"/>
      <c r="LT102" s="197"/>
      <c r="LU102" s="197"/>
      <c r="LV102" s="197"/>
      <c r="LW102" s="197"/>
      <c r="LX102" s="197"/>
      <c r="LY102" s="197"/>
      <c r="LZ102" s="197"/>
      <c r="MA102" s="197"/>
      <c r="MB102" s="197"/>
      <c r="MC102" s="197"/>
      <c r="MD102" s="197"/>
      <c r="ME102" s="197"/>
      <c r="MF102" s="197"/>
      <c r="MG102" s="197"/>
      <c r="MH102" s="197"/>
      <c r="MI102" s="197"/>
      <c r="MJ102" s="197"/>
      <c r="MK102" s="197"/>
      <c r="ML102" s="197"/>
      <c r="MM102" s="197"/>
      <c r="MN102" s="197"/>
      <c r="MO102" s="197"/>
      <c r="MP102" s="197"/>
      <c r="MQ102" s="197"/>
      <c r="MR102" s="197"/>
      <c r="MS102" s="197"/>
      <c r="MT102" s="197"/>
      <c r="MU102" s="197"/>
      <c r="MV102" s="197"/>
      <c r="MW102" s="197"/>
      <c r="MX102" s="197"/>
      <c r="MY102" s="197"/>
      <c r="MZ102" s="197"/>
      <c r="NA102" s="197"/>
      <c r="NB102" s="197"/>
      <c r="NC102" s="197"/>
      <c r="ND102" s="197"/>
      <c r="NE102" s="197"/>
      <c r="NF102" s="197"/>
      <c r="NG102" s="197"/>
      <c r="NH102" s="197"/>
      <c r="NI102" s="197"/>
      <c r="NJ102" s="197"/>
      <c r="NK102" s="197"/>
      <c r="NL102" s="197"/>
      <c r="NM102" s="197"/>
      <c r="NN102" s="197"/>
      <c r="NO102" s="197"/>
      <c r="NP102" s="197"/>
      <c r="NQ102" s="197"/>
      <c r="NR102" s="197"/>
      <c r="NS102" s="197"/>
      <c r="NT102" s="197"/>
      <c r="NU102" s="197"/>
      <c r="NV102" s="197"/>
      <c r="NW102" s="197"/>
      <c r="NX102" s="197"/>
      <c r="NY102" s="197"/>
      <c r="NZ102" s="197"/>
      <c r="OA102" s="197"/>
      <c r="OB102" s="197"/>
      <c r="OC102" s="197"/>
      <c r="OD102" s="197"/>
      <c r="OE102" s="197"/>
      <c r="OF102" s="197"/>
      <c r="OG102" s="197"/>
      <c r="OH102" s="197"/>
      <c r="OI102" s="197"/>
      <c r="OJ102" s="197"/>
      <c r="OK102" s="197"/>
      <c r="OL102" s="197"/>
      <c r="OM102" s="197"/>
      <c r="ON102" s="197"/>
      <c r="OO102" s="197"/>
      <c r="OP102" s="197"/>
      <c r="OQ102" s="197"/>
      <c r="OR102" s="197"/>
      <c r="OS102" s="197"/>
      <c r="OT102" s="197"/>
      <c r="OU102" s="197"/>
      <c r="OV102" s="197"/>
      <c r="OW102" s="197"/>
      <c r="OX102" s="197"/>
      <c r="OY102" s="197"/>
      <c r="OZ102" s="197"/>
      <c r="PA102" s="197"/>
      <c r="PB102" s="197"/>
      <c r="PC102" s="197"/>
      <c r="PD102" s="197"/>
      <c r="PE102" s="197"/>
      <c r="PF102" s="197"/>
      <c r="PG102" s="197"/>
      <c r="PH102" s="197"/>
      <c r="PI102" s="197"/>
      <c r="PJ102" s="197"/>
      <c r="PK102" s="197"/>
      <c r="PL102" s="197"/>
      <c r="PM102" s="197"/>
      <c r="PN102" s="197"/>
      <c r="PO102" s="197"/>
      <c r="PP102" s="197"/>
      <c r="PQ102" s="197"/>
      <c r="PR102" s="197"/>
      <c r="PS102" s="197"/>
      <c r="PT102" s="197"/>
      <c r="PU102" s="197"/>
      <c r="PV102" s="197"/>
      <c r="PW102" s="197"/>
      <c r="PX102" s="197"/>
      <c r="PY102" s="197"/>
      <c r="PZ102" s="197"/>
      <c r="QA102" s="197"/>
      <c r="QB102" s="197"/>
      <c r="QC102" s="197"/>
      <c r="QD102" s="197"/>
      <c r="QE102" s="197"/>
      <c r="QF102" s="197"/>
      <c r="QG102" s="197"/>
      <c r="QH102" s="197"/>
      <c r="QI102" s="197"/>
      <c r="QJ102" s="197"/>
      <c r="QK102" s="197"/>
      <c r="QL102" s="197"/>
      <c r="QM102" s="197"/>
      <c r="QN102" s="197"/>
      <c r="QO102" s="197"/>
      <c r="QP102" s="197"/>
      <c r="QQ102" s="197"/>
      <c r="QR102" s="197"/>
      <c r="QS102" s="197"/>
      <c r="QT102" s="197"/>
      <c r="QU102" s="197"/>
      <c r="QV102" s="197"/>
      <c r="QW102" s="197"/>
      <c r="QX102" s="197"/>
      <c r="QY102" s="197"/>
      <c r="QZ102" s="197"/>
      <c r="RA102" s="197"/>
      <c r="RB102" s="197"/>
      <c r="RC102" s="197"/>
      <c r="RD102" s="197"/>
      <c r="RE102" s="197"/>
      <c r="RF102" s="197"/>
      <c r="RG102" s="197"/>
      <c r="RH102" s="197"/>
      <c r="RI102" s="197"/>
      <c r="RJ102" s="197"/>
      <c r="RK102" s="197"/>
      <c r="RL102" s="197"/>
      <c r="RM102" s="197"/>
      <c r="RN102" s="197"/>
      <c r="RO102" s="197"/>
      <c r="RP102" s="197"/>
      <c r="RQ102" s="197"/>
      <c r="RR102" s="197"/>
      <c r="RS102" s="197"/>
      <c r="RT102" s="197"/>
      <c r="RU102" s="197"/>
      <c r="RV102" s="197"/>
      <c r="RW102" s="197"/>
      <c r="RX102" s="197"/>
      <c r="RY102" s="197"/>
      <c r="RZ102" s="197"/>
      <c r="SA102" s="197"/>
      <c r="SB102" s="197"/>
      <c r="SC102" s="197"/>
      <c r="SD102" s="197"/>
      <c r="SE102" s="197"/>
      <c r="SF102" s="197"/>
      <c r="SG102" s="197"/>
      <c r="SH102" s="197"/>
      <c r="SI102" s="197"/>
      <c r="SJ102" s="197"/>
      <c r="SK102" s="197"/>
      <c r="SL102" s="197"/>
      <c r="SM102" s="197"/>
      <c r="SN102" s="197"/>
      <c r="SO102" s="197"/>
      <c r="SP102" s="197"/>
      <c r="SQ102" s="197"/>
      <c r="SR102" s="197"/>
      <c r="SS102" s="197"/>
      <c r="ST102" s="197"/>
      <c r="SU102" s="197"/>
      <c r="SV102" s="197"/>
      <c r="SW102" s="197"/>
      <c r="SX102" s="197"/>
      <c r="SY102" s="197"/>
      <c r="SZ102" s="197"/>
      <c r="TA102" s="197"/>
      <c r="TB102" s="197"/>
      <c r="TC102" s="197"/>
      <c r="TD102" s="197"/>
      <c r="TE102" s="197"/>
      <c r="TF102" s="197"/>
      <c r="TG102" s="197"/>
      <c r="TH102" s="197"/>
      <c r="TI102" s="197"/>
      <c r="TJ102" s="197"/>
      <c r="TK102" s="197"/>
      <c r="TL102" s="197"/>
      <c r="TM102" s="197"/>
      <c r="TN102" s="197"/>
      <c r="TO102" s="197"/>
      <c r="TP102" s="197"/>
      <c r="TQ102" s="197"/>
      <c r="TR102" s="197"/>
      <c r="TS102" s="197"/>
      <c r="TT102" s="197"/>
      <c r="TU102" s="197"/>
      <c r="TV102" s="197"/>
      <c r="TW102" s="197"/>
      <c r="TX102" s="197"/>
      <c r="TY102" s="197"/>
      <c r="TZ102" s="197"/>
      <c r="UA102" s="197"/>
      <c r="UB102" s="197"/>
      <c r="UC102" s="197"/>
      <c r="UD102" s="197"/>
      <c r="UE102" s="197"/>
      <c r="UF102" s="197"/>
      <c r="UG102" s="197"/>
      <c r="UH102" s="197"/>
      <c r="UI102" s="197"/>
      <c r="UJ102" s="197"/>
      <c r="UK102" s="197"/>
      <c r="UL102" s="197"/>
      <c r="UM102" s="197"/>
      <c r="UN102" s="197"/>
      <c r="UO102" s="197"/>
      <c r="UP102" s="197"/>
      <c r="UQ102" s="197"/>
      <c r="UR102" s="197"/>
      <c r="US102" s="197"/>
      <c r="UT102" s="197"/>
      <c r="UU102" s="197"/>
      <c r="UV102" s="197"/>
      <c r="UW102" s="197"/>
      <c r="UX102" s="197"/>
      <c r="UY102" s="197"/>
      <c r="UZ102" s="197"/>
      <c r="VA102" s="197"/>
      <c r="VB102" s="197"/>
      <c r="VC102" s="197"/>
      <c r="VD102" s="197"/>
      <c r="VE102" s="197"/>
      <c r="VF102" s="197"/>
      <c r="VG102" s="197"/>
      <c r="VH102" s="197"/>
      <c r="VI102" s="197"/>
      <c r="VJ102" s="197"/>
      <c r="VK102" s="197"/>
      <c r="VL102" s="197"/>
      <c r="VM102" s="197"/>
      <c r="VN102" s="197"/>
      <c r="VO102" s="197"/>
      <c r="VP102" s="197"/>
      <c r="VQ102" s="197"/>
      <c r="VR102" s="197"/>
      <c r="VS102" s="197"/>
      <c r="VT102" s="197"/>
      <c r="VU102" s="197"/>
      <c r="VV102" s="197"/>
      <c r="VW102" s="197"/>
      <c r="VX102" s="197"/>
      <c r="VY102" s="197"/>
      <c r="VZ102" s="197"/>
      <c r="WA102" s="197"/>
      <c r="WB102" s="197"/>
      <c r="WC102" s="197"/>
      <c r="WD102" s="197"/>
      <c r="WE102" s="197"/>
      <c r="WF102" s="197"/>
      <c r="WG102" s="197"/>
      <c r="WH102" s="197"/>
      <c r="WI102" s="197"/>
      <c r="WJ102" s="197"/>
      <c r="WK102" s="197"/>
      <c r="WL102" s="197"/>
      <c r="WM102" s="197"/>
      <c r="WN102" s="197"/>
      <c r="WO102" s="197"/>
      <c r="WP102" s="197"/>
      <c r="WQ102" s="197"/>
      <c r="WR102" s="197"/>
      <c r="WS102" s="197"/>
      <c r="WT102" s="197"/>
      <c r="WU102" s="197"/>
      <c r="WV102" s="197"/>
      <c r="WW102" s="197"/>
      <c r="WX102" s="197"/>
      <c r="WY102" s="197"/>
      <c r="WZ102" s="197"/>
      <c r="XA102" s="197"/>
      <c r="XB102" s="197"/>
      <c r="XC102" s="197"/>
      <c r="XD102" s="197"/>
      <c r="XE102" s="197"/>
      <c r="XF102" s="197"/>
      <c r="XG102" s="197"/>
      <c r="XH102" s="197"/>
      <c r="XI102" s="197"/>
      <c r="XJ102" s="197"/>
      <c r="XK102" s="197"/>
      <c r="XL102" s="197"/>
      <c r="XM102" s="197"/>
      <c r="XN102" s="197"/>
      <c r="XO102" s="197"/>
      <c r="XP102" s="197"/>
      <c r="XQ102" s="197"/>
      <c r="XR102" s="197"/>
      <c r="XS102" s="197"/>
      <c r="XT102" s="197"/>
      <c r="XU102" s="197"/>
      <c r="XV102" s="197"/>
      <c r="XW102" s="197"/>
      <c r="XX102" s="197"/>
      <c r="XY102" s="197"/>
      <c r="XZ102" s="197"/>
      <c r="YA102" s="197"/>
      <c r="YB102" s="197"/>
      <c r="YC102" s="197"/>
      <c r="YD102" s="197"/>
      <c r="YE102" s="197"/>
      <c r="YF102" s="197"/>
      <c r="YG102" s="197"/>
      <c r="YH102" s="197"/>
      <c r="YI102" s="197"/>
      <c r="YJ102" s="197"/>
      <c r="YK102" s="197"/>
      <c r="YL102" s="197"/>
      <c r="YM102" s="197"/>
      <c r="YN102" s="197"/>
      <c r="YO102" s="197"/>
      <c r="YP102" s="197"/>
      <c r="YQ102" s="197"/>
      <c r="YR102" s="197"/>
      <c r="YS102" s="197"/>
      <c r="YT102" s="197"/>
      <c r="YU102" s="197"/>
      <c r="YV102" s="197"/>
      <c r="YW102" s="197"/>
      <c r="YX102" s="197"/>
      <c r="YY102" s="197"/>
      <c r="YZ102" s="197"/>
      <c r="ZA102" s="197"/>
      <c r="ZB102" s="197"/>
      <c r="ZC102" s="197"/>
      <c r="ZD102" s="197"/>
      <c r="ZE102" s="197"/>
      <c r="ZF102" s="197"/>
      <c r="ZG102" s="197"/>
      <c r="ZH102" s="197"/>
      <c r="ZI102" s="197"/>
      <c r="ZJ102" s="197"/>
      <c r="ZK102" s="197"/>
      <c r="ZL102" s="197"/>
      <c r="ZM102" s="197"/>
      <c r="ZN102" s="197"/>
      <c r="ZO102" s="197"/>
      <c r="ZP102" s="197"/>
      <c r="ZQ102" s="197"/>
      <c r="ZR102" s="197"/>
      <c r="ZS102" s="197"/>
      <c r="ZT102" s="197"/>
      <c r="ZU102" s="197"/>
      <c r="ZV102" s="197"/>
      <c r="ZW102" s="197"/>
      <c r="ZX102" s="197"/>
      <c r="ZY102" s="197"/>
      <c r="ZZ102" s="197"/>
      <c r="AAA102" s="197"/>
      <c r="AAB102" s="197"/>
      <c r="AAC102" s="197"/>
      <c r="AAD102" s="197"/>
      <c r="AAE102" s="197"/>
      <c r="AAF102" s="197"/>
      <c r="AAG102" s="197"/>
      <c r="AAH102" s="197"/>
      <c r="AAI102" s="197"/>
      <c r="AAJ102" s="197"/>
      <c r="AAK102" s="197"/>
      <c r="AAL102" s="197"/>
      <c r="AAM102" s="197"/>
      <c r="AAN102" s="197"/>
      <c r="AAO102" s="197"/>
      <c r="AAP102" s="197"/>
      <c r="AAQ102" s="197"/>
      <c r="AAR102" s="197"/>
      <c r="AAS102" s="197"/>
      <c r="AAT102" s="197"/>
      <c r="AAU102" s="197"/>
      <c r="AAV102" s="197"/>
      <c r="AAW102" s="197"/>
      <c r="AAX102" s="197"/>
      <c r="AAY102" s="197"/>
      <c r="AAZ102" s="197"/>
      <c r="ABA102" s="197"/>
      <c r="ABB102" s="197"/>
      <c r="ABC102" s="197"/>
      <c r="ABD102" s="197"/>
      <c r="ABE102" s="197"/>
      <c r="ABF102" s="197"/>
      <c r="ABG102" s="197"/>
      <c r="ABH102" s="197"/>
      <c r="ABI102" s="197"/>
      <c r="ABJ102" s="197"/>
      <c r="ABK102" s="197"/>
      <c r="ABL102" s="197"/>
      <c r="ABM102" s="197"/>
      <c r="ABN102" s="197"/>
      <c r="ABO102" s="197"/>
      <c r="ABP102" s="197"/>
      <c r="ABQ102" s="197"/>
      <c r="ABR102" s="197"/>
      <c r="ABS102" s="197"/>
      <c r="ABT102" s="197"/>
      <c r="ABU102" s="197"/>
      <c r="ABV102" s="197"/>
      <c r="ABW102" s="197"/>
      <c r="ABX102" s="197"/>
      <c r="ABY102" s="197"/>
      <c r="ABZ102" s="197"/>
      <c r="ACA102" s="197"/>
      <c r="ACB102" s="197"/>
      <c r="ACC102" s="197"/>
      <c r="ACD102" s="197"/>
      <c r="ACE102" s="197"/>
      <c r="ACF102" s="197"/>
      <c r="ACG102" s="197"/>
      <c r="ACH102" s="197"/>
      <c r="ACI102" s="197"/>
      <c r="ACJ102" s="197"/>
      <c r="ACK102" s="197"/>
      <c r="ACL102" s="197"/>
      <c r="ACM102" s="197"/>
      <c r="ACN102" s="197"/>
      <c r="ACO102" s="197"/>
      <c r="ACP102" s="197"/>
      <c r="ACQ102" s="197"/>
      <c r="ACR102" s="197"/>
      <c r="ACS102" s="197"/>
      <c r="ACT102" s="197"/>
      <c r="ACU102" s="197"/>
      <c r="ACV102" s="197"/>
      <c r="ACW102" s="197"/>
      <c r="ACX102" s="197"/>
      <c r="ACY102" s="197"/>
      <c r="ACZ102" s="197"/>
      <c r="ADA102" s="197"/>
      <c r="ADB102" s="197"/>
      <c r="ADC102" s="197"/>
      <c r="ADD102" s="197"/>
      <c r="ADE102" s="197"/>
      <c r="ADF102" s="197"/>
      <c r="ADG102" s="197"/>
      <c r="ADH102" s="197"/>
      <c r="ADI102" s="197"/>
      <c r="ADJ102" s="197"/>
      <c r="ADK102" s="197"/>
      <c r="ADL102" s="197"/>
      <c r="ADM102" s="197"/>
      <c r="ADN102" s="197"/>
      <c r="ADO102" s="197"/>
      <c r="ADP102" s="197"/>
      <c r="ADQ102" s="197"/>
      <c r="ADR102" s="197"/>
      <c r="ADS102" s="197"/>
      <c r="ADT102" s="197"/>
      <c r="ADU102" s="197"/>
      <c r="ADV102" s="197"/>
      <c r="ADW102" s="197"/>
      <c r="ADX102" s="197"/>
      <c r="ADY102" s="197"/>
      <c r="ADZ102" s="197"/>
      <c r="AEA102" s="197"/>
      <c r="AEB102" s="197"/>
      <c r="AEC102" s="197"/>
      <c r="AED102" s="197"/>
      <c r="AEE102" s="197"/>
      <c r="AEF102" s="197"/>
      <c r="AEG102" s="197"/>
      <c r="AEH102" s="197"/>
      <c r="AEI102" s="197"/>
      <c r="AEJ102" s="197"/>
      <c r="AEK102" s="197"/>
      <c r="AEL102" s="197"/>
      <c r="AEM102" s="197"/>
      <c r="AEN102" s="197"/>
      <c r="AEO102" s="197"/>
      <c r="AEP102" s="197"/>
      <c r="AEQ102" s="197"/>
      <c r="AER102" s="197"/>
      <c r="AES102" s="197"/>
      <c r="AET102" s="197"/>
      <c r="AEU102" s="197"/>
      <c r="AEV102" s="197"/>
      <c r="AEW102" s="197"/>
      <c r="AEX102" s="197"/>
      <c r="AEY102" s="197"/>
      <c r="AEZ102" s="197"/>
      <c r="AFA102" s="197"/>
      <c r="AFB102" s="197"/>
      <c r="AFC102" s="197"/>
      <c r="AFD102" s="197"/>
      <c r="AFE102" s="197"/>
      <c r="AFF102" s="197"/>
      <c r="AFG102" s="197"/>
      <c r="AFH102" s="197"/>
      <c r="AFI102" s="197"/>
      <c r="AFJ102" s="197"/>
      <c r="AFK102" s="197"/>
      <c r="AFL102" s="197"/>
      <c r="AFM102" s="197"/>
      <c r="AFN102" s="197"/>
      <c r="AFO102" s="197"/>
      <c r="AFP102" s="197"/>
      <c r="AFQ102" s="197"/>
      <c r="AFR102" s="197"/>
      <c r="AFS102" s="197"/>
      <c r="AFT102" s="197"/>
      <c r="AFU102" s="197"/>
      <c r="AFV102" s="197"/>
      <c r="AFW102" s="197"/>
      <c r="AFX102" s="197"/>
      <c r="AFY102" s="197"/>
      <c r="AFZ102" s="197"/>
      <c r="AGA102" s="197"/>
      <c r="AGB102" s="197"/>
      <c r="AGC102" s="197"/>
      <c r="AGD102" s="197"/>
      <c r="AGE102" s="197"/>
      <c r="AGF102" s="197"/>
      <c r="AGG102" s="197"/>
      <c r="AGH102" s="197"/>
      <c r="AGI102" s="197"/>
      <c r="AGJ102" s="197"/>
      <c r="AGK102" s="197"/>
      <c r="AGL102" s="197"/>
      <c r="AGM102" s="197"/>
      <c r="AGN102" s="197"/>
      <c r="AGO102" s="197"/>
      <c r="AGP102" s="197"/>
      <c r="AGQ102" s="197"/>
      <c r="AGR102" s="197"/>
      <c r="AGS102" s="197"/>
      <c r="AGT102" s="197"/>
      <c r="AGU102" s="197"/>
      <c r="AGV102" s="197"/>
      <c r="AGW102" s="197"/>
      <c r="AGX102" s="197"/>
      <c r="AGY102" s="197"/>
      <c r="AGZ102" s="197"/>
      <c r="AHA102" s="197"/>
      <c r="AHB102" s="197"/>
      <c r="AHC102" s="197"/>
      <c r="AHD102" s="197"/>
      <c r="AHE102" s="197"/>
      <c r="AHF102" s="197"/>
      <c r="AHG102" s="197"/>
      <c r="AHH102" s="197"/>
      <c r="AHI102" s="197"/>
      <c r="AHJ102" s="197"/>
      <c r="AHK102" s="197"/>
      <c r="AHL102" s="197"/>
      <c r="AHM102" s="197"/>
      <c r="AHN102" s="197"/>
      <c r="AHO102" s="197"/>
      <c r="AHP102" s="197"/>
      <c r="AHQ102" s="197"/>
      <c r="AHR102" s="197"/>
      <c r="AHS102" s="197"/>
      <c r="AHT102" s="197"/>
      <c r="AHU102" s="197"/>
      <c r="AHV102" s="197"/>
      <c r="AHW102" s="197"/>
      <c r="AHX102" s="197"/>
      <c r="AHY102" s="197"/>
      <c r="AHZ102" s="197"/>
      <c r="AIA102" s="197"/>
      <c r="AIB102" s="197"/>
      <c r="AIC102" s="197"/>
      <c r="AID102" s="197"/>
      <c r="AIE102" s="197"/>
      <c r="AIF102" s="197"/>
      <c r="AIG102" s="197"/>
      <c r="AIH102" s="197"/>
      <c r="AII102" s="197"/>
      <c r="AIJ102" s="197"/>
      <c r="AIK102" s="197"/>
      <c r="AIL102" s="197"/>
      <c r="AIM102" s="197"/>
      <c r="AIN102" s="197"/>
      <c r="AIO102" s="197"/>
      <c r="AIP102" s="197"/>
      <c r="AIQ102" s="197"/>
      <c r="AIR102" s="197"/>
      <c r="AIS102" s="197"/>
      <c r="AIT102" s="197"/>
      <c r="AIU102" s="197"/>
      <c r="AIV102" s="197"/>
      <c r="AIW102" s="197"/>
      <c r="AIX102" s="197"/>
      <c r="AIY102" s="197"/>
      <c r="AIZ102" s="197"/>
      <c r="AJA102" s="197"/>
      <c r="AJB102" s="197"/>
      <c r="AJC102" s="197"/>
      <c r="AJD102" s="197"/>
      <c r="AJE102" s="197"/>
      <c r="AJF102" s="197"/>
      <c r="AJG102" s="197"/>
      <c r="AJH102" s="197"/>
      <c r="AJI102" s="197"/>
      <c r="AJJ102" s="197"/>
      <c r="AJK102" s="197"/>
      <c r="AJL102" s="197"/>
      <c r="AJM102" s="197"/>
      <c r="AJN102" s="197"/>
      <c r="AJO102" s="197"/>
      <c r="AJP102" s="197"/>
      <c r="AJQ102" s="197"/>
      <c r="AJR102" s="197"/>
      <c r="AJS102" s="197"/>
      <c r="AJT102" s="197"/>
      <c r="AJU102" s="197"/>
      <c r="AJV102" s="197"/>
      <c r="AJW102" s="197"/>
      <c r="AJX102" s="197"/>
      <c r="AJY102" s="197"/>
      <c r="AJZ102" s="197"/>
      <c r="AKA102" s="197"/>
      <c r="AKB102" s="197"/>
      <c r="AKC102" s="197"/>
      <c r="AKD102" s="197"/>
      <c r="AKE102" s="197"/>
      <c r="AKF102" s="197"/>
      <c r="AKG102" s="197"/>
      <c r="AKH102" s="197"/>
      <c r="AKI102" s="197"/>
      <c r="AKJ102" s="197"/>
      <c r="AKK102" s="197"/>
      <c r="AKL102" s="197"/>
      <c r="AKM102" s="197"/>
      <c r="AKN102" s="197"/>
      <c r="AKO102" s="197"/>
      <c r="AKP102" s="197"/>
      <c r="AKQ102" s="197"/>
      <c r="AKR102" s="197"/>
      <c r="AKS102" s="197"/>
      <c r="AKT102" s="197"/>
      <c r="AKU102" s="197"/>
      <c r="AKV102" s="197"/>
      <c r="AKW102" s="197"/>
      <c r="AKX102" s="197"/>
      <c r="AKY102" s="197"/>
      <c r="AKZ102" s="197"/>
      <c r="ALA102" s="197"/>
      <c r="ALB102" s="197"/>
      <c r="ALC102" s="197"/>
      <c r="ALD102" s="197"/>
      <c r="ALE102" s="197"/>
      <c r="ALF102" s="197"/>
      <c r="ALG102" s="197"/>
      <c r="ALH102" s="197"/>
      <c r="ALI102" s="197"/>
      <c r="ALJ102" s="197"/>
      <c r="ALK102" s="197"/>
      <c r="ALL102" s="197"/>
      <c r="ALM102" s="197"/>
      <c r="ALN102" s="197"/>
      <c r="ALO102" s="197"/>
      <c r="ALP102" s="197"/>
      <c r="ALQ102" s="197"/>
      <c r="ALR102" s="197"/>
      <c r="ALS102" s="197"/>
      <c r="ALT102" s="197"/>
      <c r="ALU102" s="197"/>
      <c r="ALV102" s="197"/>
      <c r="ALW102" s="197"/>
      <c r="ALX102" s="197"/>
      <c r="ALY102" s="197"/>
      <c r="ALZ102" s="197"/>
      <c r="AMA102" s="197"/>
      <c r="AMB102" s="197"/>
    </row>
  </sheetData>
  <mergeCells count="45">
    <mergeCell ref="M4:N4"/>
    <mergeCell ref="M5:N5"/>
    <mergeCell ref="M6:N6"/>
    <mergeCell ref="M7:N7"/>
    <mergeCell ref="A63:A64"/>
    <mergeCell ref="A44:A45"/>
    <mergeCell ref="A46:A47"/>
    <mergeCell ref="A58:A59"/>
    <mergeCell ref="A50:A51"/>
    <mergeCell ref="A52:A53"/>
    <mergeCell ref="A56:A57"/>
    <mergeCell ref="A48:A49"/>
    <mergeCell ref="A60:A61"/>
    <mergeCell ref="A38:A39"/>
    <mergeCell ref="A42:A43"/>
    <mergeCell ref="A34:A35"/>
    <mergeCell ref="A101:A102"/>
    <mergeCell ref="A54:A55"/>
    <mergeCell ref="A69:A70"/>
    <mergeCell ref="A71:A72"/>
    <mergeCell ref="A86:A87"/>
    <mergeCell ref="A84:A85"/>
    <mergeCell ref="A94:A95"/>
    <mergeCell ref="A92:A93"/>
    <mergeCell ref="A90:A91"/>
    <mergeCell ref="A88:A89"/>
    <mergeCell ref="A74:A76"/>
    <mergeCell ref="A78:A79"/>
    <mergeCell ref="A80:A81"/>
    <mergeCell ref="A66:A67"/>
    <mergeCell ref="A98:A99"/>
    <mergeCell ref="A21:A22"/>
    <mergeCell ref="A8:N8"/>
    <mergeCell ref="A9:N9"/>
    <mergeCell ref="A12:A13"/>
    <mergeCell ref="B12:B13"/>
    <mergeCell ref="C12:C13"/>
    <mergeCell ref="D12:D13"/>
    <mergeCell ref="E12:E13"/>
    <mergeCell ref="G12:G13"/>
    <mergeCell ref="H12:H13"/>
    <mergeCell ref="I12:I13"/>
    <mergeCell ref="J12:J13"/>
    <mergeCell ref="K12:N12"/>
    <mergeCell ref="F12:F13"/>
  </mergeCells>
  <pageMargins left="0.70866141732283472" right="0" top="0.39370078740157483" bottom="0.39370078740157483" header="0" footer="0"/>
  <pageSetup paperSize="9" scale="57" fitToHeight="3" orientation="landscape" r:id="rId1"/>
  <headerFooter alignWithMargins="0"/>
  <rowBreaks count="1" manualBreakCount="1">
    <brk id="4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278"/>
  <sheetViews>
    <sheetView tabSelected="1" view="pageBreakPreview" zoomScale="80" zoomScaleNormal="80" zoomScaleSheetLayoutView="80" workbookViewId="0">
      <selection activeCell="A5" sqref="A5:Y5"/>
    </sheetView>
  </sheetViews>
  <sheetFormatPr defaultRowHeight="15" outlineLevelRow="1" x14ac:dyDescent="0.25"/>
  <cols>
    <col min="1" max="1" width="8.125" style="75" customWidth="1"/>
    <col min="2" max="2" width="53.5" style="75" customWidth="1"/>
    <col min="3" max="3" width="9.625" style="75" customWidth="1"/>
    <col min="4" max="4" width="11" style="75" customWidth="1"/>
    <col min="5" max="5" width="11.25" style="75" customWidth="1"/>
    <col min="6" max="6" width="7.625" style="75" customWidth="1"/>
    <col min="7" max="7" width="10.75" style="75" customWidth="1"/>
    <col min="8" max="8" width="7.375" style="75" customWidth="1"/>
    <col min="9" max="9" width="9.375" style="75" customWidth="1"/>
    <col min="10" max="10" width="7.5" style="75" customWidth="1"/>
    <col min="11" max="11" width="8.875" style="75" customWidth="1"/>
    <col min="12" max="12" width="8.5" style="75" customWidth="1"/>
    <col min="13" max="13" width="10.75" style="75" customWidth="1"/>
    <col min="14" max="14" width="8" style="75" customWidth="1"/>
    <col min="15" max="15" width="9.5" style="75" customWidth="1"/>
    <col min="16" max="16" width="7.75" style="75" customWidth="1"/>
    <col min="17" max="17" width="10.75" style="75" customWidth="1"/>
    <col min="18" max="18" width="8.5" style="75" customWidth="1"/>
    <col min="19" max="19" width="9.875" style="75" customWidth="1"/>
    <col min="20" max="20" width="5.75" style="75" customWidth="1"/>
    <col min="21" max="21" width="11.375" style="75" customWidth="1"/>
    <col min="22" max="24" width="9.875" style="75" customWidth="1"/>
    <col min="25" max="25" width="12.625" style="75" customWidth="1"/>
    <col min="26" max="1020" width="8.5" style="75" customWidth="1"/>
    <col min="1021" max="1021" width="9" style="83" customWidth="1"/>
    <col min="1022" max="16384" width="9" style="83"/>
  </cols>
  <sheetData>
    <row r="1" spans="1:25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 t="s">
        <v>503</v>
      </c>
      <c r="P1" s="1"/>
      <c r="Q1" s="1"/>
      <c r="R1" s="1"/>
      <c r="S1" s="1"/>
      <c r="T1" s="1"/>
      <c r="U1" s="1"/>
      <c r="V1" s="1"/>
      <c r="W1" s="1"/>
      <c r="X1" s="360" t="s">
        <v>499</v>
      </c>
      <c r="Y1" s="360"/>
    </row>
    <row r="2" spans="1:25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 t="s">
        <v>496</v>
      </c>
      <c r="P2" s="1"/>
      <c r="Q2" s="1"/>
      <c r="R2" s="1"/>
      <c r="S2" s="1"/>
      <c r="T2" s="1"/>
      <c r="U2" s="1"/>
      <c r="V2" s="1"/>
      <c r="W2" s="1"/>
      <c r="X2" s="360" t="s">
        <v>496</v>
      </c>
      <c r="Y2" s="360"/>
    </row>
    <row r="3" spans="1:25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 t="s">
        <v>497</v>
      </c>
      <c r="P3" s="1"/>
      <c r="Q3" s="1"/>
      <c r="R3" s="1"/>
      <c r="S3" s="1"/>
      <c r="T3" s="1"/>
      <c r="U3" s="1"/>
      <c r="V3" s="1"/>
      <c r="W3" s="1"/>
      <c r="X3" s="360" t="s">
        <v>497</v>
      </c>
      <c r="Y3" s="360"/>
    </row>
    <row r="4" spans="1:25" ht="15.75" customHeight="1" outlineLevel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 t="s">
        <v>504</v>
      </c>
      <c r="P4" s="1"/>
      <c r="Q4" s="1"/>
      <c r="R4" s="1"/>
      <c r="S4" s="1"/>
      <c r="T4" s="1"/>
      <c r="U4" s="1"/>
      <c r="V4" s="1"/>
      <c r="W4" s="1"/>
      <c r="X4" s="360" t="s">
        <v>498</v>
      </c>
      <c r="Y4" s="360"/>
    </row>
    <row r="5" spans="1:25" ht="29.25" customHeight="1" outlineLevel="1" x14ac:dyDescent="0.25">
      <c r="A5" s="384" t="s">
        <v>53</v>
      </c>
      <c r="B5" s="384"/>
      <c r="C5" s="384"/>
      <c r="D5" s="384"/>
      <c r="E5" s="384"/>
      <c r="F5" s="384"/>
      <c r="G5" s="384"/>
      <c r="H5" s="384"/>
      <c r="I5" s="384"/>
      <c r="J5" s="384"/>
      <c r="K5" s="384"/>
      <c r="L5" s="384"/>
      <c r="M5" s="384"/>
      <c r="N5" s="384"/>
      <c r="O5" s="384"/>
      <c r="P5" s="384"/>
      <c r="Q5" s="384"/>
      <c r="R5" s="384"/>
      <c r="S5" s="384"/>
      <c r="T5" s="384"/>
      <c r="U5" s="384"/>
      <c r="V5" s="384"/>
      <c r="W5" s="384"/>
      <c r="X5" s="384"/>
      <c r="Y5" s="384"/>
    </row>
    <row r="6" spans="1:25" ht="15.75" outlineLevel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340" t="s">
        <v>54</v>
      </c>
    </row>
    <row r="7" spans="1:25" ht="15.75" outlineLevel="1" x14ac:dyDescent="0.25">
      <c r="A7" s="1"/>
      <c r="B7" s="2"/>
      <c r="C7" s="1"/>
      <c r="D7" s="1"/>
      <c r="E7" s="2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341" t="s">
        <v>1</v>
      </c>
    </row>
    <row r="8" spans="1:25" ht="47.25" customHeight="1" x14ac:dyDescent="0.25">
      <c r="A8" s="372" t="s">
        <v>2</v>
      </c>
      <c r="B8" s="372" t="s">
        <v>3</v>
      </c>
      <c r="C8" s="372" t="s">
        <v>9</v>
      </c>
      <c r="D8" s="372" t="s">
        <v>10</v>
      </c>
      <c r="E8" s="372" t="s">
        <v>11</v>
      </c>
      <c r="F8" s="372" t="s">
        <v>12</v>
      </c>
      <c r="G8" s="372"/>
      <c r="H8" s="372"/>
      <c r="I8" s="372"/>
      <c r="J8" s="372" t="s">
        <v>13</v>
      </c>
      <c r="K8" s="372"/>
      <c r="L8" s="372"/>
      <c r="M8" s="372"/>
      <c r="N8" s="372" t="s">
        <v>55</v>
      </c>
      <c r="O8" s="372"/>
      <c r="P8" s="372"/>
      <c r="Q8" s="372"/>
      <c r="R8" s="372" t="s">
        <v>56</v>
      </c>
      <c r="S8" s="372"/>
      <c r="T8" s="372"/>
      <c r="U8" s="372"/>
      <c r="V8" s="372" t="s">
        <v>57</v>
      </c>
      <c r="W8" s="372"/>
      <c r="X8" s="372"/>
      <c r="Y8" s="372"/>
    </row>
    <row r="9" spans="1:25" ht="90.75" customHeight="1" x14ac:dyDescent="0.25">
      <c r="A9" s="372"/>
      <c r="B9" s="372"/>
      <c r="C9" s="372"/>
      <c r="D9" s="372"/>
      <c r="E9" s="372"/>
      <c r="F9" s="71" t="s">
        <v>14</v>
      </c>
      <c r="G9" s="71" t="s">
        <v>15</v>
      </c>
      <c r="H9" s="71" t="s">
        <v>16</v>
      </c>
      <c r="I9" s="71" t="s">
        <v>484</v>
      </c>
      <c r="J9" s="71" t="s">
        <v>14</v>
      </c>
      <c r="K9" s="71" t="s">
        <v>15</v>
      </c>
      <c r="L9" s="71" t="s">
        <v>16</v>
      </c>
      <c r="M9" s="71" t="s">
        <v>484</v>
      </c>
      <c r="N9" s="71" t="s">
        <v>14</v>
      </c>
      <c r="O9" s="71" t="s">
        <v>15</v>
      </c>
      <c r="P9" s="71" t="s">
        <v>16</v>
      </c>
      <c r="Q9" s="71" t="s">
        <v>484</v>
      </c>
      <c r="R9" s="71" t="s">
        <v>14</v>
      </c>
      <c r="S9" s="71" t="s">
        <v>15</v>
      </c>
      <c r="T9" s="71" t="s">
        <v>16</v>
      </c>
      <c r="U9" s="71" t="s">
        <v>484</v>
      </c>
      <c r="V9" s="71" t="s">
        <v>14</v>
      </c>
      <c r="W9" s="71" t="s">
        <v>15</v>
      </c>
      <c r="X9" s="71" t="s">
        <v>16</v>
      </c>
      <c r="Y9" s="71" t="s">
        <v>484</v>
      </c>
    </row>
    <row r="10" spans="1:25" s="87" customFormat="1" ht="16.5" customHeight="1" x14ac:dyDescent="0.2">
      <c r="A10" s="86">
        <v>1</v>
      </c>
      <c r="B10" s="86">
        <v>2</v>
      </c>
      <c r="C10" s="86">
        <v>8</v>
      </c>
      <c r="D10" s="86">
        <v>9</v>
      </c>
      <c r="E10" s="86">
        <v>10</v>
      </c>
      <c r="F10" s="86">
        <v>15</v>
      </c>
      <c r="G10" s="86">
        <v>16</v>
      </c>
      <c r="H10" s="86">
        <v>17</v>
      </c>
      <c r="I10" s="86">
        <v>18</v>
      </c>
      <c r="J10" s="86">
        <v>19</v>
      </c>
      <c r="K10" s="86">
        <v>20</v>
      </c>
      <c r="L10" s="86">
        <v>21</v>
      </c>
      <c r="M10" s="86">
        <v>22</v>
      </c>
      <c r="N10" s="86">
        <v>23</v>
      </c>
      <c r="O10" s="86">
        <v>24</v>
      </c>
      <c r="P10" s="86">
        <v>25</v>
      </c>
      <c r="Q10" s="86">
        <v>26</v>
      </c>
      <c r="R10" s="86">
        <v>27</v>
      </c>
      <c r="S10" s="86">
        <v>28</v>
      </c>
      <c r="T10" s="86">
        <v>29</v>
      </c>
      <c r="U10" s="86">
        <v>30</v>
      </c>
      <c r="V10" s="86">
        <v>31</v>
      </c>
      <c r="W10" s="86">
        <v>32</v>
      </c>
      <c r="X10" s="86">
        <v>33</v>
      </c>
      <c r="Y10" s="86">
        <v>34</v>
      </c>
    </row>
    <row r="11" spans="1:25" s="181" customFormat="1" ht="27" customHeight="1" x14ac:dyDescent="0.25">
      <c r="A11" s="206" t="s">
        <v>58</v>
      </c>
      <c r="B11" s="207" t="s">
        <v>17</v>
      </c>
      <c r="C11" s="208"/>
      <c r="D11" s="208"/>
      <c r="E11" s="208"/>
      <c r="F11" s="209">
        <f t="shared" ref="F11:Y11" si="0">F12+F21+F39+F45+F148+F196+F190+F193</f>
        <v>0</v>
      </c>
      <c r="G11" s="209">
        <f t="shared" si="0"/>
        <v>0</v>
      </c>
      <c r="H11" s="209">
        <f t="shared" si="0"/>
        <v>0</v>
      </c>
      <c r="I11" s="209">
        <f t="shared" si="0"/>
        <v>0</v>
      </c>
      <c r="J11" s="209">
        <f t="shared" si="0"/>
        <v>0</v>
      </c>
      <c r="K11" s="209">
        <f t="shared" si="0"/>
        <v>9849</v>
      </c>
      <c r="L11" s="209">
        <f t="shared" si="0"/>
        <v>7867</v>
      </c>
      <c r="M11" s="209">
        <f>M12+M21+M39+M45+M148+M190+M193+M196</f>
        <v>894581</v>
      </c>
      <c r="N11" s="209">
        <f t="shared" si="0"/>
        <v>0</v>
      </c>
      <c r="O11" s="209">
        <f t="shared" si="0"/>
        <v>0</v>
      </c>
      <c r="P11" s="209">
        <f t="shared" si="0"/>
        <v>0</v>
      </c>
      <c r="Q11" s="209">
        <f>Q12+Q21+Q39+Q45+Q148+Q196+Q190+Q193</f>
        <v>898141</v>
      </c>
      <c r="R11" s="209">
        <f t="shared" si="0"/>
        <v>0</v>
      </c>
      <c r="S11" s="209">
        <f t="shared" si="0"/>
        <v>0</v>
      </c>
      <c r="T11" s="209">
        <f t="shared" si="0"/>
        <v>0</v>
      </c>
      <c r="U11" s="209">
        <f>U12+U21+U39+U45+U148+U190+U193+U196</f>
        <v>1721439</v>
      </c>
      <c r="V11" s="209">
        <f t="shared" si="0"/>
        <v>0</v>
      </c>
      <c r="W11" s="209">
        <f t="shared" si="0"/>
        <v>0</v>
      </c>
      <c r="X11" s="209">
        <f t="shared" si="0"/>
        <v>0</v>
      </c>
      <c r="Y11" s="209">
        <f t="shared" si="0"/>
        <v>1259718</v>
      </c>
    </row>
    <row r="12" spans="1:25" s="182" customFormat="1" ht="47.25" x14ac:dyDescent="0.25">
      <c r="A12" s="210" t="s">
        <v>21</v>
      </c>
      <c r="B12" s="211" t="s">
        <v>59</v>
      </c>
      <c r="C12" s="212"/>
      <c r="D12" s="212"/>
      <c r="E12" s="212"/>
      <c r="F12" s="213"/>
      <c r="G12" s="213"/>
      <c r="H12" s="213"/>
      <c r="I12" s="213">
        <f>I14+I19+I16+I17+I20</f>
        <v>0</v>
      </c>
      <c r="J12" s="213"/>
      <c r="K12" s="213"/>
      <c r="L12" s="213"/>
      <c r="M12" s="213">
        <f>M14+M19+M16+M17+M20</f>
        <v>247778</v>
      </c>
      <c r="N12" s="213"/>
      <c r="O12" s="213"/>
      <c r="P12" s="213"/>
      <c r="Q12" s="213">
        <f>Q14+Q19+Q16+Q17+Q20</f>
        <v>235572</v>
      </c>
      <c r="R12" s="213"/>
      <c r="S12" s="213"/>
      <c r="T12" s="213"/>
      <c r="U12" s="213">
        <f>U14+U19+U16+U17+U20</f>
        <v>118643</v>
      </c>
      <c r="V12" s="213"/>
      <c r="W12" s="213"/>
      <c r="X12" s="213"/>
      <c r="Y12" s="213">
        <f>Y14+Y19+Y16+Y17+Y20</f>
        <v>32216</v>
      </c>
    </row>
    <row r="13" spans="1:25" s="75" customFormat="1" ht="15.75" x14ac:dyDescent="0.25">
      <c r="A13" s="82" t="s">
        <v>23</v>
      </c>
      <c r="B13" s="230" t="s">
        <v>400</v>
      </c>
      <c r="C13" s="68" t="s">
        <v>61</v>
      </c>
      <c r="D13" s="68">
        <v>0.74399999999999999</v>
      </c>
      <c r="E13" s="231" t="s">
        <v>71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</row>
    <row r="14" spans="1:25" s="75" customFormat="1" ht="15.75" x14ac:dyDescent="0.25">
      <c r="A14" s="82" t="s">
        <v>26</v>
      </c>
      <c r="B14" s="67" t="s">
        <v>405</v>
      </c>
      <c r="C14" s="68"/>
      <c r="D14" s="68"/>
      <c r="E14" s="68"/>
      <c r="F14" s="65"/>
      <c r="G14" s="65"/>
      <c r="H14" s="65"/>
      <c r="I14" s="65"/>
      <c r="J14" s="65"/>
      <c r="K14" s="65"/>
      <c r="L14" s="65"/>
      <c r="M14" s="65">
        <v>218606</v>
      </c>
      <c r="N14" s="65"/>
      <c r="O14" s="65"/>
      <c r="P14" s="65"/>
      <c r="Q14" s="65">
        <v>203355</v>
      </c>
      <c r="R14" s="65"/>
      <c r="S14" s="65"/>
      <c r="T14" s="65"/>
      <c r="U14" s="88">
        <v>86426</v>
      </c>
      <c r="V14" s="65"/>
      <c r="W14" s="65"/>
      <c r="X14" s="65"/>
      <c r="Y14" s="65"/>
    </row>
    <row r="15" spans="1:25" s="75" customFormat="1" ht="15.75" x14ac:dyDescent="0.25">
      <c r="A15" s="82" t="s">
        <v>152</v>
      </c>
      <c r="B15" s="67" t="s">
        <v>67</v>
      </c>
      <c r="C15" s="68" t="s">
        <v>61</v>
      </c>
      <c r="D15" s="68">
        <v>0.92</v>
      </c>
      <c r="E15" s="68" t="s">
        <v>71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</row>
    <row r="16" spans="1:25" s="75" customFormat="1" ht="15.75" x14ac:dyDescent="0.25">
      <c r="A16" s="82" t="s">
        <v>153</v>
      </c>
      <c r="B16" s="67" t="s">
        <v>330</v>
      </c>
      <c r="C16" s="68"/>
      <c r="D16" s="68"/>
      <c r="E16" s="68"/>
      <c r="F16" s="65"/>
      <c r="G16" s="65"/>
      <c r="H16" s="65"/>
      <c r="I16" s="65"/>
      <c r="J16" s="65"/>
      <c r="K16" s="65"/>
      <c r="L16" s="65"/>
      <c r="M16" s="65">
        <v>2000</v>
      </c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</row>
    <row r="17" spans="1:25" s="75" customFormat="1" ht="15.75" x14ac:dyDescent="0.25">
      <c r="A17" s="82" t="s">
        <v>154</v>
      </c>
      <c r="B17" s="67" t="s">
        <v>65</v>
      </c>
      <c r="C17" s="68"/>
      <c r="D17" s="69"/>
      <c r="E17" s="68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>
        <v>10000</v>
      </c>
      <c r="R17" s="65"/>
      <c r="S17" s="65"/>
      <c r="T17" s="65"/>
      <c r="U17" s="65">
        <v>10000</v>
      </c>
      <c r="V17" s="65"/>
      <c r="W17" s="65"/>
      <c r="X17" s="65"/>
      <c r="Y17" s="65">
        <v>10000</v>
      </c>
    </row>
    <row r="18" spans="1:25" s="75" customFormat="1" ht="15.75" x14ac:dyDescent="0.25">
      <c r="A18" s="82" t="s">
        <v>155</v>
      </c>
      <c r="B18" s="67" t="s">
        <v>69</v>
      </c>
      <c r="C18" s="68" t="s">
        <v>61</v>
      </c>
      <c r="D18" s="69" t="s">
        <v>70</v>
      </c>
      <c r="E18" s="68" t="s">
        <v>71</v>
      </c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</row>
    <row r="19" spans="1:25" s="75" customFormat="1" ht="15.75" x14ac:dyDescent="0.25">
      <c r="A19" s="82" t="s">
        <v>156</v>
      </c>
      <c r="B19" s="67" t="s">
        <v>160</v>
      </c>
      <c r="C19" s="68"/>
      <c r="D19" s="69"/>
      <c r="E19" s="68"/>
      <c r="F19" s="65"/>
      <c r="G19" s="65"/>
      <c r="H19" s="65"/>
      <c r="I19" s="65"/>
      <c r="J19" s="65"/>
      <c r="K19" s="65"/>
      <c r="L19" s="65"/>
      <c r="M19" s="65">
        <v>3000</v>
      </c>
      <c r="N19" s="65"/>
      <c r="O19" s="65"/>
      <c r="P19" s="65"/>
      <c r="Q19" s="65">
        <v>3000</v>
      </c>
      <c r="R19" s="65"/>
      <c r="S19" s="65"/>
      <c r="T19" s="65"/>
      <c r="U19" s="65"/>
      <c r="V19" s="65"/>
      <c r="W19" s="65"/>
      <c r="X19" s="65"/>
      <c r="Y19" s="65"/>
    </row>
    <row r="20" spans="1:25" s="75" customFormat="1" ht="15.75" x14ac:dyDescent="0.25">
      <c r="A20" s="82" t="s">
        <v>409</v>
      </c>
      <c r="B20" s="67" t="s">
        <v>65</v>
      </c>
      <c r="C20" s="68"/>
      <c r="D20" s="69"/>
      <c r="E20" s="68"/>
      <c r="F20" s="65"/>
      <c r="G20" s="65"/>
      <c r="H20" s="65"/>
      <c r="I20" s="65"/>
      <c r="J20" s="65"/>
      <c r="K20" s="65"/>
      <c r="L20" s="65"/>
      <c r="M20" s="65">
        <v>24172</v>
      </c>
      <c r="N20" s="65"/>
      <c r="O20" s="65"/>
      <c r="P20" s="65"/>
      <c r="Q20" s="65">
        <v>19217</v>
      </c>
      <c r="R20" s="65"/>
      <c r="S20" s="65"/>
      <c r="T20" s="65"/>
      <c r="U20" s="65">
        <v>22217</v>
      </c>
      <c r="V20" s="65"/>
      <c r="W20" s="65"/>
      <c r="X20" s="65"/>
      <c r="Y20" s="65">
        <v>22216</v>
      </c>
    </row>
    <row r="21" spans="1:25" s="182" customFormat="1" ht="31.5" x14ac:dyDescent="0.25">
      <c r="A21" s="82" t="s">
        <v>32</v>
      </c>
      <c r="B21" s="214" t="s">
        <v>80</v>
      </c>
      <c r="C21" s="215"/>
      <c r="D21" s="215"/>
      <c r="E21" s="215"/>
      <c r="F21" s="213"/>
      <c r="G21" s="213"/>
      <c r="H21" s="213"/>
      <c r="I21" s="213">
        <f>I23+I25+I26+I28+I30+I32+I34+I35+I37+I38</f>
        <v>0</v>
      </c>
      <c r="J21" s="213"/>
      <c r="K21" s="213"/>
      <c r="L21" s="213"/>
      <c r="M21" s="213">
        <f>M23+M25+M26+M28+M30+M32+M34+M35+M37+M38</f>
        <v>282866</v>
      </c>
      <c r="N21" s="213"/>
      <c r="O21" s="213"/>
      <c r="P21" s="213"/>
      <c r="Q21" s="213">
        <f>Q23+Q25+Q26+Q27+Q28+Q29+Q30+Q31+Q32+Q33+Q34+Q35+Q36+Q37+Q38</f>
        <v>62000</v>
      </c>
      <c r="R21" s="213"/>
      <c r="S21" s="213"/>
      <c r="T21" s="213"/>
      <c r="U21" s="213">
        <f t="shared" ref="U21:Y21" si="1">U23+U25+U26+U27+U28+U29+U30+U31+U32+U33+U34+U35+U36+U37+U38</f>
        <v>430628</v>
      </c>
      <c r="V21" s="213"/>
      <c r="W21" s="213"/>
      <c r="X21" s="213"/>
      <c r="Y21" s="213">
        <f t="shared" si="1"/>
        <v>250000</v>
      </c>
    </row>
    <row r="22" spans="1:25" s="75" customFormat="1" ht="78.75" x14ac:dyDescent="0.25">
      <c r="A22" s="82" t="s">
        <v>34</v>
      </c>
      <c r="B22" s="77" t="s">
        <v>433</v>
      </c>
      <c r="C22" s="68" t="s">
        <v>88</v>
      </c>
      <c r="D22" s="69" t="s">
        <v>386</v>
      </c>
      <c r="E22" s="68" t="s">
        <v>82</v>
      </c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</row>
    <row r="23" spans="1:25" s="75" customFormat="1" ht="15.75" x14ac:dyDescent="0.25">
      <c r="A23" s="82" t="s">
        <v>36</v>
      </c>
      <c r="B23" s="67" t="s">
        <v>51</v>
      </c>
      <c r="C23" s="68"/>
      <c r="D23" s="69"/>
      <c r="E23" s="68"/>
      <c r="F23" s="65"/>
      <c r="G23" s="65"/>
      <c r="H23" s="65"/>
      <c r="I23" s="65"/>
      <c r="J23" s="65"/>
      <c r="K23" s="65"/>
      <c r="L23" s="65"/>
      <c r="M23" s="65">
        <v>50000</v>
      </c>
      <c r="N23" s="65"/>
      <c r="O23" s="65"/>
      <c r="P23" s="65"/>
      <c r="Q23" s="65">
        <v>50000</v>
      </c>
      <c r="R23" s="65"/>
      <c r="S23" s="65"/>
      <c r="T23" s="65"/>
      <c r="U23" s="65"/>
      <c r="V23" s="65"/>
      <c r="W23" s="65"/>
      <c r="X23" s="65"/>
      <c r="Y23" s="65"/>
    </row>
    <row r="24" spans="1:25" s="75" customFormat="1" ht="18.75" customHeight="1" x14ac:dyDescent="0.25">
      <c r="A24" s="82" t="s">
        <v>60</v>
      </c>
      <c r="B24" s="89" t="s">
        <v>85</v>
      </c>
      <c r="C24" s="68" t="s">
        <v>88</v>
      </c>
      <c r="D24" s="69" t="s">
        <v>459</v>
      </c>
      <c r="E24" s="68" t="s">
        <v>460</v>
      </c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</row>
    <row r="25" spans="1:25" s="75" customFormat="1" ht="18.75" customHeight="1" x14ac:dyDescent="0.25">
      <c r="A25" s="82" t="s">
        <v>63</v>
      </c>
      <c r="B25" s="67" t="s">
        <v>330</v>
      </c>
      <c r="C25" s="68"/>
      <c r="D25" s="69"/>
      <c r="E25" s="68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>
        <v>6000</v>
      </c>
      <c r="V25" s="65"/>
      <c r="W25" s="65"/>
      <c r="X25" s="65"/>
      <c r="Y25" s="65"/>
    </row>
    <row r="26" spans="1:25" s="75" customFormat="1" ht="15.75" x14ac:dyDescent="0.25">
      <c r="A26" s="82" t="s">
        <v>331</v>
      </c>
      <c r="B26" s="67" t="s">
        <v>211</v>
      </c>
      <c r="C26" s="68"/>
      <c r="D26" s="69"/>
      <c r="E26" s="68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>
        <v>50000</v>
      </c>
    </row>
    <row r="27" spans="1:25" s="75" customFormat="1" ht="15.75" x14ac:dyDescent="0.25">
      <c r="A27" s="82" t="s">
        <v>66</v>
      </c>
      <c r="B27" s="67" t="s">
        <v>461</v>
      </c>
      <c r="C27" s="68" t="s">
        <v>88</v>
      </c>
      <c r="D27" s="69" t="s">
        <v>89</v>
      </c>
      <c r="E27" s="68" t="s">
        <v>228</v>
      </c>
      <c r="F27" s="65"/>
      <c r="G27" s="65"/>
      <c r="H27" s="65"/>
      <c r="I27" s="65"/>
      <c r="J27" s="65"/>
      <c r="K27" s="65"/>
      <c r="L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</row>
    <row r="28" spans="1:25" s="75" customFormat="1" ht="15.75" x14ac:dyDescent="0.25">
      <c r="A28" s="82" t="s">
        <v>68</v>
      </c>
      <c r="B28" s="90" t="s">
        <v>91</v>
      </c>
      <c r="C28" s="68"/>
      <c r="D28" s="69"/>
      <c r="E28" s="68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R28" s="65"/>
      <c r="S28" s="65"/>
      <c r="T28" s="65"/>
      <c r="U28" s="65">
        <v>113851</v>
      </c>
      <c r="V28" s="65"/>
      <c r="W28" s="65"/>
      <c r="X28" s="65"/>
      <c r="Y28" s="65"/>
    </row>
    <row r="29" spans="1:25" s="75" customFormat="1" ht="33" customHeight="1" x14ac:dyDescent="0.25">
      <c r="A29" s="82" t="s">
        <v>293</v>
      </c>
      <c r="B29" s="67" t="s">
        <v>462</v>
      </c>
      <c r="C29" s="68" t="s">
        <v>88</v>
      </c>
      <c r="D29" s="69" t="s">
        <v>92</v>
      </c>
      <c r="E29" s="68" t="s">
        <v>228</v>
      </c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</row>
    <row r="30" spans="1:25" s="75" customFormat="1" ht="15.75" x14ac:dyDescent="0.25">
      <c r="A30" s="82" t="s">
        <v>294</v>
      </c>
      <c r="B30" s="90" t="s">
        <v>91</v>
      </c>
      <c r="C30" s="68"/>
      <c r="D30" s="69"/>
      <c r="E30" s="68"/>
      <c r="F30" s="65"/>
      <c r="G30" s="65"/>
      <c r="H30" s="65"/>
      <c r="J30" s="65"/>
      <c r="K30" s="65"/>
      <c r="L30" s="65"/>
      <c r="M30" s="65"/>
      <c r="N30" s="65"/>
      <c r="O30" s="65"/>
      <c r="P30" s="65"/>
      <c r="R30" s="65"/>
      <c r="S30" s="65"/>
      <c r="T30" s="65"/>
      <c r="U30" s="65">
        <v>170777</v>
      </c>
      <c r="V30" s="65"/>
      <c r="W30" s="65"/>
      <c r="X30" s="65"/>
      <c r="Y30" s="65"/>
    </row>
    <row r="31" spans="1:25" s="75" customFormat="1" ht="31.5" x14ac:dyDescent="0.25">
      <c r="A31" s="82" t="s">
        <v>295</v>
      </c>
      <c r="B31" s="67" t="s">
        <v>93</v>
      </c>
      <c r="C31" s="68" t="s">
        <v>88</v>
      </c>
      <c r="D31" s="69" t="s">
        <v>458</v>
      </c>
      <c r="E31" s="68" t="s">
        <v>457</v>
      </c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</row>
    <row r="32" spans="1:25" s="75" customFormat="1" ht="15.75" x14ac:dyDescent="0.25">
      <c r="A32" s="82" t="s">
        <v>296</v>
      </c>
      <c r="B32" s="67" t="s">
        <v>51</v>
      </c>
      <c r="C32" s="68"/>
      <c r="D32" s="69"/>
      <c r="E32" s="68"/>
      <c r="F32" s="65"/>
      <c r="G32" s="65"/>
      <c r="H32" s="65"/>
      <c r="I32" s="65"/>
      <c r="J32" s="65"/>
      <c r="K32" s="65"/>
      <c r="L32" s="65"/>
      <c r="M32" s="65">
        <v>232866</v>
      </c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</row>
    <row r="33" spans="1:26" s="75" customFormat="1" ht="31.5" x14ac:dyDescent="0.25">
      <c r="A33" s="82" t="s">
        <v>410</v>
      </c>
      <c r="B33" s="67" t="s">
        <v>292</v>
      </c>
      <c r="C33" s="68"/>
      <c r="D33" s="69"/>
      <c r="E33" s="68" t="s">
        <v>117</v>
      </c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</row>
    <row r="34" spans="1:26" s="75" customFormat="1" ht="15.75" x14ac:dyDescent="0.25">
      <c r="A34" s="82" t="s">
        <v>411</v>
      </c>
      <c r="B34" s="67" t="s">
        <v>329</v>
      </c>
      <c r="C34" s="68"/>
      <c r="D34" s="69"/>
      <c r="E34" s="68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>
        <v>6000</v>
      </c>
      <c r="R34" s="65"/>
      <c r="S34" s="65"/>
      <c r="T34" s="65"/>
      <c r="U34" s="65"/>
      <c r="V34" s="65"/>
      <c r="W34" s="65"/>
      <c r="X34" s="65"/>
      <c r="Y34" s="65"/>
    </row>
    <row r="35" spans="1:26" s="75" customFormat="1" ht="15.75" x14ac:dyDescent="0.25">
      <c r="A35" s="82" t="s">
        <v>412</v>
      </c>
      <c r="B35" s="67" t="s">
        <v>211</v>
      </c>
      <c r="C35" s="68"/>
      <c r="D35" s="69"/>
      <c r="E35" s="68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>
        <v>70000</v>
      </c>
      <c r="V35" s="65"/>
      <c r="W35" s="65"/>
      <c r="X35" s="65"/>
      <c r="Y35" s="65">
        <v>100000</v>
      </c>
    </row>
    <row r="36" spans="1:26" s="75" customFormat="1" ht="31.5" x14ac:dyDescent="0.25">
      <c r="A36" s="82" t="s">
        <v>297</v>
      </c>
      <c r="B36" s="67" t="s">
        <v>263</v>
      </c>
      <c r="C36" s="68"/>
      <c r="D36" s="69"/>
      <c r="E36" s="68" t="s">
        <v>117</v>
      </c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</row>
    <row r="37" spans="1:26" s="75" customFormat="1" ht="15.75" x14ac:dyDescent="0.25">
      <c r="A37" s="82" t="s">
        <v>298</v>
      </c>
      <c r="B37" s="67" t="s">
        <v>329</v>
      </c>
      <c r="C37" s="68"/>
      <c r="D37" s="69"/>
      <c r="E37" s="68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>
        <v>6000</v>
      </c>
      <c r="R37" s="65"/>
      <c r="S37" s="65"/>
      <c r="T37" s="65"/>
      <c r="U37" s="65"/>
      <c r="V37" s="65"/>
      <c r="W37" s="65"/>
      <c r="X37" s="65"/>
      <c r="Y37" s="65"/>
    </row>
    <row r="38" spans="1:26" s="75" customFormat="1" ht="15.75" x14ac:dyDescent="0.25">
      <c r="A38" s="82" t="s">
        <v>476</v>
      </c>
      <c r="B38" s="67" t="s">
        <v>211</v>
      </c>
      <c r="C38" s="68"/>
      <c r="D38" s="69"/>
      <c r="E38" s="68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>
        <v>70000</v>
      </c>
      <c r="V38" s="65"/>
      <c r="W38" s="65"/>
      <c r="X38" s="65"/>
      <c r="Y38" s="65">
        <v>100000</v>
      </c>
    </row>
    <row r="39" spans="1:26" s="182" customFormat="1" ht="47.25" x14ac:dyDescent="0.25">
      <c r="A39" s="82" t="s">
        <v>44</v>
      </c>
      <c r="B39" s="216" t="s">
        <v>104</v>
      </c>
      <c r="C39" s="200"/>
      <c r="D39" s="201"/>
      <c r="E39" s="200"/>
      <c r="F39" s="217"/>
      <c r="G39" s="217"/>
      <c r="H39" s="217"/>
      <c r="I39" s="217">
        <f>I42</f>
        <v>0</v>
      </c>
      <c r="J39" s="217"/>
      <c r="K39" s="217"/>
      <c r="L39" s="217"/>
      <c r="M39" s="217">
        <f>M44</f>
        <v>63000</v>
      </c>
      <c r="N39" s="217"/>
      <c r="O39" s="217"/>
      <c r="P39" s="217"/>
      <c r="Q39" s="217">
        <f>Q42</f>
        <v>0</v>
      </c>
      <c r="R39" s="217"/>
      <c r="S39" s="217"/>
      <c r="T39" s="217"/>
      <c r="U39" s="217">
        <f>U42+U44</f>
        <v>150000</v>
      </c>
      <c r="V39" s="217"/>
      <c r="W39" s="217"/>
      <c r="X39" s="217"/>
      <c r="Y39" s="217">
        <f>Y42</f>
        <v>0</v>
      </c>
      <c r="Z39" s="183"/>
    </row>
    <row r="40" spans="1:26" s="75" customFormat="1" ht="31.5" x14ac:dyDescent="0.25">
      <c r="A40" s="82"/>
      <c r="B40" s="67" t="s">
        <v>105</v>
      </c>
      <c r="C40" s="68"/>
      <c r="D40" s="69"/>
      <c r="E40" s="68"/>
      <c r="F40" s="65"/>
      <c r="G40" s="65"/>
      <c r="H40" s="65"/>
      <c r="I40" s="65"/>
      <c r="J40" s="65"/>
      <c r="K40" s="65"/>
      <c r="L40" s="65"/>
      <c r="M40" s="65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</row>
    <row r="41" spans="1:26" s="75" customFormat="1" ht="36.75" customHeight="1" x14ac:dyDescent="0.25">
      <c r="A41" s="82" t="s">
        <v>46</v>
      </c>
      <c r="B41" s="67" t="s">
        <v>107</v>
      </c>
      <c r="C41" s="68" t="s">
        <v>110</v>
      </c>
      <c r="D41" s="69" t="s">
        <v>209</v>
      </c>
      <c r="E41" s="68" t="s">
        <v>485</v>
      </c>
      <c r="F41" s="65"/>
      <c r="G41" s="65"/>
      <c r="H41" s="65"/>
      <c r="I41" s="65"/>
      <c r="J41" s="65"/>
      <c r="K41" s="65"/>
      <c r="L41" s="65"/>
      <c r="M41" s="65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</row>
    <row r="42" spans="1:26" s="75" customFormat="1" ht="15.75" x14ac:dyDescent="0.25">
      <c r="A42" s="82" t="s">
        <v>48</v>
      </c>
      <c r="B42" s="67" t="s">
        <v>51</v>
      </c>
      <c r="C42" s="68"/>
      <c r="D42" s="69"/>
      <c r="E42" s="68"/>
      <c r="F42" s="65"/>
      <c r="G42" s="65"/>
      <c r="H42" s="65"/>
      <c r="I42" s="65"/>
      <c r="J42" s="65"/>
      <c r="K42" s="65"/>
      <c r="L42" s="65"/>
      <c r="M42" s="65"/>
      <c r="N42" s="81"/>
      <c r="O42" s="81"/>
      <c r="P42" s="81"/>
      <c r="Q42" s="81"/>
      <c r="R42" s="81"/>
      <c r="S42" s="81"/>
      <c r="T42" s="81"/>
      <c r="U42" s="72">
        <v>150000</v>
      </c>
      <c r="V42" s="81"/>
      <c r="W42" s="81"/>
      <c r="X42" s="81"/>
      <c r="Y42" s="72"/>
    </row>
    <row r="43" spans="1:26" s="75" customFormat="1" ht="36.75" customHeight="1" x14ac:dyDescent="0.25">
      <c r="A43" s="82" t="s">
        <v>72</v>
      </c>
      <c r="B43" s="67" t="s">
        <v>109</v>
      </c>
      <c r="C43" s="68" t="s">
        <v>110</v>
      </c>
      <c r="D43" s="69" t="s">
        <v>89</v>
      </c>
      <c r="E43" s="68" t="s">
        <v>151</v>
      </c>
      <c r="F43" s="65"/>
      <c r="G43" s="65"/>
      <c r="H43" s="65"/>
      <c r="I43" s="65"/>
      <c r="J43" s="65"/>
      <c r="K43" s="65"/>
      <c r="L43" s="65"/>
      <c r="M43" s="65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</row>
    <row r="44" spans="1:26" s="75" customFormat="1" ht="15.75" x14ac:dyDescent="0.25">
      <c r="A44" s="285" t="s">
        <v>73</v>
      </c>
      <c r="B44" s="67" t="s">
        <v>51</v>
      </c>
      <c r="C44" s="68"/>
      <c r="D44" s="69"/>
      <c r="E44" s="68"/>
      <c r="F44" s="65"/>
      <c r="G44" s="65"/>
      <c r="H44" s="65"/>
      <c r="I44" s="65"/>
      <c r="J44" s="65"/>
      <c r="K44" s="65"/>
      <c r="L44" s="65"/>
      <c r="M44" s="65">
        <v>63000</v>
      </c>
      <c r="N44" s="81"/>
      <c r="O44" s="81"/>
      <c r="P44" s="81"/>
      <c r="Q44" s="81"/>
      <c r="R44" s="81"/>
      <c r="S44" s="81"/>
      <c r="T44" s="81"/>
      <c r="U44" s="72"/>
      <c r="V44" s="81"/>
      <c r="W44" s="81"/>
      <c r="X44" s="81"/>
      <c r="Y44" s="81"/>
    </row>
    <row r="45" spans="1:26" s="182" customFormat="1" ht="51" customHeight="1" x14ac:dyDescent="0.25">
      <c r="A45" s="13" t="s">
        <v>74</v>
      </c>
      <c r="B45" s="218" t="s">
        <v>112</v>
      </c>
      <c r="C45" s="219"/>
      <c r="D45" s="219"/>
      <c r="E45" s="219"/>
      <c r="F45" s="220"/>
      <c r="G45" s="220"/>
      <c r="H45" s="220"/>
      <c r="I45" s="221">
        <f>I48+I49+I51+I52+I54+I55+I57+I59+I66+I67+I69+I70+I72+I73+I75+I76+I78+I79+I81+I82+I84+I85+I87+I88+I90+I91+I93+I94+I96+I97+I99+I100+I102+I103+I105+I106+I108+I109+I111+I112+I114+I116+I118+I120+I121+I123+I124+I126+I127+I129+I131+I133+I135+I137+I138+I140+I141+I143+I144+I146+I147</f>
        <v>0</v>
      </c>
      <c r="J45" s="220"/>
      <c r="K45" s="221">
        <f>K48+K49+K51+K52+K54+K55+K57+K59+K66+K67+K69+K70+K72+K73+K75+K76+K78+K79+K81+K82+K84+K85+K87+K88+K90+K91+K93+K94+K96+K97+K99+K100+K102+K103+K105+K106+K108+K109+K111+K112+K114+K116+K118+K120+K121+K123+K124+K126+K127+K129+K131+K133+K135+K137+K138+K140+K141+K143+K144+K146+K147</f>
        <v>9849</v>
      </c>
      <c r="L45" s="221">
        <f t="shared" ref="L45:Y45" si="2">L48+L49+L51+L52+L54+L55+L57+L59+L66+L67+L69+L70+L72+L73+L75+L76+L78+L79+L81+L82+L84+L85+L87+L88+L90+L91+L93+L94+L96+L97+L99+L100+L102+L103+L105+L106+L108+L109+L111+L112+L114+L116+L118+L120+L121+L123+L124+L126+L127+L129+L131+L133+L135+L137+L138+L140+L141+L143+L144+L146+L147</f>
        <v>7867</v>
      </c>
      <c r="M45" s="221">
        <f t="shared" si="2"/>
        <v>134411</v>
      </c>
      <c r="N45" s="221"/>
      <c r="O45" s="221">
        <f t="shared" si="2"/>
        <v>0</v>
      </c>
      <c r="P45" s="221">
        <f t="shared" si="2"/>
        <v>0</v>
      </c>
      <c r="Q45" s="221">
        <f t="shared" si="2"/>
        <v>191948</v>
      </c>
      <c r="R45" s="221"/>
      <c r="S45" s="221"/>
      <c r="T45" s="221"/>
      <c r="U45" s="221">
        <f t="shared" si="2"/>
        <v>78892</v>
      </c>
      <c r="V45" s="221"/>
      <c r="W45" s="221"/>
      <c r="X45" s="221"/>
      <c r="Y45" s="221">
        <f t="shared" si="2"/>
        <v>52410</v>
      </c>
    </row>
    <row r="46" spans="1:26" s="75" customFormat="1" ht="39" customHeight="1" x14ac:dyDescent="0.25">
      <c r="A46" s="13"/>
      <c r="B46" s="91" t="s">
        <v>113</v>
      </c>
      <c r="C46" s="71"/>
      <c r="D46" s="71"/>
      <c r="E46" s="71"/>
      <c r="F46" s="81"/>
      <c r="G46" s="81"/>
      <c r="H46" s="81"/>
      <c r="I46" s="81"/>
      <c r="J46" s="81"/>
      <c r="K46" s="81"/>
      <c r="L46" s="81"/>
      <c r="M46" s="92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</row>
    <row r="47" spans="1:26" s="75" customFormat="1" ht="65.25" customHeight="1" x14ac:dyDescent="0.25">
      <c r="A47" s="284" t="s">
        <v>218</v>
      </c>
      <c r="B47" s="74" t="s">
        <v>215</v>
      </c>
      <c r="C47" s="301" t="s">
        <v>39</v>
      </c>
      <c r="D47" s="301">
        <v>720</v>
      </c>
      <c r="E47" s="301" t="s">
        <v>214</v>
      </c>
      <c r="F47" s="81"/>
      <c r="G47" s="81"/>
      <c r="H47" s="81"/>
      <c r="I47" s="81"/>
      <c r="J47" s="81"/>
      <c r="K47" s="81"/>
      <c r="L47" s="93"/>
      <c r="M47" s="66"/>
      <c r="N47" s="94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</row>
    <row r="48" spans="1:26" s="75" customFormat="1" ht="20.25" customHeight="1" x14ac:dyDescent="0.25">
      <c r="A48" s="284" t="s">
        <v>219</v>
      </c>
      <c r="B48" s="74" t="s">
        <v>64</v>
      </c>
      <c r="C48" s="301"/>
      <c r="D48" s="301"/>
      <c r="E48" s="301"/>
      <c r="F48" s="81"/>
      <c r="G48" s="81"/>
      <c r="H48" s="81"/>
      <c r="I48" s="81"/>
      <c r="J48" s="81"/>
      <c r="K48" s="81"/>
      <c r="L48" s="93"/>
      <c r="M48" s="306">
        <v>4875</v>
      </c>
      <c r="N48" s="94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</row>
    <row r="49" spans="1:25" s="75" customFormat="1" ht="15.75" customHeight="1" x14ac:dyDescent="0.25">
      <c r="A49" s="284" t="s">
        <v>343</v>
      </c>
      <c r="B49" s="74" t="s">
        <v>65</v>
      </c>
      <c r="C49" s="301"/>
      <c r="D49" s="301"/>
      <c r="E49" s="301"/>
      <c r="F49" s="81"/>
      <c r="G49" s="81"/>
      <c r="H49" s="81"/>
      <c r="I49" s="81"/>
      <c r="J49" s="81"/>
      <c r="K49" s="81"/>
      <c r="L49" s="93"/>
      <c r="M49" s="306"/>
      <c r="N49" s="94"/>
      <c r="O49" s="81"/>
      <c r="P49" s="81"/>
      <c r="Q49" s="262">
        <v>14600</v>
      </c>
      <c r="R49" s="81"/>
      <c r="S49" s="81"/>
      <c r="T49" s="81"/>
      <c r="U49" s="262">
        <v>14600</v>
      </c>
      <c r="V49" s="262"/>
      <c r="W49" s="262"/>
      <c r="X49" s="262"/>
      <c r="Y49" s="262">
        <v>14600</v>
      </c>
    </row>
    <row r="50" spans="1:25" s="75" customFormat="1" ht="33.75" customHeight="1" x14ac:dyDescent="0.25">
      <c r="A50" s="82" t="s">
        <v>220</v>
      </c>
      <c r="B50" s="74" t="s">
        <v>114</v>
      </c>
      <c r="C50" s="301" t="s">
        <v>115</v>
      </c>
      <c r="D50" s="301" t="s">
        <v>116</v>
      </c>
      <c r="E50" s="301" t="s">
        <v>213</v>
      </c>
      <c r="F50" s="81"/>
      <c r="G50" s="81"/>
      <c r="H50" s="81"/>
      <c r="I50" s="96"/>
      <c r="J50" s="81"/>
      <c r="K50" s="81"/>
      <c r="L50" s="93"/>
      <c r="M50" s="66"/>
      <c r="N50" s="94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</row>
    <row r="51" spans="1:25" s="75" customFormat="1" ht="18" customHeight="1" x14ac:dyDescent="0.25">
      <c r="A51" s="82" t="s">
        <v>221</v>
      </c>
      <c r="B51" s="74" t="s">
        <v>64</v>
      </c>
      <c r="C51" s="301"/>
      <c r="D51" s="301"/>
      <c r="E51" s="301"/>
      <c r="F51" s="81"/>
      <c r="G51" s="81"/>
      <c r="H51" s="81"/>
      <c r="I51" s="304"/>
      <c r="J51" s="81"/>
      <c r="K51" s="81"/>
      <c r="L51" s="97"/>
      <c r="M51" s="304">
        <v>1500</v>
      </c>
      <c r="N51" s="99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</row>
    <row r="52" spans="1:25" s="75" customFormat="1" ht="18.75" customHeight="1" x14ac:dyDescent="0.25">
      <c r="A52" s="82" t="s">
        <v>344</v>
      </c>
      <c r="B52" s="74" t="s">
        <v>65</v>
      </c>
      <c r="C52" s="301"/>
      <c r="D52" s="301"/>
      <c r="E52" s="301"/>
      <c r="F52" s="81"/>
      <c r="G52" s="81"/>
      <c r="H52" s="81"/>
      <c r="I52" s="72"/>
      <c r="J52" s="81"/>
      <c r="K52" s="93"/>
      <c r="L52" s="66"/>
      <c r="M52" s="101"/>
      <c r="N52" s="66"/>
      <c r="O52" s="94"/>
      <c r="P52" s="81"/>
      <c r="Q52" s="101">
        <v>10200</v>
      </c>
      <c r="R52" s="81"/>
      <c r="S52" s="81"/>
      <c r="T52" s="81"/>
      <c r="U52" s="81"/>
      <c r="V52" s="81"/>
      <c r="W52" s="81"/>
      <c r="X52" s="81"/>
      <c r="Y52" s="81"/>
    </row>
    <row r="53" spans="1:25" s="75" customFormat="1" ht="63" x14ac:dyDescent="0.25">
      <c r="A53" s="82" t="s">
        <v>176</v>
      </c>
      <c r="B53" s="102" t="s">
        <v>399</v>
      </c>
      <c r="C53" s="301" t="s">
        <v>61</v>
      </c>
      <c r="D53" s="301">
        <v>1.5</v>
      </c>
      <c r="E53" s="301" t="s">
        <v>117</v>
      </c>
      <c r="F53" s="81"/>
      <c r="G53" s="81"/>
      <c r="H53" s="81"/>
      <c r="I53" s="81"/>
      <c r="J53" s="81"/>
      <c r="K53" s="81"/>
      <c r="L53" s="103"/>
      <c r="M53" s="104"/>
      <c r="N53" s="105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</row>
    <row r="54" spans="1:25" s="75" customFormat="1" ht="15.75" x14ac:dyDescent="0.25">
      <c r="A54" s="82" t="s">
        <v>177</v>
      </c>
      <c r="B54" s="74" t="s">
        <v>64</v>
      </c>
      <c r="C54" s="301"/>
      <c r="D54" s="301"/>
      <c r="E54" s="301"/>
      <c r="F54" s="81"/>
      <c r="G54" s="81"/>
      <c r="H54" s="81"/>
      <c r="I54" s="81"/>
      <c r="J54" s="81"/>
      <c r="K54" s="81"/>
      <c r="L54" s="93"/>
      <c r="M54" s="106"/>
      <c r="N54" s="99"/>
      <c r="O54" s="81"/>
      <c r="P54" s="81"/>
      <c r="Q54" s="72">
        <v>4800</v>
      </c>
      <c r="R54" s="81"/>
      <c r="S54" s="81"/>
      <c r="T54" s="81"/>
      <c r="U54" s="81"/>
      <c r="V54" s="81"/>
      <c r="W54" s="81"/>
      <c r="X54" s="81"/>
      <c r="Y54" s="81"/>
    </row>
    <row r="55" spans="1:25" s="75" customFormat="1" ht="17.25" customHeight="1" x14ac:dyDescent="0.25">
      <c r="A55" s="295" t="s">
        <v>345</v>
      </c>
      <c r="B55" s="107" t="s">
        <v>65</v>
      </c>
      <c r="C55" s="108"/>
      <c r="D55" s="108"/>
      <c r="E55" s="108"/>
      <c r="F55" s="81"/>
      <c r="G55" s="81"/>
      <c r="H55" s="81"/>
      <c r="I55" s="81"/>
      <c r="J55" s="81"/>
      <c r="K55" s="81"/>
      <c r="L55" s="93"/>
      <c r="M55" s="66"/>
      <c r="N55" s="66"/>
      <c r="O55" s="94"/>
      <c r="P55" s="81"/>
      <c r="Q55" s="72"/>
      <c r="R55" s="81"/>
      <c r="S55" s="81"/>
      <c r="T55" s="81"/>
      <c r="U55" s="81">
        <v>14000</v>
      </c>
      <c r="V55" s="81"/>
      <c r="W55" s="81"/>
      <c r="X55" s="81"/>
      <c r="Y55" s="81">
        <v>14000</v>
      </c>
    </row>
    <row r="56" spans="1:25" s="75" customFormat="1" ht="81" customHeight="1" x14ac:dyDescent="0.25">
      <c r="A56" s="297" t="s">
        <v>178</v>
      </c>
      <c r="B56" s="73" t="s">
        <v>282</v>
      </c>
      <c r="C56" s="109" t="s">
        <v>61</v>
      </c>
      <c r="D56" s="68" t="s">
        <v>283</v>
      </c>
      <c r="E56" s="68" t="s">
        <v>82</v>
      </c>
      <c r="F56" s="66"/>
      <c r="G56" s="66"/>
      <c r="H56" s="66"/>
      <c r="I56" s="66"/>
      <c r="J56" s="66"/>
      <c r="K56" s="110"/>
      <c r="L56" s="111"/>
      <c r="M56" s="101"/>
      <c r="N56" s="66"/>
      <c r="O56" s="66"/>
      <c r="P56" s="66"/>
      <c r="Q56" s="101"/>
      <c r="R56" s="66"/>
      <c r="S56" s="66"/>
      <c r="T56" s="66"/>
      <c r="U56" s="66"/>
      <c r="V56" s="66"/>
      <c r="W56" s="66"/>
      <c r="X56" s="66"/>
      <c r="Y56" s="66"/>
    </row>
    <row r="57" spans="1:25" s="75" customFormat="1" ht="17.25" customHeight="1" x14ac:dyDescent="0.25">
      <c r="A57" s="297" t="s">
        <v>280</v>
      </c>
      <c r="B57" s="67" t="s">
        <v>51</v>
      </c>
      <c r="C57" s="109"/>
      <c r="D57" s="109"/>
      <c r="E57" s="109"/>
      <c r="F57" s="66"/>
      <c r="G57" s="66"/>
      <c r="H57" s="66"/>
      <c r="I57" s="66"/>
      <c r="J57" s="66"/>
      <c r="K57" s="149">
        <v>9849</v>
      </c>
      <c r="L57" s="149">
        <v>7867</v>
      </c>
      <c r="M57" s="101"/>
      <c r="N57" s="66"/>
      <c r="O57" s="66"/>
      <c r="P57" s="66"/>
      <c r="Q57" s="101"/>
      <c r="R57" s="66"/>
      <c r="S57" s="66"/>
      <c r="T57" s="66"/>
      <c r="U57" s="66"/>
      <c r="V57" s="66"/>
      <c r="W57" s="66"/>
      <c r="X57" s="66"/>
      <c r="Y57" s="66"/>
    </row>
    <row r="58" spans="1:25" s="75" customFormat="1" ht="48" customHeight="1" x14ac:dyDescent="0.25">
      <c r="A58" s="297" t="s">
        <v>180</v>
      </c>
      <c r="B58" s="78" t="s">
        <v>27</v>
      </c>
      <c r="C58" s="68" t="s">
        <v>61</v>
      </c>
      <c r="D58" s="69" t="s">
        <v>427</v>
      </c>
      <c r="E58" s="68" t="s">
        <v>62</v>
      </c>
      <c r="F58" s="66"/>
      <c r="G58" s="66"/>
      <c r="H58" s="66"/>
      <c r="I58" s="66"/>
      <c r="J58" s="66"/>
      <c r="K58" s="66"/>
      <c r="L58" s="66"/>
      <c r="M58" s="101"/>
      <c r="N58" s="66"/>
      <c r="O58" s="66"/>
      <c r="P58" s="66"/>
      <c r="Q58" s="101"/>
      <c r="R58" s="66"/>
      <c r="S58" s="66"/>
      <c r="T58" s="66"/>
      <c r="U58" s="66"/>
      <c r="V58" s="66"/>
      <c r="W58" s="66"/>
      <c r="X58" s="66"/>
      <c r="Y58" s="66"/>
    </row>
    <row r="59" spans="1:25" s="75" customFormat="1" ht="17.25" customHeight="1" x14ac:dyDescent="0.25">
      <c r="A59" s="297" t="s">
        <v>181</v>
      </c>
      <c r="B59" s="112" t="s">
        <v>51</v>
      </c>
      <c r="C59" s="109"/>
      <c r="D59" s="109"/>
      <c r="E59" s="109"/>
      <c r="F59" s="66"/>
      <c r="G59" s="66"/>
      <c r="H59" s="66"/>
      <c r="I59" s="66"/>
      <c r="J59" s="66"/>
      <c r="K59" s="66"/>
      <c r="L59" s="66"/>
      <c r="M59" s="263">
        <v>55450</v>
      </c>
      <c r="N59" s="66"/>
      <c r="O59" s="66"/>
      <c r="P59" s="66"/>
      <c r="Q59" s="113">
        <v>10834</v>
      </c>
      <c r="R59" s="66"/>
      <c r="S59" s="66"/>
      <c r="T59" s="66"/>
      <c r="U59" s="113"/>
      <c r="V59" s="66"/>
      <c r="W59" s="66"/>
      <c r="X59" s="66"/>
      <c r="Y59" s="66"/>
    </row>
    <row r="60" spans="1:25" s="75" customFormat="1" ht="15.75" customHeight="1" x14ac:dyDescent="0.25">
      <c r="A60" s="374" t="s">
        <v>299</v>
      </c>
      <c r="B60" s="373" t="s">
        <v>275</v>
      </c>
      <c r="C60" s="375" t="s">
        <v>61</v>
      </c>
      <c r="D60" s="377">
        <v>0.11</v>
      </c>
      <c r="E60" s="379" t="s">
        <v>232</v>
      </c>
      <c r="F60" s="381"/>
      <c r="G60" s="381"/>
      <c r="H60" s="381"/>
      <c r="I60" s="381"/>
      <c r="J60" s="381"/>
      <c r="K60" s="381"/>
      <c r="L60" s="381"/>
      <c r="M60" s="382"/>
      <c r="N60" s="382"/>
      <c r="O60" s="381"/>
      <c r="P60" s="381"/>
      <c r="Q60" s="381"/>
      <c r="R60" s="381"/>
      <c r="S60" s="381"/>
      <c r="T60" s="381"/>
      <c r="U60" s="381"/>
      <c r="V60" s="381"/>
      <c r="W60" s="381"/>
      <c r="X60" s="381"/>
      <c r="Y60" s="381"/>
    </row>
    <row r="61" spans="1:25" s="75" customFormat="1" ht="15.75" customHeight="1" x14ac:dyDescent="0.25">
      <c r="A61" s="374"/>
      <c r="B61" s="373"/>
      <c r="C61" s="375"/>
      <c r="D61" s="377"/>
      <c r="E61" s="379"/>
      <c r="F61" s="382"/>
      <c r="G61" s="382"/>
      <c r="H61" s="382"/>
      <c r="I61" s="382"/>
      <c r="J61" s="382"/>
      <c r="K61" s="382"/>
      <c r="L61" s="382"/>
      <c r="M61" s="382"/>
      <c r="N61" s="382"/>
      <c r="O61" s="382"/>
      <c r="P61" s="382"/>
      <c r="Q61" s="382"/>
      <c r="R61" s="382"/>
      <c r="S61" s="382"/>
      <c r="T61" s="382"/>
      <c r="U61" s="382"/>
      <c r="V61" s="382"/>
      <c r="W61" s="382"/>
      <c r="X61" s="382"/>
      <c r="Y61" s="382"/>
    </row>
    <row r="62" spans="1:25" s="75" customFormat="1" ht="15.75" customHeight="1" x14ac:dyDescent="0.25">
      <c r="A62" s="374"/>
      <c r="B62" s="373"/>
      <c r="C62" s="375"/>
      <c r="D62" s="377"/>
      <c r="E62" s="379"/>
      <c r="F62" s="382"/>
      <c r="G62" s="382"/>
      <c r="H62" s="382"/>
      <c r="I62" s="382"/>
      <c r="J62" s="382"/>
      <c r="K62" s="382"/>
      <c r="L62" s="382"/>
      <c r="M62" s="382"/>
      <c r="N62" s="382"/>
      <c r="O62" s="382"/>
      <c r="P62" s="382"/>
      <c r="Q62" s="382"/>
      <c r="R62" s="382"/>
      <c r="S62" s="382"/>
      <c r="T62" s="382"/>
      <c r="U62" s="382"/>
      <c r="V62" s="382"/>
      <c r="W62" s="382"/>
      <c r="X62" s="382"/>
      <c r="Y62" s="382"/>
    </row>
    <row r="63" spans="1:25" s="75" customFormat="1" ht="15.75" customHeight="1" x14ac:dyDescent="0.25">
      <c r="A63" s="374"/>
      <c r="B63" s="373"/>
      <c r="C63" s="375"/>
      <c r="D63" s="377"/>
      <c r="E63" s="379"/>
      <c r="F63" s="382"/>
      <c r="G63" s="382"/>
      <c r="H63" s="382"/>
      <c r="I63" s="382"/>
      <c r="J63" s="382"/>
      <c r="K63" s="382"/>
      <c r="L63" s="382"/>
      <c r="M63" s="382"/>
      <c r="N63" s="382"/>
      <c r="O63" s="382"/>
      <c r="P63" s="382"/>
      <c r="Q63" s="382"/>
      <c r="R63" s="382"/>
      <c r="S63" s="382"/>
      <c r="T63" s="382"/>
      <c r="U63" s="382"/>
      <c r="V63" s="382"/>
      <c r="W63" s="382"/>
      <c r="X63" s="382"/>
      <c r="Y63" s="382"/>
    </row>
    <row r="64" spans="1:25" s="75" customFormat="1" ht="4.5" customHeight="1" x14ac:dyDescent="0.25">
      <c r="A64" s="374"/>
      <c r="B64" s="373"/>
      <c r="C64" s="375"/>
      <c r="D64" s="377"/>
      <c r="E64" s="379"/>
      <c r="F64" s="382"/>
      <c r="G64" s="382"/>
      <c r="H64" s="382"/>
      <c r="I64" s="382"/>
      <c r="J64" s="382"/>
      <c r="K64" s="382"/>
      <c r="L64" s="382"/>
      <c r="M64" s="382"/>
      <c r="N64" s="382"/>
      <c r="O64" s="382"/>
      <c r="P64" s="382"/>
      <c r="Q64" s="382"/>
      <c r="R64" s="382"/>
      <c r="S64" s="382"/>
      <c r="T64" s="382"/>
      <c r="U64" s="382"/>
      <c r="V64" s="382"/>
      <c r="W64" s="382"/>
      <c r="X64" s="382"/>
      <c r="Y64" s="382"/>
    </row>
    <row r="65" spans="1:25" s="75" customFormat="1" ht="29.25" customHeight="1" x14ac:dyDescent="0.25">
      <c r="A65" s="374"/>
      <c r="B65" s="373"/>
      <c r="C65" s="376"/>
      <c r="D65" s="378"/>
      <c r="E65" s="380"/>
      <c r="F65" s="383"/>
      <c r="G65" s="383"/>
      <c r="H65" s="383"/>
      <c r="I65" s="383"/>
      <c r="J65" s="383"/>
      <c r="K65" s="383"/>
      <c r="L65" s="383"/>
      <c r="M65" s="383"/>
      <c r="N65" s="383"/>
      <c r="O65" s="383"/>
      <c r="P65" s="383"/>
      <c r="Q65" s="383"/>
      <c r="R65" s="383"/>
      <c r="S65" s="383"/>
      <c r="T65" s="383"/>
      <c r="U65" s="383"/>
      <c r="V65" s="383"/>
      <c r="W65" s="383"/>
      <c r="X65" s="383"/>
      <c r="Y65" s="383"/>
    </row>
    <row r="66" spans="1:25" s="75" customFormat="1" ht="16.5" customHeight="1" x14ac:dyDescent="0.25">
      <c r="A66" s="298" t="s">
        <v>350</v>
      </c>
      <c r="B66" s="114" t="s">
        <v>330</v>
      </c>
      <c r="C66" s="115"/>
      <c r="D66" s="116"/>
      <c r="E66" s="117"/>
      <c r="F66" s="95"/>
      <c r="G66" s="95"/>
      <c r="H66" s="95"/>
      <c r="I66" s="95"/>
      <c r="J66" s="95"/>
      <c r="K66" s="95"/>
      <c r="L66" s="95"/>
      <c r="M66" s="95"/>
      <c r="N66" s="95"/>
      <c r="O66" s="95"/>
      <c r="P66" s="95"/>
      <c r="Q66" s="95">
        <v>603</v>
      </c>
      <c r="R66" s="95"/>
      <c r="S66" s="95"/>
      <c r="T66" s="95"/>
      <c r="U66" s="95"/>
      <c r="V66" s="95"/>
      <c r="W66" s="95"/>
      <c r="X66" s="95"/>
      <c r="Y66" s="95"/>
    </row>
    <row r="67" spans="1:25" s="75" customFormat="1" ht="15.75" x14ac:dyDescent="0.25">
      <c r="A67" s="299" t="s">
        <v>351</v>
      </c>
      <c r="B67" s="118" t="s">
        <v>65</v>
      </c>
      <c r="C67" s="108"/>
      <c r="D67" s="108"/>
      <c r="E67" s="108"/>
      <c r="F67" s="81"/>
      <c r="G67" s="81"/>
      <c r="H67" s="81"/>
      <c r="I67" s="81"/>
      <c r="J67" s="81"/>
      <c r="K67" s="81"/>
      <c r="L67" s="81"/>
      <c r="M67" s="72"/>
      <c r="N67" s="81"/>
      <c r="O67" s="81"/>
      <c r="P67" s="81"/>
      <c r="Q67" s="72"/>
      <c r="R67" s="72"/>
      <c r="S67" s="72"/>
      <c r="T67" s="72"/>
      <c r="U67" s="72">
        <v>677</v>
      </c>
      <c r="V67" s="72"/>
      <c r="W67" s="81"/>
      <c r="X67" s="81"/>
      <c r="Y67" s="81"/>
    </row>
    <row r="68" spans="1:25" s="75" customFormat="1" ht="110.25" x14ac:dyDescent="0.25">
      <c r="A68" s="82" t="s">
        <v>300</v>
      </c>
      <c r="B68" s="74" t="s">
        <v>233</v>
      </c>
      <c r="C68" s="71" t="s">
        <v>61</v>
      </c>
      <c r="D68" s="71">
        <v>0.4</v>
      </c>
      <c r="E68" s="71" t="s">
        <v>232</v>
      </c>
      <c r="F68" s="81"/>
      <c r="G68" s="81"/>
      <c r="H68" s="81"/>
      <c r="I68" s="81"/>
      <c r="J68" s="81"/>
      <c r="K68" s="81"/>
      <c r="L68" s="81"/>
      <c r="M68" s="72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</row>
    <row r="69" spans="1:25" s="75" customFormat="1" ht="15.75" x14ac:dyDescent="0.25">
      <c r="A69" s="82" t="s">
        <v>352</v>
      </c>
      <c r="B69" s="74" t="s">
        <v>330</v>
      </c>
      <c r="C69" s="71"/>
      <c r="D69" s="71"/>
      <c r="E69" s="71"/>
      <c r="F69" s="81"/>
      <c r="G69" s="81"/>
      <c r="H69" s="81"/>
      <c r="I69" s="81"/>
      <c r="J69" s="81"/>
      <c r="K69" s="81"/>
      <c r="L69" s="81"/>
      <c r="M69" s="72"/>
      <c r="N69" s="81"/>
      <c r="O69" s="81"/>
      <c r="P69" s="81"/>
      <c r="Q69" s="72">
        <v>605</v>
      </c>
      <c r="R69" s="81"/>
      <c r="S69" s="81"/>
      <c r="T69" s="81"/>
      <c r="U69" s="81"/>
      <c r="V69" s="81"/>
      <c r="W69" s="81"/>
      <c r="X69" s="81"/>
      <c r="Y69" s="81"/>
    </row>
    <row r="70" spans="1:25" s="75" customFormat="1" ht="15.75" x14ac:dyDescent="0.25">
      <c r="A70" s="82" t="s">
        <v>332</v>
      </c>
      <c r="B70" s="74" t="s">
        <v>211</v>
      </c>
      <c r="C70" s="71"/>
      <c r="D70" s="71"/>
      <c r="E70" s="71"/>
      <c r="F70" s="81"/>
      <c r="G70" s="81"/>
      <c r="H70" s="81"/>
      <c r="I70" s="81"/>
      <c r="J70" s="81"/>
      <c r="K70" s="81"/>
      <c r="L70" s="81"/>
      <c r="M70" s="72"/>
      <c r="N70" s="81"/>
      <c r="O70" s="81"/>
      <c r="P70" s="81"/>
      <c r="Q70" s="72"/>
      <c r="R70" s="72"/>
      <c r="S70" s="72"/>
      <c r="T70" s="72"/>
      <c r="U70" s="72">
        <v>850</v>
      </c>
      <c r="V70" s="81"/>
      <c r="W70" s="81"/>
      <c r="X70" s="81"/>
      <c r="Y70" s="81"/>
    </row>
    <row r="71" spans="1:25" s="75" customFormat="1" ht="63.75" customHeight="1" x14ac:dyDescent="0.25">
      <c r="A71" s="295" t="s">
        <v>301</v>
      </c>
      <c r="B71" s="107" t="s">
        <v>236</v>
      </c>
      <c r="C71" s="108" t="s">
        <v>61</v>
      </c>
      <c r="D71" s="119">
        <v>0.08</v>
      </c>
      <c r="E71" s="108" t="s">
        <v>232</v>
      </c>
      <c r="F71" s="92"/>
      <c r="G71" s="92"/>
      <c r="H71" s="92"/>
      <c r="I71" s="98"/>
      <c r="J71" s="98"/>
      <c r="K71" s="98"/>
      <c r="L71" s="92"/>
      <c r="M71" s="98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</row>
    <row r="72" spans="1:25" s="75" customFormat="1" ht="18.75" customHeight="1" x14ac:dyDescent="0.25">
      <c r="A72" s="295" t="s">
        <v>302</v>
      </c>
      <c r="B72" s="107" t="s">
        <v>329</v>
      </c>
      <c r="C72" s="108"/>
      <c r="D72" s="119"/>
      <c r="E72" s="108"/>
      <c r="F72" s="92"/>
      <c r="G72" s="92"/>
      <c r="H72" s="92"/>
      <c r="I72" s="98"/>
      <c r="J72" s="98"/>
      <c r="K72" s="98"/>
      <c r="L72" s="92"/>
      <c r="M72" s="98"/>
      <c r="N72" s="92"/>
      <c r="O72" s="92"/>
      <c r="P72" s="92"/>
      <c r="Q72" s="98">
        <v>601</v>
      </c>
      <c r="R72" s="92"/>
      <c r="S72" s="92"/>
      <c r="T72" s="92"/>
      <c r="U72" s="92"/>
      <c r="V72" s="92"/>
      <c r="W72" s="92"/>
      <c r="X72" s="92"/>
      <c r="Y72" s="92"/>
    </row>
    <row r="73" spans="1:25" s="75" customFormat="1" ht="15.75" x14ac:dyDescent="0.25">
      <c r="A73" s="295" t="s">
        <v>333</v>
      </c>
      <c r="B73" s="107" t="s">
        <v>211</v>
      </c>
      <c r="C73" s="108"/>
      <c r="D73" s="108"/>
      <c r="E73" s="108"/>
      <c r="F73" s="92"/>
      <c r="G73" s="92"/>
      <c r="H73" s="92"/>
      <c r="I73" s="92"/>
      <c r="J73" s="92"/>
      <c r="K73" s="92"/>
      <c r="L73" s="92"/>
      <c r="M73" s="98"/>
      <c r="N73" s="92"/>
      <c r="O73" s="92"/>
      <c r="P73" s="92"/>
      <c r="Q73" s="98"/>
      <c r="R73" s="98"/>
      <c r="S73" s="98"/>
      <c r="T73" s="98"/>
      <c r="U73" s="98">
        <v>438</v>
      </c>
      <c r="V73" s="92"/>
      <c r="W73" s="92"/>
      <c r="X73" s="92"/>
      <c r="Y73" s="92"/>
    </row>
    <row r="74" spans="1:25" s="75" customFormat="1" ht="63" x14ac:dyDescent="0.25">
      <c r="A74" s="292" t="s">
        <v>303</v>
      </c>
      <c r="B74" s="107" t="s">
        <v>237</v>
      </c>
      <c r="C74" s="108" t="s">
        <v>61</v>
      </c>
      <c r="D74" s="119">
        <v>0.12</v>
      </c>
      <c r="E74" s="108" t="s">
        <v>117</v>
      </c>
      <c r="F74" s="92"/>
      <c r="G74" s="92"/>
      <c r="H74" s="92"/>
      <c r="I74" s="92"/>
      <c r="J74" s="92"/>
      <c r="K74" s="92"/>
      <c r="L74" s="92"/>
      <c r="M74" s="304"/>
      <c r="N74" s="92"/>
      <c r="O74" s="92"/>
      <c r="P74" s="92"/>
      <c r="Q74" s="304"/>
      <c r="R74" s="304"/>
      <c r="S74" s="304"/>
      <c r="T74" s="304"/>
      <c r="U74" s="304"/>
      <c r="V74" s="92"/>
      <c r="W74" s="92"/>
      <c r="X74" s="92"/>
      <c r="Y74" s="92"/>
    </row>
    <row r="75" spans="1:25" s="75" customFormat="1" ht="15.75" x14ac:dyDescent="0.25">
      <c r="A75" s="293" t="s">
        <v>304</v>
      </c>
      <c r="B75" s="120" t="s">
        <v>330</v>
      </c>
      <c r="C75" s="109"/>
      <c r="D75" s="121"/>
      <c r="E75" s="109"/>
      <c r="F75" s="66"/>
      <c r="G75" s="99"/>
      <c r="H75" s="92"/>
      <c r="I75" s="92"/>
      <c r="J75" s="92"/>
      <c r="K75" s="92"/>
      <c r="L75" s="92"/>
      <c r="M75" s="304"/>
      <c r="N75" s="92"/>
      <c r="O75" s="92"/>
      <c r="P75" s="92"/>
      <c r="Q75" s="304">
        <v>1744</v>
      </c>
      <c r="R75" s="304"/>
      <c r="S75" s="304"/>
      <c r="T75" s="304"/>
      <c r="U75" s="304"/>
      <c r="V75" s="92"/>
      <c r="W75" s="92"/>
      <c r="X75" s="92"/>
      <c r="Y75" s="92"/>
    </row>
    <row r="76" spans="1:25" s="75" customFormat="1" ht="15.75" x14ac:dyDescent="0.25">
      <c r="A76" s="293" t="s">
        <v>353</v>
      </c>
      <c r="B76" s="120" t="s">
        <v>211</v>
      </c>
      <c r="C76" s="156"/>
      <c r="D76" s="156"/>
      <c r="E76" s="156"/>
      <c r="F76" s="106"/>
      <c r="G76" s="99"/>
      <c r="H76" s="92"/>
      <c r="I76" s="92"/>
      <c r="J76" s="92"/>
      <c r="K76" s="92"/>
      <c r="L76" s="92"/>
      <c r="M76" s="304"/>
      <c r="N76" s="92"/>
      <c r="O76" s="92"/>
      <c r="P76" s="92"/>
      <c r="Q76" s="304"/>
      <c r="R76" s="304"/>
      <c r="S76" s="304"/>
      <c r="T76" s="304"/>
      <c r="U76" s="304">
        <v>3636</v>
      </c>
      <c r="V76" s="92"/>
      <c r="W76" s="92"/>
      <c r="X76" s="92"/>
      <c r="Y76" s="92">
        <v>3636</v>
      </c>
    </row>
    <row r="77" spans="1:25" s="75" customFormat="1" ht="67.5" customHeight="1" x14ac:dyDescent="0.25">
      <c r="A77" s="296" t="s">
        <v>305</v>
      </c>
      <c r="B77" s="120" t="s">
        <v>238</v>
      </c>
      <c r="C77" s="109" t="s">
        <v>61</v>
      </c>
      <c r="D77" s="121">
        <v>0.09</v>
      </c>
      <c r="E77" s="109" t="s">
        <v>232</v>
      </c>
      <c r="F77" s="66"/>
      <c r="G77" s="66"/>
      <c r="H77" s="66"/>
      <c r="I77" s="66"/>
      <c r="J77" s="66"/>
      <c r="K77" s="99"/>
      <c r="L77" s="92"/>
      <c r="M77" s="304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</row>
    <row r="78" spans="1:25" s="75" customFormat="1" ht="22.5" customHeight="1" x14ac:dyDescent="0.25">
      <c r="A78" s="292" t="s">
        <v>306</v>
      </c>
      <c r="B78" s="118" t="s">
        <v>330</v>
      </c>
      <c r="C78" s="303"/>
      <c r="D78" s="302"/>
      <c r="E78" s="303"/>
      <c r="F78" s="123"/>
      <c r="G78" s="123"/>
      <c r="H78" s="123"/>
      <c r="I78" s="123"/>
      <c r="J78" s="123"/>
      <c r="K78" s="92"/>
      <c r="L78" s="92"/>
      <c r="M78" s="304"/>
      <c r="N78" s="92"/>
      <c r="O78" s="92"/>
      <c r="P78" s="92"/>
      <c r="Q78" s="92">
        <v>601</v>
      </c>
      <c r="R78" s="92"/>
      <c r="S78" s="92"/>
      <c r="T78" s="92"/>
      <c r="U78" s="92"/>
      <c r="V78" s="92"/>
      <c r="W78" s="92"/>
      <c r="X78" s="92"/>
      <c r="Y78" s="92"/>
    </row>
    <row r="79" spans="1:25" s="75" customFormat="1" ht="15.75" x14ac:dyDescent="0.25">
      <c r="A79" s="292" t="s">
        <v>334</v>
      </c>
      <c r="B79" s="107" t="s">
        <v>211</v>
      </c>
      <c r="C79" s="108"/>
      <c r="D79" s="108"/>
      <c r="E79" s="108"/>
      <c r="F79" s="92"/>
      <c r="G79" s="92"/>
      <c r="H79" s="92"/>
      <c r="I79" s="92"/>
      <c r="J79" s="92"/>
      <c r="K79" s="92"/>
      <c r="L79" s="92"/>
      <c r="M79" s="304"/>
      <c r="N79" s="92"/>
      <c r="O79" s="92"/>
      <c r="P79" s="92"/>
      <c r="Q79" s="304"/>
      <c r="R79" s="304"/>
      <c r="S79" s="304"/>
      <c r="T79" s="304"/>
      <c r="U79" s="304">
        <v>528</v>
      </c>
      <c r="V79" s="304"/>
      <c r="W79" s="92"/>
      <c r="X79" s="92"/>
      <c r="Y79" s="92"/>
    </row>
    <row r="80" spans="1:25" s="75" customFormat="1" ht="33" customHeight="1" x14ac:dyDescent="0.25">
      <c r="A80" s="292" t="s">
        <v>307</v>
      </c>
      <c r="B80" s="107" t="s">
        <v>239</v>
      </c>
      <c r="C80" s="108" t="s">
        <v>61</v>
      </c>
      <c r="D80" s="119">
        <v>0.11</v>
      </c>
      <c r="E80" s="108" t="s">
        <v>213</v>
      </c>
      <c r="F80" s="92"/>
      <c r="G80" s="92"/>
      <c r="H80" s="92"/>
      <c r="I80" s="92"/>
      <c r="J80" s="92"/>
      <c r="K80" s="92"/>
      <c r="L80" s="92"/>
      <c r="M80" s="304"/>
      <c r="N80" s="92"/>
      <c r="O80" s="92"/>
      <c r="P80" s="92"/>
      <c r="Q80" s="304"/>
      <c r="R80" s="304"/>
      <c r="S80" s="304"/>
      <c r="T80" s="304"/>
      <c r="U80" s="304"/>
      <c r="V80" s="304"/>
      <c r="W80" s="92"/>
      <c r="X80" s="92"/>
      <c r="Y80" s="92"/>
    </row>
    <row r="81" spans="1:25" s="75" customFormat="1" ht="19.5" customHeight="1" x14ac:dyDescent="0.25">
      <c r="A81" s="292" t="s">
        <v>354</v>
      </c>
      <c r="B81" s="107" t="s">
        <v>330</v>
      </c>
      <c r="C81" s="108"/>
      <c r="D81" s="119"/>
      <c r="E81" s="108"/>
      <c r="F81" s="92"/>
      <c r="G81" s="92"/>
      <c r="H81" s="92"/>
      <c r="I81" s="92"/>
      <c r="J81" s="92"/>
      <c r="K81" s="92"/>
      <c r="L81" s="92"/>
      <c r="M81" s="304">
        <v>1934</v>
      </c>
      <c r="N81" s="92"/>
      <c r="O81" s="92"/>
      <c r="P81" s="92"/>
      <c r="Q81" s="304"/>
      <c r="R81" s="304"/>
      <c r="S81" s="304"/>
      <c r="T81" s="304"/>
      <c r="U81" s="304"/>
      <c r="V81" s="304"/>
      <c r="W81" s="92"/>
      <c r="X81" s="92"/>
      <c r="Y81" s="92"/>
    </row>
    <row r="82" spans="1:25" s="75" customFormat="1" ht="15.75" x14ac:dyDescent="0.25">
      <c r="A82" s="292" t="s">
        <v>355</v>
      </c>
      <c r="B82" s="107" t="s">
        <v>211</v>
      </c>
      <c r="C82" s="108"/>
      <c r="D82" s="108"/>
      <c r="E82" s="108"/>
      <c r="F82" s="92"/>
      <c r="G82" s="92"/>
      <c r="H82" s="92"/>
      <c r="I82" s="92"/>
      <c r="J82" s="92"/>
      <c r="K82" s="92"/>
      <c r="L82" s="92"/>
      <c r="M82" s="304"/>
      <c r="N82" s="92"/>
      <c r="O82" s="92"/>
      <c r="P82" s="92"/>
      <c r="Q82" s="304">
        <v>6666</v>
      </c>
      <c r="R82" s="304"/>
      <c r="S82" s="304"/>
      <c r="T82" s="304"/>
      <c r="U82" s="304"/>
      <c r="V82" s="304"/>
      <c r="W82" s="92"/>
      <c r="X82" s="92"/>
      <c r="Y82" s="92"/>
    </row>
    <row r="83" spans="1:25" s="75" customFormat="1" ht="78.75" x14ac:dyDescent="0.25">
      <c r="A83" s="292" t="s">
        <v>308</v>
      </c>
      <c r="B83" s="107" t="s">
        <v>240</v>
      </c>
      <c r="C83" s="108" t="s">
        <v>61</v>
      </c>
      <c r="D83" s="119">
        <v>0.4</v>
      </c>
      <c r="E83" s="108" t="s">
        <v>213</v>
      </c>
      <c r="F83" s="92"/>
      <c r="G83" s="92"/>
      <c r="H83" s="92"/>
      <c r="I83" s="92"/>
      <c r="J83" s="92"/>
      <c r="K83" s="92"/>
      <c r="L83" s="92"/>
      <c r="M83" s="304"/>
      <c r="N83" s="92"/>
      <c r="O83" s="92"/>
      <c r="P83" s="92"/>
      <c r="Q83" s="304"/>
      <c r="R83" s="304"/>
      <c r="S83" s="304"/>
      <c r="T83" s="304"/>
      <c r="U83" s="304"/>
      <c r="V83" s="304"/>
      <c r="W83" s="92"/>
      <c r="X83" s="92"/>
      <c r="Y83" s="92"/>
    </row>
    <row r="84" spans="1:25" s="75" customFormat="1" ht="20.25" customHeight="1" x14ac:dyDescent="0.25">
      <c r="A84" s="292" t="s">
        <v>309</v>
      </c>
      <c r="B84" s="107" t="s">
        <v>330</v>
      </c>
      <c r="C84" s="108"/>
      <c r="D84" s="119"/>
      <c r="E84" s="108"/>
      <c r="F84" s="92"/>
      <c r="G84" s="92"/>
      <c r="H84" s="92"/>
      <c r="I84" s="92"/>
      <c r="J84" s="92"/>
      <c r="K84" s="92"/>
      <c r="L84" s="92"/>
      <c r="M84" s="304">
        <v>631</v>
      </c>
      <c r="N84" s="92"/>
      <c r="O84" s="92"/>
      <c r="P84" s="92"/>
      <c r="Q84" s="304"/>
      <c r="R84" s="304"/>
      <c r="S84" s="304"/>
      <c r="T84" s="304"/>
      <c r="U84" s="304"/>
      <c r="V84" s="304"/>
      <c r="W84" s="92"/>
      <c r="X84" s="92"/>
      <c r="Y84" s="92"/>
    </row>
    <row r="85" spans="1:25" s="75" customFormat="1" ht="15.75" x14ac:dyDescent="0.25">
      <c r="A85" s="292" t="s">
        <v>335</v>
      </c>
      <c r="B85" s="107" t="s">
        <v>211</v>
      </c>
      <c r="C85" s="108"/>
      <c r="D85" s="108"/>
      <c r="E85" s="108"/>
      <c r="F85" s="92"/>
      <c r="G85" s="92"/>
      <c r="H85" s="92"/>
      <c r="I85" s="92"/>
      <c r="J85" s="92"/>
      <c r="K85" s="92"/>
      <c r="L85" s="92"/>
      <c r="M85" s="304"/>
      <c r="N85" s="92"/>
      <c r="O85" s="92"/>
      <c r="P85" s="92"/>
      <c r="Q85" s="304">
        <v>1177</v>
      </c>
      <c r="R85" s="304"/>
      <c r="S85" s="304"/>
      <c r="T85" s="304"/>
      <c r="U85" s="304"/>
      <c r="V85" s="304"/>
      <c r="W85" s="92"/>
      <c r="X85" s="92"/>
      <c r="Y85" s="92"/>
    </row>
    <row r="86" spans="1:25" s="75" customFormat="1" ht="31.5" x14ac:dyDescent="0.25">
      <c r="A86" s="292" t="s">
        <v>310</v>
      </c>
      <c r="B86" s="107" t="s">
        <v>241</v>
      </c>
      <c r="C86" s="108" t="s">
        <v>61</v>
      </c>
      <c r="D86" s="119">
        <v>0.11</v>
      </c>
      <c r="E86" s="108" t="s">
        <v>168</v>
      </c>
      <c r="F86" s="92"/>
      <c r="G86" s="92"/>
      <c r="H86" s="92"/>
      <c r="I86" s="92"/>
      <c r="J86" s="92"/>
      <c r="K86" s="92"/>
      <c r="L86" s="92"/>
      <c r="M86" s="304"/>
      <c r="N86" s="92"/>
      <c r="O86" s="92"/>
      <c r="P86" s="92"/>
      <c r="Q86" s="304"/>
      <c r="R86" s="304"/>
      <c r="S86" s="304"/>
      <c r="T86" s="304"/>
      <c r="U86" s="304"/>
      <c r="V86" s="304"/>
      <c r="W86" s="92"/>
      <c r="X86" s="92"/>
      <c r="Y86" s="92"/>
    </row>
    <row r="87" spans="1:25" s="75" customFormat="1" ht="15.75" x14ac:dyDescent="0.25">
      <c r="A87" s="293" t="s">
        <v>311</v>
      </c>
      <c r="B87" s="120" t="s">
        <v>330</v>
      </c>
      <c r="C87" s="109"/>
      <c r="D87" s="121"/>
      <c r="E87" s="109"/>
      <c r="F87" s="99"/>
      <c r="G87" s="92"/>
      <c r="H87" s="92"/>
      <c r="I87" s="92"/>
      <c r="J87" s="92"/>
      <c r="K87" s="92"/>
      <c r="L87" s="92"/>
      <c r="M87" s="304"/>
      <c r="N87" s="92"/>
      <c r="O87" s="92"/>
      <c r="P87" s="92"/>
      <c r="Q87" s="304"/>
      <c r="R87" s="304"/>
      <c r="S87" s="304"/>
      <c r="T87" s="304"/>
      <c r="U87" s="304">
        <v>1878</v>
      </c>
      <c r="V87" s="304"/>
      <c r="W87" s="92"/>
      <c r="X87" s="92"/>
      <c r="Y87" s="92"/>
    </row>
    <row r="88" spans="1:25" s="75" customFormat="1" ht="15.75" x14ac:dyDescent="0.25">
      <c r="A88" s="293" t="s">
        <v>336</v>
      </c>
      <c r="B88" s="120" t="s">
        <v>211</v>
      </c>
      <c r="C88" s="109"/>
      <c r="D88" s="109"/>
      <c r="E88" s="109"/>
      <c r="F88" s="99"/>
      <c r="G88" s="92"/>
      <c r="H88" s="92"/>
      <c r="I88" s="92"/>
      <c r="J88" s="92"/>
      <c r="K88" s="92"/>
      <c r="L88" s="92"/>
      <c r="M88" s="304"/>
      <c r="N88" s="92"/>
      <c r="O88" s="92"/>
      <c r="P88" s="92"/>
      <c r="Q88" s="304"/>
      <c r="R88" s="304"/>
      <c r="S88" s="304"/>
      <c r="T88" s="304"/>
      <c r="U88" s="304"/>
      <c r="V88" s="304"/>
      <c r="W88" s="92"/>
      <c r="X88" s="92"/>
      <c r="Y88" s="304">
        <v>6666</v>
      </c>
    </row>
    <row r="89" spans="1:25" s="75" customFormat="1" ht="63" x14ac:dyDescent="0.25">
      <c r="A89" s="292" t="s">
        <v>312</v>
      </c>
      <c r="B89" s="107" t="s">
        <v>245</v>
      </c>
      <c r="C89" s="108" t="s">
        <v>61</v>
      </c>
      <c r="D89" s="119">
        <v>0.44</v>
      </c>
      <c r="E89" s="108" t="s">
        <v>232</v>
      </c>
      <c r="F89" s="92"/>
      <c r="G89" s="92"/>
      <c r="H89" s="92"/>
      <c r="I89" s="92"/>
      <c r="J89" s="92"/>
      <c r="K89" s="92"/>
      <c r="L89" s="97"/>
      <c r="M89" s="101"/>
      <c r="N89" s="66"/>
      <c r="O89" s="66"/>
      <c r="P89" s="66"/>
      <c r="Q89" s="66"/>
      <c r="R89" s="99"/>
      <c r="S89" s="92"/>
      <c r="T89" s="92"/>
      <c r="U89" s="92"/>
      <c r="V89" s="92"/>
      <c r="W89" s="92"/>
      <c r="X89" s="92"/>
      <c r="Y89" s="122"/>
    </row>
    <row r="90" spans="1:25" s="75" customFormat="1" ht="15.75" x14ac:dyDescent="0.25">
      <c r="A90" s="293" t="s">
        <v>313</v>
      </c>
      <c r="B90" s="120" t="s">
        <v>330</v>
      </c>
      <c r="C90" s="109"/>
      <c r="D90" s="121"/>
      <c r="E90" s="109"/>
      <c r="F90" s="99"/>
      <c r="G90" s="92"/>
      <c r="H90" s="92"/>
      <c r="I90" s="92"/>
      <c r="J90" s="92"/>
      <c r="K90" s="92"/>
      <c r="L90" s="97"/>
      <c r="M90" s="101"/>
      <c r="N90" s="66"/>
      <c r="O90" s="66"/>
      <c r="P90" s="66"/>
      <c r="Q90" s="101">
        <v>2192</v>
      </c>
      <c r="R90" s="99"/>
      <c r="S90" s="92"/>
      <c r="T90" s="92"/>
      <c r="U90" s="92"/>
      <c r="V90" s="92"/>
      <c r="W90" s="92"/>
      <c r="X90" s="92"/>
      <c r="Y90" s="122"/>
    </row>
    <row r="91" spans="1:25" s="75" customFormat="1" ht="15.75" x14ac:dyDescent="0.25">
      <c r="A91" s="293" t="s">
        <v>337</v>
      </c>
      <c r="B91" s="120" t="s">
        <v>211</v>
      </c>
      <c r="C91" s="109"/>
      <c r="D91" s="109"/>
      <c r="E91" s="109"/>
      <c r="F91" s="99"/>
      <c r="G91" s="92"/>
      <c r="H91" s="92"/>
      <c r="I91" s="92"/>
      <c r="J91" s="92"/>
      <c r="K91" s="92"/>
      <c r="L91" s="97"/>
      <c r="M91" s="101"/>
      <c r="N91" s="66"/>
      <c r="O91" s="66"/>
      <c r="P91" s="66"/>
      <c r="Q91" s="304"/>
      <c r="R91" s="99"/>
      <c r="S91" s="92"/>
      <c r="T91" s="92"/>
      <c r="U91" s="304">
        <v>15306</v>
      </c>
      <c r="V91" s="92"/>
      <c r="W91" s="92"/>
      <c r="X91" s="92"/>
      <c r="Y91" s="122"/>
    </row>
    <row r="92" spans="1:25" s="75" customFormat="1" ht="31.5" x14ac:dyDescent="0.25">
      <c r="A92" s="292" t="s">
        <v>356</v>
      </c>
      <c r="B92" s="107" t="s">
        <v>247</v>
      </c>
      <c r="C92" s="108" t="s">
        <v>61</v>
      </c>
      <c r="D92" s="108">
        <v>0.188</v>
      </c>
      <c r="E92" s="108" t="s">
        <v>232</v>
      </c>
      <c r="F92" s="92"/>
      <c r="G92" s="92"/>
      <c r="H92" s="92"/>
      <c r="I92" s="92"/>
      <c r="J92" s="92"/>
      <c r="K92" s="92"/>
      <c r="L92" s="97"/>
      <c r="M92" s="101"/>
      <c r="N92" s="66"/>
      <c r="O92" s="66"/>
      <c r="P92" s="66"/>
      <c r="Q92" s="101"/>
      <c r="R92" s="99"/>
      <c r="S92" s="92"/>
      <c r="T92" s="92"/>
      <c r="U92" s="92"/>
      <c r="V92" s="92"/>
      <c r="W92" s="92"/>
      <c r="X92" s="92"/>
      <c r="Y92" s="92"/>
    </row>
    <row r="93" spans="1:25" s="75" customFormat="1" ht="15.75" x14ac:dyDescent="0.25">
      <c r="A93" s="292" t="s">
        <v>314</v>
      </c>
      <c r="B93" s="107" t="s">
        <v>329</v>
      </c>
      <c r="C93" s="108"/>
      <c r="D93" s="108"/>
      <c r="E93" s="108"/>
      <c r="F93" s="92"/>
      <c r="G93" s="92"/>
      <c r="H93" s="92"/>
      <c r="I93" s="92"/>
      <c r="J93" s="92"/>
      <c r="K93" s="92"/>
      <c r="L93" s="92"/>
      <c r="M93" s="305"/>
      <c r="N93" s="123"/>
      <c r="O93" s="123"/>
      <c r="P93" s="123"/>
      <c r="Q93" s="305">
        <v>1768</v>
      </c>
      <c r="R93" s="92"/>
      <c r="S93" s="92"/>
      <c r="T93" s="92"/>
      <c r="U93" s="92"/>
      <c r="V93" s="92"/>
      <c r="W93" s="92"/>
      <c r="X93" s="92"/>
      <c r="Y93" s="92"/>
    </row>
    <row r="94" spans="1:25" s="75" customFormat="1" ht="15.75" x14ac:dyDescent="0.25">
      <c r="A94" s="292" t="s">
        <v>339</v>
      </c>
      <c r="B94" s="107" t="s">
        <v>211</v>
      </c>
      <c r="C94" s="108"/>
      <c r="D94" s="108"/>
      <c r="E94" s="108"/>
      <c r="F94" s="92"/>
      <c r="G94" s="92"/>
      <c r="H94" s="92"/>
      <c r="I94" s="92"/>
      <c r="J94" s="92"/>
      <c r="K94" s="92"/>
      <c r="L94" s="92"/>
      <c r="M94" s="304"/>
      <c r="N94" s="92"/>
      <c r="O94" s="92"/>
      <c r="P94" s="92"/>
      <c r="Q94" s="304"/>
      <c r="R94" s="92"/>
      <c r="S94" s="92"/>
      <c r="T94" s="92"/>
      <c r="U94" s="304">
        <v>11503</v>
      </c>
      <c r="V94" s="92"/>
      <c r="W94" s="92"/>
      <c r="X94" s="92"/>
      <c r="Y94" s="92"/>
    </row>
    <row r="95" spans="1:25" s="75" customFormat="1" ht="63" x14ac:dyDescent="0.25">
      <c r="A95" s="292" t="s">
        <v>315</v>
      </c>
      <c r="B95" s="107" t="s">
        <v>248</v>
      </c>
      <c r="C95" s="108" t="s">
        <v>61</v>
      </c>
      <c r="D95" s="108">
        <v>1.415</v>
      </c>
      <c r="E95" s="108" t="s">
        <v>232</v>
      </c>
      <c r="F95" s="92"/>
      <c r="G95" s="92"/>
      <c r="H95" s="92"/>
      <c r="I95" s="92"/>
      <c r="J95" s="92"/>
      <c r="K95" s="92"/>
      <c r="L95" s="92"/>
      <c r="M95" s="304"/>
      <c r="N95" s="92"/>
      <c r="O95" s="92"/>
      <c r="P95" s="92"/>
      <c r="Q95" s="304"/>
      <c r="R95" s="92"/>
      <c r="S95" s="92"/>
      <c r="T95" s="92"/>
      <c r="U95" s="92"/>
      <c r="V95" s="92"/>
      <c r="W95" s="92"/>
      <c r="X95" s="92"/>
      <c r="Y95" s="92"/>
    </row>
    <row r="96" spans="1:25" s="75" customFormat="1" ht="15.75" x14ac:dyDescent="0.25">
      <c r="A96" s="293" t="s">
        <v>316</v>
      </c>
      <c r="B96" s="120" t="s">
        <v>91</v>
      </c>
      <c r="C96" s="109"/>
      <c r="D96" s="109"/>
      <c r="E96" s="109"/>
      <c r="F96" s="99"/>
      <c r="G96" s="92"/>
      <c r="H96" s="92"/>
      <c r="I96" s="92"/>
      <c r="J96" s="92"/>
      <c r="K96" s="92"/>
      <c r="L96" s="97"/>
      <c r="M96" s="101"/>
      <c r="N96" s="66"/>
      <c r="O96" s="66"/>
      <c r="P96" s="66"/>
      <c r="Q96" s="101">
        <v>1177</v>
      </c>
      <c r="R96" s="99"/>
      <c r="S96" s="92"/>
      <c r="T96" s="92"/>
      <c r="U96" s="92"/>
      <c r="V96" s="92"/>
      <c r="W96" s="92"/>
      <c r="X96" s="92"/>
      <c r="Y96" s="92"/>
    </row>
    <row r="97" spans="1:25" s="75" customFormat="1" ht="15.75" x14ac:dyDescent="0.25">
      <c r="A97" s="293" t="s">
        <v>340</v>
      </c>
      <c r="B97" s="120" t="s">
        <v>338</v>
      </c>
      <c r="C97" s="109"/>
      <c r="D97" s="109"/>
      <c r="E97" s="109"/>
      <c r="F97" s="99"/>
      <c r="G97" s="92"/>
      <c r="H97" s="92"/>
      <c r="I97" s="92"/>
      <c r="J97" s="92"/>
      <c r="K97" s="92"/>
      <c r="L97" s="97"/>
      <c r="M97" s="101"/>
      <c r="N97" s="66"/>
      <c r="O97" s="66"/>
      <c r="P97" s="66"/>
      <c r="Q97" s="101"/>
      <c r="R97" s="99"/>
      <c r="S97" s="92"/>
      <c r="T97" s="92"/>
      <c r="U97" s="304">
        <v>3404</v>
      </c>
      <c r="V97" s="92"/>
      <c r="W97" s="92"/>
      <c r="X97" s="92"/>
      <c r="Y97" s="92"/>
    </row>
    <row r="98" spans="1:25" s="75" customFormat="1" ht="63" x14ac:dyDescent="0.25">
      <c r="A98" s="292" t="s">
        <v>317</v>
      </c>
      <c r="B98" s="118" t="s">
        <v>464</v>
      </c>
      <c r="C98" s="303" t="s">
        <v>61</v>
      </c>
      <c r="D98" s="302">
        <v>0.04</v>
      </c>
      <c r="E98" s="303" t="s">
        <v>228</v>
      </c>
      <c r="F98" s="92"/>
      <c r="G98" s="92"/>
      <c r="H98" s="92"/>
      <c r="I98" s="92"/>
      <c r="J98" s="92"/>
      <c r="K98" s="92"/>
      <c r="L98" s="92"/>
      <c r="M98" s="305"/>
      <c r="N98" s="123"/>
      <c r="O98" s="123"/>
      <c r="P98" s="123"/>
      <c r="Q98" s="123"/>
      <c r="R98" s="92"/>
      <c r="S98" s="92"/>
      <c r="T98" s="92"/>
      <c r="U98" s="122"/>
      <c r="V98" s="92"/>
      <c r="W98" s="92"/>
      <c r="X98" s="92"/>
      <c r="Y98" s="92"/>
    </row>
    <row r="99" spans="1:25" s="75" customFormat="1" ht="15.75" x14ac:dyDescent="0.25">
      <c r="A99" s="292" t="s">
        <v>318</v>
      </c>
      <c r="B99" s="107" t="s">
        <v>329</v>
      </c>
      <c r="C99" s="108"/>
      <c r="D99" s="119"/>
      <c r="E99" s="108"/>
      <c r="F99" s="92"/>
      <c r="G99" s="92"/>
      <c r="H99" s="92"/>
      <c r="I99" s="92"/>
      <c r="J99" s="92"/>
      <c r="K99" s="92"/>
      <c r="L99" s="92"/>
      <c r="M99" s="304">
        <v>593</v>
      </c>
      <c r="N99" s="92"/>
      <c r="O99" s="92"/>
      <c r="P99" s="92"/>
      <c r="Q99" s="92"/>
      <c r="R99" s="92"/>
      <c r="S99" s="92"/>
      <c r="T99" s="92"/>
      <c r="U99" s="122"/>
      <c r="V99" s="92"/>
      <c r="W99" s="92"/>
      <c r="X99" s="92"/>
      <c r="Y99" s="92"/>
    </row>
    <row r="100" spans="1:25" s="75" customFormat="1" ht="15.75" x14ac:dyDescent="0.25">
      <c r="A100" s="292" t="s">
        <v>341</v>
      </c>
      <c r="B100" s="107" t="s">
        <v>211</v>
      </c>
      <c r="C100" s="108"/>
      <c r="D100" s="108"/>
      <c r="E100" s="108"/>
      <c r="F100" s="92"/>
      <c r="G100" s="92"/>
      <c r="H100" s="92"/>
      <c r="I100" s="92"/>
      <c r="J100" s="92"/>
      <c r="K100" s="92"/>
      <c r="L100" s="92"/>
      <c r="M100" s="304"/>
      <c r="N100" s="92"/>
      <c r="O100" s="92"/>
      <c r="P100" s="92"/>
      <c r="Q100" s="304">
        <v>267</v>
      </c>
      <c r="R100" s="92"/>
      <c r="S100" s="92"/>
      <c r="T100" s="92"/>
      <c r="U100" s="92">
        <v>266</v>
      </c>
      <c r="V100" s="92"/>
      <c r="W100" s="92"/>
      <c r="X100" s="92"/>
      <c r="Y100" s="92"/>
    </row>
    <row r="101" spans="1:25" s="75" customFormat="1" ht="63" x14ac:dyDescent="0.25">
      <c r="A101" s="292" t="s">
        <v>319</v>
      </c>
      <c r="B101" s="107" t="s">
        <v>465</v>
      </c>
      <c r="C101" s="108" t="s">
        <v>61</v>
      </c>
      <c r="D101" s="119">
        <v>0.06</v>
      </c>
      <c r="E101" s="108" t="s">
        <v>228</v>
      </c>
      <c r="F101" s="92"/>
      <c r="G101" s="92"/>
      <c r="H101" s="92"/>
      <c r="I101" s="122"/>
      <c r="J101" s="122"/>
      <c r="K101" s="122"/>
      <c r="L101" s="122"/>
      <c r="M101" s="124"/>
      <c r="N101" s="92"/>
      <c r="O101" s="92"/>
      <c r="P101" s="92"/>
      <c r="Q101" s="122"/>
      <c r="R101" s="92"/>
      <c r="S101" s="92"/>
      <c r="T101" s="92"/>
      <c r="U101" s="122"/>
      <c r="V101" s="92"/>
      <c r="W101" s="92"/>
      <c r="X101" s="92"/>
      <c r="Y101" s="92"/>
    </row>
    <row r="102" spans="1:25" s="75" customFormat="1" ht="15.75" x14ac:dyDescent="0.25">
      <c r="A102" s="293" t="s">
        <v>320</v>
      </c>
      <c r="B102" s="120" t="s">
        <v>330</v>
      </c>
      <c r="C102" s="109"/>
      <c r="D102" s="121"/>
      <c r="E102" s="109"/>
      <c r="F102" s="99"/>
      <c r="G102" s="92"/>
      <c r="H102" s="92"/>
      <c r="I102" s="122"/>
      <c r="J102" s="122"/>
      <c r="K102" s="122"/>
      <c r="L102" s="122"/>
      <c r="M102" s="304">
        <v>1716</v>
      </c>
      <c r="N102" s="92"/>
      <c r="O102" s="92"/>
      <c r="P102" s="92"/>
      <c r="Q102" s="122"/>
      <c r="R102" s="92"/>
      <c r="S102" s="92"/>
      <c r="T102" s="92"/>
      <c r="U102" s="122"/>
      <c r="V102" s="92"/>
      <c r="W102" s="92"/>
      <c r="X102" s="92"/>
      <c r="Y102" s="92"/>
    </row>
    <row r="103" spans="1:25" s="75" customFormat="1" ht="15.75" x14ac:dyDescent="0.25">
      <c r="A103" s="293" t="s">
        <v>342</v>
      </c>
      <c r="B103" s="120" t="s">
        <v>211</v>
      </c>
      <c r="C103" s="109"/>
      <c r="D103" s="109"/>
      <c r="E103" s="109"/>
      <c r="F103" s="99"/>
      <c r="G103" s="92"/>
      <c r="H103" s="92"/>
      <c r="I103" s="122"/>
      <c r="J103" s="122"/>
      <c r="K103" s="122"/>
      <c r="L103" s="122"/>
      <c r="M103" s="304"/>
      <c r="N103" s="92"/>
      <c r="O103" s="92"/>
      <c r="P103" s="92"/>
      <c r="Q103" s="304">
        <v>1818</v>
      </c>
      <c r="R103" s="92"/>
      <c r="S103" s="92"/>
      <c r="T103" s="92"/>
      <c r="U103" s="122">
        <v>1818.1</v>
      </c>
      <c r="V103" s="92"/>
      <c r="W103" s="92"/>
      <c r="X103" s="92"/>
      <c r="Y103" s="92"/>
    </row>
    <row r="104" spans="1:25" s="75" customFormat="1" ht="63" x14ac:dyDescent="0.25">
      <c r="A104" s="292" t="s">
        <v>346</v>
      </c>
      <c r="B104" s="107" t="s">
        <v>256</v>
      </c>
      <c r="C104" s="108" t="s">
        <v>61</v>
      </c>
      <c r="D104" s="119">
        <v>2.5299999999999998</v>
      </c>
      <c r="E104" s="108" t="s">
        <v>213</v>
      </c>
      <c r="F104" s="92"/>
      <c r="G104" s="92"/>
      <c r="H104" s="92"/>
      <c r="I104" s="92"/>
      <c r="J104" s="92"/>
      <c r="K104" s="92"/>
      <c r="L104" s="92"/>
      <c r="M104" s="98"/>
      <c r="N104" s="92"/>
      <c r="O104" s="92"/>
      <c r="P104" s="92"/>
      <c r="Q104" s="92"/>
      <c r="R104" s="92"/>
      <c r="S104" s="92"/>
      <c r="T104" s="92"/>
      <c r="U104" s="122"/>
      <c r="V104" s="92"/>
      <c r="W104" s="92"/>
      <c r="X104" s="92"/>
      <c r="Y104" s="92"/>
    </row>
    <row r="105" spans="1:25" s="75" customFormat="1" ht="15.75" x14ac:dyDescent="0.25">
      <c r="A105" s="292" t="s">
        <v>347</v>
      </c>
      <c r="B105" s="107" t="s">
        <v>330</v>
      </c>
      <c r="C105" s="108"/>
      <c r="D105" s="119"/>
      <c r="E105" s="108"/>
      <c r="F105" s="92"/>
      <c r="G105" s="92"/>
      <c r="H105" s="92"/>
      <c r="I105" s="92"/>
      <c r="J105" s="92"/>
      <c r="K105" s="92"/>
      <c r="L105" s="92"/>
      <c r="M105" s="98">
        <v>1336</v>
      </c>
      <c r="N105" s="92"/>
      <c r="O105" s="92"/>
      <c r="P105" s="92"/>
      <c r="Q105" s="92"/>
      <c r="R105" s="92"/>
      <c r="S105" s="92"/>
      <c r="T105" s="92"/>
      <c r="U105" s="122"/>
      <c r="V105" s="92"/>
      <c r="W105" s="92"/>
      <c r="X105" s="92"/>
      <c r="Y105" s="92"/>
    </row>
    <row r="106" spans="1:25" s="75" customFormat="1" ht="15.75" x14ac:dyDescent="0.25">
      <c r="A106" s="292" t="s">
        <v>357</v>
      </c>
      <c r="B106" s="107" t="s">
        <v>211</v>
      </c>
      <c r="C106" s="108"/>
      <c r="D106" s="108"/>
      <c r="E106" s="108"/>
      <c r="F106" s="92"/>
      <c r="G106" s="92"/>
      <c r="H106" s="92"/>
      <c r="I106" s="92"/>
      <c r="J106" s="92"/>
      <c r="K106" s="92"/>
      <c r="L106" s="92"/>
      <c r="M106" s="98"/>
      <c r="N106" s="92"/>
      <c r="O106" s="92"/>
      <c r="P106" s="92"/>
      <c r="Q106" s="98">
        <v>5296</v>
      </c>
      <c r="R106" s="92"/>
      <c r="S106" s="92"/>
      <c r="T106" s="92"/>
      <c r="U106" s="122"/>
      <c r="V106" s="92"/>
      <c r="W106" s="92"/>
      <c r="X106" s="92"/>
      <c r="Y106" s="92"/>
    </row>
    <row r="107" spans="1:25" s="75" customFormat="1" ht="63" x14ac:dyDescent="0.25">
      <c r="A107" s="294" t="s">
        <v>348</v>
      </c>
      <c r="B107" s="107" t="s">
        <v>257</v>
      </c>
      <c r="C107" s="108" t="s">
        <v>61</v>
      </c>
      <c r="D107" s="119">
        <v>1.85</v>
      </c>
      <c r="E107" s="108" t="s">
        <v>213</v>
      </c>
      <c r="F107" s="125"/>
      <c r="G107" s="125"/>
      <c r="H107" s="125"/>
      <c r="I107" s="125"/>
      <c r="J107" s="125"/>
      <c r="K107" s="125"/>
      <c r="L107" s="125"/>
      <c r="M107" s="126"/>
      <c r="N107" s="125"/>
      <c r="O107" s="125"/>
      <c r="P107" s="125"/>
      <c r="Q107" s="125"/>
      <c r="R107" s="125"/>
      <c r="S107" s="125"/>
      <c r="T107" s="125"/>
      <c r="U107" s="127"/>
      <c r="V107" s="125"/>
      <c r="W107" s="125"/>
      <c r="X107" s="125"/>
      <c r="Y107" s="125"/>
    </row>
    <row r="108" spans="1:25" s="75" customFormat="1" ht="15.75" x14ac:dyDescent="0.25">
      <c r="A108" s="292" t="s">
        <v>349</v>
      </c>
      <c r="B108" s="107" t="s">
        <v>330</v>
      </c>
      <c r="C108" s="108"/>
      <c r="D108" s="119"/>
      <c r="E108" s="108"/>
      <c r="F108" s="92"/>
      <c r="G108" s="92"/>
      <c r="H108" s="92"/>
      <c r="I108" s="92"/>
      <c r="J108" s="92"/>
      <c r="K108" s="92"/>
      <c r="L108" s="92"/>
      <c r="M108" s="98">
        <v>2578</v>
      </c>
      <c r="N108" s="92"/>
      <c r="O108" s="92"/>
      <c r="P108" s="92"/>
      <c r="Q108" s="92"/>
      <c r="R108" s="92"/>
      <c r="S108" s="92"/>
      <c r="T108" s="92"/>
      <c r="U108" s="122"/>
      <c r="V108" s="92"/>
      <c r="W108" s="92"/>
      <c r="X108" s="92"/>
      <c r="Y108" s="92"/>
    </row>
    <row r="109" spans="1:25" s="75" customFormat="1" ht="15.75" x14ac:dyDescent="0.25">
      <c r="A109" s="292" t="s">
        <v>358</v>
      </c>
      <c r="B109" s="107" t="s">
        <v>211</v>
      </c>
      <c r="C109" s="108"/>
      <c r="D109" s="108"/>
      <c r="E109" s="108"/>
      <c r="F109" s="92"/>
      <c r="G109" s="92"/>
      <c r="H109" s="92"/>
      <c r="I109" s="92"/>
      <c r="J109" s="92"/>
      <c r="K109" s="92"/>
      <c r="L109" s="92"/>
      <c r="M109" s="98"/>
      <c r="N109" s="92"/>
      <c r="O109" s="92"/>
      <c r="P109" s="92"/>
      <c r="Q109" s="98">
        <v>109538</v>
      </c>
      <c r="R109" s="92"/>
      <c r="S109" s="92"/>
      <c r="T109" s="92"/>
      <c r="U109" s="92"/>
      <c r="V109" s="92"/>
      <c r="W109" s="92"/>
      <c r="X109" s="92"/>
      <c r="Y109" s="92"/>
    </row>
    <row r="110" spans="1:25" s="84" customFormat="1" ht="63" x14ac:dyDescent="0.25">
      <c r="A110" s="291" t="s">
        <v>359</v>
      </c>
      <c r="B110" s="128" t="s">
        <v>242</v>
      </c>
      <c r="C110" s="129" t="s">
        <v>61</v>
      </c>
      <c r="D110" s="129">
        <v>0.16500000000000001</v>
      </c>
      <c r="E110" s="109" t="s">
        <v>168</v>
      </c>
      <c r="F110" s="130"/>
      <c r="G110" s="130"/>
      <c r="H110" s="129"/>
      <c r="I110" s="129"/>
      <c r="J110" s="109"/>
      <c r="K110" s="131"/>
      <c r="L110" s="131"/>
      <c r="M110" s="132"/>
      <c r="N110" s="133"/>
      <c r="O110" s="133"/>
      <c r="P110" s="133"/>
      <c r="Q110" s="133"/>
      <c r="R110" s="133"/>
      <c r="S110" s="134"/>
      <c r="T110" s="134"/>
      <c r="U110" s="134"/>
      <c r="V110" s="134"/>
      <c r="W110" s="134"/>
      <c r="X110" s="134"/>
      <c r="Y110" s="134"/>
    </row>
    <row r="111" spans="1:25" s="84" customFormat="1" ht="15.75" x14ac:dyDescent="0.25">
      <c r="A111" s="291" t="s">
        <v>361</v>
      </c>
      <c r="B111" s="135" t="s">
        <v>64</v>
      </c>
      <c r="C111" s="129"/>
      <c r="D111" s="129"/>
      <c r="E111" s="109"/>
      <c r="F111" s="130"/>
      <c r="G111" s="130"/>
      <c r="H111" s="129"/>
      <c r="J111" s="109"/>
      <c r="K111" s="131"/>
      <c r="L111" s="131"/>
      <c r="M111" s="132"/>
      <c r="N111" s="133"/>
      <c r="O111" s="133"/>
      <c r="P111" s="133"/>
      <c r="Q111" s="133"/>
      <c r="R111" s="133"/>
      <c r="S111" s="134"/>
      <c r="T111" s="134"/>
      <c r="U111" s="136">
        <v>1007</v>
      </c>
      <c r="V111" s="134"/>
      <c r="W111" s="134"/>
      <c r="X111" s="134"/>
      <c r="Y111" s="134"/>
    </row>
    <row r="112" spans="1:25" s="75" customFormat="1" ht="15.75" x14ac:dyDescent="0.25">
      <c r="A112" s="289" t="s">
        <v>387</v>
      </c>
      <c r="B112" s="107" t="s">
        <v>338</v>
      </c>
      <c r="C112" s="100"/>
      <c r="D112" s="100"/>
      <c r="E112" s="100"/>
      <c r="F112" s="100"/>
      <c r="G112" s="100"/>
      <c r="H112" s="80"/>
      <c r="I112" s="80"/>
      <c r="J112" s="137"/>
      <c r="K112" s="138"/>
      <c r="L112" s="138"/>
      <c r="N112" s="139"/>
      <c r="O112" s="139"/>
      <c r="P112" s="139"/>
      <c r="Q112" s="139"/>
      <c r="R112" s="139"/>
      <c r="S112" s="66"/>
      <c r="T112" s="66"/>
      <c r="U112" s="66"/>
      <c r="V112" s="66"/>
      <c r="W112" s="66"/>
      <c r="X112" s="66"/>
      <c r="Y112" s="140">
        <v>715</v>
      </c>
    </row>
    <row r="113" spans="1:25" s="84" customFormat="1" ht="47.25" x14ac:dyDescent="0.25">
      <c r="A113" s="291" t="s">
        <v>362</v>
      </c>
      <c r="B113" s="128" t="s">
        <v>244</v>
      </c>
      <c r="C113" s="129" t="s">
        <v>61</v>
      </c>
      <c r="D113" s="141">
        <v>0.04</v>
      </c>
      <c r="E113" s="109" t="s">
        <v>151</v>
      </c>
      <c r="F113" s="134"/>
      <c r="G113" s="134"/>
      <c r="H113" s="134"/>
      <c r="I113" s="134"/>
      <c r="J113" s="134"/>
      <c r="K113" s="134"/>
      <c r="L113" s="134"/>
      <c r="M113" s="142"/>
      <c r="N113" s="134"/>
      <c r="O113" s="134"/>
      <c r="P113" s="134"/>
      <c r="Q113" s="143"/>
      <c r="R113" s="134"/>
      <c r="S113" s="134"/>
      <c r="T113" s="134"/>
      <c r="U113" s="144"/>
      <c r="V113" s="134"/>
      <c r="W113" s="134"/>
      <c r="X113" s="134"/>
      <c r="Y113" s="134"/>
    </row>
    <row r="114" spans="1:25" s="84" customFormat="1" ht="15.75" x14ac:dyDescent="0.25">
      <c r="A114" s="291" t="s">
        <v>363</v>
      </c>
      <c r="B114" s="107" t="s">
        <v>360</v>
      </c>
      <c r="C114" s="109"/>
      <c r="D114" s="109"/>
      <c r="E114" s="109"/>
      <c r="F114" s="134"/>
      <c r="G114" s="134"/>
      <c r="H114" s="134"/>
      <c r="I114" s="134"/>
      <c r="J114" s="134"/>
      <c r="K114" s="134"/>
      <c r="L114" s="134"/>
      <c r="M114" s="132">
        <v>390</v>
      </c>
      <c r="N114" s="134"/>
      <c r="O114" s="134"/>
      <c r="P114" s="134"/>
      <c r="Q114" s="143"/>
      <c r="R114" s="134"/>
      <c r="S114" s="134"/>
      <c r="T114" s="134"/>
      <c r="U114" s="144"/>
      <c r="V114" s="134"/>
      <c r="W114" s="134"/>
      <c r="X114" s="134"/>
      <c r="Y114" s="134"/>
    </row>
    <row r="115" spans="1:25" s="84" customFormat="1" ht="47.25" x14ac:dyDescent="0.25">
      <c r="A115" s="291" t="s">
        <v>364</v>
      </c>
      <c r="B115" s="128" t="s">
        <v>463</v>
      </c>
      <c r="C115" s="129" t="s">
        <v>61</v>
      </c>
      <c r="D115" s="129">
        <v>0.17799999999999999</v>
      </c>
      <c r="E115" s="109" t="s">
        <v>151</v>
      </c>
      <c r="F115" s="134"/>
      <c r="G115" s="134"/>
      <c r="H115" s="134"/>
      <c r="I115" s="134"/>
      <c r="J115" s="134"/>
      <c r="K115" s="134"/>
      <c r="L115" s="134"/>
      <c r="M115" s="142"/>
      <c r="N115" s="134"/>
      <c r="O115" s="134"/>
      <c r="P115" s="134"/>
      <c r="Q115" s="143"/>
      <c r="R115" s="134"/>
      <c r="S115" s="134"/>
      <c r="T115" s="134"/>
      <c r="U115" s="144"/>
      <c r="V115" s="134"/>
      <c r="W115" s="134"/>
      <c r="X115" s="134"/>
      <c r="Y115" s="134"/>
    </row>
    <row r="116" spans="1:25" s="75" customFormat="1" ht="15.75" x14ac:dyDescent="0.25">
      <c r="A116" s="289" t="s">
        <v>365</v>
      </c>
      <c r="B116" s="107" t="s">
        <v>360</v>
      </c>
      <c r="C116" s="109"/>
      <c r="D116" s="109"/>
      <c r="E116" s="109"/>
      <c r="F116" s="66"/>
      <c r="G116" s="66"/>
      <c r="H116" s="66"/>
      <c r="I116" s="66"/>
      <c r="J116" s="66"/>
      <c r="K116" s="66"/>
      <c r="L116" s="66"/>
      <c r="M116" s="140">
        <v>894</v>
      </c>
      <c r="N116" s="66"/>
      <c r="O116" s="66"/>
      <c r="P116" s="66"/>
      <c r="Q116" s="101"/>
      <c r="R116" s="66"/>
      <c r="S116" s="66"/>
      <c r="T116" s="66"/>
      <c r="U116" s="145"/>
      <c r="V116" s="66"/>
      <c r="W116" s="66"/>
      <c r="X116" s="66"/>
      <c r="Y116" s="66"/>
    </row>
    <row r="117" spans="1:25" s="75" customFormat="1" ht="80.25" customHeight="1" x14ac:dyDescent="0.25">
      <c r="A117" s="289" t="s">
        <v>366</v>
      </c>
      <c r="B117" s="146" t="s">
        <v>231</v>
      </c>
      <c r="C117" s="301" t="s">
        <v>61</v>
      </c>
      <c r="D117" s="109">
        <v>0.125</v>
      </c>
      <c r="E117" s="109" t="s">
        <v>151</v>
      </c>
      <c r="F117" s="66"/>
      <c r="G117" s="66"/>
      <c r="H117" s="66"/>
      <c r="I117" s="66"/>
      <c r="J117" s="66"/>
      <c r="K117" s="66"/>
      <c r="L117" s="66"/>
      <c r="M117" s="147"/>
      <c r="N117" s="66"/>
      <c r="O117" s="66"/>
      <c r="P117" s="66"/>
      <c r="Q117" s="101"/>
      <c r="R117" s="66"/>
      <c r="S117" s="66"/>
      <c r="T117" s="66"/>
      <c r="U117" s="145"/>
      <c r="V117" s="66"/>
      <c r="W117" s="66"/>
      <c r="X117" s="66"/>
      <c r="Y117" s="66"/>
    </row>
    <row r="118" spans="1:25" s="75" customFormat="1" ht="15.75" x14ac:dyDescent="0.25">
      <c r="A118" s="289" t="s">
        <v>367</v>
      </c>
      <c r="B118" s="107" t="s">
        <v>360</v>
      </c>
      <c r="C118" s="109"/>
      <c r="D118" s="109"/>
      <c r="E118" s="109"/>
      <c r="F118" s="66"/>
      <c r="G118" s="66"/>
      <c r="H118" s="66"/>
      <c r="I118" s="66"/>
      <c r="J118" s="66"/>
      <c r="K118" s="66"/>
      <c r="L118" s="66"/>
      <c r="M118" s="148">
        <v>867</v>
      </c>
      <c r="N118" s="66"/>
      <c r="O118" s="66"/>
      <c r="P118" s="66"/>
      <c r="Q118" s="101"/>
      <c r="R118" s="66"/>
      <c r="S118" s="66"/>
      <c r="T118" s="66"/>
      <c r="U118" s="145"/>
      <c r="V118" s="66"/>
      <c r="W118" s="66"/>
      <c r="X118" s="66"/>
      <c r="Y118" s="66"/>
    </row>
    <row r="119" spans="1:25" s="75" customFormat="1" ht="63" x14ac:dyDescent="0.25">
      <c r="A119" s="289" t="s">
        <v>368</v>
      </c>
      <c r="B119" s="107" t="s">
        <v>234</v>
      </c>
      <c r="C119" s="108" t="s">
        <v>61</v>
      </c>
      <c r="D119" s="303">
        <v>0.05</v>
      </c>
      <c r="E119" s="303" t="s">
        <v>232</v>
      </c>
      <c r="F119" s="66"/>
      <c r="G119" s="66"/>
      <c r="H119" s="66"/>
      <c r="I119" s="66"/>
      <c r="J119" s="66"/>
      <c r="K119" s="66"/>
      <c r="L119" s="66"/>
      <c r="M119" s="147"/>
      <c r="N119" s="66"/>
      <c r="O119" s="66"/>
      <c r="P119" s="66"/>
      <c r="Q119" s="101"/>
      <c r="R119" s="66"/>
      <c r="S119" s="66"/>
      <c r="T119" s="66"/>
      <c r="U119" s="145"/>
      <c r="V119" s="66"/>
      <c r="W119" s="66"/>
      <c r="X119" s="66"/>
      <c r="Y119" s="66"/>
    </row>
    <row r="120" spans="1:25" s="75" customFormat="1" ht="15.75" x14ac:dyDescent="0.25">
      <c r="A120" s="289" t="s">
        <v>369</v>
      </c>
      <c r="B120" s="107" t="s">
        <v>64</v>
      </c>
      <c r="C120" s="109"/>
      <c r="D120" s="109"/>
      <c r="E120" s="109"/>
      <c r="F120" s="66"/>
      <c r="G120" s="66"/>
      <c r="H120" s="66"/>
      <c r="I120" s="101"/>
      <c r="J120" s="66"/>
      <c r="K120" s="66"/>
      <c r="L120" s="66"/>
      <c r="M120" s="147"/>
      <c r="N120" s="66"/>
      <c r="O120" s="66"/>
      <c r="P120" s="66"/>
      <c r="Q120" s="101">
        <v>548</v>
      </c>
      <c r="R120" s="66"/>
      <c r="S120" s="66"/>
      <c r="T120" s="66"/>
      <c r="U120" s="145"/>
      <c r="V120" s="66"/>
      <c r="W120" s="66"/>
      <c r="X120" s="66"/>
      <c r="Y120" s="66"/>
    </row>
    <row r="121" spans="1:25" s="75" customFormat="1" ht="15.75" x14ac:dyDescent="0.25">
      <c r="A121" s="289" t="s">
        <v>413</v>
      </c>
      <c r="B121" s="107" t="s">
        <v>338</v>
      </c>
      <c r="C121" s="109"/>
      <c r="D121" s="109"/>
      <c r="E121" s="109"/>
      <c r="F121" s="66"/>
      <c r="G121" s="66"/>
      <c r="H121" s="66"/>
      <c r="I121" s="66"/>
      <c r="J121" s="66"/>
      <c r="K121" s="66"/>
      <c r="L121" s="66"/>
      <c r="M121" s="145"/>
      <c r="N121" s="66"/>
      <c r="O121" s="66"/>
      <c r="P121" s="66"/>
      <c r="Q121" s="101"/>
      <c r="R121" s="66"/>
      <c r="S121" s="66"/>
      <c r="T121" s="66"/>
      <c r="U121" s="145">
        <v>420</v>
      </c>
      <c r="V121" s="66"/>
      <c r="W121" s="66"/>
      <c r="X121" s="66"/>
      <c r="Y121" s="66"/>
    </row>
    <row r="122" spans="1:25" s="75" customFormat="1" ht="63" x14ac:dyDescent="0.25">
      <c r="A122" s="289" t="s">
        <v>370</v>
      </c>
      <c r="B122" s="107" t="s">
        <v>235</v>
      </c>
      <c r="C122" s="109" t="s">
        <v>61</v>
      </c>
      <c r="D122" s="109">
        <v>7.4999999999999997E-2</v>
      </c>
      <c r="E122" s="109" t="s">
        <v>232</v>
      </c>
      <c r="F122" s="66"/>
      <c r="G122" s="66"/>
      <c r="H122" s="66"/>
      <c r="I122" s="66"/>
      <c r="J122" s="66"/>
      <c r="K122" s="66"/>
      <c r="L122" s="66"/>
      <c r="M122" s="150"/>
      <c r="N122" s="66"/>
      <c r="O122" s="66"/>
      <c r="P122" s="66"/>
      <c r="Q122" s="101"/>
      <c r="R122" s="66"/>
      <c r="S122" s="66"/>
      <c r="T122" s="66"/>
      <c r="U122" s="145"/>
      <c r="V122" s="66"/>
      <c r="W122" s="66"/>
      <c r="X122" s="66"/>
      <c r="Y122" s="66"/>
    </row>
    <row r="123" spans="1:25" s="75" customFormat="1" ht="15.75" x14ac:dyDescent="0.25">
      <c r="A123" s="289" t="s">
        <v>371</v>
      </c>
      <c r="B123" s="107" t="s">
        <v>64</v>
      </c>
      <c r="C123" s="109"/>
      <c r="D123" s="109"/>
      <c r="E123" s="109"/>
      <c r="F123" s="66"/>
      <c r="G123" s="66"/>
      <c r="H123" s="66"/>
      <c r="I123" s="263"/>
      <c r="J123" s="66"/>
      <c r="K123" s="66"/>
      <c r="L123" s="66"/>
      <c r="M123" s="150"/>
      <c r="N123" s="66"/>
      <c r="O123" s="66"/>
      <c r="P123" s="66"/>
      <c r="Q123" s="101">
        <v>1685</v>
      </c>
      <c r="R123" s="66"/>
      <c r="S123" s="66"/>
      <c r="T123" s="66"/>
      <c r="U123" s="145"/>
      <c r="V123" s="66"/>
      <c r="W123" s="66"/>
      <c r="X123" s="66"/>
      <c r="Y123" s="66"/>
    </row>
    <row r="124" spans="1:25" s="75" customFormat="1" ht="15.75" x14ac:dyDescent="0.25">
      <c r="A124" s="289" t="s">
        <v>388</v>
      </c>
      <c r="B124" s="120" t="s">
        <v>338</v>
      </c>
      <c r="C124" s="109"/>
      <c r="D124" s="109"/>
      <c r="E124" s="109"/>
      <c r="F124" s="66"/>
      <c r="G124" s="66"/>
      <c r="H124" s="66"/>
      <c r="I124" s="66"/>
      <c r="J124" s="66"/>
      <c r="K124" s="66"/>
      <c r="L124" s="66"/>
      <c r="M124" s="263"/>
      <c r="N124" s="66"/>
      <c r="O124" s="66"/>
      <c r="P124" s="66"/>
      <c r="Q124" s="101"/>
      <c r="R124" s="66"/>
      <c r="S124" s="66"/>
      <c r="T124" s="66"/>
      <c r="U124" s="101">
        <v>4545</v>
      </c>
      <c r="V124" s="66"/>
      <c r="W124" s="66"/>
      <c r="X124" s="66"/>
      <c r="Y124" s="66"/>
    </row>
    <row r="125" spans="1:25" s="75" customFormat="1" ht="63" x14ac:dyDescent="0.25">
      <c r="A125" s="289" t="s">
        <v>436</v>
      </c>
      <c r="B125" s="107" t="s">
        <v>243</v>
      </c>
      <c r="C125" s="109" t="s">
        <v>61</v>
      </c>
      <c r="D125" s="109">
        <v>0.20300000000000001</v>
      </c>
      <c r="E125" s="109" t="s">
        <v>168</v>
      </c>
      <c r="F125" s="66"/>
      <c r="G125" s="66"/>
      <c r="H125" s="66"/>
      <c r="I125" s="66"/>
      <c r="J125" s="66"/>
      <c r="K125" s="66"/>
      <c r="L125" s="66"/>
      <c r="M125" s="151"/>
      <c r="N125" s="66"/>
      <c r="O125" s="66"/>
      <c r="P125" s="66"/>
      <c r="Q125" s="101"/>
      <c r="R125" s="66"/>
      <c r="S125" s="66"/>
      <c r="T125" s="66"/>
      <c r="U125" s="145"/>
      <c r="V125" s="66"/>
      <c r="W125" s="66"/>
      <c r="X125" s="66"/>
      <c r="Y125" s="66"/>
    </row>
    <row r="126" spans="1:25" s="75" customFormat="1" ht="15.75" x14ac:dyDescent="0.25">
      <c r="A126" s="289" t="s">
        <v>437</v>
      </c>
      <c r="B126" s="107" t="s">
        <v>64</v>
      </c>
      <c r="C126" s="109"/>
      <c r="D126" s="109"/>
      <c r="E126" s="109"/>
      <c r="F126" s="66"/>
      <c r="G126" s="66"/>
      <c r="H126" s="66"/>
      <c r="I126" s="261"/>
      <c r="J126" s="66"/>
      <c r="K126" s="66"/>
      <c r="L126" s="66"/>
      <c r="M126" s="151"/>
      <c r="N126" s="66"/>
      <c r="O126" s="66"/>
      <c r="P126" s="66"/>
      <c r="Q126" s="101"/>
      <c r="R126" s="66"/>
      <c r="S126" s="66"/>
      <c r="T126" s="66"/>
      <c r="U126" s="66">
        <v>1743</v>
      </c>
      <c r="V126" s="66"/>
      <c r="W126" s="66"/>
      <c r="X126" s="66"/>
      <c r="Y126" s="66"/>
    </row>
    <row r="127" spans="1:25" s="75" customFormat="1" ht="15.75" x14ac:dyDescent="0.25">
      <c r="A127" s="289" t="s">
        <v>438</v>
      </c>
      <c r="B127" s="120" t="s">
        <v>338</v>
      </c>
      <c r="C127" s="109"/>
      <c r="D127" s="109"/>
      <c r="E127" s="109"/>
      <c r="F127" s="66"/>
      <c r="G127" s="66"/>
      <c r="H127" s="66"/>
      <c r="I127" s="66"/>
      <c r="J127" s="66"/>
      <c r="K127" s="66"/>
      <c r="L127" s="66"/>
      <c r="M127" s="151"/>
      <c r="N127" s="66"/>
      <c r="O127" s="66"/>
      <c r="P127" s="66"/>
      <c r="Q127" s="101"/>
      <c r="R127" s="66"/>
      <c r="S127" s="66"/>
      <c r="T127" s="66"/>
      <c r="U127" s="145"/>
      <c r="V127" s="66"/>
      <c r="W127" s="66"/>
      <c r="X127" s="66"/>
      <c r="Y127" s="151">
        <v>10520</v>
      </c>
    </row>
    <row r="128" spans="1:25" s="75" customFormat="1" ht="31.5" x14ac:dyDescent="0.25">
      <c r="A128" s="289" t="s">
        <v>372</v>
      </c>
      <c r="B128" s="107" t="s">
        <v>246</v>
      </c>
      <c r="C128" s="303" t="s">
        <v>61</v>
      </c>
      <c r="D128" s="302">
        <v>0.19</v>
      </c>
      <c r="E128" s="303" t="s">
        <v>151</v>
      </c>
      <c r="F128" s="66"/>
      <c r="G128" s="66"/>
      <c r="H128" s="66"/>
      <c r="I128" s="66"/>
      <c r="J128" s="66"/>
      <c r="K128" s="66"/>
      <c r="L128" s="66"/>
      <c r="M128" s="151"/>
      <c r="N128" s="66"/>
      <c r="O128" s="66"/>
      <c r="P128" s="66"/>
      <c r="Q128" s="101"/>
      <c r="R128" s="66"/>
      <c r="S128" s="66"/>
      <c r="T128" s="66"/>
      <c r="U128" s="145"/>
      <c r="V128" s="66"/>
      <c r="W128" s="66"/>
      <c r="X128" s="66"/>
      <c r="Y128" s="66"/>
    </row>
    <row r="129" spans="1:25" s="75" customFormat="1" ht="15.75" x14ac:dyDescent="0.25">
      <c r="A129" s="289" t="s">
        <v>439</v>
      </c>
      <c r="B129" s="120" t="s">
        <v>360</v>
      </c>
      <c r="C129" s="109"/>
      <c r="D129" s="109"/>
      <c r="E129" s="109"/>
      <c r="F129" s="66"/>
      <c r="G129" s="66"/>
      <c r="H129" s="66"/>
      <c r="I129" s="66"/>
      <c r="J129" s="66"/>
      <c r="K129" s="66"/>
      <c r="L129" s="66"/>
      <c r="M129" s="152">
        <v>11515</v>
      </c>
      <c r="N129" s="66"/>
      <c r="O129" s="66"/>
      <c r="P129" s="66"/>
      <c r="Q129" s="101"/>
      <c r="R129" s="66"/>
      <c r="S129" s="66"/>
      <c r="T129" s="66"/>
      <c r="U129" s="145"/>
      <c r="V129" s="66"/>
      <c r="W129" s="66"/>
      <c r="X129" s="66"/>
      <c r="Y129" s="66"/>
    </row>
    <row r="130" spans="1:25" s="75" customFormat="1" ht="63" x14ac:dyDescent="0.25">
      <c r="A130" s="289" t="s">
        <v>373</v>
      </c>
      <c r="B130" s="107" t="s">
        <v>249</v>
      </c>
      <c r="C130" s="109" t="s">
        <v>61</v>
      </c>
      <c r="D130" s="109">
        <v>0.71499999999999997</v>
      </c>
      <c r="E130" s="109" t="s">
        <v>151</v>
      </c>
      <c r="F130" s="66"/>
      <c r="G130" s="66"/>
      <c r="H130" s="66"/>
      <c r="I130" s="66"/>
      <c r="J130" s="66"/>
      <c r="K130" s="66"/>
      <c r="L130" s="66"/>
      <c r="M130" s="151"/>
      <c r="N130" s="66"/>
      <c r="O130" s="66"/>
      <c r="P130" s="66"/>
      <c r="Q130" s="101"/>
      <c r="R130" s="66"/>
      <c r="S130" s="66"/>
      <c r="T130" s="66"/>
      <c r="U130" s="145"/>
      <c r="V130" s="66"/>
      <c r="W130" s="66"/>
      <c r="X130" s="66"/>
      <c r="Y130" s="66"/>
    </row>
    <row r="131" spans="1:25" s="75" customFormat="1" ht="15.75" x14ac:dyDescent="0.25">
      <c r="A131" s="289" t="s">
        <v>440</v>
      </c>
      <c r="B131" s="120" t="s">
        <v>360</v>
      </c>
      <c r="C131" s="109"/>
      <c r="D131" s="109"/>
      <c r="E131" s="109"/>
      <c r="F131" s="66"/>
      <c r="G131" s="66"/>
      <c r="H131" s="66"/>
      <c r="I131" s="66"/>
      <c r="J131" s="66"/>
      <c r="K131" s="66"/>
      <c r="L131" s="66"/>
      <c r="M131" s="151">
        <v>41312</v>
      </c>
      <c r="N131" s="66"/>
      <c r="O131" s="66"/>
      <c r="P131" s="66"/>
      <c r="Q131" s="101"/>
      <c r="R131" s="66"/>
      <c r="S131" s="66"/>
      <c r="T131" s="66"/>
      <c r="U131" s="145"/>
      <c r="V131" s="66"/>
      <c r="W131" s="66"/>
      <c r="X131" s="66"/>
      <c r="Y131" s="66"/>
    </row>
    <row r="132" spans="1:25" s="75" customFormat="1" ht="63" x14ac:dyDescent="0.25">
      <c r="A132" s="289" t="s">
        <v>374</v>
      </c>
      <c r="B132" s="107" t="s">
        <v>250</v>
      </c>
      <c r="C132" s="303" t="s">
        <v>61</v>
      </c>
      <c r="D132" s="302">
        <v>0.11</v>
      </c>
      <c r="E132" s="303" t="s">
        <v>151</v>
      </c>
      <c r="F132" s="66"/>
      <c r="G132" s="66"/>
      <c r="H132" s="66"/>
      <c r="I132" s="66"/>
      <c r="J132" s="66"/>
      <c r="K132" s="66"/>
      <c r="L132" s="66"/>
      <c r="M132" s="151"/>
      <c r="N132" s="66"/>
      <c r="O132" s="66"/>
      <c r="P132" s="66"/>
      <c r="Q132" s="101"/>
      <c r="R132" s="66"/>
      <c r="S132" s="66"/>
      <c r="T132" s="66"/>
      <c r="U132" s="145"/>
      <c r="V132" s="66"/>
      <c r="W132" s="66"/>
      <c r="X132" s="66"/>
      <c r="Y132" s="66"/>
    </row>
    <row r="133" spans="1:25" s="75" customFormat="1" ht="15.75" x14ac:dyDescent="0.25">
      <c r="A133" s="289" t="s">
        <v>375</v>
      </c>
      <c r="B133" s="120" t="s">
        <v>360</v>
      </c>
      <c r="C133" s="109"/>
      <c r="D133" s="109"/>
      <c r="E133" s="109"/>
      <c r="F133" s="66"/>
      <c r="G133" s="66"/>
      <c r="H133" s="66"/>
      <c r="I133" s="66"/>
      <c r="J133" s="66"/>
      <c r="K133" s="66"/>
      <c r="L133" s="66"/>
      <c r="M133" s="153">
        <v>674</v>
      </c>
      <c r="N133" s="66"/>
      <c r="O133" s="66"/>
      <c r="P133" s="66"/>
      <c r="Q133" s="101"/>
      <c r="R133" s="66"/>
      <c r="S133" s="66"/>
      <c r="T133" s="66"/>
      <c r="U133" s="145"/>
      <c r="V133" s="66"/>
      <c r="W133" s="66"/>
      <c r="X133" s="66"/>
      <c r="Y133" s="66"/>
    </row>
    <row r="134" spans="1:25" s="75" customFormat="1" ht="63" x14ac:dyDescent="0.25">
      <c r="A134" s="289" t="s">
        <v>376</v>
      </c>
      <c r="B134" s="107" t="s">
        <v>251</v>
      </c>
      <c r="C134" s="303" t="s">
        <v>61</v>
      </c>
      <c r="D134" s="302">
        <v>0.15</v>
      </c>
      <c r="E134" s="303" t="s">
        <v>136</v>
      </c>
      <c r="F134" s="66"/>
      <c r="G134" s="66"/>
      <c r="H134" s="66"/>
      <c r="I134" s="66"/>
      <c r="J134" s="66"/>
      <c r="K134" s="66"/>
      <c r="L134" s="66"/>
      <c r="M134" s="153"/>
      <c r="N134" s="66"/>
      <c r="O134" s="66"/>
      <c r="P134" s="66"/>
      <c r="Q134" s="101"/>
      <c r="R134" s="66"/>
      <c r="S134" s="66"/>
      <c r="T134" s="66"/>
      <c r="U134" s="145"/>
      <c r="V134" s="66"/>
      <c r="W134" s="66"/>
      <c r="X134" s="66"/>
      <c r="Y134" s="66"/>
    </row>
    <row r="135" spans="1:25" s="75" customFormat="1" ht="15.75" x14ac:dyDescent="0.25">
      <c r="A135" s="289" t="s">
        <v>377</v>
      </c>
      <c r="B135" s="120" t="s">
        <v>360</v>
      </c>
      <c r="C135" s="109"/>
      <c r="D135" s="109"/>
      <c r="E135" s="109"/>
      <c r="F135" s="66"/>
      <c r="G135" s="66"/>
      <c r="H135" s="66"/>
      <c r="I135" s="66"/>
      <c r="J135" s="66"/>
      <c r="K135" s="66"/>
      <c r="L135" s="66"/>
      <c r="M135" s="140">
        <v>2273</v>
      </c>
      <c r="N135" s="66"/>
      <c r="O135" s="66"/>
      <c r="P135" s="66"/>
      <c r="Q135" s="101">
        <v>2273</v>
      </c>
      <c r="R135" s="66"/>
      <c r="S135" s="66"/>
      <c r="T135" s="66"/>
      <c r="U135" s="145">
        <v>2273</v>
      </c>
      <c r="V135" s="66"/>
      <c r="W135" s="66"/>
      <c r="X135" s="66"/>
      <c r="Y135" s="66">
        <v>2273</v>
      </c>
    </row>
    <row r="136" spans="1:25" s="75" customFormat="1" ht="63" x14ac:dyDescent="0.25">
      <c r="A136" s="289" t="s">
        <v>378</v>
      </c>
      <c r="B136" s="120" t="s">
        <v>252</v>
      </c>
      <c r="C136" s="109" t="s">
        <v>61</v>
      </c>
      <c r="D136" s="121">
        <v>0.15</v>
      </c>
      <c r="E136" s="109" t="s">
        <v>213</v>
      </c>
      <c r="F136" s="66"/>
      <c r="G136" s="66"/>
      <c r="H136" s="66"/>
      <c r="I136" s="66"/>
      <c r="J136" s="66"/>
      <c r="K136" s="66"/>
      <c r="L136" s="66"/>
      <c r="M136" s="140"/>
      <c r="N136" s="66"/>
      <c r="O136" s="66"/>
      <c r="P136" s="66"/>
      <c r="Q136" s="101"/>
      <c r="R136" s="66"/>
      <c r="S136" s="66"/>
      <c r="T136" s="66"/>
      <c r="U136" s="145"/>
      <c r="V136" s="66"/>
      <c r="W136" s="66"/>
      <c r="X136" s="66"/>
      <c r="Y136" s="66"/>
    </row>
    <row r="137" spans="1:25" s="75" customFormat="1" ht="15.75" x14ac:dyDescent="0.25">
      <c r="A137" s="289" t="s">
        <v>415</v>
      </c>
      <c r="B137" s="120" t="s">
        <v>389</v>
      </c>
      <c r="C137" s="109"/>
      <c r="D137" s="121"/>
      <c r="E137" s="109"/>
      <c r="F137" s="66"/>
      <c r="G137" s="66"/>
      <c r="H137" s="66"/>
      <c r="I137" s="66"/>
      <c r="J137" s="66"/>
      <c r="K137" s="66"/>
      <c r="L137" s="66"/>
      <c r="M137" s="66">
        <v>2918</v>
      </c>
      <c r="N137" s="66"/>
      <c r="O137" s="66"/>
      <c r="P137" s="66"/>
      <c r="Q137" s="101"/>
      <c r="R137" s="66"/>
      <c r="S137" s="66"/>
      <c r="T137" s="66"/>
      <c r="U137" s="145"/>
      <c r="V137" s="66"/>
      <c r="W137" s="66"/>
      <c r="X137" s="66"/>
      <c r="Y137" s="66"/>
    </row>
    <row r="138" spans="1:25" s="75" customFormat="1" ht="15.75" x14ac:dyDescent="0.25">
      <c r="A138" s="289" t="s">
        <v>441</v>
      </c>
      <c r="B138" s="120" t="s">
        <v>338</v>
      </c>
      <c r="C138" s="109"/>
      <c r="D138" s="109"/>
      <c r="E138" s="109"/>
      <c r="F138" s="66"/>
      <c r="G138" s="66"/>
      <c r="H138" s="66"/>
      <c r="I138" s="66"/>
      <c r="J138" s="66"/>
      <c r="K138" s="66"/>
      <c r="L138" s="66"/>
      <c r="M138" s="264"/>
      <c r="N138" s="66"/>
      <c r="O138" s="66"/>
      <c r="P138" s="66"/>
      <c r="Q138" s="66">
        <v>9091</v>
      </c>
      <c r="R138" s="66"/>
      <c r="S138" s="66"/>
      <c r="T138" s="66"/>
      <c r="U138" s="145"/>
      <c r="V138" s="66"/>
      <c r="W138" s="66"/>
      <c r="X138" s="66"/>
      <c r="Y138" s="66"/>
    </row>
    <row r="139" spans="1:25" s="75" customFormat="1" ht="63" x14ac:dyDescent="0.25">
      <c r="A139" s="289" t="s">
        <v>379</v>
      </c>
      <c r="B139" s="118" t="s">
        <v>253</v>
      </c>
      <c r="C139" s="154" t="s">
        <v>61</v>
      </c>
      <c r="D139" s="154">
        <v>0.03</v>
      </c>
      <c r="E139" s="154" t="s">
        <v>213</v>
      </c>
      <c r="F139" s="104"/>
      <c r="G139" s="66"/>
      <c r="H139" s="66"/>
      <c r="I139" s="66"/>
      <c r="J139" s="66"/>
      <c r="K139" s="66"/>
      <c r="L139" s="66"/>
      <c r="M139" s="140"/>
      <c r="N139" s="66"/>
      <c r="O139" s="66"/>
      <c r="P139" s="66"/>
      <c r="Q139" s="101"/>
      <c r="R139" s="66"/>
      <c r="S139" s="66"/>
      <c r="T139" s="66"/>
      <c r="U139" s="145"/>
      <c r="V139" s="66"/>
      <c r="W139" s="66"/>
      <c r="X139" s="66"/>
      <c r="Y139" s="66"/>
    </row>
    <row r="140" spans="1:25" s="75" customFormat="1" ht="15.75" x14ac:dyDescent="0.25">
      <c r="A140" s="289" t="s">
        <v>416</v>
      </c>
      <c r="B140" s="120" t="s">
        <v>389</v>
      </c>
      <c r="C140" s="154"/>
      <c r="D140" s="154"/>
      <c r="E140" s="154"/>
      <c r="F140" s="104"/>
      <c r="G140" s="66"/>
      <c r="H140" s="66"/>
      <c r="I140" s="66"/>
      <c r="J140" s="66"/>
      <c r="K140" s="66"/>
      <c r="L140" s="66"/>
      <c r="M140" s="66">
        <v>546</v>
      </c>
      <c r="N140" s="66"/>
      <c r="O140" s="66"/>
      <c r="P140" s="66"/>
      <c r="Q140" s="101"/>
      <c r="R140" s="66"/>
      <c r="S140" s="66"/>
      <c r="T140" s="66"/>
      <c r="U140" s="145"/>
      <c r="V140" s="66"/>
      <c r="W140" s="66"/>
      <c r="X140" s="66"/>
      <c r="Y140" s="66"/>
    </row>
    <row r="141" spans="1:25" s="75" customFormat="1" ht="15.75" x14ac:dyDescent="0.25">
      <c r="A141" s="289" t="s">
        <v>414</v>
      </c>
      <c r="B141" s="120" t="s">
        <v>338</v>
      </c>
      <c r="C141" s="109"/>
      <c r="D141" s="109"/>
      <c r="E141" s="109"/>
      <c r="F141" s="66"/>
      <c r="G141" s="66"/>
      <c r="H141" s="66"/>
      <c r="I141" s="66"/>
      <c r="J141" s="66"/>
      <c r="K141" s="66"/>
      <c r="L141" s="66"/>
      <c r="M141" s="140"/>
      <c r="N141" s="66"/>
      <c r="O141" s="66"/>
      <c r="P141" s="66"/>
      <c r="Q141" s="140">
        <v>402</v>
      </c>
      <c r="R141" s="66"/>
      <c r="S141" s="66"/>
      <c r="T141" s="66"/>
      <c r="U141" s="145"/>
      <c r="V141" s="66"/>
      <c r="W141" s="66"/>
      <c r="X141" s="66"/>
      <c r="Y141" s="66"/>
    </row>
    <row r="142" spans="1:25" s="75" customFormat="1" ht="63" x14ac:dyDescent="0.25">
      <c r="A142" s="289" t="s">
        <v>380</v>
      </c>
      <c r="B142" s="107" t="s">
        <v>254</v>
      </c>
      <c r="C142" s="303" t="s">
        <v>61</v>
      </c>
      <c r="D142" s="303">
        <v>2.4E-2</v>
      </c>
      <c r="E142" s="303" t="s">
        <v>213</v>
      </c>
      <c r="F142" s="66"/>
      <c r="G142" s="66"/>
      <c r="H142" s="66"/>
      <c r="I142" s="66"/>
      <c r="J142" s="66"/>
      <c r="K142" s="66"/>
      <c r="L142" s="66"/>
      <c r="M142" s="139"/>
      <c r="N142" s="66"/>
      <c r="O142" s="66"/>
      <c r="P142" s="66"/>
      <c r="Q142" s="101"/>
      <c r="R142" s="66"/>
      <c r="S142" s="66"/>
      <c r="T142" s="66"/>
      <c r="U142" s="145"/>
      <c r="V142" s="66"/>
      <c r="W142" s="66"/>
      <c r="X142" s="66"/>
      <c r="Y142" s="66"/>
    </row>
    <row r="143" spans="1:25" s="75" customFormat="1" ht="15.75" x14ac:dyDescent="0.25">
      <c r="A143" s="289" t="s">
        <v>381</v>
      </c>
      <c r="B143" s="120" t="s">
        <v>389</v>
      </c>
      <c r="C143" s="109"/>
      <c r="D143" s="109"/>
      <c r="E143" s="109"/>
      <c r="F143" s="66"/>
      <c r="G143" s="66"/>
      <c r="H143" s="66"/>
      <c r="I143" s="66"/>
      <c r="J143" s="66"/>
      <c r="K143" s="66"/>
      <c r="L143" s="66"/>
      <c r="M143" s="66">
        <v>545</v>
      </c>
      <c r="N143" s="66"/>
      <c r="O143" s="66"/>
      <c r="P143" s="66"/>
      <c r="Q143" s="101"/>
      <c r="R143" s="66"/>
      <c r="S143" s="66"/>
      <c r="T143" s="66"/>
      <c r="U143" s="145"/>
      <c r="V143" s="66"/>
      <c r="W143" s="66"/>
      <c r="X143" s="66"/>
      <c r="Y143" s="66"/>
    </row>
    <row r="144" spans="1:25" s="75" customFormat="1" ht="15.75" x14ac:dyDescent="0.25">
      <c r="A144" s="289" t="s">
        <v>417</v>
      </c>
      <c r="B144" s="120" t="s">
        <v>338</v>
      </c>
      <c r="C144" s="109"/>
      <c r="D144" s="109"/>
      <c r="E144" s="109"/>
      <c r="F144" s="66"/>
      <c r="G144" s="66"/>
      <c r="H144" s="66"/>
      <c r="I144" s="66"/>
      <c r="J144" s="66"/>
      <c r="K144" s="66"/>
      <c r="L144" s="66"/>
      <c r="M144" s="245"/>
      <c r="N144" s="66"/>
      <c r="O144" s="66"/>
      <c r="P144" s="66"/>
      <c r="Q144" s="245">
        <v>432</v>
      </c>
      <c r="R144" s="66"/>
      <c r="S144" s="66"/>
      <c r="T144" s="66"/>
      <c r="U144" s="145"/>
      <c r="V144" s="66"/>
      <c r="W144" s="66"/>
      <c r="X144" s="66"/>
      <c r="Y144" s="66"/>
    </row>
    <row r="145" spans="1:25" s="75" customFormat="1" ht="63" x14ac:dyDescent="0.25">
      <c r="A145" s="289" t="s">
        <v>382</v>
      </c>
      <c r="B145" s="120" t="s">
        <v>255</v>
      </c>
      <c r="C145" s="109" t="s">
        <v>61</v>
      </c>
      <c r="D145" s="121">
        <v>0.05</v>
      </c>
      <c r="E145" s="109" t="s">
        <v>213</v>
      </c>
      <c r="F145" s="66"/>
      <c r="G145" s="66"/>
      <c r="H145" s="66"/>
      <c r="I145" s="66"/>
      <c r="J145" s="66"/>
      <c r="K145" s="66"/>
      <c r="L145" s="66"/>
      <c r="M145" s="139"/>
      <c r="N145" s="66"/>
      <c r="O145" s="66"/>
      <c r="P145" s="66"/>
      <c r="Q145" s="101"/>
      <c r="R145" s="66"/>
      <c r="S145" s="66"/>
      <c r="T145" s="66"/>
      <c r="U145" s="145"/>
      <c r="V145" s="66"/>
      <c r="W145" s="66"/>
      <c r="X145" s="66"/>
      <c r="Y145" s="66"/>
    </row>
    <row r="146" spans="1:25" s="75" customFormat="1" ht="15.75" x14ac:dyDescent="0.25">
      <c r="A146" s="290" t="s">
        <v>418</v>
      </c>
      <c r="B146" s="120" t="s">
        <v>389</v>
      </c>
      <c r="C146" s="109"/>
      <c r="D146" s="121"/>
      <c r="E146" s="109"/>
      <c r="F146" s="66"/>
      <c r="G146" s="66"/>
      <c r="H146" s="66"/>
      <c r="I146" s="66"/>
      <c r="J146" s="66"/>
      <c r="K146" s="66"/>
      <c r="L146" s="66"/>
      <c r="M146" s="66">
        <v>1864</v>
      </c>
      <c r="N146" s="66"/>
      <c r="O146" s="66"/>
      <c r="P146" s="66"/>
      <c r="Q146" s="101"/>
      <c r="R146" s="66"/>
      <c r="S146" s="66"/>
      <c r="T146" s="66"/>
      <c r="U146" s="145"/>
      <c r="V146" s="66"/>
      <c r="W146" s="66"/>
      <c r="X146" s="66"/>
      <c r="Y146" s="66"/>
    </row>
    <row r="147" spans="1:25" s="75" customFormat="1" ht="15.75" x14ac:dyDescent="0.25">
      <c r="A147" s="290" t="s">
        <v>419</v>
      </c>
      <c r="B147" s="155" t="s">
        <v>338</v>
      </c>
      <c r="C147" s="156"/>
      <c r="D147" s="156"/>
      <c r="E147" s="156"/>
      <c r="F147" s="106"/>
      <c r="G147" s="106"/>
      <c r="H147" s="106"/>
      <c r="I147" s="106"/>
      <c r="J147" s="106"/>
      <c r="K147" s="106"/>
      <c r="L147" s="106"/>
      <c r="M147" s="157"/>
      <c r="N147" s="106"/>
      <c r="O147" s="106"/>
      <c r="P147" s="106"/>
      <c r="Q147" s="310">
        <v>3030</v>
      </c>
      <c r="R147" s="106"/>
      <c r="S147" s="106"/>
      <c r="T147" s="106"/>
      <c r="U147" s="158"/>
      <c r="V147" s="106"/>
      <c r="W147" s="106"/>
      <c r="X147" s="106"/>
      <c r="Y147" s="106"/>
    </row>
    <row r="148" spans="1:25" s="184" customFormat="1" ht="82.5" customHeight="1" x14ac:dyDescent="0.25">
      <c r="A148" s="252" t="s">
        <v>76</v>
      </c>
      <c r="B148" s="222" t="s">
        <v>118</v>
      </c>
      <c r="C148" s="199"/>
      <c r="D148" s="223"/>
      <c r="E148" s="199"/>
      <c r="F148" s="224"/>
      <c r="G148" s="224"/>
      <c r="H148" s="224"/>
      <c r="I148" s="224">
        <f>I151+I152+I154+I155+I157+I160+I161+I163+I164+I166+I167+I169+I170+I172+I180+I181+I183+I185+I187+I189</f>
        <v>0</v>
      </c>
      <c r="J148" s="224"/>
      <c r="K148" s="224"/>
      <c r="L148" s="224"/>
      <c r="M148" s="224">
        <f>M151+M152+M154+M155+M157+M160+M161+M163+M164+M166+M167+M169+M170+M172+M180+M181+M183+M185+M187+M189</f>
        <v>102588</v>
      </c>
      <c r="N148" s="224"/>
      <c r="O148" s="224"/>
      <c r="P148" s="224"/>
      <c r="Q148" s="224">
        <f t="shared" ref="Q148:Y148" si="3">Q151+Q152+Q154+Q155+Q157+Q160+Q161+Q163+Q164+Q166+Q167+Q169+Q170+Q172+Q180+Q181+Q183+Q185+Q187+Q189</f>
        <v>151217</v>
      </c>
      <c r="R148" s="224"/>
      <c r="S148" s="224"/>
      <c r="T148" s="224"/>
      <c r="U148" s="224">
        <f>U152+U155+U157+U160+U164+U167+U170+U172+U181+U183+U185+U187+U189</f>
        <v>604846</v>
      </c>
      <c r="V148" s="224"/>
      <c r="W148" s="224"/>
      <c r="X148" s="224"/>
      <c r="Y148" s="224">
        <f t="shared" si="3"/>
        <v>533650</v>
      </c>
    </row>
    <row r="149" spans="1:25" s="75" customFormat="1" ht="31.5" x14ac:dyDescent="0.25">
      <c r="A149" s="253"/>
      <c r="B149" s="159" t="s">
        <v>119</v>
      </c>
      <c r="C149" s="160"/>
      <c r="D149" s="161"/>
      <c r="E149" s="160"/>
      <c r="F149" s="162"/>
      <c r="G149" s="162"/>
      <c r="H149" s="162"/>
      <c r="I149" s="162"/>
      <c r="J149" s="162"/>
      <c r="K149" s="162"/>
      <c r="L149" s="162"/>
      <c r="M149" s="162"/>
      <c r="N149" s="162"/>
      <c r="O149" s="162"/>
      <c r="P149" s="162"/>
      <c r="Q149" s="162"/>
      <c r="R149" s="162"/>
      <c r="S149" s="162"/>
      <c r="T149" s="162"/>
      <c r="U149" s="162"/>
      <c r="V149" s="162"/>
      <c r="W149" s="162"/>
      <c r="X149" s="162"/>
      <c r="Y149" s="162"/>
    </row>
    <row r="150" spans="1:25" s="75" customFormat="1" ht="47.25" x14ac:dyDescent="0.25">
      <c r="A150" s="82" t="s">
        <v>77</v>
      </c>
      <c r="B150" s="77" t="s">
        <v>390</v>
      </c>
      <c r="C150" s="68" t="s">
        <v>120</v>
      </c>
      <c r="D150" s="69" t="s">
        <v>121</v>
      </c>
      <c r="E150" s="68" t="s">
        <v>214</v>
      </c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</row>
    <row r="151" spans="1:25" s="75" customFormat="1" ht="15.75" x14ac:dyDescent="0.25">
      <c r="A151" s="82" t="s">
        <v>78</v>
      </c>
      <c r="B151" s="77" t="s">
        <v>64</v>
      </c>
      <c r="C151" s="68"/>
      <c r="D151" s="69"/>
      <c r="E151" s="68"/>
      <c r="F151" s="65"/>
      <c r="G151" s="65"/>
      <c r="H151" s="65"/>
      <c r="I151" s="65"/>
      <c r="J151" s="65"/>
      <c r="K151" s="65"/>
      <c r="L151" s="65"/>
      <c r="M151" s="65">
        <v>3030</v>
      </c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</row>
    <row r="152" spans="1:25" s="75" customFormat="1" ht="15.75" x14ac:dyDescent="0.25">
      <c r="A152" s="82" t="s">
        <v>281</v>
      </c>
      <c r="B152" s="77" t="s">
        <v>65</v>
      </c>
      <c r="C152" s="68"/>
      <c r="D152" s="69"/>
      <c r="E152" s="68"/>
      <c r="F152" s="65"/>
      <c r="G152" s="65"/>
      <c r="H152" s="65"/>
      <c r="I152" s="65"/>
      <c r="J152" s="65"/>
      <c r="K152" s="65"/>
      <c r="L152" s="65"/>
      <c r="M152" s="65"/>
      <c r="N152" s="65"/>
      <c r="O152" s="65"/>
      <c r="P152" s="65"/>
      <c r="Q152" s="65">
        <v>6677</v>
      </c>
      <c r="R152" s="65"/>
      <c r="S152" s="65"/>
      <c r="T152" s="65"/>
      <c r="U152" s="65">
        <v>6677</v>
      </c>
      <c r="V152" s="65"/>
      <c r="W152" s="65"/>
      <c r="X152" s="65"/>
      <c r="Y152" s="65">
        <v>6677</v>
      </c>
    </row>
    <row r="153" spans="1:25" s="75" customFormat="1" ht="47.25" x14ac:dyDescent="0.25">
      <c r="A153" s="82" t="s">
        <v>278</v>
      </c>
      <c r="B153" s="67" t="s">
        <v>224</v>
      </c>
      <c r="C153" s="68" t="s">
        <v>122</v>
      </c>
      <c r="D153" s="69" t="s">
        <v>123</v>
      </c>
      <c r="E153" s="68" t="s">
        <v>117</v>
      </c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5"/>
      <c r="U153" s="65"/>
      <c r="V153" s="65"/>
      <c r="W153" s="65"/>
      <c r="X153" s="65"/>
      <c r="Y153" s="65"/>
    </row>
    <row r="154" spans="1:25" s="75" customFormat="1" ht="15.75" x14ac:dyDescent="0.25">
      <c r="A154" s="82" t="s">
        <v>279</v>
      </c>
      <c r="B154" s="73" t="s">
        <v>64</v>
      </c>
      <c r="C154" s="68"/>
      <c r="D154" s="69"/>
      <c r="E154" s="68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>
        <v>8850</v>
      </c>
      <c r="R154" s="65"/>
      <c r="S154" s="65"/>
      <c r="T154" s="65"/>
      <c r="U154" s="65"/>
      <c r="V154" s="65"/>
      <c r="W154" s="65"/>
      <c r="X154" s="65"/>
      <c r="Y154" s="65"/>
    </row>
    <row r="155" spans="1:25" s="75" customFormat="1" ht="15.75" x14ac:dyDescent="0.25">
      <c r="A155" s="82" t="s">
        <v>321</v>
      </c>
      <c r="B155" s="77" t="s">
        <v>65</v>
      </c>
      <c r="C155" s="68"/>
      <c r="D155" s="69"/>
      <c r="E155" s="68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163"/>
      <c r="R155" s="65"/>
      <c r="S155" s="65"/>
      <c r="T155" s="65"/>
      <c r="U155" s="65">
        <v>146307</v>
      </c>
      <c r="V155" s="65"/>
      <c r="W155" s="65"/>
      <c r="X155" s="65"/>
      <c r="Y155" s="65">
        <v>146307</v>
      </c>
    </row>
    <row r="156" spans="1:25" s="75" customFormat="1" ht="47.25" x14ac:dyDescent="0.25">
      <c r="A156" s="82" t="s">
        <v>420</v>
      </c>
      <c r="B156" s="77" t="s">
        <v>124</v>
      </c>
      <c r="C156" s="68" t="s">
        <v>61</v>
      </c>
      <c r="D156" s="69" t="s">
        <v>125</v>
      </c>
      <c r="E156" s="68" t="s">
        <v>71</v>
      </c>
      <c r="F156" s="65"/>
      <c r="G156" s="65"/>
      <c r="H156" s="65"/>
      <c r="I156" s="65"/>
      <c r="J156" s="65"/>
      <c r="K156" s="65"/>
      <c r="L156" s="65"/>
      <c r="M156" s="65"/>
      <c r="N156" s="65"/>
      <c r="O156" s="65"/>
      <c r="P156" s="65"/>
      <c r="Q156" s="65"/>
      <c r="R156" s="65"/>
      <c r="S156" s="65"/>
      <c r="T156" s="65"/>
      <c r="U156" s="65"/>
      <c r="V156" s="65"/>
      <c r="W156" s="65"/>
      <c r="X156" s="65"/>
      <c r="Y156" s="65"/>
    </row>
    <row r="157" spans="1:25" s="75" customFormat="1" ht="15.75" x14ac:dyDescent="0.25">
      <c r="A157" s="82" t="s">
        <v>421</v>
      </c>
      <c r="B157" s="77" t="s">
        <v>51</v>
      </c>
      <c r="C157" s="68"/>
      <c r="D157" s="69"/>
      <c r="E157" s="68"/>
      <c r="F157" s="65"/>
      <c r="G157" s="65"/>
      <c r="H157" s="65"/>
      <c r="I157" s="65"/>
      <c r="J157" s="65"/>
      <c r="K157" s="65"/>
      <c r="L157" s="65"/>
      <c r="M157" s="65"/>
      <c r="N157" s="65"/>
      <c r="O157" s="65"/>
      <c r="P157" s="65"/>
      <c r="Q157" s="65"/>
      <c r="R157" s="65"/>
      <c r="S157" s="65"/>
      <c r="T157" s="65"/>
      <c r="U157" s="65">
        <v>22872</v>
      </c>
      <c r="V157" s="65"/>
      <c r="W157" s="65"/>
      <c r="X157" s="65"/>
      <c r="Y157" s="65">
        <v>22872</v>
      </c>
    </row>
    <row r="158" spans="1:25" s="75" customFormat="1" ht="31.5" hidden="1" x14ac:dyDescent="0.25">
      <c r="A158" s="82" t="s">
        <v>126</v>
      </c>
      <c r="B158" s="67" t="s">
        <v>127</v>
      </c>
      <c r="C158" s="68"/>
      <c r="D158" s="69"/>
      <c r="E158" s="68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</row>
    <row r="159" spans="1:25" s="75" customFormat="1" ht="31.5" x14ac:dyDescent="0.25">
      <c r="A159" s="82" t="s">
        <v>264</v>
      </c>
      <c r="B159" s="77" t="s">
        <v>128</v>
      </c>
      <c r="C159" s="68" t="s">
        <v>129</v>
      </c>
      <c r="D159" s="69" t="s">
        <v>130</v>
      </c>
      <c r="E159" s="68" t="s">
        <v>168</v>
      </c>
      <c r="F159" s="65"/>
      <c r="G159" s="65"/>
      <c r="H159" s="65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65"/>
    </row>
    <row r="160" spans="1:25" s="75" customFormat="1" ht="18" customHeight="1" x14ac:dyDescent="0.25">
      <c r="A160" s="287" t="s">
        <v>265</v>
      </c>
      <c r="B160" s="73" t="s">
        <v>64</v>
      </c>
      <c r="C160" s="68"/>
      <c r="D160" s="69"/>
      <c r="E160" s="68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>
        <v>2984</v>
      </c>
      <c r="V160" s="65"/>
      <c r="W160" s="65"/>
      <c r="X160" s="65"/>
      <c r="Y160" s="65"/>
    </row>
    <row r="161" spans="1:25" s="75" customFormat="1" ht="15.75" x14ac:dyDescent="0.25">
      <c r="A161" s="82" t="s">
        <v>422</v>
      </c>
      <c r="B161" s="73" t="s">
        <v>65</v>
      </c>
      <c r="C161" s="68"/>
      <c r="D161" s="69"/>
      <c r="E161" s="68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5"/>
      <c r="W161" s="65"/>
      <c r="X161" s="65"/>
      <c r="Y161" s="65">
        <v>26528</v>
      </c>
    </row>
    <row r="162" spans="1:25" s="75" customFormat="1" ht="47.25" customHeight="1" x14ac:dyDescent="0.25">
      <c r="A162" s="82" t="s">
        <v>266</v>
      </c>
      <c r="B162" s="77" t="s">
        <v>131</v>
      </c>
      <c r="C162" s="68" t="s">
        <v>115</v>
      </c>
      <c r="D162" s="69" t="s">
        <v>116</v>
      </c>
      <c r="E162" s="68" t="s">
        <v>117</v>
      </c>
      <c r="F162" s="65"/>
      <c r="G162" s="65"/>
      <c r="H162" s="65"/>
      <c r="I162" s="65"/>
      <c r="J162" s="65"/>
      <c r="K162" s="65"/>
      <c r="L162" s="65"/>
      <c r="M162" s="65"/>
      <c r="N162" s="65"/>
      <c r="O162" s="65"/>
      <c r="P162" s="65"/>
      <c r="Q162" s="65"/>
      <c r="R162" s="65"/>
      <c r="S162" s="65"/>
      <c r="T162" s="65"/>
      <c r="U162" s="65"/>
      <c r="V162" s="65"/>
      <c r="W162" s="65"/>
      <c r="X162" s="65"/>
      <c r="Y162" s="65"/>
    </row>
    <row r="163" spans="1:25" s="75" customFormat="1" ht="15.75" x14ac:dyDescent="0.25">
      <c r="A163" s="82" t="s">
        <v>267</v>
      </c>
      <c r="B163" s="73" t="s">
        <v>64</v>
      </c>
      <c r="C163" s="68"/>
      <c r="D163" s="69"/>
      <c r="E163" s="68"/>
      <c r="F163" s="65"/>
      <c r="G163" s="65"/>
      <c r="H163" s="65"/>
      <c r="I163" s="65"/>
      <c r="J163" s="65"/>
      <c r="K163" s="65"/>
      <c r="L163" s="65"/>
      <c r="M163" s="65"/>
      <c r="N163" s="65"/>
      <c r="O163" s="65"/>
      <c r="P163" s="65"/>
      <c r="Q163" s="65">
        <v>1117</v>
      </c>
      <c r="R163" s="65"/>
      <c r="S163" s="65"/>
      <c r="T163" s="65"/>
      <c r="U163" s="65"/>
      <c r="V163" s="65"/>
      <c r="W163" s="65"/>
      <c r="X163" s="65"/>
      <c r="Y163" s="65"/>
    </row>
    <row r="164" spans="1:25" s="75" customFormat="1" ht="15.75" x14ac:dyDescent="0.25">
      <c r="A164" s="82" t="s">
        <v>322</v>
      </c>
      <c r="B164" s="73" t="s">
        <v>65</v>
      </c>
      <c r="C164" s="68"/>
      <c r="D164" s="69"/>
      <c r="E164" s="68"/>
      <c r="F164" s="65"/>
      <c r="G164" s="65"/>
      <c r="H164" s="65"/>
      <c r="I164" s="65"/>
      <c r="J164" s="65"/>
      <c r="K164" s="65"/>
      <c r="L164" s="65"/>
      <c r="M164" s="65"/>
      <c r="N164" s="65"/>
      <c r="O164" s="65"/>
      <c r="P164" s="65"/>
      <c r="Q164" s="65"/>
      <c r="R164" s="65"/>
      <c r="S164" s="65"/>
      <c r="T164" s="65"/>
      <c r="U164" s="65">
        <v>3413</v>
      </c>
      <c r="V164" s="65"/>
      <c r="W164" s="65"/>
      <c r="X164" s="65"/>
      <c r="Y164" s="65">
        <v>3413</v>
      </c>
    </row>
    <row r="165" spans="1:25" s="75" customFormat="1" ht="31.5" x14ac:dyDescent="0.25">
      <c r="A165" s="286" t="s">
        <v>276</v>
      </c>
      <c r="B165" s="67" t="s">
        <v>135</v>
      </c>
      <c r="C165" s="79" t="s">
        <v>122</v>
      </c>
      <c r="D165" s="79">
        <v>800</v>
      </c>
      <c r="E165" s="68" t="s">
        <v>117</v>
      </c>
      <c r="F165" s="81"/>
      <c r="G165" s="81"/>
      <c r="H165" s="81"/>
      <c r="I165" s="81"/>
      <c r="J165" s="81"/>
      <c r="K165" s="81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</row>
    <row r="166" spans="1:25" s="75" customFormat="1" ht="18" customHeight="1" x14ac:dyDescent="0.25">
      <c r="A166" s="288" t="s">
        <v>323</v>
      </c>
      <c r="B166" s="73" t="s">
        <v>64</v>
      </c>
      <c r="C166" s="79"/>
      <c r="D166" s="79"/>
      <c r="E166" s="68"/>
      <c r="F166" s="81"/>
      <c r="G166" s="81"/>
      <c r="H166" s="81"/>
      <c r="I166" s="72"/>
      <c r="J166" s="72"/>
      <c r="K166" s="72"/>
      <c r="L166" s="72"/>
      <c r="M166" s="72"/>
      <c r="N166" s="72"/>
      <c r="O166" s="72"/>
      <c r="P166" s="72"/>
      <c r="Q166" s="72">
        <v>7000</v>
      </c>
      <c r="R166" s="72"/>
      <c r="S166" s="72"/>
      <c r="T166" s="72"/>
      <c r="U166" s="72"/>
      <c r="V166" s="72"/>
      <c r="W166" s="72"/>
      <c r="X166" s="72"/>
      <c r="Y166" s="72"/>
    </row>
    <row r="167" spans="1:25" s="75" customFormat="1" ht="15.75" x14ac:dyDescent="0.25">
      <c r="A167" s="286" t="s">
        <v>324</v>
      </c>
      <c r="B167" s="73" t="s">
        <v>65</v>
      </c>
      <c r="C167" s="79"/>
      <c r="D167" s="79"/>
      <c r="E167" s="68"/>
      <c r="F167" s="81"/>
      <c r="G167" s="81"/>
      <c r="H167" s="81"/>
      <c r="I167" s="72"/>
      <c r="J167" s="72"/>
      <c r="K167" s="72"/>
      <c r="L167" s="72"/>
      <c r="M167" s="72"/>
      <c r="N167" s="72"/>
      <c r="O167" s="72"/>
      <c r="P167" s="72"/>
      <c r="Q167" s="72"/>
      <c r="R167" s="72"/>
      <c r="S167" s="72"/>
      <c r="T167" s="72"/>
      <c r="U167" s="72">
        <v>120000</v>
      </c>
      <c r="V167" s="72"/>
      <c r="W167" s="72"/>
      <c r="X167" s="72"/>
      <c r="Y167" s="72">
        <v>120000</v>
      </c>
    </row>
    <row r="168" spans="1:25" s="75" customFormat="1" ht="31.5" x14ac:dyDescent="0.25">
      <c r="A168" s="286" t="s">
        <v>268</v>
      </c>
      <c r="B168" s="73" t="s">
        <v>137</v>
      </c>
      <c r="C168" s="79" t="s">
        <v>138</v>
      </c>
      <c r="D168" s="164" t="s">
        <v>139</v>
      </c>
      <c r="E168" s="165" t="s">
        <v>117</v>
      </c>
      <c r="F168" s="81"/>
      <c r="G168" s="81"/>
      <c r="H168" s="81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/>
      <c r="U168" s="72"/>
      <c r="V168" s="72"/>
      <c r="W168" s="72"/>
      <c r="X168" s="72"/>
      <c r="Y168" s="72"/>
    </row>
    <row r="169" spans="1:25" s="75" customFormat="1" ht="15.75" x14ac:dyDescent="0.25">
      <c r="A169" s="286" t="s">
        <v>325</v>
      </c>
      <c r="B169" s="73" t="s">
        <v>64</v>
      </c>
      <c r="C169" s="79"/>
      <c r="D169" s="79"/>
      <c r="E169" s="68"/>
      <c r="F169" s="81"/>
      <c r="G169" s="81"/>
      <c r="H169" s="81"/>
      <c r="I169" s="72"/>
      <c r="J169" s="72"/>
      <c r="K169" s="72"/>
      <c r="L169" s="72"/>
      <c r="M169" s="72"/>
      <c r="N169" s="72"/>
      <c r="O169" s="72"/>
      <c r="P169" s="72"/>
      <c r="Q169" s="72">
        <v>2925</v>
      </c>
      <c r="R169" s="72"/>
      <c r="S169" s="72"/>
      <c r="T169" s="72"/>
      <c r="U169" s="72"/>
      <c r="V169" s="72"/>
      <c r="W169" s="72"/>
      <c r="X169" s="72"/>
      <c r="Y169" s="72"/>
    </row>
    <row r="170" spans="1:25" s="75" customFormat="1" ht="15.75" x14ac:dyDescent="0.25">
      <c r="A170" s="286" t="s">
        <v>326</v>
      </c>
      <c r="B170" s="73" t="s">
        <v>65</v>
      </c>
      <c r="C170" s="79"/>
      <c r="D170" s="79"/>
      <c r="E170" s="68"/>
      <c r="F170" s="81"/>
      <c r="G170" s="81"/>
      <c r="H170" s="81"/>
      <c r="I170" s="72"/>
      <c r="J170" s="72"/>
      <c r="K170" s="72"/>
      <c r="L170" s="72"/>
      <c r="M170" s="72"/>
      <c r="N170" s="72"/>
      <c r="O170" s="72"/>
      <c r="P170" s="72"/>
      <c r="Q170" s="72"/>
      <c r="R170" s="72"/>
      <c r="S170" s="72"/>
      <c r="T170" s="72"/>
      <c r="U170" s="72">
        <v>8213</v>
      </c>
      <c r="V170" s="72"/>
      <c r="W170" s="72"/>
      <c r="X170" s="72"/>
      <c r="Y170" s="72">
        <v>8213</v>
      </c>
    </row>
    <row r="171" spans="1:25" s="75" customFormat="1" ht="15.75" x14ac:dyDescent="0.25">
      <c r="A171" s="286" t="s">
        <v>423</v>
      </c>
      <c r="B171" s="67" t="s">
        <v>225</v>
      </c>
      <c r="C171" s="79" t="s">
        <v>61</v>
      </c>
      <c r="D171" s="79">
        <v>73.34</v>
      </c>
      <c r="E171" s="68" t="s">
        <v>168</v>
      </c>
      <c r="F171" s="81"/>
      <c r="G171" s="81"/>
      <c r="H171" s="81"/>
      <c r="I171" s="166"/>
      <c r="J171" s="72"/>
      <c r="K171" s="72"/>
      <c r="L171" s="72"/>
      <c r="M171" s="72"/>
      <c r="N171" s="72"/>
      <c r="O171" s="72"/>
      <c r="P171" s="72"/>
      <c r="Q171" s="72"/>
      <c r="R171" s="72"/>
      <c r="S171" s="72"/>
      <c r="T171" s="72"/>
      <c r="U171" s="72"/>
      <c r="V171" s="72"/>
      <c r="W171" s="72"/>
      <c r="X171" s="72"/>
      <c r="Y171" s="72"/>
    </row>
    <row r="172" spans="1:25" s="75" customFormat="1" ht="15.75" x14ac:dyDescent="0.25">
      <c r="A172" s="286" t="s">
        <v>424</v>
      </c>
      <c r="B172" s="73" t="s">
        <v>223</v>
      </c>
      <c r="C172" s="79"/>
      <c r="D172" s="79"/>
      <c r="E172" s="68"/>
      <c r="F172" s="81"/>
      <c r="G172" s="81"/>
      <c r="H172" s="81"/>
      <c r="I172" s="72"/>
      <c r="J172" s="72"/>
      <c r="K172" s="72"/>
      <c r="L172" s="72"/>
      <c r="M172" s="72"/>
      <c r="N172" s="72"/>
      <c r="O172" s="72"/>
      <c r="P172" s="72"/>
      <c r="Q172" s="72"/>
      <c r="R172" s="72"/>
      <c r="S172" s="72"/>
      <c r="T172" s="72"/>
      <c r="U172" s="72">
        <v>169732</v>
      </c>
      <c r="V172" s="166"/>
      <c r="W172" s="72"/>
      <c r="X172" s="72"/>
      <c r="Y172" s="72">
        <v>169732</v>
      </c>
    </row>
    <row r="173" spans="1:25" s="75" customFormat="1" ht="15.75" x14ac:dyDescent="0.25">
      <c r="A173" s="369"/>
      <c r="B173" s="67" t="s">
        <v>140</v>
      </c>
      <c r="C173" s="79" t="s">
        <v>61</v>
      </c>
      <c r="D173" s="79">
        <v>33.32</v>
      </c>
      <c r="E173" s="68"/>
      <c r="F173" s="81"/>
      <c r="G173" s="81"/>
      <c r="H173" s="81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</row>
    <row r="174" spans="1:25" s="75" customFormat="1" ht="15.75" x14ac:dyDescent="0.25">
      <c r="A174" s="370"/>
      <c r="B174" s="67" t="s">
        <v>141</v>
      </c>
      <c r="C174" s="79" t="s">
        <v>61</v>
      </c>
      <c r="D174" s="79">
        <v>17.3</v>
      </c>
      <c r="E174" s="68"/>
      <c r="F174" s="81"/>
      <c r="G174" s="81"/>
      <c r="H174" s="81"/>
      <c r="I174" s="81"/>
      <c r="J174" s="81"/>
      <c r="K174" s="81"/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</row>
    <row r="175" spans="1:25" s="75" customFormat="1" ht="16.5" customHeight="1" x14ac:dyDescent="0.25">
      <c r="A175" s="370"/>
      <c r="B175" s="67" t="s">
        <v>142</v>
      </c>
      <c r="C175" s="79" t="s">
        <v>61</v>
      </c>
      <c r="D175" s="79">
        <v>10.5</v>
      </c>
      <c r="E175" s="68"/>
      <c r="F175" s="81"/>
      <c r="G175" s="81"/>
      <c r="H175" s="81"/>
      <c r="I175" s="81"/>
      <c r="J175" s="81"/>
      <c r="K175" s="81"/>
      <c r="L175" s="81"/>
      <c r="M175" s="81"/>
      <c r="N175" s="81"/>
      <c r="O175" s="81"/>
      <c r="P175" s="81"/>
      <c r="Q175" s="81"/>
      <c r="R175" s="81"/>
      <c r="S175" s="81"/>
      <c r="T175" s="81"/>
      <c r="U175" s="81"/>
      <c r="V175" s="81"/>
      <c r="W175" s="81"/>
      <c r="X175" s="81"/>
      <c r="Y175" s="81"/>
    </row>
    <row r="176" spans="1:25" s="75" customFormat="1" ht="15.75" x14ac:dyDescent="0.25">
      <c r="A176" s="370"/>
      <c r="B176" s="67" t="s">
        <v>143</v>
      </c>
      <c r="C176" s="79" t="s">
        <v>61</v>
      </c>
      <c r="D176" s="79">
        <v>5.32</v>
      </c>
      <c r="E176" s="68"/>
      <c r="F176" s="81"/>
      <c r="G176" s="81"/>
      <c r="H176" s="81"/>
      <c r="I176" s="81"/>
      <c r="J176" s="81"/>
      <c r="K176" s="81"/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</row>
    <row r="177" spans="1:25" s="75" customFormat="1" ht="15.75" x14ac:dyDescent="0.25">
      <c r="A177" s="370"/>
      <c r="B177" s="67" t="s">
        <v>144</v>
      </c>
      <c r="C177" s="79" t="s">
        <v>61</v>
      </c>
      <c r="D177" s="79">
        <v>3.5</v>
      </c>
      <c r="E177" s="68"/>
      <c r="F177" s="81"/>
      <c r="G177" s="81"/>
      <c r="H177" s="81"/>
      <c r="I177" s="81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</row>
    <row r="178" spans="1:25" s="75" customFormat="1" ht="15.75" x14ac:dyDescent="0.25">
      <c r="A178" s="371"/>
      <c r="B178" s="67" t="s">
        <v>145</v>
      </c>
      <c r="C178" s="79" t="s">
        <v>61</v>
      </c>
      <c r="D178" s="79">
        <v>3.4</v>
      </c>
      <c r="E178" s="68"/>
      <c r="F178" s="81"/>
      <c r="G178" s="81"/>
      <c r="H178" s="81"/>
      <c r="I178" s="81"/>
      <c r="J178" s="81"/>
      <c r="K178" s="81"/>
      <c r="L178" s="81"/>
      <c r="M178" s="81"/>
      <c r="N178" s="81"/>
      <c r="O178" s="81"/>
      <c r="P178" s="81"/>
      <c r="Q178" s="81"/>
      <c r="R178" s="81"/>
      <c r="S178" s="81"/>
      <c r="T178" s="81"/>
      <c r="U178" s="81"/>
      <c r="V178" s="81"/>
      <c r="W178" s="81"/>
      <c r="X178" s="81"/>
      <c r="Y178" s="81"/>
    </row>
    <row r="179" spans="1:25" s="75" customFormat="1" ht="103.5" customHeight="1" x14ac:dyDescent="0.25">
      <c r="A179" s="280" t="s">
        <v>269</v>
      </c>
      <c r="B179" s="74" t="s">
        <v>146</v>
      </c>
      <c r="C179" s="68" t="s">
        <v>61</v>
      </c>
      <c r="D179" s="68" t="s">
        <v>147</v>
      </c>
      <c r="E179" s="68" t="s">
        <v>214</v>
      </c>
      <c r="F179" s="81"/>
      <c r="G179" s="81"/>
      <c r="H179" s="81"/>
      <c r="I179" s="81"/>
      <c r="J179" s="81"/>
      <c r="K179" s="81"/>
      <c r="L179" s="81"/>
      <c r="M179" s="81"/>
      <c r="N179" s="81"/>
      <c r="O179" s="81"/>
      <c r="P179" s="81"/>
      <c r="Q179" s="81"/>
      <c r="R179" s="81"/>
      <c r="S179" s="81"/>
      <c r="T179" s="81"/>
      <c r="U179" s="81"/>
      <c r="V179" s="81"/>
      <c r="W179" s="81"/>
      <c r="X179" s="81"/>
      <c r="Y179" s="81"/>
    </row>
    <row r="180" spans="1:25" s="75" customFormat="1" ht="16.5" customHeight="1" x14ac:dyDescent="0.25">
      <c r="A180" s="286" t="s">
        <v>327</v>
      </c>
      <c r="B180" s="76" t="s">
        <v>64</v>
      </c>
      <c r="C180" s="68"/>
      <c r="D180" s="68"/>
      <c r="E180" s="68"/>
      <c r="F180" s="81"/>
      <c r="G180" s="81"/>
      <c r="H180" s="81"/>
      <c r="I180" s="72"/>
      <c r="J180" s="81"/>
      <c r="K180" s="81"/>
      <c r="L180" s="81"/>
      <c r="M180" s="81">
        <v>4818</v>
      </c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</row>
    <row r="181" spans="1:25" s="75" customFormat="1" ht="16.5" customHeight="1" x14ac:dyDescent="0.25">
      <c r="A181" s="75" t="s">
        <v>328</v>
      </c>
      <c r="B181" s="100" t="s">
        <v>65</v>
      </c>
      <c r="C181" s="232"/>
      <c r="D181" s="79"/>
      <c r="E181" s="68"/>
      <c r="F181" s="81"/>
      <c r="G181" s="81"/>
      <c r="H181" s="81"/>
      <c r="I181" s="72"/>
      <c r="J181" s="81"/>
      <c r="K181" s="81"/>
      <c r="L181" s="81"/>
      <c r="M181" s="96"/>
      <c r="N181" s="81"/>
      <c r="O181" s="81"/>
      <c r="P181" s="81"/>
      <c r="Q181" s="81">
        <v>16102</v>
      </c>
      <c r="R181" s="81"/>
      <c r="S181" s="81"/>
      <c r="T181" s="81"/>
      <c r="U181" s="81">
        <v>16102</v>
      </c>
      <c r="V181" s="81"/>
      <c r="W181" s="81"/>
      <c r="X181" s="81"/>
      <c r="Y181" s="81">
        <v>16102</v>
      </c>
    </row>
    <row r="182" spans="1:25" s="75" customFormat="1" ht="31.5" x14ac:dyDescent="0.25">
      <c r="A182" s="100" t="s">
        <v>270</v>
      </c>
      <c r="B182" s="120" t="s">
        <v>184</v>
      </c>
      <c r="C182" s="167" t="s">
        <v>157</v>
      </c>
      <c r="D182" s="301">
        <v>250</v>
      </c>
      <c r="E182" s="68" t="s">
        <v>391</v>
      </c>
      <c r="F182" s="81"/>
      <c r="G182" s="81"/>
      <c r="H182" s="81"/>
      <c r="I182" s="72"/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</row>
    <row r="183" spans="1:25" s="75" customFormat="1" ht="15.75" x14ac:dyDescent="0.25">
      <c r="A183" s="279" t="s">
        <v>271</v>
      </c>
      <c r="B183" s="155" t="s">
        <v>65</v>
      </c>
      <c r="C183" s="156"/>
      <c r="D183" s="156"/>
      <c r="E183" s="109"/>
      <c r="F183" s="66"/>
      <c r="G183" s="66"/>
      <c r="H183" s="66"/>
      <c r="I183" s="101"/>
      <c r="J183" s="66"/>
      <c r="K183" s="66"/>
      <c r="L183" s="66"/>
      <c r="M183" s="66">
        <v>29720</v>
      </c>
      <c r="N183" s="66"/>
      <c r="O183" s="66"/>
      <c r="P183" s="66"/>
      <c r="Q183" s="66">
        <v>29720</v>
      </c>
      <c r="R183" s="66"/>
      <c r="S183" s="66"/>
      <c r="T183" s="66"/>
      <c r="U183" s="66">
        <v>29720</v>
      </c>
      <c r="V183" s="66"/>
      <c r="W183" s="66"/>
      <c r="X183" s="66"/>
      <c r="Y183" s="66"/>
    </row>
    <row r="184" spans="1:25" s="75" customFormat="1" ht="47.25" x14ac:dyDescent="0.25">
      <c r="A184" s="279" t="s">
        <v>425</v>
      </c>
      <c r="B184" s="76" t="s">
        <v>134</v>
      </c>
      <c r="C184" s="168" t="s">
        <v>122</v>
      </c>
      <c r="D184" s="168">
        <v>100</v>
      </c>
      <c r="E184" s="80" t="s">
        <v>391</v>
      </c>
      <c r="F184" s="66"/>
      <c r="G184" s="66"/>
      <c r="H184" s="66"/>
      <c r="I184" s="101"/>
      <c r="J184" s="66"/>
      <c r="K184" s="66"/>
      <c r="L184" s="66"/>
      <c r="M184" s="66"/>
      <c r="N184" s="66"/>
      <c r="O184" s="66"/>
      <c r="P184" s="66"/>
      <c r="Q184" s="66"/>
      <c r="R184" s="66"/>
      <c r="S184" s="66"/>
      <c r="T184" s="66"/>
      <c r="U184" s="66"/>
      <c r="V184" s="66"/>
      <c r="W184" s="66"/>
      <c r="X184" s="66"/>
      <c r="Y184" s="66"/>
    </row>
    <row r="185" spans="1:25" s="75" customFormat="1" ht="15.75" x14ac:dyDescent="0.25">
      <c r="A185" s="279" t="s">
        <v>426</v>
      </c>
      <c r="B185" s="78" t="s">
        <v>51</v>
      </c>
      <c r="C185" s="156"/>
      <c r="D185" s="156"/>
      <c r="E185" s="109"/>
      <c r="F185" s="66"/>
      <c r="G185" s="66"/>
      <c r="H185" s="66"/>
      <c r="I185" s="101"/>
      <c r="J185" s="66"/>
      <c r="K185" s="66"/>
      <c r="L185" s="66"/>
      <c r="M185" s="66">
        <v>36297</v>
      </c>
      <c r="N185" s="66"/>
      <c r="O185" s="66"/>
      <c r="P185" s="66"/>
      <c r="Q185" s="66">
        <v>36297</v>
      </c>
      <c r="R185" s="66"/>
      <c r="S185" s="66"/>
      <c r="T185" s="66"/>
      <c r="U185" s="66">
        <v>36297</v>
      </c>
      <c r="V185" s="66"/>
      <c r="W185" s="66"/>
      <c r="X185" s="66"/>
      <c r="Y185" s="66"/>
    </row>
    <row r="186" spans="1:25" s="75" customFormat="1" ht="31.5" x14ac:dyDescent="0.25">
      <c r="A186" s="279" t="s">
        <v>272</v>
      </c>
      <c r="B186" s="77" t="s">
        <v>132</v>
      </c>
      <c r="C186" s="79" t="s">
        <v>133</v>
      </c>
      <c r="D186" s="68">
        <v>400</v>
      </c>
      <c r="E186" s="79" t="s">
        <v>391</v>
      </c>
      <c r="F186" s="66"/>
      <c r="G186" s="66"/>
      <c r="H186" s="66"/>
      <c r="I186" s="149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</row>
    <row r="187" spans="1:25" s="75" customFormat="1" ht="15.75" x14ac:dyDescent="0.25">
      <c r="A187" s="279" t="s">
        <v>277</v>
      </c>
      <c r="B187" s="78" t="s">
        <v>51</v>
      </c>
      <c r="C187" s="156"/>
      <c r="D187" s="156"/>
      <c r="E187" s="109"/>
      <c r="F187" s="66"/>
      <c r="G187" s="66"/>
      <c r="H187" s="66"/>
      <c r="I187" s="101"/>
      <c r="J187" s="66"/>
      <c r="K187" s="66"/>
      <c r="L187" s="66"/>
      <c r="M187" s="66">
        <v>28723</v>
      </c>
      <c r="N187" s="66"/>
      <c r="O187" s="66"/>
      <c r="P187" s="66"/>
      <c r="Q187" s="66">
        <v>28723</v>
      </c>
      <c r="R187" s="66"/>
      <c r="S187" s="66"/>
      <c r="T187" s="66"/>
      <c r="U187" s="66">
        <v>28723</v>
      </c>
      <c r="V187" s="66"/>
      <c r="W187" s="66"/>
      <c r="X187" s="66"/>
      <c r="Y187" s="66"/>
    </row>
    <row r="188" spans="1:25" s="75" customFormat="1" ht="24" customHeight="1" x14ac:dyDescent="0.25">
      <c r="A188" s="279" t="s">
        <v>273</v>
      </c>
      <c r="B188" s="169" t="s">
        <v>466</v>
      </c>
      <c r="C188" s="68" t="s">
        <v>30</v>
      </c>
      <c r="D188" s="68">
        <v>5166</v>
      </c>
      <c r="E188" s="68" t="s">
        <v>71</v>
      </c>
      <c r="F188" s="66"/>
      <c r="G188" s="66"/>
      <c r="H188" s="66"/>
      <c r="I188" s="101"/>
      <c r="J188" s="66"/>
      <c r="K188" s="66"/>
      <c r="L188" s="66"/>
      <c r="M188" s="66"/>
      <c r="N188" s="66"/>
      <c r="O188" s="66"/>
      <c r="P188" s="66"/>
      <c r="Q188" s="66"/>
      <c r="R188" s="66"/>
      <c r="S188" s="66"/>
      <c r="T188" s="66"/>
      <c r="U188" s="66"/>
      <c r="V188" s="66"/>
      <c r="W188" s="66"/>
      <c r="X188" s="66"/>
      <c r="Y188" s="66"/>
    </row>
    <row r="189" spans="1:25" s="75" customFormat="1" ht="19.5" customHeight="1" x14ac:dyDescent="0.25">
      <c r="A189" s="279" t="s">
        <v>274</v>
      </c>
      <c r="B189" s="78" t="s">
        <v>51</v>
      </c>
      <c r="C189" s="156"/>
      <c r="D189" s="156"/>
      <c r="E189" s="109"/>
      <c r="F189" s="66"/>
      <c r="G189" s="66"/>
      <c r="H189" s="66"/>
      <c r="I189" s="101"/>
      <c r="J189" s="66"/>
      <c r="K189" s="66"/>
      <c r="L189" s="170"/>
      <c r="M189" s="66"/>
      <c r="N189" s="66"/>
      <c r="O189" s="70"/>
      <c r="P189" s="70"/>
      <c r="Q189" s="66">
        <v>13806</v>
      </c>
      <c r="R189" s="66"/>
      <c r="S189" s="66"/>
      <c r="T189" s="66"/>
      <c r="U189" s="66">
        <v>13806</v>
      </c>
      <c r="V189" s="66"/>
      <c r="W189" s="66"/>
      <c r="X189" s="66"/>
      <c r="Y189" s="66">
        <v>13806</v>
      </c>
    </row>
    <row r="190" spans="1:25" s="75" customFormat="1" ht="63" x14ac:dyDescent="0.25">
      <c r="A190" s="254" t="s">
        <v>79</v>
      </c>
      <c r="B190" s="246" t="s">
        <v>95</v>
      </c>
      <c r="C190" s="247"/>
      <c r="D190" s="247"/>
      <c r="E190" s="248"/>
      <c r="F190" s="249"/>
      <c r="G190" s="249"/>
      <c r="H190" s="249"/>
      <c r="I190" s="250">
        <v>0</v>
      </c>
      <c r="J190" s="249"/>
      <c r="K190" s="249"/>
      <c r="L190" s="249"/>
      <c r="M190" s="249">
        <f>M192</f>
        <v>24671</v>
      </c>
      <c r="N190" s="249"/>
      <c r="O190" s="249"/>
      <c r="P190" s="249"/>
      <c r="Q190" s="249">
        <f>Q192</f>
        <v>24671</v>
      </c>
      <c r="R190" s="249"/>
      <c r="S190" s="249"/>
      <c r="T190" s="249"/>
      <c r="U190" s="249">
        <f>U192</f>
        <v>24671</v>
      </c>
      <c r="V190" s="251"/>
      <c r="W190" s="251"/>
      <c r="X190" s="251"/>
      <c r="Y190" s="251">
        <f>Y192</f>
        <v>24671</v>
      </c>
    </row>
    <row r="191" spans="1:25" s="75" customFormat="1" ht="47.25" x14ac:dyDescent="0.25">
      <c r="A191" s="279" t="s">
        <v>81</v>
      </c>
      <c r="B191" s="51" t="s">
        <v>97</v>
      </c>
      <c r="C191" s="244" t="s">
        <v>157</v>
      </c>
      <c r="D191" s="109" t="s">
        <v>429</v>
      </c>
      <c r="E191" s="167" t="s">
        <v>71</v>
      </c>
      <c r="F191" s="81"/>
      <c r="G191" s="81"/>
      <c r="H191" s="81"/>
      <c r="I191" s="72"/>
      <c r="J191" s="81"/>
      <c r="K191" s="81"/>
      <c r="L191" s="81"/>
      <c r="M191" s="81"/>
      <c r="N191" s="81"/>
      <c r="O191" s="81"/>
      <c r="P191" s="81"/>
      <c r="Q191" s="81"/>
      <c r="R191" s="81"/>
      <c r="S191" s="81"/>
      <c r="T191" s="81"/>
      <c r="U191" s="81"/>
      <c r="V191" s="171"/>
      <c r="W191" s="171"/>
      <c r="X191" s="171"/>
      <c r="Y191" s="171"/>
    </row>
    <row r="192" spans="1:25" s="75" customFormat="1" ht="15.75" x14ac:dyDescent="0.25">
      <c r="A192" s="279" t="s">
        <v>83</v>
      </c>
      <c r="B192" s="112" t="s">
        <v>51</v>
      </c>
      <c r="C192" s="109"/>
      <c r="D192" s="109"/>
      <c r="E192" s="167"/>
      <c r="F192" s="81"/>
      <c r="G192" s="81"/>
      <c r="H192" s="81"/>
      <c r="I192" s="72"/>
      <c r="J192" s="81"/>
      <c r="K192" s="81"/>
      <c r="L192" s="81"/>
      <c r="M192" s="81">
        <v>24671</v>
      </c>
      <c r="N192" s="81"/>
      <c r="O192" s="81"/>
      <c r="P192" s="81"/>
      <c r="Q192" s="81">
        <v>24671</v>
      </c>
      <c r="R192" s="81"/>
      <c r="S192" s="81"/>
      <c r="T192" s="81"/>
      <c r="U192" s="81">
        <v>24671</v>
      </c>
      <c r="V192" s="171"/>
      <c r="W192" s="171"/>
      <c r="X192" s="171"/>
      <c r="Y192" s="171">
        <v>24671</v>
      </c>
    </row>
    <row r="193" spans="1:25" s="75" customFormat="1" ht="63" x14ac:dyDescent="0.25">
      <c r="A193" s="34" t="s">
        <v>94</v>
      </c>
      <c r="B193" s="246" t="s">
        <v>430</v>
      </c>
      <c r="C193" s="247"/>
      <c r="D193" s="247"/>
      <c r="E193" s="248"/>
      <c r="F193" s="249"/>
      <c r="G193" s="249"/>
      <c r="H193" s="249"/>
      <c r="I193" s="250">
        <v>0</v>
      </c>
      <c r="J193" s="249"/>
      <c r="K193" s="249"/>
      <c r="L193" s="249"/>
      <c r="M193" s="249">
        <f>M195</f>
        <v>2500</v>
      </c>
      <c r="N193" s="249"/>
      <c r="O193" s="249"/>
      <c r="P193" s="249"/>
      <c r="Q193" s="249">
        <v>0</v>
      </c>
      <c r="R193" s="249"/>
      <c r="S193" s="249"/>
      <c r="T193" s="249"/>
      <c r="U193" s="249">
        <v>0</v>
      </c>
      <c r="V193" s="251"/>
      <c r="W193" s="251"/>
      <c r="X193" s="251"/>
      <c r="Y193" s="251">
        <v>0</v>
      </c>
    </row>
    <row r="194" spans="1:25" s="75" customFormat="1" ht="66.75" customHeight="1" x14ac:dyDescent="0.25">
      <c r="A194" s="279" t="s">
        <v>96</v>
      </c>
      <c r="B194" s="112" t="s">
        <v>431</v>
      </c>
      <c r="C194" s="109" t="s">
        <v>432</v>
      </c>
      <c r="D194" s="109">
        <v>162.1</v>
      </c>
      <c r="E194" s="167">
        <v>2017</v>
      </c>
      <c r="F194" s="81"/>
      <c r="G194" s="81"/>
      <c r="H194" s="81"/>
      <c r="I194" s="72"/>
      <c r="J194" s="81"/>
      <c r="K194" s="81"/>
      <c r="L194" s="81"/>
      <c r="M194" s="81"/>
      <c r="N194" s="81"/>
      <c r="O194" s="81"/>
      <c r="P194" s="81"/>
      <c r="Q194" s="81"/>
      <c r="R194" s="81"/>
      <c r="S194" s="81"/>
      <c r="T194" s="81"/>
      <c r="U194" s="81"/>
      <c r="V194" s="171"/>
      <c r="W194" s="171"/>
      <c r="X194" s="171"/>
      <c r="Y194" s="171"/>
    </row>
    <row r="195" spans="1:25" s="75" customFormat="1" ht="15.75" x14ac:dyDescent="0.25">
      <c r="A195" s="279" t="s">
        <v>100</v>
      </c>
      <c r="B195" s="112" t="s">
        <v>51</v>
      </c>
      <c r="C195" s="109"/>
      <c r="D195" s="109"/>
      <c r="E195" s="167"/>
      <c r="F195" s="81"/>
      <c r="G195" s="81"/>
      <c r="H195" s="81"/>
      <c r="I195" s="72"/>
      <c r="J195" s="81"/>
      <c r="K195" s="81"/>
      <c r="L195" s="81"/>
      <c r="M195" s="81">
        <v>2500</v>
      </c>
      <c r="N195" s="81"/>
      <c r="O195" s="81"/>
      <c r="P195" s="81"/>
      <c r="Q195" s="81"/>
      <c r="R195" s="81"/>
      <c r="S195" s="81"/>
      <c r="T195" s="81"/>
      <c r="U195" s="81"/>
      <c r="V195" s="171"/>
      <c r="W195" s="171"/>
      <c r="X195" s="171"/>
      <c r="Y195" s="171"/>
    </row>
    <row r="196" spans="1:25" s="183" customFormat="1" ht="45.75" customHeight="1" x14ac:dyDescent="0.25">
      <c r="A196" s="225" t="s">
        <v>148</v>
      </c>
      <c r="B196" s="226" t="s">
        <v>494</v>
      </c>
      <c r="C196" s="227"/>
      <c r="D196" s="227"/>
      <c r="E196" s="228"/>
      <c r="F196" s="229"/>
      <c r="G196" s="229"/>
      <c r="H196" s="229"/>
      <c r="I196" s="229"/>
      <c r="J196" s="229"/>
      <c r="K196" s="229"/>
      <c r="L196" s="229"/>
      <c r="M196" s="229">
        <f t="shared" ref="M196:Y196" si="4">M197+M207+M220+M233+M246+M256+M269</f>
        <v>36767</v>
      </c>
      <c r="N196" s="229"/>
      <c r="O196" s="229"/>
      <c r="P196" s="229"/>
      <c r="Q196" s="229">
        <f t="shared" si="4"/>
        <v>232733</v>
      </c>
      <c r="R196" s="229"/>
      <c r="S196" s="229"/>
      <c r="T196" s="229"/>
      <c r="U196" s="229">
        <f t="shared" si="4"/>
        <v>313759</v>
      </c>
      <c r="V196" s="229"/>
      <c r="W196" s="229"/>
      <c r="X196" s="229"/>
      <c r="Y196" s="229">
        <f t="shared" si="4"/>
        <v>366771</v>
      </c>
    </row>
    <row r="197" spans="1:25" s="183" customFormat="1" ht="15.75" x14ac:dyDescent="0.25">
      <c r="A197" s="186" t="s">
        <v>21</v>
      </c>
      <c r="B197" s="187" t="s">
        <v>149</v>
      </c>
      <c r="C197" s="188"/>
      <c r="D197" s="188"/>
      <c r="E197" s="189"/>
      <c r="F197" s="185"/>
      <c r="G197" s="185"/>
      <c r="H197" s="185"/>
      <c r="I197" s="185">
        <f>I199+I200+I202+I203+I205</f>
        <v>0</v>
      </c>
      <c r="J197" s="185"/>
      <c r="K197" s="185"/>
      <c r="L197" s="185"/>
      <c r="M197" s="185">
        <f>M199+M200+M202+M203+M205</f>
        <v>0</v>
      </c>
      <c r="N197" s="185"/>
      <c r="O197" s="185"/>
      <c r="P197" s="185"/>
      <c r="Q197" s="185">
        <f>Q199+Q200+Q202+Q203+Q205</f>
        <v>13598</v>
      </c>
      <c r="R197" s="185"/>
      <c r="S197" s="185"/>
      <c r="T197" s="185"/>
      <c r="U197" s="185">
        <f>U200+U203+U206</f>
        <v>46211</v>
      </c>
      <c r="V197" s="185"/>
      <c r="W197" s="185"/>
      <c r="X197" s="185"/>
      <c r="Y197" s="185">
        <f>Y200+Y203+Y206</f>
        <v>46211</v>
      </c>
    </row>
    <row r="198" spans="1:25" s="75" customFormat="1" ht="50.25" customHeight="1" x14ac:dyDescent="0.25">
      <c r="A198" s="82" t="s">
        <v>23</v>
      </c>
      <c r="B198" s="172" t="s">
        <v>150</v>
      </c>
      <c r="C198" s="71" t="s">
        <v>138</v>
      </c>
      <c r="D198" s="71">
        <v>8.3000000000000007</v>
      </c>
      <c r="E198" s="71" t="s">
        <v>117</v>
      </c>
      <c r="F198" s="81"/>
      <c r="G198" s="81"/>
      <c r="H198" s="81"/>
      <c r="I198" s="81"/>
      <c r="J198" s="81"/>
      <c r="K198" s="81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  <c r="W198" s="81"/>
      <c r="X198" s="81"/>
      <c r="Y198" s="81"/>
    </row>
    <row r="199" spans="1:25" s="75" customFormat="1" ht="14.25" customHeight="1" x14ac:dyDescent="0.25">
      <c r="A199" s="82" t="s">
        <v>26</v>
      </c>
      <c r="B199" s="74" t="s">
        <v>64</v>
      </c>
      <c r="C199" s="173"/>
      <c r="D199" s="173"/>
      <c r="E199" s="71"/>
      <c r="F199" s="81"/>
      <c r="G199" s="81"/>
      <c r="H199" s="81"/>
      <c r="I199" s="72"/>
      <c r="J199" s="81"/>
      <c r="K199" s="81"/>
      <c r="L199" s="81"/>
      <c r="M199" s="81"/>
      <c r="N199" s="81"/>
      <c r="O199" s="81"/>
      <c r="P199" s="81"/>
      <c r="Q199" s="81">
        <v>8000</v>
      </c>
      <c r="R199" s="81"/>
      <c r="S199" s="81"/>
      <c r="T199" s="81"/>
      <c r="U199" s="81"/>
      <c r="V199" s="81"/>
      <c r="W199" s="81"/>
      <c r="X199" s="81"/>
      <c r="Y199" s="81"/>
    </row>
    <row r="200" spans="1:25" s="75" customFormat="1" ht="13.5" customHeight="1" x14ac:dyDescent="0.25">
      <c r="A200" s="82" t="s">
        <v>31</v>
      </c>
      <c r="B200" s="74" t="s">
        <v>65</v>
      </c>
      <c r="C200" s="173"/>
      <c r="D200" s="173"/>
      <c r="E200" s="71"/>
      <c r="F200" s="81"/>
      <c r="G200" s="81"/>
      <c r="H200" s="81"/>
      <c r="I200" s="72"/>
      <c r="J200" s="81"/>
      <c r="K200" s="81"/>
      <c r="L200" s="81"/>
      <c r="M200" s="72"/>
      <c r="N200" s="81"/>
      <c r="O200" s="81"/>
      <c r="P200" s="81"/>
      <c r="Q200" s="81"/>
      <c r="R200" s="81"/>
      <c r="S200" s="81"/>
      <c r="T200" s="81"/>
      <c r="U200" s="81">
        <v>20000</v>
      </c>
      <c r="V200" s="81"/>
      <c r="W200" s="81"/>
      <c r="X200" s="81"/>
      <c r="Y200" s="81">
        <v>20000</v>
      </c>
    </row>
    <row r="201" spans="1:25" s="75" customFormat="1" ht="45" customHeight="1" x14ac:dyDescent="0.25">
      <c r="A201" s="82" t="s">
        <v>152</v>
      </c>
      <c r="B201" s="74" t="s">
        <v>217</v>
      </c>
      <c r="C201" s="71" t="s">
        <v>61</v>
      </c>
      <c r="D201" s="71">
        <v>1</v>
      </c>
      <c r="E201" s="71" t="s">
        <v>117</v>
      </c>
      <c r="F201" s="81"/>
      <c r="G201" s="81"/>
      <c r="H201" s="81"/>
      <c r="I201" s="72"/>
      <c r="J201" s="81"/>
      <c r="K201" s="81"/>
      <c r="L201" s="81"/>
      <c r="M201" s="81"/>
      <c r="N201" s="81"/>
      <c r="O201" s="81"/>
      <c r="P201" s="81"/>
      <c r="Q201" s="81"/>
      <c r="R201" s="81"/>
      <c r="S201" s="81"/>
      <c r="T201" s="81"/>
      <c r="U201" s="81"/>
      <c r="V201" s="81"/>
      <c r="W201" s="81"/>
      <c r="X201" s="81"/>
      <c r="Y201" s="81"/>
    </row>
    <row r="202" spans="1:25" s="75" customFormat="1" ht="14.25" customHeight="1" x14ac:dyDescent="0.25">
      <c r="A202" s="285" t="s">
        <v>153</v>
      </c>
      <c r="B202" s="74" t="s">
        <v>64</v>
      </c>
      <c r="C202" s="71"/>
      <c r="D202" s="71"/>
      <c r="E202" s="71"/>
      <c r="F202" s="81"/>
      <c r="G202" s="81"/>
      <c r="H202" s="81"/>
      <c r="J202" s="81"/>
      <c r="K202" s="81"/>
      <c r="L202" s="81"/>
      <c r="M202" s="81"/>
      <c r="N202" s="81"/>
      <c r="O202" s="81"/>
      <c r="P202" s="81"/>
      <c r="Q202" s="72">
        <v>1440</v>
      </c>
      <c r="R202" s="81"/>
      <c r="S202" s="81"/>
      <c r="T202" s="81"/>
      <c r="U202" s="81"/>
      <c r="V202" s="81"/>
      <c r="W202" s="81"/>
      <c r="X202" s="81"/>
      <c r="Y202" s="81"/>
    </row>
    <row r="203" spans="1:25" s="75" customFormat="1" ht="14.25" customHeight="1" x14ac:dyDescent="0.25">
      <c r="A203" s="82" t="s">
        <v>154</v>
      </c>
      <c r="B203" s="74" t="s">
        <v>65</v>
      </c>
      <c r="C203" s="71"/>
      <c r="D203" s="71"/>
      <c r="E203" s="71"/>
      <c r="F203" s="81"/>
      <c r="G203" s="81"/>
      <c r="H203" s="81"/>
      <c r="I203" s="72"/>
      <c r="J203" s="81"/>
      <c r="K203" s="81"/>
      <c r="L203" s="81"/>
      <c r="M203" s="72"/>
      <c r="N203" s="81"/>
      <c r="O203" s="81"/>
      <c r="P203" s="81"/>
      <c r="Q203" s="81"/>
      <c r="R203" s="81"/>
      <c r="S203" s="81"/>
      <c r="T203" s="81"/>
      <c r="U203" s="81">
        <v>7500</v>
      </c>
      <c r="V203" s="81"/>
      <c r="W203" s="81"/>
      <c r="X203" s="81"/>
      <c r="Y203" s="81">
        <v>7500</v>
      </c>
    </row>
    <row r="204" spans="1:25" s="75" customFormat="1" ht="31.5" x14ac:dyDescent="0.25">
      <c r="A204" s="82" t="s">
        <v>155</v>
      </c>
      <c r="B204" s="74" t="s">
        <v>158</v>
      </c>
      <c r="C204" s="71" t="s">
        <v>61</v>
      </c>
      <c r="D204" s="71">
        <v>0.2</v>
      </c>
      <c r="E204" s="71" t="s">
        <v>117</v>
      </c>
      <c r="F204" s="81"/>
      <c r="G204" s="81"/>
      <c r="H204" s="81"/>
      <c r="I204" s="81"/>
      <c r="J204" s="81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</row>
    <row r="205" spans="1:25" s="75" customFormat="1" ht="15.75" x14ac:dyDescent="0.25">
      <c r="A205" s="82" t="s">
        <v>156</v>
      </c>
      <c r="B205" s="74" t="s">
        <v>64</v>
      </c>
      <c r="C205" s="71"/>
      <c r="D205" s="71"/>
      <c r="E205" s="71"/>
      <c r="F205" s="81"/>
      <c r="G205" s="81"/>
      <c r="H205" s="81"/>
      <c r="I205" s="81"/>
      <c r="J205" s="81"/>
      <c r="K205" s="81"/>
      <c r="L205" s="81"/>
      <c r="M205" s="81"/>
      <c r="N205" s="81"/>
      <c r="O205" s="81"/>
      <c r="P205" s="81"/>
      <c r="Q205" s="72">
        <v>4158</v>
      </c>
      <c r="R205" s="81"/>
      <c r="S205" s="81"/>
      <c r="T205" s="81"/>
      <c r="U205" s="81"/>
      <c r="V205" s="81"/>
      <c r="W205" s="81"/>
      <c r="X205" s="81"/>
      <c r="Y205" s="81"/>
    </row>
    <row r="206" spans="1:25" s="75" customFormat="1" ht="15.75" x14ac:dyDescent="0.25">
      <c r="A206" s="82" t="s">
        <v>409</v>
      </c>
      <c r="B206" s="74" t="s">
        <v>65</v>
      </c>
      <c r="C206" s="301"/>
      <c r="D206" s="301"/>
      <c r="E206" s="301"/>
      <c r="F206" s="81"/>
      <c r="G206" s="81"/>
      <c r="H206" s="81"/>
      <c r="I206" s="81"/>
      <c r="J206" s="81"/>
      <c r="K206" s="81"/>
      <c r="L206" s="81"/>
      <c r="M206" s="81"/>
      <c r="N206" s="81"/>
      <c r="O206" s="81"/>
      <c r="P206" s="81"/>
      <c r="Q206" s="72"/>
      <c r="R206" s="81"/>
      <c r="S206" s="81"/>
      <c r="T206" s="81"/>
      <c r="U206" s="81">
        <v>18711</v>
      </c>
      <c r="V206" s="81"/>
      <c r="W206" s="81"/>
      <c r="X206" s="81"/>
      <c r="Y206" s="81">
        <v>18711</v>
      </c>
    </row>
    <row r="207" spans="1:25" s="183" customFormat="1" ht="15.75" x14ac:dyDescent="0.25">
      <c r="A207" s="190" t="s">
        <v>32</v>
      </c>
      <c r="B207" s="191" t="s">
        <v>159</v>
      </c>
      <c r="C207" s="192"/>
      <c r="D207" s="192"/>
      <c r="E207" s="192"/>
      <c r="F207" s="193"/>
      <c r="G207" s="193"/>
      <c r="H207" s="193"/>
      <c r="I207" s="193">
        <f>I209+I212+I215</f>
        <v>0</v>
      </c>
      <c r="J207" s="193"/>
      <c r="K207" s="193"/>
      <c r="L207" s="193"/>
      <c r="M207" s="193">
        <f>M209+M212+M215+M218</f>
        <v>18284</v>
      </c>
      <c r="N207" s="193"/>
      <c r="O207" s="193"/>
      <c r="P207" s="193"/>
      <c r="Q207" s="193">
        <f>Q210+Q213+Q216+Q219</f>
        <v>94072</v>
      </c>
      <c r="R207" s="193"/>
      <c r="S207" s="193"/>
      <c r="T207" s="193"/>
      <c r="U207" s="193">
        <f>U210+U213+U219</f>
        <v>83272</v>
      </c>
      <c r="V207" s="193"/>
      <c r="W207" s="193"/>
      <c r="X207" s="193"/>
      <c r="Y207" s="193">
        <f>Y210+Y213+Y219</f>
        <v>83272</v>
      </c>
    </row>
    <row r="208" spans="1:25" s="75" customFormat="1" ht="31.5" x14ac:dyDescent="0.25">
      <c r="A208" s="82" t="s">
        <v>34</v>
      </c>
      <c r="B208" s="174" t="s">
        <v>395</v>
      </c>
      <c r="C208" s="301" t="s">
        <v>122</v>
      </c>
      <c r="D208" s="301">
        <v>100</v>
      </c>
      <c r="E208" s="301" t="s">
        <v>214</v>
      </c>
      <c r="F208" s="81"/>
      <c r="G208" s="81"/>
      <c r="H208" s="81"/>
      <c r="I208" s="81"/>
      <c r="J208" s="81"/>
      <c r="K208" s="81"/>
      <c r="L208" s="81"/>
      <c r="M208" s="81"/>
      <c r="N208" s="81"/>
      <c r="O208" s="81"/>
      <c r="P208" s="81"/>
      <c r="Q208" s="81"/>
      <c r="R208" s="81"/>
      <c r="S208" s="81"/>
      <c r="T208" s="81"/>
      <c r="U208" s="81"/>
      <c r="V208" s="81"/>
      <c r="W208" s="81"/>
      <c r="X208" s="81"/>
      <c r="Y208" s="81"/>
    </row>
    <row r="209" spans="1:25" s="75" customFormat="1" ht="16.5" customHeight="1" x14ac:dyDescent="0.25">
      <c r="A209" s="82" t="s">
        <v>36</v>
      </c>
      <c r="B209" s="74" t="s">
        <v>160</v>
      </c>
      <c r="C209" s="301"/>
      <c r="D209" s="301"/>
      <c r="E209" s="301"/>
      <c r="F209" s="81"/>
      <c r="G209" s="81"/>
      <c r="H209" s="81"/>
      <c r="I209" s="72"/>
      <c r="J209" s="81"/>
      <c r="K209" s="81"/>
      <c r="L209" s="81"/>
      <c r="M209" s="96">
        <v>6300</v>
      </c>
      <c r="N209" s="81"/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81"/>
    </row>
    <row r="210" spans="1:25" s="75" customFormat="1" ht="18.75" customHeight="1" x14ac:dyDescent="0.25">
      <c r="A210" s="82" t="s">
        <v>42</v>
      </c>
      <c r="B210" s="74" t="s">
        <v>65</v>
      </c>
      <c r="C210" s="301"/>
      <c r="D210" s="301"/>
      <c r="E210" s="301"/>
      <c r="F210" s="81"/>
      <c r="G210" s="81"/>
      <c r="H210" s="81"/>
      <c r="I210" s="72"/>
      <c r="J210" s="81"/>
      <c r="K210" s="81"/>
      <c r="L210" s="81"/>
      <c r="M210" s="96"/>
      <c r="N210" s="81"/>
      <c r="O210" s="81"/>
      <c r="P210" s="81"/>
      <c r="Q210" s="81">
        <v>18900</v>
      </c>
      <c r="R210" s="81"/>
      <c r="S210" s="81"/>
      <c r="T210" s="81"/>
      <c r="U210" s="81">
        <v>18900</v>
      </c>
      <c r="V210" s="81"/>
      <c r="W210" s="81"/>
      <c r="X210" s="81"/>
      <c r="Y210" s="81">
        <v>18900</v>
      </c>
    </row>
    <row r="211" spans="1:25" s="75" customFormat="1" ht="47.25" x14ac:dyDescent="0.25">
      <c r="A211" s="82" t="s">
        <v>60</v>
      </c>
      <c r="B211" s="174" t="s">
        <v>161</v>
      </c>
      <c r="C211" s="301" t="s">
        <v>61</v>
      </c>
      <c r="D211" s="301">
        <v>2</v>
      </c>
      <c r="E211" s="301" t="s">
        <v>214</v>
      </c>
      <c r="F211" s="81"/>
      <c r="G211" s="81"/>
      <c r="H211" s="81"/>
      <c r="I211" s="81"/>
      <c r="J211" s="81"/>
      <c r="K211" s="81"/>
      <c r="L211" s="81"/>
      <c r="M211" s="96"/>
      <c r="N211" s="81"/>
      <c r="O211" s="81"/>
      <c r="P211" s="81"/>
      <c r="Q211" s="81"/>
      <c r="R211" s="81"/>
      <c r="S211" s="81"/>
      <c r="T211" s="81"/>
      <c r="U211" s="81"/>
      <c r="V211" s="81"/>
      <c r="W211" s="81"/>
      <c r="X211" s="81"/>
      <c r="Y211" s="81"/>
    </row>
    <row r="212" spans="1:25" s="75" customFormat="1" ht="18" customHeight="1" x14ac:dyDescent="0.25">
      <c r="A212" s="82" t="s">
        <v>63</v>
      </c>
      <c r="B212" s="74" t="s">
        <v>64</v>
      </c>
      <c r="C212" s="301"/>
      <c r="D212" s="301"/>
      <c r="E212" s="301"/>
      <c r="F212" s="81"/>
      <c r="G212" s="81"/>
      <c r="H212" s="81"/>
      <c r="I212" s="81"/>
      <c r="J212" s="81"/>
      <c r="K212" s="81"/>
      <c r="L212" s="81"/>
      <c r="M212" s="96">
        <v>2283</v>
      </c>
      <c r="N212" s="81"/>
      <c r="O212" s="81"/>
      <c r="P212" s="81"/>
      <c r="Q212" s="81"/>
      <c r="R212" s="81"/>
      <c r="S212" s="81"/>
      <c r="T212" s="81"/>
      <c r="U212" s="81"/>
      <c r="V212" s="81"/>
      <c r="W212" s="81"/>
      <c r="X212" s="81"/>
      <c r="Y212" s="81"/>
    </row>
    <row r="213" spans="1:25" s="75" customFormat="1" ht="18" customHeight="1" x14ac:dyDescent="0.25">
      <c r="A213" s="82" t="s">
        <v>331</v>
      </c>
      <c r="B213" s="74" t="s">
        <v>65</v>
      </c>
      <c r="C213" s="301"/>
      <c r="D213" s="301"/>
      <c r="E213" s="301"/>
      <c r="F213" s="81"/>
      <c r="G213" s="81"/>
      <c r="H213" s="81"/>
      <c r="I213" s="81"/>
      <c r="J213" s="81"/>
      <c r="K213" s="81"/>
      <c r="L213" s="81"/>
      <c r="M213" s="96"/>
      <c r="N213" s="81"/>
      <c r="O213" s="81"/>
      <c r="P213" s="81"/>
      <c r="Q213" s="81">
        <v>6849</v>
      </c>
      <c r="R213" s="81"/>
      <c r="S213" s="81"/>
      <c r="T213" s="81"/>
      <c r="U213" s="81">
        <v>6849</v>
      </c>
      <c r="V213" s="81"/>
      <c r="W213" s="81"/>
      <c r="X213" s="81"/>
      <c r="Y213" s="81">
        <v>6849</v>
      </c>
    </row>
    <row r="214" spans="1:25" s="75" customFormat="1" ht="47.25" x14ac:dyDescent="0.25">
      <c r="A214" s="280" t="s">
        <v>66</v>
      </c>
      <c r="B214" s="74" t="s">
        <v>162</v>
      </c>
      <c r="C214" s="301" t="s">
        <v>163</v>
      </c>
      <c r="D214" s="301" t="s">
        <v>164</v>
      </c>
      <c r="E214" s="301" t="s">
        <v>213</v>
      </c>
      <c r="F214" s="81"/>
      <c r="G214" s="81"/>
      <c r="H214" s="81"/>
      <c r="I214" s="96"/>
      <c r="J214" s="81"/>
      <c r="K214" s="81"/>
      <c r="L214" s="81"/>
      <c r="M214" s="96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81"/>
    </row>
    <row r="215" spans="1:25" s="75" customFormat="1" ht="18" customHeight="1" x14ac:dyDescent="0.25">
      <c r="A215" s="280" t="s">
        <v>68</v>
      </c>
      <c r="B215" s="74" t="s">
        <v>64</v>
      </c>
      <c r="C215" s="301"/>
      <c r="D215" s="301"/>
      <c r="E215" s="301"/>
      <c r="F215" s="81"/>
      <c r="G215" s="81"/>
      <c r="H215" s="81"/>
      <c r="I215" s="96"/>
      <c r="J215" s="81"/>
      <c r="K215" s="81"/>
      <c r="L215" s="81"/>
      <c r="M215" s="96">
        <v>1200</v>
      </c>
      <c r="N215" s="81"/>
      <c r="O215" s="81"/>
      <c r="P215" s="81"/>
      <c r="Q215" s="81"/>
      <c r="R215" s="81"/>
      <c r="S215" s="81"/>
      <c r="T215" s="81"/>
      <c r="U215" s="81"/>
      <c r="V215" s="81"/>
      <c r="W215" s="81"/>
      <c r="X215" s="81"/>
      <c r="Y215" s="81"/>
    </row>
    <row r="216" spans="1:25" s="75" customFormat="1" ht="18" customHeight="1" x14ac:dyDescent="0.25">
      <c r="A216" s="280" t="s">
        <v>443</v>
      </c>
      <c r="B216" s="74" t="s">
        <v>65</v>
      </c>
      <c r="C216" s="301"/>
      <c r="D216" s="301"/>
      <c r="E216" s="301"/>
      <c r="F216" s="81"/>
      <c r="G216" s="81"/>
      <c r="H216" s="81"/>
      <c r="I216" s="96"/>
      <c r="J216" s="81"/>
      <c r="K216" s="81"/>
      <c r="L216" s="81"/>
      <c r="M216" s="96"/>
      <c r="N216" s="81"/>
      <c r="O216" s="81"/>
      <c r="P216" s="81"/>
      <c r="Q216" s="81">
        <v>10800</v>
      </c>
      <c r="R216" s="81"/>
      <c r="S216" s="81"/>
      <c r="T216" s="81"/>
      <c r="U216" s="81"/>
      <c r="V216" s="81"/>
      <c r="W216" s="81"/>
      <c r="X216" s="81"/>
      <c r="Y216" s="81"/>
    </row>
    <row r="217" spans="1:25" s="75" customFormat="1" ht="31.5" x14ac:dyDescent="0.25">
      <c r="A217" s="280" t="s">
        <v>293</v>
      </c>
      <c r="B217" s="74" t="s">
        <v>401</v>
      </c>
      <c r="C217" s="301" t="s">
        <v>402</v>
      </c>
      <c r="D217" s="301" t="s">
        <v>403</v>
      </c>
      <c r="E217" s="301" t="s">
        <v>214</v>
      </c>
      <c r="F217" s="81"/>
      <c r="G217" s="81"/>
      <c r="H217" s="81"/>
      <c r="I217" s="96"/>
      <c r="J217" s="81"/>
      <c r="K217" s="81"/>
      <c r="L217" s="81"/>
      <c r="M217" s="96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</row>
    <row r="218" spans="1:25" s="75" customFormat="1" ht="18" customHeight="1" x14ac:dyDescent="0.25">
      <c r="A218" s="280" t="s">
        <v>294</v>
      </c>
      <c r="B218" s="74" t="s">
        <v>64</v>
      </c>
      <c r="C218" s="301"/>
      <c r="D218" s="301"/>
      <c r="E218" s="301"/>
      <c r="F218" s="81"/>
      <c r="G218" s="81"/>
      <c r="H218" s="81"/>
      <c r="I218" s="96"/>
      <c r="J218" s="81"/>
      <c r="K218" s="81"/>
      <c r="L218" s="81"/>
      <c r="M218" s="96">
        <v>8501</v>
      </c>
      <c r="N218" s="81"/>
      <c r="O218" s="81"/>
      <c r="P218" s="81"/>
      <c r="Q218" s="81"/>
      <c r="R218" s="81"/>
      <c r="S218" s="81"/>
      <c r="T218" s="81"/>
      <c r="U218" s="81"/>
      <c r="V218" s="81"/>
      <c r="W218" s="81"/>
      <c r="X218" s="81"/>
      <c r="Y218" s="81"/>
    </row>
    <row r="219" spans="1:25" s="75" customFormat="1" ht="18" customHeight="1" x14ac:dyDescent="0.25">
      <c r="A219" s="280" t="s">
        <v>442</v>
      </c>
      <c r="B219" s="74" t="s">
        <v>65</v>
      </c>
      <c r="C219" s="301"/>
      <c r="D219" s="301"/>
      <c r="E219" s="301"/>
      <c r="F219" s="81"/>
      <c r="G219" s="81"/>
      <c r="H219" s="81"/>
      <c r="I219" s="96"/>
      <c r="J219" s="81"/>
      <c r="K219" s="81"/>
      <c r="L219" s="81"/>
      <c r="M219" s="96"/>
      <c r="N219" s="81"/>
      <c r="O219" s="81"/>
      <c r="P219" s="81"/>
      <c r="Q219" s="81">
        <v>57523</v>
      </c>
      <c r="R219" s="81"/>
      <c r="S219" s="81"/>
      <c r="T219" s="81"/>
      <c r="U219" s="81">
        <v>57523</v>
      </c>
      <c r="V219" s="81"/>
      <c r="W219" s="81"/>
      <c r="X219" s="81"/>
      <c r="Y219" s="81">
        <v>57523</v>
      </c>
    </row>
    <row r="220" spans="1:25" s="194" customFormat="1" ht="15.75" x14ac:dyDescent="0.25">
      <c r="A220" s="190" t="s">
        <v>44</v>
      </c>
      <c r="B220" s="191" t="s">
        <v>165</v>
      </c>
      <c r="C220" s="192"/>
      <c r="D220" s="192"/>
      <c r="E220" s="192"/>
      <c r="F220" s="193"/>
      <c r="G220" s="193"/>
      <c r="H220" s="193"/>
      <c r="I220" s="193">
        <f>I222+I225+I228+I231</f>
        <v>0</v>
      </c>
      <c r="J220" s="193"/>
      <c r="K220" s="193"/>
      <c r="L220" s="193"/>
      <c r="M220" s="193">
        <f>M222+M225+M228+M231</f>
        <v>0</v>
      </c>
      <c r="N220" s="193"/>
      <c r="O220" s="193"/>
      <c r="P220" s="193"/>
      <c r="Q220" s="193">
        <f>Q222+Q225+Q228+Q231</f>
        <v>6400</v>
      </c>
      <c r="R220" s="193"/>
      <c r="S220" s="193"/>
      <c r="T220" s="193"/>
      <c r="U220" s="193">
        <f>U222+U226+U228+U231</f>
        <v>36314</v>
      </c>
      <c r="V220" s="193"/>
      <c r="W220" s="193"/>
      <c r="X220" s="193"/>
      <c r="Y220" s="193">
        <f>Y223+Y226+Y229+Y232</f>
        <v>142426</v>
      </c>
    </row>
    <row r="221" spans="1:25" s="75" customFormat="1" ht="31.5" x14ac:dyDescent="0.25">
      <c r="A221" s="82" t="s">
        <v>46</v>
      </c>
      <c r="B221" s="256" t="s">
        <v>166</v>
      </c>
      <c r="C221" s="301" t="s">
        <v>115</v>
      </c>
      <c r="D221" s="301" t="s">
        <v>167</v>
      </c>
      <c r="E221" s="301" t="s">
        <v>168</v>
      </c>
      <c r="F221" s="81"/>
      <c r="G221" s="81"/>
      <c r="H221" s="81"/>
      <c r="I221" s="81"/>
      <c r="J221" s="81"/>
      <c r="K221" s="81"/>
      <c r="L221" s="81"/>
      <c r="M221" s="81"/>
      <c r="N221" s="81"/>
      <c r="O221" s="81"/>
      <c r="P221" s="81"/>
      <c r="Q221" s="81"/>
      <c r="R221" s="81"/>
      <c r="S221" s="81"/>
      <c r="T221" s="81"/>
      <c r="U221" s="81"/>
      <c r="V221" s="81"/>
      <c r="W221" s="81"/>
      <c r="X221" s="81"/>
      <c r="Y221" s="81"/>
    </row>
    <row r="222" spans="1:25" s="75" customFormat="1" ht="15.75" x14ac:dyDescent="0.25">
      <c r="A222" s="283" t="s">
        <v>48</v>
      </c>
      <c r="B222" s="120" t="s">
        <v>64</v>
      </c>
      <c r="C222" s="167"/>
      <c r="D222" s="301"/>
      <c r="E222" s="301"/>
      <c r="F222" s="81"/>
      <c r="G222" s="81"/>
      <c r="H222" s="81"/>
      <c r="I222" s="81"/>
      <c r="J222" s="81"/>
      <c r="K222" s="81"/>
      <c r="L222" s="81"/>
      <c r="M222" s="96"/>
      <c r="N222" s="96"/>
      <c r="O222" s="96"/>
      <c r="P222" s="96"/>
      <c r="Q222" s="96"/>
      <c r="R222" s="96"/>
      <c r="S222" s="96"/>
      <c r="T222" s="96"/>
      <c r="U222" s="96">
        <v>1200</v>
      </c>
      <c r="V222" s="81"/>
      <c r="W222" s="81"/>
      <c r="X222" s="81"/>
      <c r="Y222" s="81"/>
    </row>
    <row r="223" spans="1:25" s="75" customFormat="1" ht="15.75" x14ac:dyDescent="0.25">
      <c r="A223" s="283" t="s">
        <v>446</v>
      </c>
      <c r="B223" s="120" t="s">
        <v>65</v>
      </c>
      <c r="C223" s="167"/>
      <c r="D223" s="301"/>
      <c r="E223" s="301"/>
      <c r="F223" s="81"/>
      <c r="G223" s="81"/>
      <c r="H223" s="81"/>
      <c r="I223" s="81"/>
      <c r="J223" s="81"/>
      <c r="K223" s="81"/>
      <c r="L223" s="81"/>
      <c r="M223" s="96"/>
      <c r="N223" s="96"/>
      <c r="O223" s="96"/>
      <c r="P223" s="96"/>
      <c r="Q223" s="96"/>
      <c r="R223" s="96"/>
      <c r="S223" s="96"/>
      <c r="T223" s="96"/>
      <c r="U223" s="96"/>
      <c r="V223" s="81"/>
      <c r="W223" s="81"/>
      <c r="X223" s="81"/>
      <c r="Y223" s="81">
        <v>10800</v>
      </c>
    </row>
    <row r="224" spans="1:25" s="75" customFormat="1" ht="31.5" x14ac:dyDescent="0.25">
      <c r="A224" s="82" t="s">
        <v>72</v>
      </c>
      <c r="B224" s="175" t="s">
        <v>396</v>
      </c>
      <c r="C224" s="301" t="s">
        <v>122</v>
      </c>
      <c r="D224" s="301">
        <v>130</v>
      </c>
      <c r="E224" s="301" t="s">
        <v>117</v>
      </c>
      <c r="F224" s="81"/>
      <c r="G224" s="81"/>
      <c r="H224" s="81"/>
      <c r="I224" s="81"/>
      <c r="J224" s="81"/>
      <c r="K224" s="81"/>
      <c r="L224" s="81"/>
      <c r="M224" s="258"/>
      <c r="N224" s="96"/>
      <c r="O224" s="96"/>
      <c r="P224" s="96"/>
      <c r="Q224" s="96"/>
      <c r="R224" s="96"/>
      <c r="S224" s="96"/>
      <c r="T224" s="96"/>
      <c r="U224" s="96"/>
      <c r="V224" s="81"/>
      <c r="W224" s="81"/>
      <c r="X224" s="81"/>
      <c r="Y224" s="81"/>
    </row>
    <row r="225" spans="1:25" s="75" customFormat="1" ht="15.75" x14ac:dyDescent="0.25">
      <c r="A225" s="82" t="s">
        <v>73</v>
      </c>
      <c r="B225" s="74" t="s">
        <v>64</v>
      </c>
      <c r="C225" s="301"/>
      <c r="D225" s="301"/>
      <c r="E225" s="301"/>
      <c r="F225" s="81"/>
      <c r="G225" s="81"/>
      <c r="H225" s="81"/>
      <c r="I225" s="81"/>
      <c r="J225" s="81"/>
      <c r="K225" s="81"/>
      <c r="L225" s="93"/>
      <c r="M225" s="100"/>
      <c r="N225" s="257"/>
      <c r="O225" s="96"/>
      <c r="P225" s="96"/>
      <c r="Q225" s="96">
        <v>6400</v>
      </c>
      <c r="R225" s="96"/>
      <c r="S225" s="96"/>
      <c r="T225" s="96"/>
      <c r="U225" s="96"/>
      <c r="V225" s="81"/>
      <c r="W225" s="81"/>
      <c r="X225" s="81"/>
      <c r="Y225" s="81"/>
    </row>
    <row r="226" spans="1:25" s="75" customFormat="1" ht="15.75" x14ac:dyDescent="0.25">
      <c r="A226" s="82" t="s">
        <v>447</v>
      </c>
      <c r="B226" s="74" t="s">
        <v>65</v>
      </c>
      <c r="C226" s="301"/>
      <c r="D226" s="301"/>
      <c r="E226" s="301"/>
      <c r="F226" s="81"/>
      <c r="G226" s="81"/>
      <c r="H226" s="81"/>
      <c r="I226" s="81"/>
      <c r="J226" s="81"/>
      <c r="K226" s="81"/>
      <c r="L226" s="93"/>
      <c r="M226" s="100"/>
      <c r="N226" s="257"/>
      <c r="O226" s="96"/>
      <c r="P226" s="96"/>
      <c r="Q226" s="96"/>
      <c r="R226" s="96"/>
      <c r="S226" s="96"/>
      <c r="T226" s="96"/>
      <c r="U226" s="96">
        <v>28800</v>
      </c>
      <c r="V226" s="81"/>
      <c r="W226" s="81"/>
      <c r="X226" s="81"/>
      <c r="Y226" s="81">
        <v>28800</v>
      </c>
    </row>
    <row r="227" spans="1:25" s="75" customFormat="1" ht="31.5" x14ac:dyDescent="0.25">
      <c r="A227" s="82" t="s">
        <v>169</v>
      </c>
      <c r="B227" s="174" t="s">
        <v>170</v>
      </c>
      <c r="C227" s="301" t="s">
        <v>61</v>
      </c>
      <c r="D227" s="301">
        <v>1.3</v>
      </c>
      <c r="E227" s="176" t="s">
        <v>168</v>
      </c>
      <c r="F227" s="81"/>
      <c r="G227" s="81"/>
      <c r="H227" s="81"/>
      <c r="I227" s="81"/>
      <c r="J227" s="81"/>
      <c r="K227" s="81"/>
      <c r="L227" s="81"/>
      <c r="M227" s="259"/>
      <c r="N227" s="96"/>
      <c r="O227" s="96"/>
      <c r="P227" s="96"/>
      <c r="Q227" s="96"/>
      <c r="R227" s="96"/>
      <c r="S227" s="96"/>
      <c r="T227" s="96"/>
      <c r="U227" s="96"/>
      <c r="V227" s="81"/>
      <c r="W227" s="81"/>
      <c r="X227" s="81"/>
      <c r="Y227" s="81"/>
    </row>
    <row r="228" spans="1:25" s="75" customFormat="1" ht="15.75" x14ac:dyDescent="0.25">
      <c r="A228" s="82" t="s">
        <v>171</v>
      </c>
      <c r="B228" s="74" t="s">
        <v>64</v>
      </c>
      <c r="C228" s="301"/>
      <c r="D228" s="301"/>
      <c r="E228" s="301"/>
      <c r="F228" s="81"/>
      <c r="G228" s="81"/>
      <c r="H228" s="81"/>
      <c r="I228" s="81"/>
      <c r="J228" s="81"/>
      <c r="K228" s="81"/>
      <c r="L228" s="81"/>
      <c r="M228" s="96"/>
      <c r="N228" s="96"/>
      <c r="O228" s="96"/>
      <c r="P228" s="96"/>
      <c r="Q228" s="96"/>
      <c r="R228" s="96"/>
      <c r="S228" s="96"/>
      <c r="T228" s="96"/>
      <c r="U228" s="96">
        <v>2500</v>
      </c>
      <c r="V228" s="81"/>
      <c r="W228" s="81"/>
      <c r="X228" s="81"/>
      <c r="Y228" s="81"/>
    </row>
    <row r="229" spans="1:25" s="75" customFormat="1" ht="15.75" x14ac:dyDescent="0.25">
      <c r="A229" s="82" t="s">
        <v>444</v>
      </c>
      <c r="B229" s="74" t="s">
        <v>65</v>
      </c>
      <c r="C229" s="301"/>
      <c r="D229" s="301"/>
      <c r="E229" s="301"/>
      <c r="F229" s="81"/>
      <c r="G229" s="81"/>
      <c r="H229" s="81"/>
      <c r="I229" s="81"/>
      <c r="J229" s="81"/>
      <c r="K229" s="81"/>
      <c r="L229" s="81"/>
      <c r="M229" s="96"/>
      <c r="N229" s="96"/>
      <c r="O229" s="96"/>
      <c r="P229" s="96"/>
      <c r="Q229" s="96"/>
      <c r="R229" s="96"/>
      <c r="S229" s="96"/>
      <c r="T229" s="96"/>
      <c r="U229" s="96"/>
      <c r="V229" s="81"/>
      <c r="W229" s="81"/>
      <c r="X229" s="81"/>
      <c r="Y229" s="81">
        <v>22500</v>
      </c>
    </row>
    <row r="230" spans="1:25" s="75" customFormat="1" ht="31.5" customHeight="1" x14ac:dyDescent="0.25">
      <c r="A230" s="284" t="s">
        <v>172</v>
      </c>
      <c r="B230" s="74" t="s">
        <v>173</v>
      </c>
      <c r="C230" s="301" t="s">
        <v>110</v>
      </c>
      <c r="D230" s="301">
        <v>80</v>
      </c>
      <c r="E230" s="301" t="s">
        <v>168</v>
      </c>
      <c r="F230" s="81"/>
      <c r="G230" s="81"/>
      <c r="H230" s="81"/>
      <c r="I230" s="81"/>
      <c r="J230" s="81"/>
      <c r="K230" s="81"/>
      <c r="L230" s="81"/>
      <c r="M230" s="96"/>
      <c r="N230" s="96"/>
      <c r="O230" s="96"/>
      <c r="P230" s="96"/>
      <c r="Q230" s="96"/>
      <c r="R230" s="96"/>
      <c r="S230" s="96"/>
      <c r="T230" s="96"/>
      <c r="U230" s="96"/>
      <c r="V230" s="81"/>
      <c r="W230" s="81"/>
      <c r="X230" s="81"/>
      <c r="Y230" s="81"/>
    </row>
    <row r="231" spans="1:25" s="75" customFormat="1" ht="18" customHeight="1" x14ac:dyDescent="0.25">
      <c r="A231" s="284" t="s">
        <v>174</v>
      </c>
      <c r="B231" s="74" t="s">
        <v>64</v>
      </c>
      <c r="C231" s="301"/>
      <c r="D231" s="301"/>
      <c r="E231" s="301"/>
      <c r="F231" s="81"/>
      <c r="G231" s="81"/>
      <c r="H231" s="81"/>
      <c r="I231" s="81"/>
      <c r="J231" s="81"/>
      <c r="K231" s="81"/>
      <c r="L231" s="81"/>
      <c r="M231" s="177"/>
      <c r="N231" s="177"/>
      <c r="O231" s="177"/>
      <c r="P231" s="177"/>
      <c r="Q231" s="177"/>
      <c r="R231" s="177"/>
      <c r="S231" s="177"/>
      <c r="T231" s="177"/>
      <c r="U231" s="178">
        <v>3814</v>
      </c>
      <c r="V231" s="81"/>
      <c r="W231" s="81"/>
      <c r="X231" s="81"/>
      <c r="Y231" s="81"/>
    </row>
    <row r="232" spans="1:25" s="75" customFormat="1" ht="18" customHeight="1" x14ac:dyDescent="0.25">
      <c r="A232" s="284" t="s">
        <v>445</v>
      </c>
      <c r="B232" s="74" t="s">
        <v>65</v>
      </c>
      <c r="C232" s="301"/>
      <c r="D232" s="301"/>
      <c r="E232" s="301"/>
      <c r="F232" s="81"/>
      <c r="G232" s="81"/>
      <c r="H232" s="81"/>
      <c r="I232" s="81"/>
      <c r="J232" s="81"/>
      <c r="K232" s="81"/>
      <c r="L232" s="81"/>
      <c r="M232" s="177"/>
      <c r="N232" s="177"/>
      <c r="O232" s="177"/>
      <c r="P232" s="177"/>
      <c r="Q232" s="177"/>
      <c r="R232" s="177"/>
      <c r="S232" s="177"/>
      <c r="T232" s="177"/>
      <c r="U232" s="178"/>
      <c r="V232" s="81"/>
      <c r="W232" s="81"/>
      <c r="X232" s="81"/>
      <c r="Y232" s="81">
        <v>80326</v>
      </c>
    </row>
    <row r="233" spans="1:25" s="194" customFormat="1" ht="15.75" x14ac:dyDescent="0.25">
      <c r="A233" s="195" t="s">
        <v>74</v>
      </c>
      <c r="B233" s="191" t="s">
        <v>175</v>
      </c>
      <c r="C233" s="192"/>
      <c r="D233" s="192"/>
      <c r="E233" s="192"/>
      <c r="F233" s="193"/>
      <c r="G233" s="193"/>
      <c r="H233" s="193"/>
      <c r="I233" s="193">
        <f>I235+I238+I241+I244</f>
        <v>0</v>
      </c>
      <c r="J233" s="193"/>
      <c r="K233" s="193"/>
      <c r="L233" s="193"/>
      <c r="M233" s="193">
        <f>M235+M238+M241+M244</f>
        <v>8883</v>
      </c>
      <c r="N233" s="193"/>
      <c r="O233" s="193"/>
      <c r="P233" s="193"/>
      <c r="Q233" s="193">
        <f>Q236+Q238+Q242+Q245</f>
        <v>42449</v>
      </c>
      <c r="R233" s="193"/>
      <c r="S233" s="193"/>
      <c r="T233" s="193"/>
      <c r="U233" s="193">
        <f>U236+U239+U242</f>
        <v>35399</v>
      </c>
      <c r="V233" s="193"/>
      <c r="W233" s="193"/>
      <c r="X233" s="193"/>
      <c r="Y233" s="193">
        <f>Y236+Y239+Y242</f>
        <v>11099</v>
      </c>
    </row>
    <row r="234" spans="1:25" s="75" customFormat="1" ht="33" customHeight="1" x14ac:dyDescent="0.25">
      <c r="A234" s="82" t="s">
        <v>218</v>
      </c>
      <c r="B234" s="174" t="s">
        <v>397</v>
      </c>
      <c r="C234" s="301" t="s">
        <v>122</v>
      </c>
      <c r="D234" s="301">
        <v>100</v>
      </c>
      <c r="E234" s="301" t="s">
        <v>228</v>
      </c>
      <c r="F234" s="81"/>
      <c r="G234" s="81"/>
      <c r="H234" s="81"/>
      <c r="I234" s="81"/>
      <c r="J234" s="81"/>
      <c r="K234" s="81"/>
      <c r="L234" s="81"/>
      <c r="M234" s="81"/>
      <c r="N234" s="81"/>
      <c r="O234" s="81"/>
      <c r="P234" s="81"/>
      <c r="Q234" s="81"/>
      <c r="R234" s="81"/>
      <c r="S234" s="81"/>
      <c r="T234" s="81"/>
      <c r="U234" s="81"/>
      <c r="V234" s="81"/>
      <c r="W234" s="81"/>
      <c r="X234" s="81"/>
      <c r="Y234" s="81"/>
    </row>
    <row r="235" spans="1:25" s="75" customFormat="1" ht="15.75" x14ac:dyDescent="0.25">
      <c r="A235" s="82" t="s">
        <v>219</v>
      </c>
      <c r="B235" s="74" t="s">
        <v>64</v>
      </c>
      <c r="C235" s="301"/>
      <c r="D235" s="301"/>
      <c r="E235" s="301"/>
      <c r="F235" s="81"/>
      <c r="G235" s="81"/>
      <c r="H235" s="81"/>
      <c r="I235" s="81"/>
      <c r="J235" s="81"/>
      <c r="K235" s="81"/>
      <c r="L235" s="81"/>
      <c r="M235" s="72">
        <v>5400</v>
      </c>
      <c r="N235" s="81"/>
      <c r="O235" s="81"/>
      <c r="P235" s="81"/>
      <c r="Q235" s="81"/>
      <c r="R235" s="81"/>
      <c r="S235" s="81"/>
      <c r="T235" s="81"/>
      <c r="U235" s="81"/>
      <c r="V235" s="81"/>
      <c r="W235" s="81"/>
      <c r="X235" s="81"/>
      <c r="Y235" s="81"/>
    </row>
    <row r="236" spans="1:25" s="75" customFormat="1" ht="15.75" x14ac:dyDescent="0.25">
      <c r="A236" s="82" t="s">
        <v>343</v>
      </c>
      <c r="B236" s="74" t="s">
        <v>65</v>
      </c>
      <c r="C236" s="301"/>
      <c r="D236" s="301"/>
      <c r="E236" s="301"/>
      <c r="F236" s="81"/>
      <c r="G236" s="81"/>
      <c r="H236" s="81"/>
      <c r="I236" s="81"/>
      <c r="J236" s="81"/>
      <c r="K236" s="81"/>
      <c r="L236" s="81"/>
      <c r="M236" s="72"/>
      <c r="N236" s="81"/>
      <c r="O236" s="81"/>
      <c r="P236" s="81"/>
      <c r="Q236" s="81">
        <v>24300</v>
      </c>
      <c r="R236" s="81"/>
      <c r="S236" s="81"/>
      <c r="T236" s="81"/>
      <c r="U236" s="81">
        <v>24300</v>
      </c>
      <c r="V236" s="81"/>
      <c r="W236" s="81"/>
      <c r="X236" s="81"/>
      <c r="Y236" s="81"/>
    </row>
    <row r="237" spans="1:25" s="75" customFormat="1" ht="31.5" x14ac:dyDescent="0.25">
      <c r="A237" s="82" t="s">
        <v>220</v>
      </c>
      <c r="B237" s="179" t="s">
        <v>179</v>
      </c>
      <c r="C237" s="301" t="s">
        <v>88</v>
      </c>
      <c r="D237" s="301">
        <v>40</v>
      </c>
      <c r="E237" s="301" t="s">
        <v>117</v>
      </c>
      <c r="F237" s="81"/>
      <c r="G237" s="81"/>
      <c r="H237" s="81"/>
      <c r="I237" s="81"/>
      <c r="J237" s="81"/>
      <c r="K237" s="81"/>
      <c r="L237" s="81"/>
      <c r="M237" s="72"/>
      <c r="N237" s="81"/>
      <c r="O237" s="81"/>
      <c r="P237" s="81"/>
      <c r="Q237" s="81"/>
      <c r="R237" s="81"/>
      <c r="S237" s="81"/>
      <c r="T237" s="81"/>
      <c r="U237" s="81"/>
      <c r="V237" s="81"/>
      <c r="W237" s="81"/>
      <c r="X237" s="81"/>
      <c r="Y237" s="81"/>
    </row>
    <row r="238" spans="1:25" s="75" customFormat="1" ht="15.75" x14ac:dyDescent="0.25">
      <c r="A238" s="82" t="s">
        <v>221</v>
      </c>
      <c r="B238" s="74" t="s">
        <v>64</v>
      </c>
      <c r="C238" s="301"/>
      <c r="D238" s="301"/>
      <c r="E238" s="301"/>
      <c r="F238" s="81"/>
      <c r="G238" s="81"/>
      <c r="H238" s="81"/>
      <c r="I238" s="81"/>
      <c r="J238" s="81"/>
      <c r="K238" s="81"/>
      <c r="L238" s="81"/>
      <c r="M238" s="72"/>
      <c r="N238" s="81"/>
      <c r="O238" s="81"/>
      <c r="P238" s="81"/>
      <c r="Q238" s="72">
        <v>500</v>
      </c>
      <c r="R238" s="81"/>
      <c r="S238" s="81"/>
      <c r="T238" s="81"/>
      <c r="U238" s="81"/>
      <c r="V238" s="81"/>
      <c r="W238" s="81"/>
      <c r="X238" s="81"/>
      <c r="Y238" s="81"/>
    </row>
    <row r="239" spans="1:25" s="75" customFormat="1" ht="15.75" x14ac:dyDescent="0.25">
      <c r="A239" s="82" t="s">
        <v>344</v>
      </c>
      <c r="B239" s="74" t="s">
        <v>65</v>
      </c>
      <c r="C239" s="301"/>
      <c r="D239" s="301"/>
      <c r="E239" s="301"/>
      <c r="F239" s="81"/>
      <c r="G239" s="81"/>
      <c r="H239" s="81"/>
      <c r="I239" s="81"/>
      <c r="J239" s="81"/>
      <c r="K239" s="81"/>
      <c r="L239" s="81"/>
      <c r="M239" s="72"/>
      <c r="N239" s="81"/>
      <c r="O239" s="81"/>
      <c r="P239" s="81"/>
      <c r="Q239" s="72"/>
      <c r="R239" s="81"/>
      <c r="S239" s="81"/>
      <c r="T239" s="81"/>
      <c r="U239" s="81">
        <v>4250</v>
      </c>
      <c r="V239" s="81"/>
      <c r="W239" s="81"/>
      <c r="X239" s="81"/>
      <c r="Y239" s="81">
        <v>4250</v>
      </c>
    </row>
    <row r="240" spans="1:25" s="75" customFormat="1" ht="31.5" x14ac:dyDescent="0.25">
      <c r="A240" s="82" t="s">
        <v>176</v>
      </c>
      <c r="B240" s="174" t="s">
        <v>182</v>
      </c>
      <c r="C240" s="301" t="s">
        <v>61</v>
      </c>
      <c r="D240" s="301">
        <v>2</v>
      </c>
      <c r="E240" s="301" t="s">
        <v>214</v>
      </c>
      <c r="F240" s="81"/>
      <c r="G240" s="81"/>
      <c r="H240" s="81"/>
      <c r="I240" s="81"/>
      <c r="J240" s="81"/>
      <c r="K240" s="81"/>
      <c r="L240" s="81"/>
      <c r="M240" s="72"/>
      <c r="N240" s="81"/>
      <c r="O240" s="81"/>
      <c r="P240" s="81"/>
      <c r="Q240" s="81"/>
      <c r="R240" s="81"/>
      <c r="S240" s="81"/>
      <c r="T240" s="81"/>
      <c r="U240" s="81"/>
      <c r="V240" s="81"/>
      <c r="W240" s="81"/>
      <c r="X240" s="81"/>
      <c r="Y240" s="81"/>
    </row>
    <row r="241" spans="1:25" s="75" customFormat="1" ht="15.75" x14ac:dyDescent="0.25">
      <c r="A241" s="82" t="s">
        <v>177</v>
      </c>
      <c r="B241" s="74" t="s">
        <v>64</v>
      </c>
      <c r="C241" s="301"/>
      <c r="D241" s="301"/>
      <c r="E241" s="301"/>
      <c r="F241" s="81"/>
      <c r="G241" s="81"/>
      <c r="H241" s="81"/>
      <c r="I241" s="81"/>
      <c r="J241" s="81"/>
      <c r="K241" s="81"/>
      <c r="L241" s="81"/>
      <c r="M241" s="72">
        <v>2283</v>
      </c>
      <c r="N241" s="81"/>
      <c r="O241" s="81"/>
      <c r="P241" s="81"/>
      <c r="Q241" s="81"/>
      <c r="R241" s="81"/>
      <c r="S241" s="81"/>
      <c r="T241" s="81"/>
      <c r="U241" s="81"/>
      <c r="V241" s="81"/>
      <c r="W241" s="81"/>
      <c r="X241" s="81"/>
      <c r="Y241" s="81"/>
    </row>
    <row r="242" spans="1:25" s="75" customFormat="1" ht="15.75" x14ac:dyDescent="0.25">
      <c r="A242" s="82" t="s">
        <v>345</v>
      </c>
      <c r="B242" s="74" t="s">
        <v>65</v>
      </c>
      <c r="C242" s="301"/>
      <c r="D242" s="301"/>
      <c r="E242" s="301"/>
      <c r="F242" s="81"/>
      <c r="G242" s="81"/>
      <c r="H242" s="81"/>
      <c r="I242" s="81"/>
      <c r="J242" s="81"/>
      <c r="K242" s="81"/>
      <c r="L242" s="81"/>
      <c r="M242" s="72"/>
      <c r="N242" s="81"/>
      <c r="O242" s="81"/>
      <c r="P242" s="81"/>
      <c r="Q242" s="81">
        <v>6849</v>
      </c>
      <c r="R242" s="81"/>
      <c r="S242" s="81"/>
      <c r="T242" s="81"/>
      <c r="U242" s="81">
        <v>6849</v>
      </c>
      <c r="V242" s="81"/>
      <c r="W242" s="81"/>
      <c r="X242" s="81"/>
      <c r="Y242" s="81">
        <v>6849</v>
      </c>
    </row>
    <row r="243" spans="1:25" s="75" customFormat="1" ht="31.5" customHeight="1" x14ac:dyDescent="0.25">
      <c r="A243" s="82" t="s">
        <v>178</v>
      </c>
      <c r="B243" s="74" t="s">
        <v>226</v>
      </c>
      <c r="C243" s="301" t="s">
        <v>163</v>
      </c>
      <c r="D243" s="301" t="s">
        <v>183</v>
      </c>
      <c r="E243" s="301" t="s">
        <v>213</v>
      </c>
      <c r="F243" s="81"/>
      <c r="G243" s="81"/>
      <c r="H243" s="81"/>
      <c r="I243" s="304"/>
      <c r="J243" s="81"/>
      <c r="K243" s="81"/>
      <c r="L243" s="81"/>
      <c r="M243" s="81"/>
      <c r="N243" s="81"/>
      <c r="O243" s="81"/>
      <c r="P243" s="81"/>
      <c r="Q243" s="81"/>
      <c r="R243" s="81"/>
      <c r="S243" s="81"/>
      <c r="T243" s="81"/>
      <c r="U243" s="81"/>
      <c r="V243" s="81"/>
      <c r="W243" s="81"/>
      <c r="X243" s="81"/>
      <c r="Y243" s="81"/>
    </row>
    <row r="244" spans="1:25" s="75" customFormat="1" ht="15.75" customHeight="1" x14ac:dyDescent="0.25">
      <c r="A244" s="82" t="s">
        <v>280</v>
      </c>
      <c r="B244" s="74" t="s">
        <v>64</v>
      </c>
      <c r="C244" s="301"/>
      <c r="D244" s="301"/>
      <c r="E244" s="301"/>
      <c r="F244" s="81"/>
      <c r="G244" s="81"/>
      <c r="H244" s="93"/>
      <c r="I244" s="100"/>
      <c r="J244" s="94"/>
      <c r="K244" s="81"/>
      <c r="L244" s="81"/>
      <c r="M244" s="72">
        <v>1200</v>
      </c>
      <c r="N244" s="81"/>
      <c r="O244" s="81"/>
      <c r="P244" s="81"/>
      <c r="Q244" s="81"/>
      <c r="R244" s="81"/>
      <c r="S244" s="81"/>
      <c r="T244" s="81"/>
      <c r="U244" s="81"/>
      <c r="V244" s="81"/>
      <c r="W244" s="81"/>
      <c r="X244" s="81"/>
      <c r="Y244" s="81"/>
    </row>
    <row r="245" spans="1:25" s="75" customFormat="1" ht="15.75" customHeight="1" x14ac:dyDescent="0.25">
      <c r="A245" s="82" t="s">
        <v>448</v>
      </c>
      <c r="B245" s="74" t="s">
        <v>65</v>
      </c>
      <c r="C245" s="301"/>
      <c r="D245" s="301"/>
      <c r="E245" s="301"/>
      <c r="F245" s="81"/>
      <c r="G245" s="81"/>
      <c r="H245" s="93"/>
      <c r="I245" s="100"/>
      <c r="J245" s="94"/>
      <c r="K245" s="81"/>
      <c r="L245" s="81"/>
      <c r="M245" s="72"/>
      <c r="N245" s="81"/>
      <c r="O245" s="81"/>
      <c r="P245" s="81"/>
      <c r="Q245" s="81">
        <v>10800</v>
      </c>
      <c r="R245" s="81"/>
      <c r="S245" s="81"/>
      <c r="T245" s="81"/>
      <c r="U245" s="81"/>
      <c r="V245" s="81"/>
      <c r="W245" s="81"/>
      <c r="X245" s="81"/>
      <c r="Y245" s="81"/>
    </row>
    <row r="246" spans="1:25" s="194" customFormat="1" ht="15.75" x14ac:dyDescent="0.25">
      <c r="A246" s="190" t="s">
        <v>76</v>
      </c>
      <c r="B246" s="191" t="s">
        <v>144</v>
      </c>
      <c r="C246" s="192"/>
      <c r="D246" s="192"/>
      <c r="E246" s="192"/>
      <c r="F246" s="193"/>
      <c r="G246" s="193"/>
      <c r="H246" s="193"/>
      <c r="I246" s="260">
        <f>I248+I251+I254</f>
        <v>0</v>
      </c>
      <c r="J246" s="193"/>
      <c r="K246" s="193"/>
      <c r="L246" s="193"/>
      <c r="M246" s="193">
        <f>M248+M251+M254</f>
        <v>2300</v>
      </c>
      <c r="N246" s="193"/>
      <c r="O246" s="193"/>
      <c r="P246" s="193"/>
      <c r="Q246" s="193">
        <f>Q248+Q251+Q255</f>
        <v>27314</v>
      </c>
      <c r="R246" s="193"/>
      <c r="S246" s="193"/>
      <c r="T246" s="193"/>
      <c r="U246" s="193">
        <f>U252+U255+U249</f>
        <v>29763</v>
      </c>
      <c r="V246" s="193"/>
      <c r="W246" s="193"/>
      <c r="X246" s="193"/>
      <c r="Y246" s="193">
        <f>Y249+Y252+Y255</f>
        <v>29763</v>
      </c>
    </row>
    <row r="247" spans="1:25" s="75" customFormat="1" ht="63" x14ac:dyDescent="0.25">
      <c r="A247" s="82" t="s">
        <v>77</v>
      </c>
      <c r="B247" s="179" t="s">
        <v>185</v>
      </c>
      <c r="C247" s="301" t="s">
        <v>122</v>
      </c>
      <c r="D247" s="301">
        <v>1330</v>
      </c>
      <c r="E247" s="301" t="s">
        <v>230</v>
      </c>
      <c r="F247" s="81"/>
      <c r="G247" s="81"/>
      <c r="H247" s="81"/>
      <c r="I247" s="81"/>
      <c r="J247" s="81"/>
      <c r="K247" s="81"/>
      <c r="L247" s="81"/>
      <c r="M247" s="81"/>
      <c r="N247" s="81"/>
      <c r="O247" s="81"/>
      <c r="P247" s="81"/>
      <c r="Q247" s="81"/>
      <c r="R247" s="81"/>
      <c r="S247" s="81"/>
      <c r="T247" s="81"/>
      <c r="U247" s="72"/>
      <c r="V247" s="81"/>
      <c r="W247" s="81"/>
      <c r="X247" s="81"/>
      <c r="Y247" s="81"/>
    </row>
    <row r="248" spans="1:25" s="75" customFormat="1" ht="15.75" x14ac:dyDescent="0.25">
      <c r="A248" s="82" t="s">
        <v>78</v>
      </c>
      <c r="B248" s="74" t="s">
        <v>64</v>
      </c>
      <c r="C248" s="301"/>
      <c r="D248" s="301"/>
      <c r="E248" s="301"/>
      <c r="F248" s="81"/>
      <c r="G248" s="81"/>
      <c r="H248" s="81"/>
      <c r="I248" s="81"/>
      <c r="J248" s="81"/>
      <c r="K248" s="81"/>
      <c r="L248" s="81"/>
      <c r="M248" s="81"/>
      <c r="N248" s="81"/>
      <c r="O248" s="81"/>
      <c r="P248" s="81"/>
      <c r="Q248" s="72">
        <v>2800</v>
      </c>
      <c r="R248" s="81"/>
      <c r="S248" s="81"/>
      <c r="T248" s="81"/>
      <c r="U248" s="72"/>
      <c r="V248" s="81"/>
      <c r="W248" s="81"/>
      <c r="X248" s="81"/>
      <c r="Y248" s="81"/>
    </row>
    <row r="249" spans="1:25" s="75" customFormat="1" ht="15.75" x14ac:dyDescent="0.25">
      <c r="A249" s="82" t="s">
        <v>281</v>
      </c>
      <c r="B249" s="74" t="s">
        <v>65</v>
      </c>
      <c r="C249" s="301"/>
      <c r="D249" s="301"/>
      <c r="E249" s="301"/>
      <c r="F249" s="81"/>
      <c r="G249" s="81"/>
      <c r="H249" s="81"/>
      <c r="I249" s="81"/>
      <c r="J249" s="81"/>
      <c r="K249" s="81"/>
      <c r="L249" s="81"/>
      <c r="M249" s="81"/>
      <c r="N249" s="81"/>
      <c r="O249" s="81"/>
      <c r="P249" s="81"/>
      <c r="Q249" s="72"/>
      <c r="R249" s="81"/>
      <c r="S249" s="81"/>
      <c r="T249" s="81"/>
      <c r="U249" s="72">
        <v>12600</v>
      </c>
      <c r="V249" s="81"/>
      <c r="W249" s="81"/>
      <c r="X249" s="81"/>
      <c r="Y249" s="81">
        <v>12600</v>
      </c>
    </row>
    <row r="250" spans="1:25" s="75" customFormat="1" ht="30.75" customHeight="1" x14ac:dyDescent="0.25">
      <c r="A250" s="82" t="s">
        <v>278</v>
      </c>
      <c r="B250" s="74" t="s">
        <v>187</v>
      </c>
      <c r="C250" s="301" t="s">
        <v>110</v>
      </c>
      <c r="D250" s="301">
        <v>80</v>
      </c>
      <c r="E250" s="301" t="s">
        <v>117</v>
      </c>
      <c r="F250" s="81"/>
      <c r="G250" s="81"/>
      <c r="H250" s="81"/>
      <c r="I250" s="81"/>
      <c r="J250" s="81"/>
      <c r="K250" s="81"/>
      <c r="L250" s="81"/>
      <c r="M250" s="81"/>
      <c r="N250" s="81"/>
      <c r="O250" s="81"/>
      <c r="P250" s="81"/>
      <c r="Q250" s="72"/>
      <c r="R250" s="81"/>
      <c r="S250" s="81"/>
      <c r="T250" s="81"/>
      <c r="U250" s="72"/>
      <c r="V250" s="81"/>
      <c r="W250" s="81"/>
      <c r="X250" s="81"/>
      <c r="Y250" s="81"/>
    </row>
    <row r="251" spans="1:25" s="75" customFormat="1" ht="15.75" x14ac:dyDescent="0.25">
      <c r="A251" s="82" t="s">
        <v>279</v>
      </c>
      <c r="B251" s="74" t="s">
        <v>64</v>
      </c>
      <c r="C251" s="301"/>
      <c r="D251" s="301"/>
      <c r="E251" s="301"/>
      <c r="F251" s="81"/>
      <c r="G251" s="81"/>
      <c r="H251" s="81"/>
      <c r="I251" s="81"/>
      <c r="J251" s="81"/>
      <c r="K251" s="81"/>
      <c r="L251" s="81"/>
      <c r="M251" s="81"/>
      <c r="N251" s="81"/>
      <c r="O251" s="81"/>
      <c r="P251" s="81"/>
      <c r="Q251" s="72">
        <v>3814</v>
      </c>
      <c r="R251" s="81"/>
      <c r="S251" s="81"/>
      <c r="T251" s="81"/>
      <c r="U251" s="72"/>
      <c r="V251" s="81"/>
      <c r="W251" s="81"/>
      <c r="X251" s="81"/>
      <c r="Y251" s="72"/>
    </row>
    <row r="252" spans="1:25" s="75" customFormat="1" ht="15.75" x14ac:dyDescent="0.25">
      <c r="A252" s="82" t="s">
        <v>321</v>
      </c>
      <c r="B252" s="74" t="s">
        <v>65</v>
      </c>
      <c r="C252" s="301"/>
      <c r="D252" s="301"/>
      <c r="E252" s="301"/>
      <c r="F252" s="81"/>
      <c r="G252" s="81"/>
      <c r="H252" s="81"/>
      <c r="I252" s="81"/>
      <c r="J252" s="81"/>
      <c r="K252" s="81"/>
      <c r="L252" s="81"/>
      <c r="M252" s="81"/>
      <c r="N252" s="81"/>
      <c r="O252" s="81"/>
      <c r="P252" s="81"/>
      <c r="Q252" s="72"/>
      <c r="R252" s="81"/>
      <c r="S252" s="81"/>
      <c r="T252" s="81"/>
      <c r="U252" s="72">
        <v>17163</v>
      </c>
      <c r="V252" s="81"/>
      <c r="W252" s="81"/>
      <c r="X252" s="81"/>
      <c r="Y252" s="72">
        <v>17163</v>
      </c>
    </row>
    <row r="253" spans="1:25" s="75" customFormat="1" ht="29.25" customHeight="1" x14ac:dyDescent="0.25">
      <c r="A253" s="82" t="s">
        <v>420</v>
      </c>
      <c r="B253" s="174" t="s">
        <v>398</v>
      </c>
      <c r="C253" s="301" t="s">
        <v>61</v>
      </c>
      <c r="D253" s="301">
        <v>2</v>
      </c>
      <c r="E253" s="301" t="s">
        <v>213</v>
      </c>
      <c r="F253" s="81"/>
      <c r="G253" s="81"/>
      <c r="H253" s="81"/>
      <c r="I253" s="92"/>
      <c r="J253" s="81"/>
      <c r="K253" s="81"/>
      <c r="L253" s="81"/>
      <c r="M253" s="81"/>
      <c r="N253" s="81"/>
      <c r="O253" s="81"/>
      <c r="P253" s="81"/>
      <c r="Q253" s="81"/>
      <c r="R253" s="81"/>
      <c r="S253" s="81"/>
      <c r="T253" s="81"/>
      <c r="U253" s="81"/>
      <c r="V253" s="81"/>
      <c r="W253" s="81"/>
      <c r="X253" s="81"/>
      <c r="Y253" s="81"/>
    </row>
    <row r="254" spans="1:25" s="75" customFormat="1" ht="15.75" x14ac:dyDescent="0.25">
      <c r="A254" s="82" t="s">
        <v>421</v>
      </c>
      <c r="B254" s="74" t="s">
        <v>64</v>
      </c>
      <c r="C254" s="301"/>
      <c r="D254" s="301"/>
      <c r="E254" s="301"/>
      <c r="F254" s="81"/>
      <c r="G254" s="81"/>
      <c r="H254" s="93"/>
      <c r="I254" s="100"/>
      <c r="J254" s="94"/>
      <c r="K254" s="81"/>
      <c r="L254" s="81"/>
      <c r="M254" s="72">
        <v>2300</v>
      </c>
      <c r="N254" s="81"/>
      <c r="O254" s="81"/>
      <c r="P254" s="81"/>
      <c r="Q254" s="81"/>
      <c r="R254" s="81"/>
      <c r="S254" s="81"/>
      <c r="T254" s="81"/>
      <c r="U254" s="81"/>
      <c r="V254" s="81"/>
      <c r="W254" s="81"/>
      <c r="X254" s="81"/>
      <c r="Y254" s="81"/>
    </row>
    <row r="255" spans="1:25" s="75" customFormat="1" ht="15.75" x14ac:dyDescent="0.25">
      <c r="A255" s="82" t="s">
        <v>477</v>
      </c>
      <c r="B255" s="74" t="s">
        <v>65</v>
      </c>
      <c r="C255" s="301"/>
      <c r="D255" s="301"/>
      <c r="E255" s="301"/>
      <c r="F255" s="81"/>
      <c r="G255" s="81"/>
      <c r="H255" s="93"/>
      <c r="I255" s="100"/>
      <c r="J255" s="94"/>
      <c r="K255" s="81"/>
      <c r="L255" s="81"/>
      <c r="M255" s="72"/>
      <c r="N255" s="81"/>
      <c r="O255" s="81"/>
      <c r="P255" s="81"/>
      <c r="Q255" s="81">
        <v>20700</v>
      </c>
      <c r="R255" s="81"/>
      <c r="S255" s="81"/>
      <c r="T255" s="81"/>
      <c r="U255" s="81"/>
      <c r="V255" s="81"/>
      <c r="W255" s="81"/>
      <c r="X255" s="81"/>
      <c r="Y255" s="81"/>
    </row>
    <row r="256" spans="1:25" s="194" customFormat="1" ht="15.75" x14ac:dyDescent="0.25">
      <c r="A256" s="190" t="s">
        <v>79</v>
      </c>
      <c r="B256" s="191" t="s">
        <v>140</v>
      </c>
      <c r="C256" s="192"/>
      <c r="D256" s="192"/>
      <c r="E256" s="192"/>
      <c r="F256" s="193"/>
      <c r="G256" s="193"/>
      <c r="H256" s="193"/>
      <c r="I256" s="260">
        <f>I258+I261+I264+I267</f>
        <v>0</v>
      </c>
      <c r="J256" s="193"/>
      <c r="K256" s="193"/>
      <c r="L256" s="193"/>
      <c r="M256" s="193">
        <f>M258+M261+M264+M267</f>
        <v>2500</v>
      </c>
      <c r="N256" s="193"/>
      <c r="O256" s="193"/>
      <c r="P256" s="193"/>
      <c r="Q256" s="193">
        <f>Q258+Q262+Q264+Q267</f>
        <v>27200</v>
      </c>
      <c r="R256" s="193"/>
      <c r="S256" s="193"/>
      <c r="T256" s="193"/>
      <c r="U256" s="193">
        <f>U259+U265+U268</f>
        <v>35550</v>
      </c>
      <c r="V256" s="193"/>
      <c r="W256" s="193"/>
      <c r="X256" s="193"/>
      <c r="Y256" s="193">
        <f>Y259</f>
        <v>6750</v>
      </c>
    </row>
    <row r="257" spans="1:25" s="75" customFormat="1" ht="47.25" x14ac:dyDescent="0.25">
      <c r="A257" s="82" t="s">
        <v>81</v>
      </c>
      <c r="B257" s="174" t="s">
        <v>189</v>
      </c>
      <c r="C257" s="301" t="s">
        <v>61</v>
      </c>
      <c r="D257" s="301">
        <v>5</v>
      </c>
      <c r="E257" s="301" t="s">
        <v>117</v>
      </c>
      <c r="F257" s="81"/>
      <c r="G257" s="81"/>
      <c r="H257" s="81"/>
      <c r="I257" s="81"/>
      <c r="J257" s="81"/>
      <c r="K257" s="81"/>
      <c r="L257" s="81"/>
      <c r="M257" s="92"/>
      <c r="N257" s="81"/>
      <c r="O257" s="81"/>
      <c r="P257" s="81"/>
      <c r="Q257" s="81"/>
      <c r="R257" s="81"/>
      <c r="S257" s="81"/>
      <c r="T257" s="81"/>
      <c r="U257" s="81"/>
      <c r="V257" s="81"/>
      <c r="W257" s="81"/>
      <c r="X257" s="81"/>
      <c r="Y257" s="81"/>
    </row>
    <row r="258" spans="1:25" s="75" customFormat="1" ht="15.75" x14ac:dyDescent="0.25">
      <c r="A258" s="82" t="s">
        <v>83</v>
      </c>
      <c r="B258" s="74" t="s">
        <v>64</v>
      </c>
      <c r="C258" s="301"/>
      <c r="D258" s="301"/>
      <c r="E258" s="301"/>
      <c r="F258" s="81"/>
      <c r="G258" s="81"/>
      <c r="H258" s="81"/>
      <c r="I258" s="81"/>
      <c r="J258" s="81"/>
      <c r="K258" s="81"/>
      <c r="L258" s="93"/>
      <c r="M258" s="100"/>
      <c r="N258" s="94"/>
      <c r="O258" s="81"/>
      <c r="P258" s="81"/>
      <c r="Q258" s="72">
        <v>1500</v>
      </c>
      <c r="R258" s="81"/>
      <c r="S258" s="81"/>
      <c r="T258" s="81"/>
      <c r="U258" s="81"/>
      <c r="V258" s="81"/>
      <c r="W258" s="81"/>
      <c r="X258" s="81"/>
      <c r="Y258" s="81"/>
    </row>
    <row r="259" spans="1:25" s="75" customFormat="1" ht="15.75" x14ac:dyDescent="0.25">
      <c r="A259" s="82" t="s">
        <v>449</v>
      </c>
      <c r="B259" s="74" t="s">
        <v>65</v>
      </c>
      <c r="C259" s="301"/>
      <c r="D259" s="301"/>
      <c r="E259" s="301"/>
      <c r="F259" s="81"/>
      <c r="G259" s="81"/>
      <c r="H259" s="81"/>
      <c r="I259" s="81"/>
      <c r="J259" s="81"/>
      <c r="K259" s="81"/>
      <c r="L259" s="93"/>
      <c r="M259" s="100"/>
      <c r="N259" s="94"/>
      <c r="O259" s="81"/>
      <c r="P259" s="81"/>
      <c r="Q259" s="72"/>
      <c r="R259" s="81"/>
      <c r="S259" s="81"/>
      <c r="T259" s="81"/>
      <c r="U259" s="81">
        <v>6750</v>
      </c>
      <c r="V259" s="81"/>
      <c r="W259" s="81"/>
      <c r="X259" s="81"/>
      <c r="Y259" s="81">
        <v>6750</v>
      </c>
    </row>
    <row r="260" spans="1:25" s="75" customFormat="1" ht="62.25" customHeight="1" x14ac:dyDescent="0.25">
      <c r="A260" s="280" t="s">
        <v>84</v>
      </c>
      <c r="B260" s="74" t="s">
        <v>190</v>
      </c>
      <c r="C260" s="301" t="s">
        <v>115</v>
      </c>
      <c r="D260" s="301">
        <v>630</v>
      </c>
      <c r="E260" s="301" t="s">
        <v>229</v>
      </c>
      <c r="F260" s="81"/>
      <c r="G260" s="81"/>
      <c r="H260" s="81"/>
      <c r="I260" s="81"/>
      <c r="J260" s="81"/>
      <c r="K260" s="81"/>
      <c r="L260" s="81"/>
      <c r="M260" s="306"/>
      <c r="N260" s="81"/>
      <c r="O260" s="81"/>
      <c r="P260" s="81"/>
      <c r="Q260" s="81"/>
      <c r="R260" s="81"/>
      <c r="S260" s="81"/>
      <c r="T260" s="81"/>
      <c r="U260" s="81"/>
      <c r="V260" s="81"/>
      <c r="W260" s="81"/>
      <c r="X260" s="81"/>
      <c r="Y260" s="81"/>
    </row>
    <row r="261" spans="1:25" s="75" customFormat="1" ht="15.75" customHeight="1" x14ac:dyDescent="0.25">
      <c r="A261" s="280" t="s">
        <v>86</v>
      </c>
      <c r="B261" s="74" t="s">
        <v>64</v>
      </c>
      <c r="C261" s="301"/>
      <c r="D261" s="301"/>
      <c r="E261" s="301"/>
      <c r="F261" s="81"/>
      <c r="G261" s="81"/>
      <c r="H261" s="81"/>
      <c r="I261" s="81"/>
      <c r="J261" s="81"/>
      <c r="K261" s="81"/>
      <c r="L261" s="81"/>
      <c r="M261" s="72">
        <v>2500</v>
      </c>
      <c r="N261" s="81"/>
      <c r="O261" s="81"/>
      <c r="P261" s="81"/>
      <c r="Q261" s="81"/>
      <c r="R261" s="81"/>
      <c r="S261" s="81"/>
      <c r="T261" s="81"/>
      <c r="U261" s="81"/>
      <c r="V261" s="81"/>
      <c r="W261" s="81"/>
      <c r="X261" s="81"/>
      <c r="Y261" s="81"/>
    </row>
    <row r="262" spans="1:25" s="75" customFormat="1" ht="15.75" customHeight="1" x14ac:dyDescent="0.25">
      <c r="A262" s="280" t="s">
        <v>450</v>
      </c>
      <c r="B262" s="74" t="s">
        <v>65</v>
      </c>
      <c r="C262" s="301"/>
      <c r="D262" s="301"/>
      <c r="E262" s="301"/>
      <c r="F262" s="81"/>
      <c r="G262" s="81"/>
      <c r="H262" s="81"/>
      <c r="I262" s="81"/>
      <c r="J262" s="81"/>
      <c r="K262" s="81"/>
      <c r="L262" s="81"/>
      <c r="M262" s="72"/>
      <c r="N262" s="81"/>
      <c r="O262" s="81"/>
      <c r="P262" s="81"/>
      <c r="Q262" s="81">
        <v>22500</v>
      </c>
      <c r="R262" s="81"/>
      <c r="S262" s="81"/>
      <c r="T262" s="81"/>
      <c r="U262" s="81"/>
      <c r="V262" s="81"/>
      <c r="W262" s="81"/>
      <c r="X262" s="81"/>
      <c r="Y262" s="81"/>
    </row>
    <row r="263" spans="1:25" s="75" customFormat="1" ht="63.75" customHeight="1" x14ac:dyDescent="0.25">
      <c r="A263" s="280" t="s">
        <v>87</v>
      </c>
      <c r="B263" s="74" t="s">
        <v>191</v>
      </c>
      <c r="C263" s="301" t="s">
        <v>163</v>
      </c>
      <c r="D263" s="301">
        <v>630</v>
      </c>
      <c r="E263" s="301" t="s">
        <v>232</v>
      </c>
      <c r="F263" s="81"/>
      <c r="G263" s="81"/>
      <c r="H263" s="81"/>
      <c r="I263" s="81"/>
      <c r="J263" s="81"/>
      <c r="K263" s="81"/>
      <c r="L263" s="81"/>
      <c r="M263" s="304"/>
      <c r="N263" s="81"/>
      <c r="O263" s="81"/>
      <c r="P263" s="81"/>
      <c r="Q263" s="81"/>
      <c r="R263" s="81"/>
      <c r="S263" s="81"/>
      <c r="T263" s="81"/>
      <c r="U263" s="81"/>
      <c r="V263" s="81"/>
      <c r="W263" s="81"/>
      <c r="X263" s="81"/>
      <c r="Y263" s="81"/>
    </row>
    <row r="264" spans="1:25" s="75" customFormat="1" ht="15.75" customHeight="1" x14ac:dyDescent="0.25">
      <c r="A264" s="280" t="s">
        <v>90</v>
      </c>
      <c r="B264" s="74" t="s">
        <v>64</v>
      </c>
      <c r="C264" s="301"/>
      <c r="D264" s="301"/>
      <c r="E264" s="301"/>
      <c r="F264" s="81"/>
      <c r="G264" s="81"/>
      <c r="H264" s="81"/>
      <c r="I264" s="81"/>
      <c r="J264" s="81"/>
      <c r="K264" s="81"/>
      <c r="L264" s="93"/>
      <c r="M264" s="100"/>
      <c r="N264" s="94"/>
      <c r="O264" s="81"/>
      <c r="P264" s="81"/>
      <c r="Q264" s="72">
        <v>1200</v>
      </c>
      <c r="R264" s="81"/>
      <c r="S264" s="81"/>
      <c r="T264" s="81"/>
      <c r="U264" s="81"/>
      <c r="V264" s="81"/>
      <c r="W264" s="81"/>
      <c r="X264" s="81"/>
      <c r="Y264" s="81"/>
    </row>
    <row r="265" spans="1:25" s="75" customFormat="1" ht="15.75" customHeight="1" x14ac:dyDescent="0.25">
      <c r="A265" s="280" t="s">
        <v>451</v>
      </c>
      <c r="B265" s="74" t="s">
        <v>65</v>
      </c>
      <c r="C265" s="301"/>
      <c r="D265" s="301"/>
      <c r="E265" s="301"/>
      <c r="F265" s="81"/>
      <c r="G265" s="81"/>
      <c r="H265" s="81"/>
      <c r="I265" s="81"/>
      <c r="J265" s="81"/>
      <c r="K265" s="81"/>
      <c r="L265" s="93"/>
      <c r="M265" s="100"/>
      <c r="N265" s="94"/>
      <c r="O265" s="81"/>
      <c r="P265" s="81"/>
      <c r="Q265" s="72"/>
      <c r="R265" s="81"/>
      <c r="S265" s="81"/>
      <c r="T265" s="81"/>
      <c r="U265" s="81">
        <v>10800</v>
      </c>
      <c r="V265" s="81"/>
      <c r="W265" s="81"/>
      <c r="X265" s="81"/>
      <c r="Y265" s="81"/>
    </row>
    <row r="266" spans="1:25" s="75" customFormat="1" ht="32.25" customHeight="1" x14ac:dyDescent="0.25">
      <c r="A266" s="280" t="s">
        <v>478</v>
      </c>
      <c r="B266" s="74" t="s">
        <v>406</v>
      </c>
      <c r="C266" s="301" t="s">
        <v>61</v>
      </c>
      <c r="D266" s="301">
        <v>0.3</v>
      </c>
      <c r="E266" s="301" t="s">
        <v>232</v>
      </c>
      <c r="F266" s="81"/>
      <c r="G266" s="81"/>
      <c r="H266" s="81"/>
      <c r="I266" s="92"/>
      <c r="J266" s="81"/>
      <c r="K266" s="81"/>
      <c r="L266" s="81"/>
      <c r="M266" s="171"/>
      <c r="N266" s="81"/>
      <c r="O266" s="81"/>
      <c r="P266" s="81"/>
      <c r="Q266" s="81"/>
      <c r="R266" s="81"/>
      <c r="S266" s="81"/>
      <c r="T266" s="81"/>
      <c r="U266" s="81"/>
      <c r="V266" s="81"/>
      <c r="W266" s="81"/>
      <c r="X266" s="81"/>
      <c r="Y266" s="81"/>
    </row>
    <row r="267" spans="1:25" s="75" customFormat="1" ht="15.75" customHeight="1" x14ac:dyDescent="0.25">
      <c r="A267" s="280" t="s">
        <v>479</v>
      </c>
      <c r="B267" s="74" t="s">
        <v>64</v>
      </c>
      <c r="C267" s="301"/>
      <c r="D267" s="301"/>
      <c r="E267" s="301"/>
      <c r="F267" s="81"/>
      <c r="G267" s="81"/>
      <c r="H267" s="93"/>
      <c r="I267" s="100"/>
      <c r="J267" s="94"/>
      <c r="K267" s="81"/>
      <c r="L267" s="81"/>
      <c r="M267" s="180"/>
      <c r="N267" s="81"/>
      <c r="O267" s="81"/>
      <c r="P267" s="81"/>
      <c r="Q267" s="72">
        <v>2000</v>
      </c>
      <c r="R267" s="81"/>
      <c r="S267" s="81"/>
      <c r="T267" s="81"/>
      <c r="U267" s="81"/>
      <c r="V267" s="81"/>
      <c r="W267" s="81"/>
      <c r="X267" s="81"/>
      <c r="Y267" s="81"/>
    </row>
    <row r="268" spans="1:25" s="75" customFormat="1" ht="15.75" customHeight="1" x14ac:dyDescent="0.25">
      <c r="A268" s="280" t="s">
        <v>480</v>
      </c>
      <c r="B268" s="74" t="s">
        <v>65</v>
      </c>
      <c r="C268" s="301"/>
      <c r="D268" s="301"/>
      <c r="E268" s="301"/>
      <c r="F268" s="81"/>
      <c r="G268" s="81"/>
      <c r="H268" s="93"/>
      <c r="I268" s="100"/>
      <c r="J268" s="94"/>
      <c r="K268" s="81"/>
      <c r="L268" s="81"/>
      <c r="M268" s="180"/>
      <c r="N268" s="81"/>
      <c r="O268" s="81"/>
      <c r="P268" s="81"/>
      <c r="Q268" s="72"/>
      <c r="R268" s="81"/>
      <c r="S268" s="81"/>
      <c r="T268" s="81"/>
      <c r="U268" s="81">
        <v>18000</v>
      </c>
      <c r="V268" s="81"/>
      <c r="W268" s="81"/>
      <c r="X268" s="81"/>
      <c r="Y268" s="81"/>
    </row>
    <row r="269" spans="1:25" s="194" customFormat="1" ht="15.75" x14ac:dyDescent="0.25">
      <c r="A269" s="196" t="s">
        <v>94</v>
      </c>
      <c r="B269" s="191" t="s">
        <v>141</v>
      </c>
      <c r="C269" s="192"/>
      <c r="D269" s="192"/>
      <c r="E269" s="192"/>
      <c r="F269" s="193"/>
      <c r="G269" s="193"/>
      <c r="H269" s="193"/>
      <c r="I269" s="260">
        <f>I270+I271+I273+I274+I276+I277</f>
        <v>0</v>
      </c>
      <c r="J269" s="193"/>
      <c r="K269" s="193"/>
      <c r="L269" s="193"/>
      <c r="M269" s="193">
        <f>M270+M271+M273+M274+M276+M277</f>
        <v>4800</v>
      </c>
      <c r="N269" s="193"/>
      <c r="O269" s="193"/>
      <c r="P269" s="193"/>
      <c r="Q269" s="193">
        <f>Q272+Q274+Q277</f>
        <v>21700</v>
      </c>
      <c r="R269" s="193"/>
      <c r="S269" s="193"/>
      <c r="T269" s="193"/>
      <c r="U269" s="193">
        <f>U272+U275+U278</f>
        <v>47250</v>
      </c>
      <c r="V269" s="193"/>
      <c r="W269" s="193"/>
      <c r="X269" s="193"/>
      <c r="Y269" s="193">
        <f>Y272+Y275+Y278</f>
        <v>47250</v>
      </c>
    </row>
    <row r="270" spans="1:25" s="75" customFormat="1" ht="47.25" x14ac:dyDescent="0.25">
      <c r="A270" s="280" t="s">
        <v>96</v>
      </c>
      <c r="B270" s="174" t="s">
        <v>192</v>
      </c>
      <c r="C270" s="301" t="s">
        <v>61</v>
      </c>
      <c r="D270" s="301">
        <v>1.2</v>
      </c>
      <c r="E270" s="301" t="s">
        <v>214</v>
      </c>
      <c r="F270" s="81"/>
      <c r="G270" s="81"/>
      <c r="H270" s="81"/>
      <c r="I270" s="81"/>
      <c r="J270" s="81"/>
      <c r="K270" s="81"/>
      <c r="L270" s="81"/>
      <c r="M270" s="81"/>
      <c r="N270" s="81"/>
      <c r="O270" s="81"/>
      <c r="P270" s="81"/>
      <c r="Q270" s="81"/>
      <c r="R270" s="81"/>
      <c r="S270" s="81"/>
      <c r="T270" s="81"/>
      <c r="U270" s="81"/>
      <c r="V270" s="81"/>
      <c r="W270" s="81"/>
      <c r="X270" s="81"/>
      <c r="Y270" s="81"/>
    </row>
    <row r="271" spans="1:25" s="75" customFormat="1" ht="15.75" x14ac:dyDescent="0.25">
      <c r="A271" s="280" t="s">
        <v>100</v>
      </c>
      <c r="B271" s="74" t="s">
        <v>64</v>
      </c>
      <c r="C271" s="89"/>
      <c r="D271" s="89"/>
      <c r="E271" s="73"/>
      <c r="F271" s="81"/>
      <c r="G271" s="81"/>
      <c r="H271" s="81"/>
      <c r="I271" s="81"/>
      <c r="J271" s="81"/>
      <c r="K271" s="81"/>
      <c r="L271" s="81"/>
      <c r="M271" s="72">
        <v>4800</v>
      </c>
      <c r="N271" s="81"/>
      <c r="O271" s="81"/>
      <c r="P271" s="81"/>
      <c r="Q271" s="81"/>
      <c r="R271" s="81"/>
      <c r="S271" s="81"/>
      <c r="T271" s="81"/>
      <c r="U271" s="81"/>
      <c r="V271" s="81"/>
      <c r="W271" s="81"/>
      <c r="X271" s="81"/>
      <c r="Y271" s="81"/>
    </row>
    <row r="272" spans="1:25" s="75" customFormat="1" ht="15.75" x14ac:dyDescent="0.25">
      <c r="A272" s="280" t="s">
        <v>392</v>
      </c>
      <c r="B272" s="74" t="s">
        <v>65</v>
      </c>
      <c r="C272" s="89"/>
      <c r="D272" s="89"/>
      <c r="E272" s="73"/>
      <c r="F272" s="81"/>
      <c r="G272" s="81"/>
      <c r="H272" s="81"/>
      <c r="I272" s="81"/>
      <c r="J272" s="81"/>
      <c r="K272" s="81"/>
      <c r="L272" s="81"/>
      <c r="M272" s="72"/>
      <c r="N272" s="81"/>
      <c r="O272" s="81"/>
      <c r="P272" s="81"/>
      <c r="Q272" s="81">
        <v>14400</v>
      </c>
      <c r="R272" s="81"/>
      <c r="S272" s="81"/>
      <c r="T272" s="81"/>
      <c r="U272" s="81">
        <v>14400</v>
      </c>
      <c r="V272" s="81"/>
      <c r="W272" s="81"/>
      <c r="X272" s="81"/>
      <c r="Y272" s="81">
        <v>14400</v>
      </c>
    </row>
    <row r="273" spans="1:1020" s="75" customFormat="1" ht="63" x14ac:dyDescent="0.25">
      <c r="A273" s="280" t="s">
        <v>101</v>
      </c>
      <c r="B273" s="74" t="s">
        <v>212</v>
      </c>
      <c r="C273" s="301" t="s">
        <v>61</v>
      </c>
      <c r="D273" s="301">
        <v>8</v>
      </c>
      <c r="E273" s="301" t="s">
        <v>117</v>
      </c>
      <c r="F273" s="81"/>
      <c r="G273" s="81"/>
      <c r="H273" s="81"/>
      <c r="I273" s="92"/>
      <c r="J273" s="81"/>
      <c r="K273" s="81"/>
      <c r="L273" s="81"/>
      <c r="M273" s="72"/>
      <c r="N273" s="81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</row>
    <row r="274" spans="1:1020" s="75" customFormat="1" ht="15.75" x14ac:dyDescent="0.25">
      <c r="A274" s="280" t="s">
        <v>102</v>
      </c>
      <c r="B274" s="74" t="s">
        <v>64</v>
      </c>
      <c r="C274" s="301"/>
      <c r="D274" s="301"/>
      <c r="E274" s="301"/>
      <c r="F274" s="81"/>
      <c r="G274" s="81"/>
      <c r="H274" s="93"/>
      <c r="I274" s="100"/>
      <c r="J274" s="94"/>
      <c r="K274" s="81"/>
      <c r="L274" s="81"/>
      <c r="M274" s="72"/>
      <c r="N274" s="81"/>
      <c r="O274" s="81"/>
      <c r="P274" s="81"/>
      <c r="Q274" s="72">
        <v>4800</v>
      </c>
      <c r="R274" s="81"/>
      <c r="S274" s="81"/>
      <c r="T274" s="81"/>
      <c r="U274" s="81"/>
      <c r="V274" s="81"/>
      <c r="W274" s="81"/>
      <c r="X274" s="81"/>
      <c r="Y274" s="81"/>
    </row>
    <row r="275" spans="1:1020" s="75" customFormat="1" ht="15.75" x14ac:dyDescent="0.25">
      <c r="A275" s="280" t="s">
        <v>452</v>
      </c>
      <c r="B275" s="74" t="s">
        <v>65</v>
      </c>
      <c r="C275" s="301"/>
      <c r="D275" s="301"/>
      <c r="E275" s="301"/>
      <c r="F275" s="81"/>
      <c r="G275" s="81"/>
      <c r="H275" s="93"/>
      <c r="I275" s="100"/>
      <c r="J275" s="94"/>
      <c r="K275" s="81"/>
      <c r="L275" s="81"/>
      <c r="M275" s="72"/>
      <c r="N275" s="81"/>
      <c r="O275" s="81"/>
      <c r="P275" s="81"/>
      <c r="Q275" s="72"/>
      <c r="R275" s="81"/>
      <c r="S275" s="81"/>
      <c r="T275" s="81"/>
      <c r="U275" s="81">
        <v>21600</v>
      </c>
      <c r="V275" s="81"/>
      <c r="W275" s="81"/>
      <c r="X275" s="81"/>
      <c r="Y275" s="81">
        <v>21600</v>
      </c>
    </row>
    <row r="276" spans="1:1020" s="75" customFormat="1" ht="45" customHeight="1" x14ac:dyDescent="0.25">
      <c r="A276" s="281" t="s">
        <v>186</v>
      </c>
      <c r="B276" s="107" t="s">
        <v>227</v>
      </c>
      <c r="C276" s="108" t="s">
        <v>115</v>
      </c>
      <c r="D276" s="108" t="s">
        <v>116</v>
      </c>
      <c r="E276" s="108" t="s">
        <v>117</v>
      </c>
      <c r="F276" s="92"/>
      <c r="G276" s="92"/>
      <c r="H276" s="92"/>
      <c r="I276" s="123"/>
      <c r="J276" s="92"/>
      <c r="K276" s="92"/>
      <c r="L276" s="92"/>
      <c r="M276" s="304"/>
      <c r="N276" s="92"/>
      <c r="O276" s="92"/>
      <c r="P276" s="92"/>
      <c r="Q276" s="92"/>
      <c r="R276" s="92"/>
      <c r="S276" s="92"/>
      <c r="T276" s="92"/>
      <c r="U276" s="92"/>
      <c r="V276" s="92"/>
      <c r="W276" s="92"/>
      <c r="X276" s="92"/>
      <c r="Y276" s="92"/>
    </row>
    <row r="277" spans="1:1020" s="75" customFormat="1" ht="15.75" x14ac:dyDescent="0.25">
      <c r="A277" s="282" t="s">
        <v>188</v>
      </c>
      <c r="B277" s="120" t="s">
        <v>64</v>
      </c>
      <c r="C277" s="109"/>
      <c r="D277" s="109"/>
      <c r="E277" s="109"/>
      <c r="F277" s="66"/>
      <c r="G277" s="66"/>
      <c r="H277" s="66"/>
      <c r="I277" s="66"/>
      <c r="J277" s="66"/>
      <c r="K277" s="66"/>
      <c r="L277" s="66"/>
      <c r="M277" s="100"/>
      <c r="N277" s="66"/>
      <c r="O277" s="66"/>
      <c r="P277" s="66"/>
      <c r="Q277" s="101">
        <v>2500</v>
      </c>
      <c r="R277" s="66"/>
      <c r="S277" s="66"/>
      <c r="T277" s="66"/>
      <c r="U277" s="66"/>
      <c r="V277" s="66"/>
      <c r="W277" s="66"/>
      <c r="X277" s="66"/>
      <c r="Y277" s="66"/>
    </row>
    <row r="278" spans="1:1020" s="277" customFormat="1" x14ac:dyDescent="0.25">
      <c r="A278" s="100" t="s">
        <v>453</v>
      </c>
      <c r="B278" s="100" t="s">
        <v>65</v>
      </c>
      <c r="C278" s="100"/>
      <c r="D278" s="100"/>
      <c r="E278" s="100"/>
      <c r="F278" s="100"/>
      <c r="G278" s="100"/>
      <c r="H278" s="100"/>
      <c r="I278" s="100"/>
      <c r="J278" s="100"/>
      <c r="K278" s="100"/>
      <c r="L278" s="100"/>
      <c r="M278" s="100"/>
      <c r="N278" s="100"/>
      <c r="O278" s="100"/>
      <c r="P278" s="100"/>
      <c r="Q278" s="100"/>
      <c r="R278" s="100"/>
      <c r="S278" s="100"/>
      <c r="T278" s="100"/>
      <c r="U278" s="100">
        <v>11250</v>
      </c>
      <c r="V278" s="100"/>
      <c r="W278" s="100"/>
      <c r="X278" s="100"/>
      <c r="Y278" s="100">
        <v>11250</v>
      </c>
      <c r="Z278" s="276"/>
      <c r="AA278" s="276"/>
      <c r="AB278" s="276"/>
      <c r="AC278" s="276"/>
      <c r="AD278" s="276"/>
      <c r="AE278" s="276"/>
      <c r="AF278" s="276"/>
      <c r="AG278" s="276"/>
      <c r="AH278" s="276"/>
      <c r="AI278" s="276"/>
      <c r="AJ278" s="276"/>
      <c r="AK278" s="276"/>
      <c r="AL278" s="276"/>
      <c r="AM278" s="276"/>
      <c r="AN278" s="276"/>
      <c r="AO278" s="276"/>
      <c r="AP278" s="276"/>
      <c r="AQ278" s="276"/>
      <c r="AR278" s="276"/>
      <c r="AS278" s="276"/>
      <c r="AT278" s="276"/>
      <c r="AU278" s="276"/>
      <c r="AV278" s="276"/>
      <c r="AW278" s="276"/>
      <c r="AX278" s="276"/>
      <c r="AY278" s="276"/>
      <c r="AZ278" s="276"/>
      <c r="BA278" s="276"/>
      <c r="BB278" s="276"/>
      <c r="BC278" s="276"/>
      <c r="BD278" s="276"/>
      <c r="BE278" s="276"/>
      <c r="BF278" s="276"/>
      <c r="BG278" s="276"/>
      <c r="BH278" s="276"/>
      <c r="BI278" s="276"/>
      <c r="BJ278" s="276"/>
      <c r="BK278" s="276"/>
      <c r="BL278" s="276"/>
      <c r="BM278" s="276"/>
      <c r="BN278" s="276"/>
      <c r="BO278" s="276"/>
      <c r="BP278" s="276"/>
      <c r="BQ278" s="276"/>
      <c r="BR278" s="276"/>
      <c r="BS278" s="276"/>
      <c r="BT278" s="276"/>
      <c r="BU278" s="276"/>
      <c r="BV278" s="276"/>
      <c r="BW278" s="276"/>
      <c r="BX278" s="276"/>
      <c r="BY278" s="276"/>
      <c r="BZ278" s="276"/>
      <c r="CA278" s="276"/>
      <c r="CB278" s="276"/>
      <c r="CC278" s="276"/>
      <c r="CD278" s="276"/>
      <c r="CE278" s="276"/>
      <c r="CF278" s="276"/>
      <c r="CG278" s="276"/>
      <c r="CH278" s="276"/>
      <c r="CI278" s="276"/>
      <c r="CJ278" s="276"/>
      <c r="CK278" s="276"/>
      <c r="CL278" s="276"/>
      <c r="CM278" s="276"/>
      <c r="CN278" s="276"/>
      <c r="CO278" s="276"/>
      <c r="CP278" s="276"/>
      <c r="CQ278" s="276"/>
      <c r="CR278" s="276"/>
      <c r="CS278" s="276"/>
      <c r="CT278" s="276"/>
      <c r="CU278" s="276"/>
      <c r="CV278" s="276"/>
      <c r="CW278" s="276"/>
      <c r="CX278" s="276"/>
      <c r="CY278" s="276"/>
      <c r="CZ278" s="276"/>
      <c r="DA278" s="276"/>
      <c r="DB278" s="276"/>
      <c r="DC278" s="276"/>
      <c r="DD278" s="276"/>
      <c r="DE278" s="276"/>
      <c r="DF278" s="276"/>
      <c r="DG278" s="276"/>
      <c r="DH278" s="276"/>
      <c r="DI278" s="276"/>
      <c r="DJ278" s="276"/>
      <c r="DK278" s="276"/>
      <c r="DL278" s="276"/>
      <c r="DM278" s="276"/>
      <c r="DN278" s="276"/>
      <c r="DO278" s="276"/>
      <c r="DP278" s="276"/>
      <c r="DQ278" s="276"/>
      <c r="DR278" s="276"/>
      <c r="DS278" s="276"/>
      <c r="DT278" s="276"/>
      <c r="DU278" s="276"/>
      <c r="DV278" s="276"/>
      <c r="DW278" s="276"/>
      <c r="DX278" s="276"/>
      <c r="DY278" s="276"/>
      <c r="DZ278" s="276"/>
      <c r="EA278" s="276"/>
      <c r="EB278" s="276"/>
      <c r="EC278" s="276"/>
      <c r="ED278" s="276"/>
      <c r="EE278" s="276"/>
      <c r="EF278" s="276"/>
      <c r="EG278" s="276"/>
      <c r="EH278" s="276"/>
      <c r="EI278" s="276"/>
      <c r="EJ278" s="276"/>
      <c r="EK278" s="276"/>
      <c r="EL278" s="276"/>
      <c r="EM278" s="276"/>
      <c r="EN278" s="276"/>
      <c r="EO278" s="276"/>
      <c r="EP278" s="276"/>
      <c r="EQ278" s="276"/>
      <c r="ER278" s="276"/>
      <c r="ES278" s="276"/>
      <c r="ET278" s="276"/>
      <c r="EU278" s="276"/>
      <c r="EV278" s="276"/>
      <c r="EW278" s="276"/>
      <c r="EX278" s="276"/>
      <c r="EY278" s="276"/>
      <c r="EZ278" s="276"/>
      <c r="FA278" s="276"/>
      <c r="FB278" s="276"/>
      <c r="FC278" s="276"/>
      <c r="FD278" s="276"/>
      <c r="FE278" s="276"/>
      <c r="FF278" s="276"/>
      <c r="FG278" s="276"/>
      <c r="FH278" s="276"/>
      <c r="FI278" s="276"/>
      <c r="FJ278" s="276"/>
      <c r="FK278" s="276"/>
      <c r="FL278" s="276"/>
      <c r="FM278" s="276"/>
      <c r="FN278" s="276"/>
      <c r="FO278" s="276"/>
      <c r="FP278" s="276"/>
      <c r="FQ278" s="276"/>
      <c r="FR278" s="276"/>
      <c r="FS278" s="276"/>
      <c r="FT278" s="276"/>
      <c r="FU278" s="276"/>
      <c r="FV278" s="276"/>
      <c r="FW278" s="276"/>
      <c r="FX278" s="276"/>
      <c r="FY278" s="276"/>
      <c r="FZ278" s="276"/>
      <c r="GA278" s="276"/>
      <c r="GB278" s="276"/>
      <c r="GC278" s="276"/>
      <c r="GD278" s="276"/>
      <c r="GE278" s="276"/>
      <c r="GF278" s="276"/>
      <c r="GG278" s="276"/>
      <c r="GH278" s="276"/>
      <c r="GI278" s="276"/>
      <c r="GJ278" s="276"/>
      <c r="GK278" s="276"/>
      <c r="GL278" s="276"/>
      <c r="GM278" s="276"/>
      <c r="GN278" s="276"/>
      <c r="GO278" s="276"/>
      <c r="GP278" s="276"/>
      <c r="GQ278" s="276"/>
      <c r="GR278" s="276"/>
      <c r="GS278" s="276"/>
      <c r="GT278" s="276"/>
      <c r="GU278" s="276"/>
      <c r="GV278" s="276"/>
      <c r="GW278" s="276"/>
      <c r="GX278" s="276"/>
      <c r="GY278" s="276"/>
      <c r="GZ278" s="276"/>
      <c r="HA278" s="276"/>
      <c r="HB278" s="276"/>
      <c r="HC278" s="276"/>
      <c r="HD278" s="276"/>
      <c r="HE278" s="276"/>
      <c r="HF278" s="276"/>
      <c r="HG278" s="276"/>
      <c r="HH278" s="276"/>
      <c r="HI278" s="276"/>
      <c r="HJ278" s="276"/>
      <c r="HK278" s="276"/>
      <c r="HL278" s="276"/>
      <c r="HM278" s="276"/>
      <c r="HN278" s="276"/>
      <c r="HO278" s="276"/>
      <c r="HP278" s="276"/>
      <c r="HQ278" s="276"/>
      <c r="HR278" s="276"/>
      <c r="HS278" s="276"/>
      <c r="HT278" s="276"/>
      <c r="HU278" s="276"/>
      <c r="HV278" s="276"/>
      <c r="HW278" s="276"/>
      <c r="HX278" s="276"/>
      <c r="HY278" s="276"/>
      <c r="HZ278" s="276"/>
      <c r="IA278" s="276"/>
      <c r="IB278" s="276"/>
      <c r="IC278" s="276"/>
      <c r="ID278" s="276"/>
      <c r="IE278" s="276"/>
      <c r="IF278" s="276"/>
      <c r="IG278" s="276"/>
      <c r="IH278" s="276"/>
      <c r="II278" s="276"/>
      <c r="IJ278" s="276"/>
      <c r="IK278" s="276"/>
      <c r="IL278" s="276"/>
      <c r="IM278" s="276"/>
      <c r="IN278" s="276"/>
      <c r="IO278" s="276"/>
      <c r="IP278" s="276"/>
      <c r="IQ278" s="276"/>
      <c r="IR278" s="276"/>
      <c r="IS278" s="276"/>
      <c r="IT278" s="276"/>
      <c r="IU278" s="276"/>
      <c r="IV278" s="276"/>
      <c r="IW278" s="276"/>
      <c r="IX278" s="276"/>
      <c r="IY278" s="276"/>
      <c r="IZ278" s="276"/>
      <c r="JA278" s="276"/>
      <c r="JB278" s="276"/>
      <c r="JC278" s="276"/>
      <c r="JD278" s="276"/>
      <c r="JE278" s="276"/>
      <c r="JF278" s="276"/>
      <c r="JG278" s="276"/>
      <c r="JH278" s="276"/>
      <c r="JI278" s="276"/>
      <c r="JJ278" s="276"/>
      <c r="JK278" s="276"/>
      <c r="JL278" s="276"/>
      <c r="JM278" s="276"/>
      <c r="JN278" s="276"/>
      <c r="JO278" s="276"/>
      <c r="JP278" s="276"/>
      <c r="JQ278" s="276"/>
      <c r="JR278" s="276"/>
      <c r="JS278" s="276"/>
      <c r="JT278" s="276"/>
      <c r="JU278" s="276"/>
      <c r="JV278" s="276"/>
      <c r="JW278" s="276"/>
      <c r="JX278" s="276"/>
      <c r="JY278" s="276"/>
      <c r="JZ278" s="276"/>
      <c r="KA278" s="276"/>
      <c r="KB278" s="276"/>
      <c r="KC278" s="276"/>
      <c r="KD278" s="276"/>
      <c r="KE278" s="276"/>
      <c r="KF278" s="276"/>
      <c r="KG278" s="276"/>
      <c r="KH278" s="276"/>
      <c r="KI278" s="276"/>
      <c r="KJ278" s="276"/>
      <c r="KK278" s="276"/>
      <c r="KL278" s="276"/>
      <c r="KM278" s="276"/>
      <c r="KN278" s="276"/>
      <c r="KO278" s="276"/>
      <c r="KP278" s="276"/>
      <c r="KQ278" s="276"/>
      <c r="KR278" s="276"/>
      <c r="KS278" s="276"/>
      <c r="KT278" s="276"/>
      <c r="KU278" s="276"/>
      <c r="KV278" s="276"/>
      <c r="KW278" s="276"/>
      <c r="KX278" s="276"/>
      <c r="KY278" s="276"/>
      <c r="KZ278" s="276"/>
      <c r="LA278" s="276"/>
      <c r="LB278" s="276"/>
      <c r="LC278" s="276"/>
      <c r="LD278" s="276"/>
      <c r="LE278" s="276"/>
      <c r="LF278" s="276"/>
      <c r="LG278" s="276"/>
      <c r="LH278" s="276"/>
      <c r="LI278" s="276"/>
      <c r="LJ278" s="276"/>
      <c r="LK278" s="276"/>
      <c r="LL278" s="276"/>
      <c r="LM278" s="276"/>
      <c r="LN278" s="276"/>
      <c r="LO278" s="276"/>
      <c r="LP278" s="276"/>
      <c r="LQ278" s="276"/>
      <c r="LR278" s="276"/>
      <c r="LS278" s="276"/>
      <c r="LT278" s="276"/>
      <c r="LU278" s="276"/>
      <c r="LV278" s="276"/>
      <c r="LW278" s="276"/>
      <c r="LX278" s="276"/>
      <c r="LY278" s="276"/>
      <c r="LZ278" s="276"/>
      <c r="MA278" s="276"/>
      <c r="MB278" s="276"/>
      <c r="MC278" s="276"/>
      <c r="MD278" s="276"/>
      <c r="ME278" s="276"/>
      <c r="MF278" s="276"/>
      <c r="MG278" s="276"/>
      <c r="MH278" s="276"/>
      <c r="MI278" s="276"/>
      <c r="MJ278" s="276"/>
      <c r="MK278" s="276"/>
      <c r="ML278" s="276"/>
      <c r="MM278" s="276"/>
      <c r="MN278" s="276"/>
      <c r="MO278" s="276"/>
      <c r="MP278" s="276"/>
      <c r="MQ278" s="276"/>
      <c r="MR278" s="276"/>
      <c r="MS278" s="276"/>
      <c r="MT278" s="276"/>
      <c r="MU278" s="276"/>
      <c r="MV278" s="276"/>
      <c r="MW278" s="276"/>
      <c r="MX278" s="276"/>
      <c r="MY278" s="276"/>
      <c r="MZ278" s="276"/>
      <c r="NA278" s="276"/>
      <c r="NB278" s="276"/>
      <c r="NC278" s="276"/>
      <c r="ND278" s="276"/>
      <c r="NE278" s="276"/>
      <c r="NF278" s="276"/>
      <c r="NG278" s="276"/>
      <c r="NH278" s="276"/>
      <c r="NI278" s="276"/>
      <c r="NJ278" s="276"/>
      <c r="NK278" s="276"/>
      <c r="NL278" s="276"/>
      <c r="NM278" s="276"/>
      <c r="NN278" s="276"/>
      <c r="NO278" s="276"/>
      <c r="NP278" s="276"/>
      <c r="NQ278" s="276"/>
      <c r="NR278" s="276"/>
      <c r="NS278" s="276"/>
      <c r="NT278" s="276"/>
      <c r="NU278" s="276"/>
      <c r="NV278" s="276"/>
      <c r="NW278" s="276"/>
      <c r="NX278" s="276"/>
      <c r="NY278" s="276"/>
      <c r="NZ278" s="276"/>
      <c r="OA278" s="276"/>
      <c r="OB278" s="276"/>
      <c r="OC278" s="276"/>
      <c r="OD278" s="276"/>
      <c r="OE278" s="276"/>
      <c r="OF278" s="276"/>
      <c r="OG278" s="276"/>
      <c r="OH278" s="276"/>
      <c r="OI278" s="276"/>
      <c r="OJ278" s="276"/>
      <c r="OK278" s="276"/>
      <c r="OL278" s="276"/>
      <c r="OM278" s="276"/>
      <c r="ON278" s="276"/>
      <c r="OO278" s="276"/>
      <c r="OP278" s="276"/>
      <c r="OQ278" s="276"/>
      <c r="OR278" s="276"/>
      <c r="OS278" s="276"/>
      <c r="OT278" s="276"/>
      <c r="OU278" s="276"/>
      <c r="OV278" s="276"/>
      <c r="OW278" s="276"/>
      <c r="OX278" s="276"/>
      <c r="OY278" s="276"/>
      <c r="OZ278" s="276"/>
      <c r="PA278" s="276"/>
      <c r="PB278" s="276"/>
      <c r="PC278" s="276"/>
      <c r="PD278" s="276"/>
      <c r="PE278" s="276"/>
      <c r="PF278" s="276"/>
      <c r="PG278" s="276"/>
      <c r="PH278" s="276"/>
      <c r="PI278" s="276"/>
      <c r="PJ278" s="276"/>
      <c r="PK278" s="276"/>
      <c r="PL278" s="276"/>
      <c r="PM278" s="276"/>
      <c r="PN278" s="276"/>
      <c r="PO278" s="276"/>
      <c r="PP278" s="276"/>
      <c r="PQ278" s="276"/>
      <c r="PR278" s="276"/>
      <c r="PS278" s="276"/>
      <c r="PT278" s="276"/>
      <c r="PU278" s="276"/>
      <c r="PV278" s="276"/>
      <c r="PW278" s="276"/>
      <c r="PX278" s="276"/>
      <c r="PY278" s="276"/>
      <c r="PZ278" s="276"/>
      <c r="QA278" s="276"/>
      <c r="QB278" s="276"/>
      <c r="QC278" s="276"/>
      <c r="QD278" s="276"/>
      <c r="QE278" s="276"/>
      <c r="QF278" s="276"/>
      <c r="QG278" s="276"/>
      <c r="QH278" s="276"/>
      <c r="QI278" s="276"/>
      <c r="QJ278" s="276"/>
      <c r="QK278" s="276"/>
      <c r="QL278" s="276"/>
      <c r="QM278" s="276"/>
      <c r="QN278" s="276"/>
      <c r="QO278" s="276"/>
      <c r="QP278" s="276"/>
      <c r="QQ278" s="276"/>
      <c r="QR278" s="276"/>
      <c r="QS278" s="276"/>
      <c r="QT278" s="276"/>
      <c r="QU278" s="276"/>
      <c r="QV278" s="276"/>
      <c r="QW278" s="276"/>
      <c r="QX278" s="276"/>
      <c r="QY278" s="276"/>
      <c r="QZ278" s="276"/>
      <c r="RA278" s="276"/>
      <c r="RB278" s="276"/>
      <c r="RC278" s="276"/>
      <c r="RD278" s="276"/>
      <c r="RE278" s="276"/>
      <c r="RF278" s="276"/>
      <c r="RG278" s="276"/>
      <c r="RH278" s="276"/>
      <c r="RI278" s="276"/>
      <c r="RJ278" s="276"/>
      <c r="RK278" s="276"/>
      <c r="RL278" s="276"/>
      <c r="RM278" s="276"/>
      <c r="RN278" s="276"/>
      <c r="RO278" s="276"/>
      <c r="RP278" s="276"/>
      <c r="RQ278" s="276"/>
      <c r="RR278" s="276"/>
      <c r="RS278" s="276"/>
      <c r="RT278" s="276"/>
      <c r="RU278" s="276"/>
      <c r="RV278" s="276"/>
      <c r="RW278" s="276"/>
      <c r="RX278" s="276"/>
      <c r="RY278" s="276"/>
      <c r="RZ278" s="276"/>
      <c r="SA278" s="276"/>
      <c r="SB278" s="276"/>
      <c r="SC278" s="276"/>
      <c r="SD278" s="276"/>
      <c r="SE278" s="276"/>
      <c r="SF278" s="276"/>
      <c r="SG278" s="276"/>
      <c r="SH278" s="276"/>
      <c r="SI278" s="276"/>
      <c r="SJ278" s="276"/>
      <c r="SK278" s="276"/>
      <c r="SL278" s="276"/>
      <c r="SM278" s="276"/>
      <c r="SN278" s="276"/>
      <c r="SO278" s="276"/>
      <c r="SP278" s="276"/>
      <c r="SQ278" s="276"/>
      <c r="SR278" s="276"/>
      <c r="SS278" s="276"/>
      <c r="ST278" s="276"/>
      <c r="SU278" s="276"/>
      <c r="SV278" s="276"/>
      <c r="SW278" s="276"/>
      <c r="SX278" s="276"/>
      <c r="SY278" s="276"/>
      <c r="SZ278" s="276"/>
      <c r="TA278" s="276"/>
      <c r="TB278" s="276"/>
      <c r="TC278" s="276"/>
      <c r="TD278" s="276"/>
      <c r="TE278" s="276"/>
      <c r="TF278" s="276"/>
      <c r="TG278" s="276"/>
      <c r="TH278" s="276"/>
      <c r="TI278" s="276"/>
      <c r="TJ278" s="276"/>
      <c r="TK278" s="276"/>
      <c r="TL278" s="276"/>
      <c r="TM278" s="276"/>
      <c r="TN278" s="276"/>
      <c r="TO278" s="276"/>
      <c r="TP278" s="276"/>
      <c r="TQ278" s="276"/>
      <c r="TR278" s="276"/>
      <c r="TS278" s="276"/>
      <c r="TT278" s="276"/>
      <c r="TU278" s="276"/>
      <c r="TV278" s="276"/>
      <c r="TW278" s="276"/>
      <c r="TX278" s="276"/>
      <c r="TY278" s="276"/>
      <c r="TZ278" s="276"/>
      <c r="UA278" s="276"/>
      <c r="UB278" s="276"/>
      <c r="UC278" s="276"/>
      <c r="UD278" s="276"/>
      <c r="UE278" s="276"/>
      <c r="UF278" s="276"/>
      <c r="UG278" s="276"/>
      <c r="UH278" s="276"/>
      <c r="UI278" s="276"/>
      <c r="UJ278" s="276"/>
      <c r="UK278" s="276"/>
      <c r="UL278" s="276"/>
      <c r="UM278" s="276"/>
      <c r="UN278" s="276"/>
      <c r="UO278" s="276"/>
      <c r="UP278" s="276"/>
      <c r="UQ278" s="276"/>
      <c r="UR278" s="276"/>
      <c r="US278" s="276"/>
      <c r="UT278" s="276"/>
      <c r="UU278" s="276"/>
      <c r="UV278" s="276"/>
      <c r="UW278" s="276"/>
      <c r="UX278" s="276"/>
      <c r="UY278" s="276"/>
      <c r="UZ278" s="276"/>
      <c r="VA278" s="276"/>
      <c r="VB278" s="276"/>
      <c r="VC278" s="276"/>
      <c r="VD278" s="276"/>
      <c r="VE278" s="276"/>
      <c r="VF278" s="276"/>
      <c r="VG278" s="276"/>
      <c r="VH278" s="276"/>
      <c r="VI278" s="276"/>
      <c r="VJ278" s="276"/>
      <c r="VK278" s="276"/>
      <c r="VL278" s="276"/>
      <c r="VM278" s="276"/>
      <c r="VN278" s="276"/>
      <c r="VO278" s="276"/>
      <c r="VP278" s="276"/>
      <c r="VQ278" s="276"/>
      <c r="VR278" s="276"/>
      <c r="VS278" s="276"/>
      <c r="VT278" s="276"/>
      <c r="VU278" s="276"/>
      <c r="VV278" s="276"/>
      <c r="VW278" s="276"/>
      <c r="VX278" s="276"/>
      <c r="VY278" s="276"/>
      <c r="VZ278" s="276"/>
      <c r="WA278" s="276"/>
      <c r="WB278" s="276"/>
      <c r="WC278" s="276"/>
      <c r="WD278" s="276"/>
      <c r="WE278" s="276"/>
      <c r="WF278" s="276"/>
      <c r="WG278" s="276"/>
      <c r="WH278" s="276"/>
      <c r="WI278" s="276"/>
      <c r="WJ278" s="276"/>
      <c r="WK278" s="276"/>
      <c r="WL278" s="276"/>
      <c r="WM278" s="276"/>
      <c r="WN278" s="276"/>
      <c r="WO278" s="276"/>
      <c r="WP278" s="276"/>
      <c r="WQ278" s="276"/>
      <c r="WR278" s="276"/>
      <c r="WS278" s="276"/>
      <c r="WT278" s="276"/>
      <c r="WU278" s="276"/>
      <c r="WV278" s="276"/>
      <c r="WW278" s="276"/>
      <c r="WX278" s="276"/>
      <c r="WY278" s="276"/>
      <c r="WZ278" s="276"/>
      <c r="XA278" s="276"/>
      <c r="XB278" s="276"/>
      <c r="XC278" s="276"/>
      <c r="XD278" s="276"/>
      <c r="XE278" s="276"/>
      <c r="XF278" s="276"/>
      <c r="XG278" s="276"/>
      <c r="XH278" s="276"/>
      <c r="XI278" s="276"/>
      <c r="XJ278" s="276"/>
      <c r="XK278" s="276"/>
      <c r="XL278" s="276"/>
      <c r="XM278" s="276"/>
      <c r="XN278" s="276"/>
      <c r="XO278" s="276"/>
      <c r="XP278" s="276"/>
      <c r="XQ278" s="276"/>
      <c r="XR278" s="276"/>
      <c r="XS278" s="276"/>
      <c r="XT278" s="276"/>
      <c r="XU278" s="276"/>
      <c r="XV278" s="276"/>
      <c r="XW278" s="276"/>
      <c r="XX278" s="276"/>
      <c r="XY278" s="276"/>
      <c r="XZ278" s="276"/>
      <c r="YA278" s="276"/>
      <c r="YB278" s="276"/>
      <c r="YC278" s="276"/>
      <c r="YD278" s="276"/>
      <c r="YE278" s="276"/>
      <c r="YF278" s="276"/>
      <c r="YG278" s="276"/>
      <c r="YH278" s="276"/>
      <c r="YI278" s="276"/>
      <c r="YJ278" s="276"/>
      <c r="YK278" s="276"/>
      <c r="YL278" s="276"/>
      <c r="YM278" s="276"/>
      <c r="YN278" s="276"/>
      <c r="YO278" s="276"/>
      <c r="YP278" s="276"/>
      <c r="YQ278" s="276"/>
      <c r="YR278" s="276"/>
      <c r="YS278" s="276"/>
      <c r="YT278" s="276"/>
      <c r="YU278" s="276"/>
      <c r="YV278" s="276"/>
      <c r="YW278" s="276"/>
      <c r="YX278" s="276"/>
      <c r="YY278" s="276"/>
      <c r="YZ278" s="276"/>
      <c r="ZA278" s="276"/>
      <c r="ZB278" s="276"/>
      <c r="ZC278" s="276"/>
      <c r="ZD278" s="276"/>
      <c r="ZE278" s="276"/>
      <c r="ZF278" s="276"/>
      <c r="ZG278" s="276"/>
      <c r="ZH278" s="276"/>
      <c r="ZI278" s="276"/>
      <c r="ZJ278" s="276"/>
      <c r="ZK278" s="276"/>
      <c r="ZL278" s="276"/>
      <c r="ZM278" s="276"/>
      <c r="ZN278" s="276"/>
      <c r="ZO278" s="276"/>
      <c r="ZP278" s="276"/>
      <c r="ZQ278" s="276"/>
      <c r="ZR278" s="276"/>
      <c r="ZS278" s="276"/>
      <c r="ZT278" s="276"/>
      <c r="ZU278" s="276"/>
      <c r="ZV278" s="276"/>
      <c r="ZW278" s="276"/>
      <c r="ZX278" s="276"/>
      <c r="ZY278" s="276"/>
      <c r="ZZ278" s="276"/>
      <c r="AAA278" s="276"/>
      <c r="AAB278" s="276"/>
      <c r="AAC278" s="276"/>
      <c r="AAD278" s="276"/>
      <c r="AAE278" s="276"/>
      <c r="AAF278" s="276"/>
      <c r="AAG278" s="276"/>
      <c r="AAH278" s="276"/>
      <c r="AAI278" s="276"/>
      <c r="AAJ278" s="276"/>
      <c r="AAK278" s="276"/>
      <c r="AAL278" s="276"/>
      <c r="AAM278" s="276"/>
      <c r="AAN278" s="276"/>
      <c r="AAO278" s="276"/>
      <c r="AAP278" s="276"/>
      <c r="AAQ278" s="276"/>
      <c r="AAR278" s="276"/>
      <c r="AAS278" s="276"/>
      <c r="AAT278" s="276"/>
      <c r="AAU278" s="276"/>
      <c r="AAV278" s="276"/>
      <c r="AAW278" s="276"/>
      <c r="AAX278" s="276"/>
      <c r="AAY278" s="276"/>
      <c r="AAZ278" s="276"/>
      <c r="ABA278" s="276"/>
      <c r="ABB278" s="276"/>
      <c r="ABC278" s="276"/>
      <c r="ABD278" s="276"/>
      <c r="ABE278" s="276"/>
      <c r="ABF278" s="276"/>
      <c r="ABG278" s="276"/>
      <c r="ABH278" s="276"/>
      <c r="ABI278" s="276"/>
      <c r="ABJ278" s="276"/>
      <c r="ABK278" s="276"/>
      <c r="ABL278" s="276"/>
      <c r="ABM278" s="276"/>
      <c r="ABN278" s="276"/>
      <c r="ABO278" s="276"/>
      <c r="ABP278" s="276"/>
      <c r="ABQ278" s="276"/>
      <c r="ABR278" s="276"/>
      <c r="ABS278" s="276"/>
      <c r="ABT278" s="276"/>
      <c r="ABU278" s="276"/>
      <c r="ABV278" s="276"/>
      <c r="ABW278" s="276"/>
      <c r="ABX278" s="276"/>
      <c r="ABY278" s="276"/>
      <c r="ABZ278" s="276"/>
      <c r="ACA278" s="276"/>
      <c r="ACB278" s="276"/>
      <c r="ACC278" s="276"/>
      <c r="ACD278" s="276"/>
      <c r="ACE278" s="276"/>
      <c r="ACF278" s="276"/>
      <c r="ACG278" s="276"/>
      <c r="ACH278" s="276"/>
      <c r="ACI278" s="276"/>
      <c r="ACJ278" s="276"/>
      <c r="ACK278" s="276"/>
      <c r="ACL278" s="276"/>
      <c r="ACM278" s="276"/>
      <c r="ACN278" s="276"/>
      <c r="ACO278" s="276"/>
      <c r="ACP278" s="276"/>
      <c r="ACQ278" s="276"/>
      <c r="ACR278" s="276"/>
      <c r="ACS278" s="276"/>
      <c r="ACT278" s="276"/>
      <c r="ACU278" s="276"/>
      <c r="ACV278" s="276"/>
      <c r="ACW278" s="276"/>
      <c r="ACX278" s="276"/>
      <c r="ACY278" s="276"/>
      <c r="ACZ278" s="276"/>
      <c r="ADA278" s="276"/>
      <c r="ADB278" s="276"/>
      <c r="ADC278" s="276"/>
      <c r="ADD278" s="276"/>
      <c r="ADE278" s="276"/>
      <c r="ADF278" s="276"/>
      <c r="ADG278" s="276"/>
      <c r="ADH278" s="276"/>
      <c r="ADI278" s="276"/>
      <c r="ADJ278" s="276"/>
      <c r="ADK278" s="276"/>
      <c r="ADL278" s="276"/>
      <c r="ADM278" s="276"/>
      <c r="ADN278" s="276"/>
      <c r="ADO278" s="276"/>
      <c r="ADP278" s="276"/>
      <c r="ADQ278" s="276"/>
      <c r="ADR278" s="276"/>
      <c r="ADS278" s="276"/>
      <c r="ADT278" s="276"/>
      <c r="ADU278" s="276"/>
      <c r="ADV278" s="276"/>
      <c r="ADW278" s="276"/>
      <c r="ADX278" s="276"/>
      <c r="ADY278" s="276"/>
      <c r="ADZ278" s="276"/>
      <c r="AEA278" s="276"/>
      <c r="AEB278" s="276"/>
      <c r="AEC278" s="276"/>
      <c r="AED278" s="276"/>
      <c r="AEE278" s="276"/>
      <c r="AEF278" s="276"/>
      <c r="AEG278" s="276"/>
      <c r="AEH278" s="276"/>
      <c r="AEI278" s="276"/>
      <c r="AEJ278" s="276"/>
      <c r="AEK278" s="276"/>
      <c r="AEL278" s="276"/>
      <c r="AEM278" s="276"/>
      <c r="AEN278" s="276"/>
      <c r="AEO278" s="276"/>
      <c r="AEP278" s="276"/>
      <c r="AEQ278" s="276"/>
      <c r="AER278" s="276"/>
      <c r="AES278" s="276"/>
      <c r="AET278" s="276"/>
      <c r="AEU278" s="276"/>
      <c r="AEV278" s="276"/>
      <c r="AEW278" s="276"/>
      <c r="AEX278" s="276"/>
      <c r="AEY278" s="276"/>
      <c r="AEZ278" s="276"/>
      <c r="AFA278" s="276"/>
      <c r="AFB278" s="276"/>
      <c r="AFC278" s="276"/>
      <c r="AFD278" s="276"/>
      <c r="AFE278" s="276"/>
      <c r="AFF278" s="276"/>
      <c r="AFG278" s="276"/>
      <c r="AFH278" s="276"/>
      <c r="AFI278" s="276"/>
      <c r="AFJ278" s="276"/>
      <c r="AFK278" s="276"/>
      <c r="AFL278" s="276"/>
      <c r="AFM278" s="276"/>
      <c r="AFN278" s="276"/>
      <c r="AFO278" s="276"/>
      <c r="AFP278" s="276"/>
      <c r="AFQ278" s="276"/>
      <c r="AFR278" s="276"/>
      <c r="AFS278" s="276"/>
      <c r="AFT278" s="276"/>
      <c r="AFU278" s="276"/>
      <c r="AFV278" s="276"/>
      <c r="AFW278" s="276"/>
      <c r="AFX278" s="276"/>
      <c r="AFY278" s="276"/>
      <c r="AFZ278" s="276"/>
      <c r="AGA278" s="276"/>
      <c r="AGB278" s="276"/>
      <c r="AGC278" s="276"/>
      <c r="AGD278" s="276"/>
      <c r="AGE278" s="276"/>
      <c r="AGF278" s="276"/>
      <c r="AGG278" s="276"/>
      <c r="AGH278" s="276"/>
      <c r="AGI278" s="276"/>
      <c r="AGJ278" s="276"/>
      <c r="AGK278" s="276"/>
      <c r="AGL278" s="276"/>
      <c r="AGM278" s="276"/>
      <c r="AGN278" s="276"/>
      <c r="AGO278" s="276"/>
      <c r="AGP278" s="276"/>
      <c r="AGQ278" s="276"/>
      <c r="AGR278" s="276"/>
      <c r="AGS278" s="276"/>
      <c r="AGT278" s="276"/>
      <c r="AGU278" s="276"/>
      <c r="AGV278" s="276"/>
      <c r="AGW278" s="276"/>
      <c r="AGX278" s="276"/>
      <c r="AGY278" s="276"/>
      <c r="AGZ278" s="276"/>
      <c r="AHA278" s="276"/>
      <c r="AHB278" s="276"/>
      <c r="AHC278" s="276"/>
      <c r="AHD278" s="276"/>
      <c r="AHE278" s="276"/>
      <c r="AHF278" s="276"/>
      <c r="AHG278" s="276"/>
      <c r="AHH278" s="276"/>
      <c r="AHI278" s="276"/>
      <c r="AHJ278" s="276"/>
      <c r="AHK278" s="276"/>
      <c r="AHL278" s="276"/>
      <c r="AHM278" s="276"/>
      <c r="AHN278" s="276"/>
      <c r="AHO278" s="276"/>
      <c r="AHP278" s="276"/>
      <c r="AHQ278" s="276"/>
      <c r="AHR278" s="276"/>
      <c r="AHS278" s="276"/>
      <c r="AHT278" s="276"/>
      <c r="AHU278" s="276"/>
      <c r="AHV278" s="276"/>
      <c r="AHW278" s="276"/>
      <c r="AHX278" s="276"/>
      <c r="AHY278" s="276"/>
      <c r="AHZ278" s="276"/>
      <c r="AIA278" s="276"/>
      <c r="AIB278" s="276"/>
      <c r="AIC278" s="276"/>
      <c r="AID278" s="276"/>
      <c r="AIE278" s="276"/>
      <c r="AIF278" s="276"/>
      <c r="AIG278" s="276"/>
      <c r="AIH278" s="276"/>
      <c r="AII278" s="276"/>
      <c r="AIJ278" s="276"/>
      <c r="AIK278" s="276"/>
      <c r="AIL278" s="276"/>
      <c r="AIM278" s="276"/>
      <c r="AIN278" s="276"/>
      <c r="AIO278" s="276"/>
      <c r="AIP278" s="276"/>
      <c r="AIQ278" s="276"/>
      <c r="AIR278" s="276"/>
      <c r="AIS278" s="276"/>
      <c r="AIT278" s="276"/>
      <c r="AIU278" s="276"/>
      <c r="AIV278" s="276"/>
      <c r="AIW278" s="276"/>
      <c r="AIX278" s="276"/>
      <c r="AIY278" s="276"/>
      <c r="AIZ278" s="276"/>
      <c r="AJA278" s="276"/>
      <c r="AJB278" s="276"/>
      <c r="AJC278" s="276"/>
      <c r="AJD278" s="276"/>
      <c r="AJE278" s="276"/>
      <c r="AJF278" s="276"/>
      <c r="AJG278" s="276"/>
      <c r="AJH278" s="276"/>
      <c r="AJI278" s="276"/>
      <c r="AJJ278" s="276"/>
      <c r="AJK278" s="276"/>
      <c r="AJL278" s="276"/>
      <c r="AJM278" s="276"/>
      <c r="AJN278" s="276"/>
      <c r="AJO278" s="276"/>
      <c r="AJP278" s="276"/>
      <c r="AJQ278" s="276"/>
      <c r="AJR278" s="276"/>
      <c r="AJS278" s="276"/>
      <c r="AJT278" s="276"/>
      <c r="AJU278" s="276"/>
      <c r="AJV278" s="276"/>
      <c r="AJW278" s="276"/>
      <c r="AJX278" s="276"/>
      <c r="AJY278" s="276"/>
      <c r="AJZ278" s="276"/>
      <c r="AKA278" s="276"/>
      <c r="AKB278" s="276"/>
      <c r="AKC278" s="276"/>
      <c r="AKD278" s="276"/>
      <c r="AKE278" s="276"/>
      <c r="AKF278" s="276"/>
      <c r="AKG278" s="276"/>
      <c r="AKH278" s="276"/>
      <c r="AKI278" s="276"/>
      <c r="AKJ278" s="276"/>
      <c r="AKK278" s="276"/>
      <c r="AKL278" s="276"/>
      <c r="AKM278" s="276"/>
      <c r="AKN278" s="276"/>
      <c r="AKO278" s="276"/>
      <c r="AKP278" s="276"/>
      <c r="AKQ278" s="276"/>
      <c r="AKR278" s="276"/>
      <c r="AKS278" s="276"/>
      <c r="AKT278" s="276"/>
      <c r="AKU278" s="276"/>
      <c r="AKV278" s="276"/>
      <c r="AKW278" s="276"/>
      <c r="AKX278" s="276"/>
      <c r="AKY278" s="276"/>
      <c r="AKZ278" s="276"/>
      <c r="ALA278" s="276"/>
      <c r="ALB278" s="276"/>
      <c r="ALC278" s="276"/>
      <c r="ALD278" s="276"/>
      <c r="ALE278" s="276"/>
      <c r="ALF278" s="276"/>
      <c r="ALG278" s="276"/>
      <c r="ALH278" s="276"/>
      <c r="ALI278" s="276"/>
      <c r="ALJ278" s="276"/>
      <c r="ALK278" s="276"/>
      <c r="ALL278" s="276"/>
      <c r="ALM278" s="276"/>
      <c r="ALN278" s="276"/>
      <c r="ALO278" s="276"/>
      <c r="ALP278" s="276"/>
      <c r="ALQ278" s="276"/>
      <c r="ALR278" s="276"/>
      <c r="ALS278" s="276"/>
      <c r="ALT278" s="276"/>
      <c r="ALU278" s="276"/>
      <c r="ALV278" s="276"/>
      <c r="ALW278" s="276"/>
      <c r="ALX278" s="276"/>
      <c r="ALY278" s="276"/>
      <c r="ALZ278" s="276"/>
      <c r="AMA278" s="276"/>
      <c r="AMB278" s="276"/>
      <c r="AMC278" s="276"/>
      <c r="AMD278" s="276"/>
      <c r="AME278" s="276"/>
      <c r="AMF278" s="276"/>
    </row>
  </sheetData>
  <mergeCells count="41">
    <mergeCell ref="V60:V65"/>
    <mergeCell ref="W60:W65"/>
    <mergeCell ref="X60:X65"/>
    <mergeCell ref="Y60:Y65"/>
    <mergeCell ref="M60:M65"/>
    <mergeCell ref="N60:N65"/>
    <mergeCell ref="O60:O65"/>
    <mergeCell ref="P60:P65"/>
    <mergeCell ref="U60:U65"/>
    <mergeCell ref="Q60:Q65"/>
    <mergeCell ref="R60:R65"/>
    <mergeCell ref="S60:S65"/>
    <mergeCell ref="T60:T65"/>
    <mergeCell ref="A5:Y5"/>
    <mergeCell ref="X1:Y1"/>
    <mergeCell ref="X2:Y2"/>
    <mergeCell ref="X3:Y3"/>
    <mergeCell ref="X4:Y4"/>
    <mergeCell ref="V8:Y8"/>
    <mergeCell ref="A8:A9"/>
    <mergeCell ref="B8:B9"/>
    <mergeCell ref="C8:C9"/>
    <mergeCell ref="D8:D9"/>
    <mergeCell ref="E8:E9"/>
    <mergeCell ref="F8:I8"/>
    <mergeCell ref="J8:M8"/>
    <mergeCell ref="A173:A178"/>
    <mergeCell ref="N8:Q8"/>
    <mergeCell ref="R8:U8"/>
    <mergeCell ref="B60:B65"/>
    <mergeCell ref="A60:A65"/>
    <mergeCell ref="C60:C65"/>
    <mergeCell ref="D60:D65"/>
    <mergeCell ref="E60:E65"/>
    <mergeCell ref="F60:F65"/>
    <mergeCell ref="G60:G65"/>
    <mergeCell ref="H60:H65"/>
    <mergeCell ref="I60:I65"/>
    <mergeCell ref="J60:J65"/>
    <mergeCell ref="K60:K65"/>
    <mergeCell ref="L60:L65"/>
  </mergeCells>
  <pageMargins left="0" right="0" top="0.39370078740157483" bottom="0.39370078740157483" header="0" footer="0"/>
  <pageSetup paperSize="9" scale="45" fitToHeight="6" orientation="landscape" r:id="rId1"/>
  <rowBreaks count="2" manualBreakCount="2">
    <brk id="121" max="24" man="1"/>
    <brk id="153" max="2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9"/>
  <sheetViews>
    <sheetView workbookViewId="0"/>
  </sheetViews>
  <sheetFormatPr defaultRowHeight="15" x14ac:dyDescent="0.2"/>
  <cols>
    <col min="1" max="1" width="35.5" style="26" customWidth="1"/>
    <col min="2" max="2" width="20.125" style="26" customWidth="1"/>
    <col min="3" max="3" width="14.625" style="26" customWidth="1"/>
    <col min="4" max="4" width="15.125" style="26" customWidth="1"/>
    <col min="5" max="5" width="14.875" style="26" customWidth="1"/>
    <col min="6" max="7" width="15.25" style="26" customWidth="1"/>
    <col min="8" max="8" width="16.5" style="26" customWidth="1"/>
    <col min="9" max="9" width="25.75" style="26" customWidth="1"/>
    <col min="10" max="10" width="28.625" style="26" customWidth="1"/>
    <col min="11" max="1024" width="8.5" style="26" customWidth="1"/>
    <col min="1025" max="1025" width="9" customWidth="1"/>
  </cols>
  <sheetData>
    <row r="1" spans="1:24" x14ac:dyDescent="0.25">
      <c r="J1" s="27" t="s">
        <v>193</v>
      </c>
    </row>
    <row r="2" spans="1:24" ht="42.75" customHeight="1" x14ac:dyDescent="0.2">
      <c r="A2" s="385" t="s">
        <v>194</v>
      </c>
      <c r="B2" s="385"/>
      <c r="C2" s="385"/>
      <c r="D2" s="385"/>
      <c r="E2" s="385"/>
      <c r="F2" s="385"/>
      <c r="G2" s="385"/>
      <c r="H2" s="385"/>
      <c r="I2" s="385"/>
      <c r="J2" s="385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</row>
    <row r="6" spans="1:24" s="29" customFormat="1" ht="42" customHeight="1" x14ac:dyDescent="0.2">
      <c r="A6" s="386" t="s">
        <v>195</v>
      </c>
      <c r="B6" s="386" t="s">
        <v>196</v>
      </c>
      <c r="C6" s="386" t="s">
        <v>197</v>
      </c>
      <c r="D6" s="386" t="s">
        <v>198</v>
      </c>
      <c r="E6" s="386" t="s">
        <v>199</v>
      </c>
      <c r="F6" s="386"/>
      <c r="G6" s="386"/>
      <c r="H6" s="386"/>
      <c r="I6" s="386"/>
      <c r="J6" s="386" t="s">
        <v>200</v>
      </c>
    </row>
    <row r="7" spans="1:24" s="29" customFormat="1" ht="93.75" customHeight="1" x14ac:dyDescent="0.2">
      <c r="A7" s="386"/>
      <c r="B7" s="386"/>
      <c r="C7" s="386"/>
      <c r="D7" s="386"/>
      <c r="E7" s="30" t="s">
        <v>201</v>
      </c>
      <c r="F7" s="30" t="s">
        <v>202</v>
      </c>
      <c r="G7" s="30" t="s">
        <v>203</v>
      </c>
      <c r="H7" s="30" t="s">
        <v>204</v>
      </c>
      <c r="I7" s="30" t="s">
        <v>205</v>
      </c>
      <c r="J7" s="386"/>
    </row>
    <row r="8" spans="1:24" x14ac:dyDescent="0.2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5">
        <v>6</v>
      </c>
      <c r="G8" s="15">
        <v>7</v>
      </c>
      <c r="H8" s="15">
        <v>8</v>
      </c>
      <c r="I8" s="15">
        <v>9</v>
      </c>
      <c r="J8" s="15">
        <v>10</v>
      </c>
    </row>
    <row r="9" spans="1:24" x14ac:dyDescent="0.2">
      <c r="A9" s="13"/>
      <c r="B9" s="13"/>
      <c r="C9" s="13"/>
      <c r="D9" s="13"/>
      <c r="E9" s="13"/>
      <c r="F9" s="13"/>
      <c r="G9" s="13"/>
      <c r="H9" s="13"/>
      <c r="I9" s="13"/>
      <c r="J9" s="13"/>
    </row>
    <row r="10" spans="1:24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</row>
    <row r="11" spans="1:24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</row>
    <row r="12" spans="1:24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</row>
    <row r="13" spans="1:24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</row>
    <row r="14" spans="1:24" x14ac:dyDescent="0.2">
      <c r="A14" s="13" t="s">
        <v>206</v>
      </c>
      <c r="B14" s="13"/>
      <c r="C14" s="13"/>
      <c r="D14" s="13"/>
      <c r="E14" s="13"/>
      <c r="F14" s="13"/>
      <c r="G14" s="13"/>
      <c r="H14" s="13"/>
      <c r="I14" s="13"/>
      <c r="J14" s="13"/>
    </row>
    <row r="15" spans="1:24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24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</row>
    <row r="17" spans="1:10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</row>
    <row r="18" spans="1:10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</row>
    <row r="19" spans="1:10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10" x14ac:dyDescent="0.2">
      <c r="A20" s="13" t="s">
        <v>206</v>
      </c>
      <c r="B20" s="13"/>
      <c r="C20" s="13"/>
      <c r="D20" s="13"/>
      <c r="E20" s="13"/>
      <c r="F20" s="13"/>
      <c r="G20" s="13"/>
      <c r="H20" s="13"/>
      <c r="I20" s="13"/>
      <c r="J20" s="13"/>
    </row>
    <row r="21" spans="1:10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10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</row>
    <row r="23" spans="1:10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7" spans="1:10" x14ac:dyDescent="0.2">
      <c r="A27" s="31" t="s">
        <v>207</v>
      </c>
    </row>
    <row r="28" spans="1:10" x14ac:dyDescent="0.2">
      <c r="A28" s="31"/>
    </row>
    <row r="29" spans="1:10" x14ac:dyDescent="0.2">
      <c r="A29" s="31" t="s">
        <v>208</v>
      </c>
    </row>
  </sheetData>
  <mergeCells count="7">
    <mergeCell ref="A2:J2"/>
    <mergeCell ref="A6:A7"/>
    <mergeCell ref="B6:B7"/>
    <mergeCell ref="C6:C7"/>
    <mergeCell ref="D6:D7"/>
    <mergeCell ref="E6:I6"/>
    <mergeCell ref="J6:J7"/>
  </mergeCells>
  <pageMargins left="0" right="0" top="0.39370078740157505" bottom="0.39370078740157505" header="0" footer="0"/>
  <pageSetup paperSize="0" fitToWidth="0" fitToHeight="0" orientation="landscape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"/>
  <sheetViews>
    <sheetView workbookViewId="0"/>
  </sheetViews>
  <sheetFormatPr defaultRowHeight="15" x14ac:dyDescent="0.25"/>
  <cols>
    <col min="1" max="1024" width="8.125" style="32" customWidth="1"/>
    <col min="1025" max="1025" width="9" customWidth="1"/>
  </cols>
  <sheetData/>
  <pageMargins left="0.70000000000000007" right="0.70000000000000007" top="1.1437007874015752" bottom="1.1437007874015752" header="0.75000000000000011" footer="0.75000000000000011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таблица_1</vt:lpstr>
      <vt:lpstr>таблица_2</vt:lpstr>
      <vt:lpstr>Лист2</vt:lpstr>
      <vt:lpstr>Лист3</vt:lpstr>
      <vt:lpstr>таблица_1!Заголовки_для_печати</vt:lpstr>
      <vt:lpstr>таблица_2!Заголовки_для_печати</vt:lpstr>
      <vt:lpstr>таблица_1!Область_печати</vt:lpstr>
      <vt:lpstr>таблица_2!Область_печати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Горячева Ольга Константиновна</dc:creator>
  <cp:lastModifiedBy>Лукашева Лариса Александровна</cp:lastModifiedBy>
  <cp:revision>3</cp:revision>
  <cp:lastPrinted>2016-09-27T07:55:59Z</cp:lastPrinted>
  <dcterms:created xsi:type="dcterms:W3CDTF">2014-12-19T03:05:16Z</dcterms:created>
  <dcterms:modified xsi:type="dcterms:W3CDTF">2016-09-30T07:10:59Z</dcterms:modified>
</cp:coreProperties>
</file>