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декабрь 2024 — посл.вн.изм\"/>
    </mc:Choice>
  </mc:AlternateContent>
  <xr:revisionPtr revIDLastSave="0" documentId="13_ncr:1_{A91E6A8D-E52A-4585-968E-8577049F2A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24" i="1"/>
  <c r="G17" i="1"/>
  <c r="G67" i="1"/>
  <c r="G39" i="1"/>
  <c r="G10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<sst xmlns="http://schemas.openxmlformats.org/spreadsheetml/2006/main" count="289" uniqueCount="143">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</sst>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8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topLeftCell="A43" zoomScale="120" zoomScaleNormal="120" workbookViewId="0">
      <selection activeCell="G61" sqref="G1:G1048576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</row>
    <row r="4" spans="1:10" x14ac:dyDescent="0.2">
      <c r="A4" s="99" t="s">
        <v>1</v>
      </c>
      <c r="B4" s="99" t="s">
        <v>2</v>
      </c>
      <c r="C4" s="99" t="s">
        <v>3</v>
      </c>
      <c r="D4" s="99" t="s">
        <v>4</v>
      </c>
      <c r="E4" s="100" t="s">
        <v>7</v>
      </c>
      <c r="F4" s="100"/>
      <c r="G4" s="100"/>
      <c r="H4" s="100"/>
      <c r="I4" s="100"/>
      <c r="J4" s="100"/>
    </row>
    <row r="5" spans="1:10" x14ac:dyDescent="0.2">
      <c r="A5" s="99"/>
      <c r="B5" s="99"/>
      <c r="C5" s="99"/>
      <c r="D5" s="99"/>
      <c r="E5" s="100" t="s">
        <v>5</v>
      </c>
      <c r="F5" s="100" t="s">
        <v>6</v>
      </c>
      <c r="G5" s="100"/>
      <c r="H5" s="100"/>
      <c r="I5" s="100"/>
      <c r="J5" s="100"/>
    </row>
    <row r="6" spans="1:10" s="43" customFormat="1" ht="28.15" customHeight="1" x14ac:dyDescent="0.25">
      <c r="A6" s="99"/>
      <c r="B6" s="99"/>
      <c r="C6" s="99"/>
      <c r="D6" s="99"/>
      <c r="E6" s="100"/>
      <c r="F6" s="72">
        <v>2023</v>
      </c>
      <c r="G6" s="74">
        <v>2024</v>
      </c>
      <c r="H6" s="72">
        <v>2025</v>
      </c>
      <c r="I6" s="72">
        <v>2026</v>
      </c>
      <c r="J6" s="72" t="s">
        <v>90</v>
      </c>
    </row>
    <row r="7" spans="1:10" s="71" customFormat="1" ht="15" customHeight="1" x14ac:dyDescent="0.2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5">
        <v>7</v>
      </c>
      <c r="H7" s="73">
        <v>8</v>
      </c>
      <c r="I7" s="73">
        <v>9</v>
      </c>
      <c r="J7" s="73">
        <v>10</v>
      </c>
    </row>
    <row r="8" spans="1:10" ht="18" customHeight="1" x14ac:dyDescent="0.2">
      <c r="A8" s="85" t="s">
        <v>41</v>
      </c>
      <c r="B8" s="92" t="s">
        <v>120</v>
      </c>
      <c r="C8" s="88" t="s">
        <v>29</v>
      </c>
      <c r="D8" s="44" t="s">
        <v>5</v>
      </c>
      <c r="E8" s="65">
        <f>SUM(F8:J8)</f>
        <v>6297.5</v>
      </c>
      <c r="F8" s="65">
        <f>F9+F10+F11+F12+F14</f>
        <v>797.5</v>
      </c>
      <c r="G8" s="65">
        <f t="shared" ref="G8:J8" si="0">G9+G10+G11+G12+G14</f>
        <v>700</v>
      </c>
      <c r="H8" s="65">
        <f t="shared" si="0"/>
        <v>800</v>
      </c>
      <c r="I8" s="65">
        <f t="shared" ref="I8" si="1">I9+I10+I11+I12+I14</f>
        <v>800</v>
      </c>
      <c r="J8" s="65">
        <f t="shared" si="0"/>
        <v>3200</v>
      </c>
    </row>
    <row r="9" spans="1:10" ht="18.75" customHeight="1" x14ac:dyDescent="0.2">
      <c r="A9" s="85"/>
      <c r="B9" s="92"/>
      <c r="C9" s="88"/>
      <c r="D9" s="45" t="s">
        <v>8</v>
      </c>
      <c r="E9" s="65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5"/>
      <c r="B10" s="92"/>
      <c r="C10" s="88"/>
      <c r="D10" s="45" t="s">
        <v>9</v>
      </c>
      <c r="E10" s="65">
        <f t="shared" si="2"/>
        <v>6297.5</v>
      </c>
      <c r="F10" s="66">
        <f>775.2+20.3+2</f>
        <v>797.5</v>
      </c>
      <c r="G10" s="66">
        <f>800-100</f>
        <v>700</v>
      </c>
      <c r="H10" s="66">
        <v>800</v>
      </c>
      <c r="I10" s="66">
        <v>800</v>
      </c>
      <c r="J10" s="66">
        <f>I10*4</f>
        <v>3200</v>
      </c>
    </row>
    <row r="11" spans="1:10" ht="21" customHeight="1" x14ac:dyDescent="0.2">
      <c r="A11" s="85"/>
      <c r="B11" s="92"/>
      <c r="C11" s="88"/>
      <c r="D11" s="45" t="s">
        <v>10</v>
      </c>
      <c r="E11" s="65">
        <f t="shared" si="2"/>
        <v>0</v>
      </c>
      <c r="F11" s="4"/>
      <c r="G11" s="4"/>
      <c r="H11" s="4"/>
      <c r="I11" s="4"/>
      <c r="J11" s="4"/>
    </row>
    <row r="12" spans="1:10" ht="24" x14ac:dyDescent="0.2">
      <c r="A12" s="85"/>
      <c r="B12" s="92"/>
      <c r="C12" s="88"/>
      <c r="D12" s="46" t="s">
        <v>11</v>
      </c>
      <c r="E12" s="65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5"/>
      <c r="B13" s="92"/>
      <c r="C13" s="88"/>
      <c r="D13" s="45" t="s">
        <v>12</v>
      </c>
      <c r="E13" s="65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5"/>
      <c r="B14" s="92"/>
      <c r="C14" s="88"/>
      <c r="D14" s="45" t="s">
        <v>13</v>
      </c>
      <c r="E14" s="65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5" t="s">
        <v>42</v>
      </c>
      <c r="B15" s="101" t="s">
        <v>121</v>
      </c>
      <c r="C15" s="88" t="s">
        <v>29</v>
      </c>
      <c r="D15" s="44" t="s">
        <v>5</v>
      </c>
      <c r="E15" s="65">
        <f>SUM(F15:J15)</f>
        <v>897528.88345999992</v>
      </c>
      <c r="F15" s="65">
        <f>F16+F17+F18+F19+F21</f>
        <v>103224.7</v>
      </c>
      <c r="G15" s="65">
        <f t="shared" ref="G15:H15" si="3">G16+G17+G18+G19+G21</f>
        <v>130539.48346</v>
      </c>
      <c r="H15" s="65">
        <f t="shared" si="3"/>
        <v>108060.7</v>
      </c>
      <c r="I15" s="65">
        <f t="shared" ref="I15" si="4">I16+I17+I18+I19+I21</f>
        <v>111140.8</v>
      </c>
      <c r="J15" s="65">
        <f>J16+J17+J18+J19+J21</f>
        <v>444563.20000000001</v>
      </c>
    </row>
    <row r="16" spans="1:10" ht="16.5" customHeight="1" x14ac:dyDescent="0.2">
      <c r="A16" s="85"/>
      <c r="B16" s="101"/>
      <c r="C16" s="88"/>
      <c r="D16" s="45" t="s">
        <v>8</v>
      </c>
      <c r="E16" s="65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5"/>
      <c r="B17" s="101"/>
      <c r="C17" s="88"/>
      <c r="D17" s="45" t="s">
        <v>9</v>
      </c>
      <c r="E17" s="65">
        <f t="shared" si="5"/>
        <v>897528.88345999992</v>
      </c>
      <c r="F17" s="36">
        <f>107194.2+30.5+3.5-4003.5</f>
        <v>103224.7</v>
      </c>
      <c r="G17" s="36">
        <f>105110.6+11306.395+4214.1+957.535-797.35885-73.16654+9821.37885</f>
        <v>130539.48346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85"/>
      <c r="B18" s="101"/>
      <c r="C18" s="88"/>
      <c r="D18" s="45" t="s">
        <v>10</v>
      </c>
      <c r="E18" s="65"/>
      <c r="F18" s="1"/>
      <c r="G18" s="36"/>
      <c r="H18" s="36"/>
      <c r="I18" s="36"/>
      <c r="J18" s="36"/>
    </row>
    <row r="19" spans="1:10" ht="23.25" customHeight="1" x14ac:dyDescent="0.2">
      <c r="A19" s="85"/>
      <c r="B19" s="101"/>
      <c r="C19" s="88"/>
      <c r="D19" s="46" t="s">
        <v>11</v>
      </c>
      <c r="E19" s="65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5"/>
      <c r="B20" s="101"/>
      <c r="C20" s="88"/>
      <c r="D20" s="45" t="s">
        <v>12</v>
      </c>
      <c r="E20" s="65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5"/>
      <c r="B21" s="101"/>
      <c r="C21" s="88"/>
      <c r="D21" s="45" t="s">
        <v>13</v>
      </c>
      <c r="E21" s="65">
        <f t="shared" si="5"/>
        <v>0</v>
      </c>
      <c r="F21" s="1"/>
      <c r="G21" s="1"/>
      <c r="H21" s="1"/>
      <c r="I21" s="1"/>
      <c r="J21" s="66"/>
    </row>
    <row r="22" spans="1:10" ht="19.5" customHeight="1" x14ac:dyDescent="0.2">
      <c r="A22" s="85" t="s">
        <v>43</v>
      </c>
      <c r="B22" s="78" t="s">
        <v>122</v>
      </c>
      <c r="C22" s="88" t="s">
        <v>29</v>
      </c>
      <c r="D22" s="44" t="s">
        <v>5</v>
      </c>
      <c r="E22" s="65">
        <f>SUM(F22:J22)</f>
        <v>38860.716540000001</v>
      </c>
      <c r="F22" s="65">
        <f t="shared" ref="F22:H22" si="6">F23+F24+F25+F26+F28</f>
        <v>6399</v>
      </c>
      <c r="G22" s="65">
        <f t="shared" si="6"/>
        <v>8452.7165399999994</v>
      </c>
      <c r="H22" s="65">
        <f t="shared" si="6"/>
        <v>3864</v>
      </c>
      <c r="I22" s="65">
        <f t="shared" ref="I22" si="7">I23+I24+I25+I26+I28</f>
        <v>4029</v>
      </c>
      <c r="J22" s="65">
        <f>J24+J25</f>
        <v>16116</v>
      </c>
    </row>
    <row r="23" spans="1:10" ht="19.5" customHeight="1" x14ac:dyDescent="0.2">
      <c r="A23" s="85"/>
      <c r="B23" s="78"/>
      <c r="C23" s="88"/>
      <c r="D23" s="45" t="s">
        <v>8</v>
      </c>
      <c r="E23" s="65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5"/>
      <c r="B24" s="78"/>
      <c r="C24" s="88"/>
      <c r="D24" s="45" t="s">
        <v>9</v>
      </c>
      <c r="E24" s="65">
        <f t="shared" si="8"/>
        <v>38860.716540000001</v>
      </c>
      <c r="F24" s="66">
        <f>3069+2461.9+868.1</f>
        <v>6399</v>
      </c>
      <c r="G24" s="66">
        <f>3734+2005.07+797.35885+73.16654+1843.12115</f>
        <v>8452.7165399999994</v>
      </c>
      <c r="H24" s="66">
        <v>3864</v>
      </c>
      <c r="I24" s="66">
        <v>4029</v>
      </c>
      <c r="J24" s="66">
        <f>I24*4</f>
        <v>16116</v>
      </c>
    </row>
    <row r="25" spans="1:10" ht="19.5" customHeight="1" x14ac:dyDescent="0.2">
      <c r="A25" s="85"/>
      <c r="B25" s="78"/>
      <c r="C25" s="88"/>
      <c r="D25" s="45" t="s">
        <v>10</v>
      </c>
      <c r="E25" s="65">
        <f t="shared" si="8"/>
        <v>0</v>
      </c>
      <c r="F25" s="1"/>
      <c r="G25" s="66"/>
      <c r="H25" s="66"/>
      <c r="I25" s="66"/>
      <c r="J25" s="66"/>
    </row>
    <row r="26" spans="1:10" ht="26.25" customHeight="1" x14ac:dyDescent="0.2">
      <c r="A26" s="85"/>
      <c r="B26" s="78"/>
      <c r="C26" s="88"/>
      <c r="D26" s="46" t="s">
        <v>11</v>
      </c>
      <c r="E26" s="65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85"/>
      <c r="B27" s="78"/>
      <c r="C27" s="88"/>
      <c r="D27" s="45" t="s">
        <v>12</v>
      </c>
      <c r="E27" s="65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5"/>
      <c r="B28" s="78"/>
      <c r="C28" s="88"/>
      <c r="D28" s="45" t="s">
        <v>13</v>
      </c>
      <c r="E28" s="65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5" t="s">
        <v>44</v>
      </c>
      <c r="B29" s="78" t="s">
        <v>123</v>
      </c>
      <c r="C29" s="88" t="s">
        <v>29</v>
      </c>
      <c r="D29" s="44" t="s">
        <v>5</v>
      </c>
      <c r="E29" s="67">
        <f>SUM(F29:J29)</f>
        <v>29213.1</v>
      </c>
      <c r="F29" s="67">
        <f t="shared" ref="F29:J29" si="9">F30+F31+F32+F33+F35</f>
        <v>4687</v>
      </c>
      <c r="G29" s="67">
        <f t="shared" si="9"/>
        <v>4743.6000000000004</v>
      </c>
      <c r="H29" s="67">
        <f t="shared" si="9"/>
        <v>3243</v>
      </c>
      <c r="I29" s="67">
        <f t="shared" ref="I29" si="10">I30+I31+I32+I33+I35</f>
        <v>3307.9</v>
      </c>
      <c r="J29" s="67">
        <f t="shared" si="9"/>
        <v>13231.6</v>
      </c>
    </row>
    <row r="30" spans="1:10" ht="18" customHeight="1" x14ac:dyDescent="0.2">
      <c r="A30" s="85"/>
      <c r="B30" s="78"/>
      <c r="C30" s="88"/>
      <c r="D30" s="45" t="s">
        <v>8</v>
      </c>
      <c r="E30" s="67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85"/>
      <c r="B31" s="78"/>
      <c r="C31" s="88"/>
      <c r="D31" s="45" t="s">
        <v>9</v>
      </c>
      <c r="E31" s="67">
        <f>SUM(F31:J31)</f>
        <v>29213.1</v>
      </c>
      <c r="F31" s="66">
        <f>3117.4+606.7+962.9</f>
        <v>4687</v>
      </c>
      <c r="G31" s="66">
        <f>3182.2+857.535-857.535+1561.4</f>
        <v>4743.6000000000004</v>
      </c>
      <c r="H31" s="66">
        <v>3243</v>
      </c>
      <c r="I31" s="66">
        <v>3307.9</v>
      </c>
      <c r="J31" s="66">
        <f>I31*4</f>
        <v>13231.6</v>
      </c>
    </row>
    <row r="32" spans="1:10" ht="18" customHeight="1" x14ac:dyDescent="0.2">
      <c r="A32" s="85"/>
      <c r="B32" s="78"/>
      <c r="C32" s="88"/>
      <c r="D32" s="45" t="s">
        <v>10</v>
      </c>
      <c r="E32" s="67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85"/>
      <c r="B33" s="78"/>
      <c r="C33" s="88"/>
      <c r="D33" s="46" t="s">
        <v>11</v>
      </c>
      <c r="E33" s="67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85"/>
      <c r="B34" s="78"/>
      <c r="C34" s="88"/>
      <c r="D34" s="45" t="s">
        <v>12</v>
      </c>
      <c r="E34" s="67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85"/>
      <c r="B35" s="78"/>
      <c r="C35" s="88"/>
      <c r="D35" s="45" t="s">
        <v>13</v>
      </c>
      <c r="E35" s="67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85" t="s">
        <v>45</v>
      </c>
      <c r="B36" s="86" t="s">
        <v>101</v>
      </c>
      <c r="C36" s="89" t="s">
        <v>29</v>
      </c>
      <c r="D36" s="44" t="s">
        <v>5</v>
      </c>
      <c r="E36" s="65">
        <f>SUM(F36:J36)</f>
        <v>1639.2764199999999</v>
      </c>
      <c r="F36" s="67">
        <f t="shared" ref="F36:J36" si="12">F37+F38+F39+F40+F42</f>
        <v>84.726399999999998</v>
      </c>
      <c r="G36" s="67">
        <f t="shared" si="12"/>
        <v>108.89999999999998</v>
      </c>
      <c r="H36" s="67">
        <f t="shared" si="12"/>
        <v>240.94166999999999</v>
      </c>
      <c r="I36" s="67">
        <f t="shared" ref="I36" si="13">I37+I38+I39+I40+I42</f>
        <v>240.94166999999999</v>
      </c>
      <c r="J36" s="67">
        <f t="shared" si="12"/>
        <v>963.76667999999995</v>
      </c>
    </row>
    <row r="37" spans="1:10" ht="17.25" customHeight="1" x14ac:dyDescent="0.2">
      <c r="A37" s="85"/>
      <c r="B37" s="87"/>
      <c r="C37" s="90"/>
      <c r="D37" s="45" t="s">
        <v>8</v>
      </c>
      <c r="E37" s="65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85"/>
      <c r="B38" s="87"/>
      <c r="C38" s="90"/>
      <c r="D38" s="45" t="s">
        <v>9</v>
      </c>
      <c r="E38" s="65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85"/>
      <c r="B39" s="87"/>
      <c r="C39" s="90"/>
      <c r="D39" s="45" t="s">
        <v>10</v>
      </c>
      <c r="E39" s="65">
        <f t="shared" si="14"/>
        <v>1639.2764199999999</v>
      </c>
      <c r="F39" s="4">
        <f>110-25.2736</f>
        <v>84.726399999999998</v>
      </c>
      <c r="G39" s="4">
        <f>240.94167-132.04167</f>
        <v>108.89999999999998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85"/>
      <c r="B40" s="87"/>
      <c r="C40" s="90"/>
      <c r="D40" s="46" t="s">
        <v>11</v>
      </c>
      <c r="E40" s="65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85"/>
      <c r="B41" s="87"/>
      <c r="C41" s="90"/>
      <c r="D41" s="45" t="s">
        <v>12</v>
      </c>
      <c r="E41" s="65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5"/>
      <c r="B42" s="87"/>
      <c r="C42" s="91"/>
      <c r="D42" s="45" t="s">
        <v>13</v>
      </c>
      <c r="E42" s="65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5" t="s">
        <v>46</v>
      </c>
      <c r="B43" s="86" t="s">
        <v>102</v>
      </c>
      <c r="C43" s="89" t="s">
        <v>29</v>
      </c>
      <c r="D43" s="44" t="s">
        <v>5</v>
      </c>
      <c r="E43" s="65">
        <f>SUM(F43:J43)</f>
        <v>3653.5</v>
      </c>
      <c r="F43" s="67">
        <f t="shared" ref="F43:J43" si="15">F44+F45+F46+F47+F49</f>
        <v>3653.5</v>
      </c>
      <c r="G43" s="67">
        <f t="shared" si="15"/>
        <v>0</v>
      </c>
      <c r="H43" s="67">
        <f t="shared" si="15"/>
        <v>0</v>
      </c>
      <c r="I43" s="67">
        <f t="shared" ref="I43" si="16">I44+I45+I46+I47+I49</f>
        <v>0</v>
      </c>
      <c r="J43" s="67">
        <f t="shared" si="15"/>
        <v>0</v>
      </c>
    </row>
    <row r="44" spans="1:10" ht="16.5" customHeight="1" x14ac:dyDescent="0.2">
      <c r="A44" s="85"/>
      <c r="B44" s="87"/>
      <c r="C44" s="90"/>
      <c r="D44" s="45" t="s">
        <v>8</v>
      </c>
      <c r="E44" s="65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85"/>
      <c r="B45" s="87"/>
      <c r="C45" s="90"/>
      <c r="D45" s="45" t="s">
        <v>9</v>
      </c>
      <c r="E45" s="65">
        <f t="shared" si="17"/>
        <v>3653.5</v>
      </c>
      <c r="F45" s="66">
        <f>3608.8+44.7</f>
        <v>3653.5</v>
      </c>
      <c r="G45" s="67">
        <v>0</v>
      </c>
      <c r="H45" s="67">
        <v>0</v>
      </c>
      <c r="I45" s="67">
        <v>0</v>
      </c>
      <c r="J45" s="67">
        <v>0</v>
      </c>
    </row>
    <row r="46" spans="1:10" ht="16.5" customHeight="1" x14ac:dyDescent="0.2">
      <c r="A46" s="85"/>
      <c r="B46" s="87"/>
      <c r="C46" s="90"/>
      <c r="D46" s="45" t="s">
        <v>10</v>
      </c>
      <c r="E46" s="65">
        <f t="shared" si="17"/>
        <v>0</v>
      </c>
      <c r="F46" s="68"/>
      <c r="G46" s="66"/>
      <c r="H46" s="66"/>
      <c r="I46" s="66"/>
      <c r="J46" s="66"/>
    </row>
    <row r="47" spans="1:10" ht="24.75" customHeight="1" x14ac:dyDescent="0.2">
      <c r="A47" s="85"/>
      <c r="B47" s="87"/>
      <c r="C47" s="90"/>
      <c r="D47" s="46" t="s">
        <v>11</v>
      </c>
      <c r="E47" s="65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85"/>
      <c r="B48" s="87"/>
      <c r="C48" s="90"/>
      <c r="D48" s="45" t="s">
        <v>12</v>
      </c>
      <c r="E48" s="65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5"/>
      <c r="B49" s="87"/>
      <c r="C49" s="91"/>
      <c r="D49" s="45" t="s">
        <v>13</v>
      </c>
      <c r="E49" s="65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5" t="s">
        <v>47</v>
      </c>
      <c r="B50" s="86" t="s">
        <v>103</v>
      </c>
      <c r="C50" s="89" t="s">
        <v>30</v>
      </c>
      <c r="D50" s="44" t="s">
        <v>5</v>
      </c>
      <c r="E50" s="65">
        <f>SUM(F50:J50)</f>
        <v>0</v>
      </c>
      <c r="F50" s="67">
        <f t="shared" ref="F50:J50" si="18">F51+F52+F53+F54+F56</f>
        <v>0</v>
      </c>
      <c r="G50" s="67">
        <f t="shared" si="18"/>
        <v>0</v>
      </c>
      <c r="H50" s="67">
        <f t="shared" si="18"/>
        <v>0</v>
      </c>
      <c r="I50" s="67">
        <f t="shared" ref="I50" si="19">I51+I52+I53+I54+I56</f>
        <v>0</v>
      </c>
      <c r="J50" s="67">
        <f t="shared" si="18"/>
        <v>0</v>
      </c>
    </row>
    <row r="51" spans="1:11" ht="17.45" customHeight="1" x14ac:dyDescent="0.2">
      <c r="A51" s="85"/>
      <c r="B51" s="87"/>
      <c r="C51" s="90"/>
      <c r="D51" s="45" t="s">
        <v>8</v>
      </c>
      <c r="E51" s="65">
        <f t="shared" ref="E51:E56" si="20">SUM(F51:J51)</f>
        <v>0</v>
      </c>
      <c r="F51" s="66"/>
      <c r="G51" s="66"/>
      <c r="H51" s="66"/>
      <c r="I51" s="66"/>
      <c r="J51" s="69"/>
    </row>
    <row r="52" spans="1:11" ht="15.6" customHeight="1" x14ac:dyDescent="0.2">
      <c r="A52" s="85"/>
      <c r="B52" s="87"/>
      <c r="C52" s="90"/>
      <c r="D52" s="45" t="s">
        <v>9</v>
      </c>
      <c r="E52" s="65">
        <f t="shared" si="20"/>
        <v>0</v>
      </c>
      <c r="F52" s="66"/>
      <c r="G52" s="66"/>
      <c r="H52" s="66"/>
      <c r="I52" s="66"/>
      <c r="J52" s="66"/>
      <c r="K52" s="47"/>
    </row>
    <row r="53" spans="1:11" ht="15.6" customHeight="1" x14ac:dyDescent="0.2">
      <c r="A53" s="85"/>
      <c r="B53" s="87"/>
      <c r="C53" s="90"/>
      <c r="D53" s="45" t="s">
        <v>10</v>
      </c>
      <c r="E53" s="65">
        <f t="shared" si="20"/>
        <v>0</v>
      </c>
      <c r="F53" s="66"/>
      <c r="G53" s="66"/>
      <c r="H53" s="66"/>
      <c r="I53" s="66"/>
      <c r="J53" s="66"/>
    </row>
    <row r="54" spans="1:11" ht="24" x14ac:dyDescent="0.2">
      <c r="A54" s="85"/>
      <c r="B54" s="87"/>
      <c r="C54" s="90"/>
      <c r="D54" s="46" t="s">
        <v>11</v>
      </c>
      <c r="E54" s="65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85"/>
      <c r="B55" s="87"/>
      <c r="C55" s="90"/>
      <c r="D55" s="45" t="s">
        <v>12</v>
      </c>
      <c r="E55" s="65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5"/>
      <c r="B56" s="87"/>
      <c r="C56" s="91"/>
      <c r="D56" s="45" t="s">
        <v>13</v>
      </c>
      <c r="E56" s="65">
        <f t="shared" si="20"/>
        <v>0</v>
      </c>
      <c r="F56" s="66"/>
      <c r="G56" s="1"/>
      <c r="H56" s="1"/>
      <c r="I56" s="1"/>
      <c r="J56" s="1"/>
    </row>
    <row r="57" spans="1:11" ht="12" customHeight="1" x14ac:dyDescent="0.2">
      <c r="A57" s="85" t="s">
        <v>48</v>
      </c>
      <c r="B57" s="92" t="s">
        <v>104</v>
      </c>
      <c r="C57" s="88" t="s">
        <v>91</v>
      </c>
      <c r="D57" s="44" t="s">
        <v>5</v>
      </c>
      <c r="E57" s="65">
        <f>SUM(F57:J57)</f>
        <v>151060.66167</v>
      </c>
      <c r="F57" s="6">
        <f>F59+F60+F63</f>
        <v>18098.921990000003</v>
      </c>
      <c r="G57" s="6">
        <f t="shared" ref="G57:J57" si="21">G59+G60+G63</f>
        <v>18511.740439999998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85"/>
      <c r="B58" s="92"/>
      <c r="C58" s="88"/>
      <c r="D58" s="45" t="s">
        <v>8</v>
      </c>
      <c r="E58" s="65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5"/>
      <c r="B59" s="92"/>
      <c r="C59" s="88"/>
      <c r="D59" s="45" t="s">
        <v>9</v>
      </c>
      <c r="E59" s="65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85"/>
      <c r="B60" s="92"/>
      <c r="C60" s="88"/>
      <c r="D60" s="45" t="s">
        <v>10</v>
      </c>
      <c r="E60" s="65">
        <f t="shared" si="22"/>
        <v>143763.56167</v>
      </c>
      <c r="F60" s="8">
        <f>F67</f>
        <v>16274.121990000003</v>
      </c>
      <c r="G60" s="8">
        <f>G67</f>
        <v>17330.240439999998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85"/>
      <c r="B61" s="92"/>
      <c r="C61" s="88"/>
      <c r="D61" s="46" t="s">
        <v>11</v>
      </c>
      <c r="E61" s="65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85"/>
      <c r="B62" s="92"/>
      <c r="C62" s="88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85"/>
      <c r="B63" s="92"/>
      <c r="C63" s="88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85"/>
      <c r="B64" s="92"/>
      <c r="C64" s="89" t="s">
        <v>29</v>
      </c>
      <c r="D64" s="44" t="s">
        <v>5</v>
      </c>
      <c r="E64" s="65">
        <f>SUM(F64:J64)</f>
        <v>150749.36167000001</v>
      </c>
      <c r="F64" s="6">
        <f>F66+F67+F70</f>
        <v>17787.621990000003</v>
      </c>
      <c r="G64" s="6">
        <f>G66+G67+G70</f>
        <v>18511.740439999998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85"/>
      <c r="B65" s="92"/>
      <c r="C65" s="90"/>
      <c r="D65" s="45" t="s">
        <v>8</v>
      </c>
      <c r="E65" s="65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85"/>
      <c r="B66" s="92"/>
      <c r="C66" s="90"/>
      <c r="D66" s="45" t="s">
        <v>9</v>
      </c>
      <c r="E66" s="65">
        <f t="shared" si="28"/>
        <v>6985.7999999999993</v>
      </c>
      <c r="F66" s="8">
        <f>2235.12-729.52+7.1+0.8</f>
        <v>1513.4999999999998</v>
      </c>
      <c r="G66" s="8">
        <v>1181.5</v>
      </c>
      <c r="H66" s="66">
        <v>846.3</v>
      </c>
      <c r="I66" s="66">
        <v>688.9</v>
      </c>
      <c r="J66" s="66">
        <f>I66*4</f>
        <v>2755.6</v>
      </c>
    </row>
    <row r="67" spans="1:11" x14ac:dyDescent="0.2">
      <c r="A67" s="85"/>
      <c r="B67" s="92"/>
      <c r="C67" s="90"/>
      <c r="D67" s="45" t="s">
        <v>10</v>
      </c>
      <c r="E67" s="65">
        <f t="shared" si="28"/>
        <v>143763.56167</v>
      </c>
      <c r="F67" s="8">
        <f>17175.289+1218.68803+1581.558-110-2974.7264-616.68664</f>
        <v>16274.121990000003</v>
      </c>
      <c r="G67" s="8">
        <f>19359.13728-99+132.04167+75-2136.93851</f>
        <v>17330.240439999998</v>
      </c>
      <c r="H67" s="66">
        <v>18359.866539999999</v>
      </c>
      <c r="I67" s="66">
        <v>18359.866539999999</v>
      </c>
      <c r="J67" s="66">
        <f>I67*4</f>
        <v>73439.466159999996</v>
      </c>
    </row>
    <row r="68" spans="1:11" ht="24" x14ac:dyDescent="0.2">
      <c r="A68" s="85"/>
      <c r="B68" s="92"/>
      <c r="C68" s="90"/>
      <c r="D68" s="46" t="s">
        <v>11</v>
      </c>
      <c r="E68" s="65">
        <f>SUM(F68:J68)</f>
        <v>0</v>
      </c>
      <c r="F68" s="4"/>
      <c r="G68" s="4"/>
      <c r="H68" s="4"/>
      <c r="I68" s="4"/>
      <c r="J68" s="4"/>
    </row>
    <row r="69" spans="1:11" x14ac:dyDescent="0.2">
      <c r="A69" s="85"/>
      <c r="B69" s="92"/>
      <c r="C69" s="90"/>
      <c r="D69" s="45" t="s">
        <v>12</v>
      </c>
      <c r="E69" s="65">
        <f t="shared" si="28"/>
        <v>0</v>
      </c>
      <c r="F69" s="1"/>
      <c r="G69" s="1"/>
      <c r="H69" s="1"/>
      <c r="I69" s="1"/>
      <c r="J69" s="1"/>
    </row>
    <row r="70" spans="1:11" x14ac:dyDescent="0.2">
      <c r="A70" s="85"/>
      <c r="B70" s="92"/>
      <c r="C70" s="91"/>
      <c r="D70" s="45" t="s">
        <v>13</v>
      </c>
      <c r="E70" s="65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5"/>
      <c r="B71" s="92"/>
      <c r="C71" s="89" t="s">
        <v>31</v>
      </c>
      <c r="D71" s="44" t="s">
        <v>5</v>
      </c>
      <c r="E71" s="65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85"/>
      <c r="B72" s="92"/>
      <c r="C72" s="90"/>
      <c r="D72" s="45" t="s">
        <v>8</v>
      </c>
      <c r="E72" s="65">
        <f t="shared" ref="E72:E77" si="30">SUM(F72:J72)</f>
        <v>0</v>
      </c>
      <c r="F72" s="70"/>
      <c r="G72" s="70"/>
      <c r="H72" s="70"/>
      <c r="I72" s="70"/>
      <c r="J72" s="70"/>
    </row>
    <row r="73" spans="1:11" x14ac:dyDescent="0.2">
      <c r="A73" s="85"/>
      <c r="B73" s="92"/>
      <c r="C73" s="90"/>
      <c r="D73" s="45" t="s">
        <v>9</v>
      </c>
      <c r="E73" s="65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85"/>
      <c r="B74" s="92"/>
      <c r="C74" s="90"/>
      <c r="D74" s="45" t="s">
        <v>10</v>
      </c>
      <c r="E74" s="65">
        <f t="shared" si="30"/>
        <v>0</v>
      </c>
      <c r="F74" s="8"/>
      <c r="G74" s="6"/>
      <c r="H74" s="36"/>
      <c r="I74" s="36"/>
      <c r="J74" s="70"/>
    </row>
    <row r="75" spans="1:11" ht="24" x14ac:dyDescent="0.2">
      <c r="A75" s="85"/>
      <c r="B75" s="92"/>
      <c r="C75" s="90"/>
      <c r="D75" s="46" t="s">
        <v>11</v>
      </c>
      <c r="E75" s="65">
        <f t="shared" si="30"/>
        <v>0</v>
      </c>
      <c r="F75" s="70"/>
      <c r="G75" s="70"/>
      <c r="H75" s="70"/>
      <c r="I75" s="70"/>
      <c r="J75" s="70"/>
    </row>
    <row r="76" spans="1:11" x14ac:dyDescent="0.2">
      <c r="A76" s="85"/>
      <c r="B76" s="92"/>
      <c r="C76" s="90"/>
      <c r="D76" s="45" t="s">
        <v>12</v>
      </c>
      <c r="E76" s="65">
        <f t="shared" si="30"/>
        <v>0</v>
      </c>
      <c r="F76" s="1"/>
      <c r="G76" s="1"/>
      <c r="H76" s="1"/>
      <c r="I76" s="1"/>
      <c r="J76" s="1"/>
    </row>
    <row r="77" spans="1:11" x14ac:dyDescent="0.2">
      <c r="A77" s="85"/>
      <c r="B77" s="92"/>
      <c r="C77" s="91"/>
      <c r="D77" s="45" t="s">
        <v>13</v>
      </c>
      <c r="E77" s="65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7" t="s">
        <v>14</v>
      </c>
      <c r="B78" s="97"/>
      <c r="C78" s="94"/>
      <c r="D78" s="49" t="s">
        <v>5</v>
      </c>
      <c r="E78" s="3">
        <f>SUM(F78:J78)</f>
        <v>1128253.63809</v>
      </c>
      <c r="F78" s="5">
        <f>SUM(F79:F84)</f>
        <v>136945.34839</v>
      </c>
      <c r="G78" s="5">
        <f t="shared" ref="G78:J78" si="31">SUM(G79:G84)</f>
        <v>163056.44044000001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7"/>
      <c r="B79" s="97"/>
      <c r="C79" s="95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7"/>
      <c r="B80" s="97"/>
      <c r="C80" s="95"/>
      <c r="D80" s="49" t="s">
        <v>9</v>
      </c>
      <c r="E80" s="3">
        <f t="shared" ref="E80:E84" si="34">SUM(F80:J80)</f>
        <v>982850.8</v>
      </c>
      <c r="F80" s="36">
        <f>F10+F17+F24+F31+F45+F52+F59</f>
        <v>120586.5</v>
      </c>
      <c r="G80" s="36">
        <f t="shared" ref="G80:J80" si="35">G10+G17+G24+G31+G45+G52+G59</f>
        <v>145617.30000000002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7"/>
      <c r="B81" s="97"/>
      <c r="C81" s="95"/>
      <c r="D81" s="49" t="s">
        <v>10</v>
      </c>
      <c r="E81" s="3">
        <f t="shared" si="34"/>
        <v>145402.83809</v>
      </c>
      <c r="F81" s="36">
        <f>F18+F25+F39+F53+F60</f>
        <v>16358.848390000003</v>
      </c>
      <c r="G81" s="36">
        <f>G18+G25+G39+G53+G60</f>
        <v>17439.140439999999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7"/>
      <c r="B82" s="97"/>
      <c r="C82" s="95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7"/>
      <c r="B83" s="97"/>
      <c r="C83" s="95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7"/>
      <c r="B84" s="97"/>
      <c r="C84" s="96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77" t="s">
        <v>15</v>
      </c>
      <c r="B85" s="77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76" t="s">
        <v>16</v>
      </c>
      <c r="B86" s="76"/>
      <c r="C86" s="80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76"/>
      <c r="B87" s="76"/>
      <c r="C87" s="81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76"/>
      <c r="B88" s="76"/>
      <c r="C88" s="81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76"/>
      <c r="B89" s="76"/>
      <c r="C89" s="81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76"/>
      <c r="B90" s="76"/>
      <c r="C90" s="81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76"/>
      <c r="B91" s="76"/>
      <c r="C91" s="81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76"/>
      <c r="B92" s="76"/>
      <c r="C92" s="82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76" t="s">
        <v>17</v>
      </c>
      <c r="B93" s="76"/>
      <c r="C93" s="80"/>
      <c r="D93" s="44" t="s">
        <v>5</v>
      </c>
      <c r="E93" s="6">
        <f>SUM(F93:J93)</f>
        <v>1128253.63809</v>
      </c>
      <c r="F93" s="6">
        <f>F94+F95+F96+F97+F99</f>
        <v>136945.34839</v>
      </c>
      <c r="G93" s="6">
        <f t="shared" ref="G93:J93" si="39">G94+G95+G96+G97+G99</f>
        <v>163056.44044000001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76"/>
      <c r="B94" s="76"/>
      <c r="C94" s="81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76"/>
      <c r="B95" s="76"/>
      <c r="C95" s="81"/>
      <c r="D95" s="45" t="s">
        <v>9</v>
      </c>
      <c r="E95" s="6">
        <f t="shared" si="41"/>
        <v>982850.8</v>
      </c>
      <c r="F95" s="4">
        <f>F80</f>
        <v>120586.5</v>
      </c>
      <c r="G95" s="4">
        <f t="shared" ref="G95:J95" si="44">G80</f>
        <v>145617.30000000002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76"/>
      <c r="B96" s="76"/>
      <c r="C96" s="81"/>
      <c r="D96" s="45" t="s">
        <v>10</v>
      </c>
      <c r="E96" s="6">
        <f t="shared" si="41"/>
        <v>145402.83809</v>
      </c>
      <c r="F96" s="4">
        <f>F81</f>
        <v>16358.848390000003</v>
      </c>
      <c r="G96" s="4">
        <f t="shared" ref="G96:J96" si="46">G81</f>
        <v>17439.140439999999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76"/>
      <c r="B97" s="76"/>
      <c r="C97" s="81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76"/>
      <c r="B98" s="76"/>
      <c r="C98" s="81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76"/>
      <c r="B99" s="76"/>
      <c r="C99" s="82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77" t="s">
        <v>15</v>
      </c>
      <c r="B100" s="77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78" t="s">
        <v>18</v>
      </c>
      <c r="B101" s="78"/>
      <c r="C101" s="80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78"/>
      <c r="B102" s="78"/>
      <c r="C102" s="81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78"/>
      <c r="B103" s="78"/>
      <c r="C103" s="81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78"/>
      <c r="B104" s="78"/>
      <c r="C104" s="81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78"/>
      <c r="B105" s="78"/>
      <c r="C105" s="81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78"/>
      <c r="B106" s="78"/>
      <c r="C106" s="81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78"/>
      <c r="B107" s="78"/>
      <c r="C107" s="82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76" t="s">
        <v>19</v>
      </c>
      <c r="B108" s="76"/>
      <c r="C108" s="83"/>
      <c r="D108" s="44" t="s">
        <v>5</v>
      </c>
      <c r="E108" s="6">
        <f>SUM(F108:J108)</f>
        <v>1128253.63809</v>
      </c>
      <c r="F108" s="6">
        <f t="shared" ref="F108:J108" si="50">F109+F110+F111+F112+F114</f>
        <v>136945.34839</v>
      </c>
      <c r="G108" s="6">
        <f t="shared" si="50"/>
        <v>163056.44044000001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76"/>
      <c r="B109" s="76"/>
      <c r="C109" s="83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76"/>
      <c r="B110" s="76"/>
      <c r="C110" s="83"/>
      <c r="D110" s="45" t="s">
        <v>9</v>
      </c>
      <c r="E110" s="6">
        <f t="shared" si="52"/>
        <v>982850.8</v>
      </c>
      <c r="F110" s="4">
        <f>F95</f>
        <v>120586.5</v>
      </c>
      <c r="G110" s="4">
        <f>G95</f>
        <v>145617.30000000002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76"/>
      <c r="B111" s="76"/>
      <c r="C111" s="83"/>
      <c r="D111" s="45" t="s">
        <v>10</v>
      </c>
      <c r="E111" s="6">
        <f t="shared" si="52"/>
        <v>145402.83809</v>
      </c>
      <c r="F111" s="4">
        <f>F96</f>
        <v>16358.848390000003</v>
      </c>
      <c r="G111" s="4">
        <f t="shared" ref="G111:J111" si="57">G96</f>
        <v>17439.140439999999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76"/>
      <c r="B112" s="76"/>
      <c r="C112" s="83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76"/>
      <c r="B113" s="76"/>
      <c r="C113" s="83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76"/>
      <c r="B114" s="76"/>
      <c r="C114" s="83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77" t="s">
        <v>15</v>
      </c>
      <c r="B115" s="77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93" t="s">
        <v>32</v>
      </c>
      <c r="B116" s="93"/>
      <c r="C116" s="79"/>
      <c r="D116" s="44" t="s">
        <v>5</v>
      </c>
      <c r="E116" s="6">
        <f>SUM(F116:J116)</f>
        <v>1127942.33809</v>
      </c>
      <c r="F116" s="6">
        <f t="shared" ref="F116:J116" si="61">F117+F118+F119+F120+F122</f>
        <v>136634.04839000001</v>
      </c>
      <c r="G116" s="6">
        <f t="shared" si="61"/>
        <v>163056.44044000001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93"/>
      <c r="B117" s="93"/>
      <c r="C117" s="79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93"/>
      <c r="B118" s="93"/>
      <c r="C118" s="79"/>
      <c r="D118" s="45" t="s">
        <v>9</v>
      </c>
      <c r="E118" s="6">
        <f t="shared" si="63"/>
        <v>982539.5</v>
      </c>
      <c r="F118" s="4">
        <f>F10+F17+F24+F31+F45+F66</f>
        <v>120275.2</v>
      </c>
      <c r="G118" s="4">
        <f t="shared" ref="G118:J118" si="64">G10+G17+G24+G31+G45+G66</f>
        <v>145617.30000000002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93"/>
      <c r="B119" s="93"/>
      <c r="C119" s="79"/>
      <c r="D119" s="45" t="s">
        <v>10</v>
      </c>
      <c r="E119" s="6">
        <f t="shared" si="63"/>
        <v>145402.83809</v>
      </c>
      <c r="F119" s="4">
        <f>F18+F25+F67+F39</f>
        <v>16358.848390000003</v>
      </c>
      <c r="G119" s="4">
        <f>G18+G25+G67+G39</f>
        <v>17439.140439999999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93"/>
      <c r="B120" s="93"/>
      <c r="C120" s="79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93"/>
      <c r="B121" s="93"/>
      <c r="C121" s="79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93"/>
      <c r="B122" s="93"/>
      <c r="C122" s="79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84" t="s">
        <v>85</v>
      </c>
      <c r="B123" s="84"/>
      <c r="C123" s="79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84"/>
      <c r="B124" s="84"/>
      <c r="C124" s="79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84"/>
      <c r="B125" s="84"/>
      <c r="C125" s="79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84"/>
      <c r="B126" s="84"/>
      <c r="C126" s="79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84"/>
      <c r="B127" s="84"/>
      <c r="C127" s="79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84"/>
      <c r="B128" s="84"/>
      <c r="C128" s="79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84"/>
      <c r="B129" s="84"/>
      <c r="C129" s="79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84" t="s">
        <v>93</v>
      </c>
      <c r="B130" s="84"/>
      <c r="C130" s="79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84"/>
      <c r="B131" s="84"/>
      <c r="C131" s="79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84"/>
      <c r="B132" s="84"/>
      <c r="C132" s="79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84"/>
      <c r="B133" s="84"/>
      <c r="C133" s="79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84"/>
      <c r="B134" s="84"/>
      <c r="C134" s="79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84"/>
      <c r="B135" s="84"/>
      <c r="C135" s="79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84"/>
      <c r="B136" s="84"/>
      <c r="C136" s="79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6" t="s">
        <v>20</v>
      </c>
      <c r="B2" s="106"/>
      <c r="C2" s="106"/>
      <c r="D2" s="106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5" t="s">
        <v>137</v>
      </c>
      <c r="B6" s="105"/>
      <c r="C6" s="105"/>
      <c r="D6" s="105"/>
    </row>
    <row r="7" spans="1:5" s="56" customFormat="1" ht="34.5" customHeight="1" x14ac:dyDescent="0.2">
      <c r="A7" s="105" t="s">
        <v>89</v>
      </c>
      <c r="B7" s="105"/>
      <c r="C7" s="105"/>
      <c r="D7" s="105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9" t="s">
        <v>42</v>
      </c>
      <c r="B9" s="107" t="s">
        <v>125</v>
      </c>
      <c r="C9" s="58" t="s">
        <v>129</v>
      </c>
      <c r="D9" s="58" t="s">
        <v>134</v>
      </c>
    </row>
    <row r="10" spans="1:5" ht="91.5" customHeight="1" x14ac:dyDescent="0.2">
      <c r="A10" s="110"/>
      <c r="B10" s="108"/>
      <c r="C10" s="59" t="s">
        <v>140</v>
      </c>
      <c r="D10" s="58" t="s">
        <v>141</v>
      </c>
    </row>
    <row r="11" spans="1:5" ht="78.75" customHeight="1" x14ac:dyDescent="0.2">
      <c r="A11" s="64" t="s">
        <v>43</v>
      </c>
      <c r="B11" s="63" t="s">
        <v>126</v>
      </c>
      <c r="C11" s="58" t="s">
        <v>130</v>
      </c>
      <c r="D11" s="58" t="s">
        <v>135</v>
      </c>
    </row>
    <row r="12" spans="1:5" ht="84" customHeight="1" x14ac:dyDescent="0.2">
      <c r="A12" s="64" t="s">
        <v>44</v>
      </c>
      <c r="B12" s="63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102" t="s">
        <v>84</v>
      </c>
      <c r="B15" s="103"/>
      <c r="C15" s="103"/>
      <c r="D15" s="104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102" t="s">
        <v>138</v>
      </c>
      <c r="B17" s="103"/>
      <c r="C17" s="103"/>
      <c r="D17" s="104"/>
    </row>
    <row r="18" spans="1:5" ht="16.5" customHeight="1" x14ac:dyDescent="0.2">
      <c r="A18" s="102" t="s">
        <v>139</v>
      </c>
      <c r="B18" s="103"/>
      <c r="C18" s="103"/>
      <c r="D18" s="104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11" t="s">
        <v>49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x14ac:dyDescent="0.25">
      <c r="A2" s="112" t="s">
        <v>50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41.25" customHeight="1" x14ac:dyDescent="0.25">
      <c r="A3" s="113" t="s">
        <v>88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4" t="s">
        <v>51</v>
      </c>
      <c r="B5" s="114" t="s">
        <v>52</v>
      </c>
      <c r="C5" s="114" t="s">
        <v>53</v>
      </c>
      <c r="D5" s="114" t="s">
        <v>54</v>
      </c>
      <c r="E5" s="114" t="s">
        <v>116</v>
      </c>
      <c r="F5" s="114" t="s">
        <v>119</v>
      </c>
      <c r="G5" s="114" t="s">
        <v>55</v>
      </c>
      <c r="H5" s="116" t="s">
        <v>117</v>
      </c>
      <c r="I5" s="116"/>
      <c r="J5" s="116"/>
      <c r="K5" s="114" t="s">
        <v>56</v>
      </c>
      <c r="L5" s="114" t="s">
        <v>57</v>
      </c>
    </row>
    <row r="6" spans="1:12" ht="112.5" customHeight="1" x14ac:dyDescent="0.25">
      <c r="A6" s="115"/>
      <c r="B6" s="115"/>
      <c r="C6" s="115"/>
      <c r="D6" s="115"/>
      <c r="E6" s="115"/>
      <c r="F6" s="115"/>
      <c r="G6" s="115"/>
      <c r="H6" s="51" t="s">
        <v>118</v>
      </c>
      <c r="I6" s="51" t="s">
        <v>118</v>
      </c>
      <c r="J6" s="51" t="s">
        <v>118</v>
      </c>
      <c r="K6" s="115"/>
      <c r="L6" s="115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1" t="s">
        <v>60</v>
      </c>
      <c r="B1" s="111"/>
      <c r="C1" s="111"/>
      <c r="D1" s="111"/>
      <c r="E1" s="111"/>
      <c r="F1" s="111"/>
      <c r="G1" s="111"/>
    </row>
    <row r="2" spans="1:7" x14ac:dyDescent="0.25">
      <c r="A2" s="112" t="s">
        <v>61</v>
      </c>
      <c r="B2" s="112"/>
      <c r="C2" s="112"/>
      <c r="D2" s="112"/>
      <c r="E2" s="112"/>
      <c r="F2" s="112"/>
      <c r="G2" s="112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1" t="s">
        <v>68</v>
      </c>
      <c r="B1" s="111"/>
      <c r="C1" s="111"/>
      <c r="D1" s="111"/>
    </row>
    <row r="2" spans="1:4" x14ac:dyDescent="0.25">
      <c r="A2" s="112" t="s">
        <v>69</v>
      </c>
      <c r="B2" s="112"/>
      <c r="C2" s="112"/>
      <c r="D2" s="112"/>
    </row>
    <row r="3" spans="1:4" x14ac:dyDescent="0.25">
      <c r="A3" s="112" t="s">
        <v>70</v>
      </c>
      <c r="B3" s="112"/>
      <c r="C3" s="112"/>
      <c r="D3" s="112"/>
    </row>
    <row r="4" spans="1:4" x14ac:dyDescent="0.25">
      <c r="A4" s="112" t="s">
        <v>71</v>
      </c>
      <c r="B4" s="112"/>
      <c r="C4" s="112"/>
      <c r="D4" s="112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1" t="s">
        <v>75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2" x14ac:dyDescent="0.25">
      <c r="A2" s="112" t="s">
        <v>76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2" x14ac:dyDescent="0.25">
      <c r="A3" s="124" t="s">
        <v>110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4" t="s">
        <v>62</v>
      </c>
      <c r="B5" s="114" t="s">
        <v>77</v>
      </c>
      <c r="C5" s="114" t="s">
        <v>78</v>
      </c>
      <c r="D5" s="114" t="s">
        <v>79</v>
      </c>
      <c r="E5" s="114" t="s">
        <v>107</v>
      </c>
      <c r="F5" s="116" t="s">
        <v>80</v>
      </c>
      <c r="G5" s="116"/>
      <c r="H5" s="116"/>
      <c r="I5" s="116"/>
      <c r="J5" s="116"/>
      <c r="K5" s="116"/>
    </row>
    <row r="6" spans="1:12" x14ac:dyDescent="0.25">
      <c r="A6" s="125"/>
      <c r="B6" s="125"/>
      <c r="C6" s="125"/>
      <c r="D6" s="125"/>
      <c r="E6" s="125"/>
      <c r="F6" s="116" t="s">
        <v>5</v>
      </c>
      <c r="G6" s="116" t="s">
        <v>6</v>
      </c>
      <c r="H6" s="116"/>
      <c r="I6" s="116"/>
      <c r="J6" s="116"/>
      <c r="K6" s="116"/>
    </row>
    <row r="7" spans="1:12" ht="57.75" customHeight="1" x14ac:dyDescent="0.25">
      <c r="A7" s="115"/>
      <c r="B7" s="115"/>
      <c r="C7" s="115"/>
      <c r="D7" s="115"/>
      <c r="E7" s="115"/>
      <c r="F7" s="116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7" t="s">
        <v>105</v>
      </c>
      <c r="F9" s="118"/>
      <c r="G9" s="118"/>
      <c r="H9" s="118"/>
      <c r="I9" s="118"/>
      <c r="J9" s="118"/>
      <c r="K9" s="119"/>
      <c r="L9" s="123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3"/>
    </row>
    <row r="11" spans="1:12" s="23" customFormat="1" x14ac:dyDescent="0.25">
      <c r="A11" s="24"/>
      <c r="B11" s="25"/>
      <c r="C11" s="20"/>
      <c r="D11" s="20"/>
      <c r="E11" s="120" t="s">
        <v>106</v>
      </c>
      <c r="F11" s="121"/>
      <c r="G11" s="121"/>
      <c r="H11" s="121"/>
      <c r="I11" s="121"/>
      <c r="J11" s="121"/>
      <c r="K11" s="122"/>
      <c r="L11" s="123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7" t="s">
        <v>26</v>
      </c>
      <c r="B2" s="127"/>
      <c r="C2" s="127"/>
      <c r="D2" s="127"/>
      <c r="E2" s="127"/>
      <c r="F2" s="127"/>
      <c r="G2" s="127"/>
      <c r="H2" s="127"/>
    </row>
    <row r="3" spans="1:8" x14ac:dyDescent="0.25">
      <c r="A3" s="127"/>
      <c r="B3" s="127"/>
      <c r="C3" s="127"/>
      <c r="D3" s="127"/>
      <c r="E3" s="127"/>
      <c r="F3" s="127"/>
      <c r="G3" s="127"/>
      <c r="H3" s="127"/>
    </row>
    <row r="4" spans="1:8" x14ac:dyDescent="0.25">
      <c r="A4" s="126" t="s">
        <v>23</v>
      </c>
      <c r="B4" s="126" t="s">
        <v>81</v>
      </c>
      <c r="C4" s="126" t="s">
        <v>24</v>
      </c>
      <c r="D4" s="126" t="s">
        <v>82</v>
      </c>
      <c r="E4" s="126"/>
      <c r="F4" s="126"/>
      <c r="G4" s="126"/>
      <c r="H4" s="126" t="s">
        <v>25</v>
      </c>
    </row>
    <row r="5" spans="1:8" ht="103.5" customHeight="1" x14ac:dyDescent="0.25">
      <c r="A5" s="126"/>
      <c r="B5" s="126"/>
      <c r="C5" s="126"/>
      <c r="D5" s="29" t="s">
        <v>27</v>
      </c>
      <c r="E5" s="29" t="s">
        <v>28</v>
      </c>
      <c r="F5" s="29" t="s">
        <v>83</v>
      </c>
      <c r="G5" s="29" t="s">
        <v>86</v>
      </c>
      <c r="H5" s="126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2024-12-18T06:41:07Z</cp:lastPrinted>
  <dcterms:created xsi:type="dcterms:W3CDTF">2021-11-15T12:04:53Z</dcterms:created>
  <dcterms:modified xsi:type="dcterms:W3CDTF">2024-12-19T04:17:42Z</dcterms:modified>
</cp:coreProperties>
</file>