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26142F13-6BDB-43E9-A456-6B721467CFC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таблица 2" sheetId="6" r:id="rId1"/>
  </sheets>
  <definedNames>
    <definedName name="_Hlk69889099" localSheetId="0">'таблица 2'!$A$131</definedName>
    <definedName name="_Hlk69889156" localSheetId="0">'таблица 2'!$A$132</definedName>
    <definedName name="_xlnm.Print_Titles" localSheetId="0">'таблица 2'!$4:$7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6" l="1"/>
  <c r="I25" i="6" s="1"/>
  <c r="H32" i="6"/>
  <c r="H25" i="6" s="1"/>
  <c r="G32" i="6"/>
  <c r="G39" i="6"/>
  <c r="I67" i="6"/>
  <c r="H67" i="6"/>
  <c r="G67" i="6"/>
  <c r="G115" i="6"/>
  <c r="J46" i="6"/>
  <c r="I46" i="6"/>
  <c r="H46" i="6"/>
  <c r="G46" i="6"/>
  <c r="F67" i="6"/>
  <c r="I70" i="6"/>
  <c r="H70" i="6"/>
  <c r="H126" i="6"/>
  <c r="G126" i="6"/>
  <c r="F46" i="6"/>
  <c r="F126" i="6" s="1"/>
  <c r="F70" i="6"/>
  <c r="I28" i="6"/>
  <c r="H28" i="6"/>
  <c r="G28" i="6"/>
  <c r="F28" i="6"/>
  <c r="F36" i="6"/>
  <c r="E56" i="6"/>
  <c r="J55" i="6"/>
  <c r="E55" i="6" s="1"/>
  <c r="J54" i="6"/>
  <c r="E54" i="6" s="1"/>
  <c r="J53" i="6"/>
  <c r="J52" i="6"/>
  <c r="E52" i="6" s="1"/>
  <c r="J51" i="6"/>
  <c r="E51" i="6" s="1"/>
  <c r="I50" i="6"/>
  <c r="H50" i="6"/>
  <c r="G50" i="6"/>
  <c r="F50" i="6"/>
  <c r="J14" i="6"/>
  <c r="H14" i="6"/>
  <c r="J13" i="6"/>
  <c r="E13" i="6"/>
  <c r="J12" i="6"/>
  <c r="E12" i="6" s="1"/>
  <c r="J11" i="6"/>
  <c r="E11" i="6" s="1"/>
  <c r="J10" i="6"/>
  <c r="E10" i="6" s="1"/>
  <c r="J9" i="6"/>
  <c r="E9" i="6" s="1"/>
  <c r="I8" i="6"/>
  <c r="G8" i="6"/>
  <c r="F8" i="6"/>
  <c r="I129" i="6"/>
  <c r="H129" i="6"/>
  <c r="G129" i="6"/>
  <c r="F129" i="6"/>
  <c r="E49" i="6"/>
  <c r="J48" i="6"/>
  <c r="E48" i="6" s="1"/>
  <c r="J47" i="6"/>
  <c r="E47" i="6" s="1"/>
  <c r="J45" i="6"/>
  <c r="E45" i="6" s="1"/>
  <c r="J44" i="6"/>
  <c r="E44" i="6" s="1"/>
  <c r="I43" i="6"/>
  <c r="F43" i="6"/>
  <c r="I115" i="6"/>
  <c r="F115" i="6"/>
  <c r="I77" i="6"/>
  <c r="E35" i="6"/>
  <c r="J34" i="6"/>
  <c r="E34" i="6" s="1"/>
  <c r="J33" i="6"/>
  <c r="E33" i="6" s="1"/>
  <c r="J25" i="6"/>
  <c r="J74" i="6" s="1"/>
  <c r="J71" i="6" s="1"/>
  <c r="H29" i="6"/>
  <c r="J31" i="6"/>
  <c r="E31" i="6" s="1"/>
  <c r="J30" i="6"/>
  <c r="E30" i="6" s="1"/>
  <c r="I29" i="6"/>
  <c r="J66" i="6"/>
  <c r="J68" i="6"/>
  <c r="J69" i="6"/>
  <c r="J65" i="6"/>
  <c r="J59" i="6"/>
  <c r="J125" i="6" s="1"/>
  <c r="J60" i="6"/>
  <c r="J61" i="6"/>
  <c r="E61" i="6" s="1"/>
  <c r="J62" i="6"/>
  <c r="J58" i="6"/>
  <c r="E58" i="6" s="1"/>
  <c r="J38" i="6"/>
  <c r="E38" i="6" s="1"/>
  <c r="J40" i="6"/>
  <c r="J120" i="6" s="1"/>
  <c r="J41" i="6"/>
  <c r="E41" i="6" s="1"/>
  <c r="J122" i="6"/>
  <c r="J37" i="6"/>
  <c r="J117" i="6" s="1"/>
  <c r="J24" i="6"/>
  <c r="E24" i="6" s="1"/>
  <c r="J26" i="6"/>
  <c r="E26" i="6" s="1"/>
  <c r="J27" i="6"/>
  <c r="J23" i="6"/>
  <c r="E23" i="6" s="1"/>
  <c r="J17" i="6"/>
  <c r="E17" i="6" s="1"/>
  <c r="J18" i="6"/>
  <c r="J19" i="6"/>
  <c r="E19" i="6" s="1"/>
  <c r="J20" i="6"/>
  <c r="E20" i="6" s="1"/>
  <c r="J21" i="6"/>
  <c r="J16" i="6"/>
  <c r="E16" i="6" s="1"/>
  <c r="J79" i="6"/>
  <c r="J94" i="6"/>
  <c r="I76" i="6"/>
  <c r="H76" i="6"/>
  <c r="G76" i="6"/>
  <c r="I75" i="6"/>
  <c r="H75" i="6"/>
  <c r="G75" i="6"/>
  <c r="F76" i="6"/>
  <c r="F75" i="6"/>
  <c r="I73" i="6"/>
  <c r="H73" i="6"/>
  <c r="G73" i="6"/>
  <c r="F73" i="6"/>
  <c r="I72" i="6"/>
  <c r="H72" i="6"/>
  <c r="G72" i="6"/>
  <c r="F72" i="6"/>
  <c r="H36" i="6"/>
  <c r="I36" i="6"/>
  <c r="F57" i="6"/>
  <c r="G57" i="6"/>
  <c r="I57" i="6"/>
  <c r="H57" i="6"/>
  <c r="H21" i="6"/>
  <c r="H15" i="6" s="1"/>
  <c r="I15" i="6"/>
  <c r="G15" i="6"/>
  <c r="F15" i="6"/>
  <c r="G25" i="6" l="1"/>
  <c r="G22" i="6" s="1"/>
  <c r="G36" i="6"/>
  <c r="J112" i="6"/>
  <c r="G77" i="6"/>
  <c r="G43" i="6"/>
  <c r="F25" i="6"/>
  <c r="H43" i="6"/>
  <c r="E14" i="6"/>
  <c r="H74" i="6"/>
  <c r="I126" i="6"/>
  <c r="E46" i="6"/>
  <c r="F77" i="6"/>
  <c r="E53" i="6"/>
  <c r="J104" i="6"/>
  <c r="J28" i="6"/>
  <c r="F22" i="6"/>
  <c r="I74" i="6"/>
  <c r="H8" i="6"/>
  <c r="E59" i="6"/>
  <c r="J50" i="6"/>
  <c r="E50" i="6" s="1"/>
  <c r="J8" i="6"/>
  <c r="J114" i="6"/>
  <c r="G29" i="6"/>
  <c r="J129" i="6"/>
  <c r="H112" i="6"/>
  <c r="J126" i="6"/>
  <c r="E40" i="6"/>
  <c r="E60" i="6"/>
  <c r="J75" i="6"/>
  <c r="J105" i="6" s="1"/>
  <c r="E32" i="6"/>
  <c r="J43" i="6"/>
  <c r="E43" i="6" s="1"/>
  <c r="G112" i="6"/>
  <c r="G109" i="6" s="1"/>
  <c r="E27" i="6"/>
  <c r="J115" i="6"/>
  <c r="F112" i="6"/>
  <c r="J113" i="6"/>
  <c r="I112" i="6"/>
  <c r="J76" i="6"/>
  <c r="J15" i="6"/>
  <c r="E15" i="6" s="1"/>
  <c r="F29" i="6"/>
  <c r="I22" i="6"/>
  <c r="H22" i="6"/>
  <c r="J29" i="6"/>
  <c r="E18" i="6"/>
  <c r="J110" i="6"/>
  <c r="J111" i="6"/>
  <c r="J36" i="6"/>
  <c r="J124" i="6"/>
  <c r="J57" i="6"/>
  <c r="E57" i="6" s="1"/>
  <c r="J119" i="6"/>
  <c r="E42" i="6"/>
  <c r="E39" i="6"/>
  <c r="J72" i="6"/>
  <c r="J102" i="6" s="1"/>
  <c r="J118" i="6"/>
  <c r="J73" i="6"/>
  <c r="J103" i="6" s="1"/>
  <c r="J64" i="6"/>
  <c r="E62" i="6"/>
  <c r="J88" i="6"/>
  <c r="E63" i="6"/>
  <c r="E21" i="6"/>
  <c r="E37" i="6"/>
  <c r="E36" i="6" l="1"/>
  <c r="G74" i="6"/>
  <c r="E8" i="6"/>
  <c r="E29" i="6"/>
  <c r="E25" i="6"/>
  <c r="F74" i="6"/>
  <c r="E28" i="6"/>
  <c r="J109" i="6"/>
  <c r="J92" i="6"/>
  <c r="J107" i="6"/>
  <c r="J101" i="6" s="1"/>
  <c r="J116" i="6"/>
  <c r="J22" i="6"/>
  <c r="E22" i="6" s="1"/>
  <c r="J89" i="6"/>
  <c r="E93" i="6"/>
  <c r="E91" i="6"/>
  <c r="I88" i="6"/>
  <c r="H88" i="6"/>
  <c r="G88" i="6"/>
  <c r="F88" i="6"/>
  <c r="E85" i="6"/>
  <c r="E84" i="6"/>
  <c r="E83" i="6"/>
  <c r="E82" i="6"/>
  <c r="E81" i="6"/>
  <c r="E80" i="6"/>
  <c r="I79" i="6"/>
  <c r="H79" i="6"/>
  <c r="G79" i="6"/>
  <c r="F79" i="6"/>
  <c r="J86" i="6" l="1"/>
  <c r="E79" i="6"/>
  <c r="H89" i="6" l="1"/>
  <c r="H115" i="6" l="1"/>
  <c r="H77" i="6"/>
  <c r="I89" i="6"/>
  <c r="G89" i="6"/>
  <c r="F89" i="6" l="1"/>
  <c r="F92" i="6" l="1"/>
  <c r="F71" i="6" l="1"/>
  <c r="E90" i="6" l="1"/>
  <c r="E88" i="6"/>
  <c r="I92" i="6" l="1"/>
  <c r="I86" i="6" s="1"/>
  <c r="H92" i="6" l="1"/>
  <c r="H86" i="6" s="1"/>
  <c r="G92" i="6"/>
  <c r="G86" i="6" s="1"/>
  <c r="E92" i="6" l="1"/>
  <c r="E74" i="6"/>
  <c r="E89" i="6"/>
  <c r="I114" i="6"/>
  <c r="H114" i="6"/>
  <c r="G114" i="6"/>
  <c r="F114" i="6"/>
  <c r="I113" i="6"/>
  <c r="H113" i="6"/>
  <c r="G113" i="6"/>
  <c r="F113" i="6"/>
  <c r="I111" i="6"/>
  <c r="H111" i="6"/>
  <c r="G111" i="6"/>
  <c r="F111" i="6"/>
  <c r="I110" i="6"/>
  <c r="H110" i="6"/>
  <c r="G110" i="6"/>
  <c r="F110" i="6"/>
  <c r="E66" i="6" l="1"/>
  <c r="E67" i="6"/>
  <c r="E68" i="6"/>
  <c r="E69" i="6"/>
  <c r="E70" i="6"/>
  <c r="E76" i="6"/>
  <c r="E78" i="6"/>
  <c r="E96" i="6"/>
  <c r="E97" i="6"/>
  <c r="E98" i="6"/>
  <c r="E99" i="6"/>
  <c r="E100" i="6"/>
  <c r="E114" i="6"/>
  <c r="J127" i="6"/>
  <c r="I127" i="6"/>
  <c r="I125" i="6"/>
  <c r="I124" i="6"/>
  <c r="I122" i="6"/>
  <c r="I120" i="6"/>
  <c r="I119" i="6"/>
  <c r="I118" i="6"/>
  <c r="I117" i="6"/>
  <c r="I94" i="6"/>
  <c r="I105" i="6"/>
  <c r="I103" i="6"/>
  <c r="I102" i="6"/>
  <c r="I64" i="6"/>
  <c r="I107" i="6"/>
  <c r="I104" i="6"/>
  <c r="H127" i="6"/>
  <c r="H125" i="6"/>
  <c r="H124" i="6"/>
  <c r="H120" i="6"/>
  <c r="H119" i="6"/>
  <c r="H118" i="6"/>
  <c r="H117" i="6"/>
  <c r="H94" i="6"/>
  <c r="H105" i="6"/>
  <c r="H103" i="6"/>
  <c r="H102" i="6"/>
  <c r="H64" i="6"/>
  <c r="H122" i="6"/>
  <c r="H107" i="6"/>
  <c r="J123" i="6" l="1"/>
  <c r="I116" i="6"/>
  <c r="H123" i="6"/>
  <c r="H116" i="6"/>
  <c r="I123" i="6"/>
  <c r="I101" i="6"/>
  <c r="I71" i="6"/>
  <c r="H104" i="6"/>
  <c r="H101" i="6" s="1"/>
  <c r="H109" i="6" l="1"/>
  <c r="I109" i="6"/>
  <c r="H71" i="6"/>
  <c r="E112" i="6" l="1"/>
  <c r="G127" i="6" l="1"/>
  <c r="F127" i="6"/>
  <c r="E128" i="6" s="1"/>
  <c r="G125" i="6"/>
  <c r="F125" i="6"/>
  <c r="G124" i="6"/>
  <c r="F124" i="6"/>
  <c r="G122" i="6"/>
  <c r="F122" i="6"/>
  <c r="G120" i="6"/>
  <c r="F120" i="6"/>
  <c r="E121" i="6" s="1"/>
  <c r="G119" i="6"/>
  <c r="F119" i="6"/>
  <c r="G118" i="6"/>
  <c r="F118" i="6"/>
  <c r="G117" i="6"/>
  <c r="F117" i="6"/>
  <c r="G94" i="6"/>
  <c r="F94" i="6"/>
  <c r="E95" i="6" s="1"/>
  <c r="G107" i="6"/>
  <c r="G105" i="6"/>
  <c r="G103" i="6"/>
  <c r="G102" i="6"/>
  <c r="G64" i="6"/>
  <c r="F64" i="6"/>
  <c r="E65" i="6" s="1"/>
  <c r="G104" i="6"/>
  <c r="F104" i="6"/>
  <c r="G123" i="6" l="1"/>
  <c r="E126" i="6"/>
  <c r="E125" i="6"/>
  <c r="E127" i="6"/>
  <c r="E129" i="6"/>
  <c r="F123" i="6"/>
  <c r="E124" i="6"/>
  <c r="F103" i="6"/>
  <c r="E73" i="6"/>
  <c r="F105" i="6"/>
  <c r="E106" i="6" s="1"/>
  <c r="E75" i="6"/>
  <c r="E94" i="6"/>
  <c r="E118" i="6"/>
  <c r="E119" i="6"/>
  <c r="E120" i="6"/>
  <c r="E64" i="6"/>
  <c r="E122" i="6"/>
  <c r="F107" i="6"/>
  <c r="E77" i="6"/>
  <c r="F116" i="6"/>
  <c r="E117" i="6" s="1"/>
  <c r="G116" i="6"/>
  <c r="E104" i="6"/>
  <c r="E72" i="6"/>
  <c r="G101" i="6"/>
  <c r="G71" i="6"/>
  <c r="F102" i="6"/>
  <c r="E123" i="6" l="1"/>
  <c r="F86" i="6"/>
  <c r="E86" i="6" s="1"/>
  <c r="E87" i="6"/>
  <c r="E102" i="6"/>
  <c r="E107" i="6"/>
  <c r="E108" i="6"/>
  <c r="E113" i="6"/>
  <c r="E105" i="6"/>
  <c r="E111" i="6"/>
  <c r="E103" i="6"/>
  <c r="E116" i="6"/>
  <c r="E115" i="6"/>
  <c r="E71" i="6"/>
  <c r="F101" i="6"/>
  <c r="F109" i="6" l="1"/>
  <c r="E109" i="6" s="1"/>
  <c r="E101" i="6"/>
  <c r="E110" i="6" l="1"/>
</calcChain>
</file>

<file path=xl/sharedStrings.xml><?xml version="1.0" encoding="utf-8"?>
<sst xmlns="http://schemas.openxmlformats.org/spreadsheetml/2006/main" count="159" uniqueCount="42">
  <si>
    <t>Всего</t>
  </si>
  <si>
    <t>Таблица 2</t>
  </si>
  <si>
    <t>Источники финансирования</t>
  </si>
  <si>
    <t>всего</t>
  </si>
  <si>
    <t>федеральный бюджет</t>
  </si>
  <si>
    <t xml:space="preserve">бюджет автономного округа </t>
  </si>
  <si>
    <t>местный бюджет</t>
  </si>
  <si>
    <t>Всего по муниципальной программе</t>
  </si>
  <si>
    <t>в том числе:</t>
  </si>
  <si>
    <t xml:space="preserve">Департамент имущественных отношений Нефтеюганского района </t>
  </si>
  <si>
    <t>иные источники</t>
  </si>
  <si>
    <t>Ответственный исполнитель/ соисполнитель</t>
  </si>
  <si>
    <t xml:space="preserve">Ответственный исполнитель                                                                                 Департамент имущественных отношений Нефтеюганского района </t>
  </si>
  <si>
    <t>2023г.</t>
  </si>
  <si>
    <t>2024г.</t>
  </si>
  <si>
    <t>в том числе</t>
  </si>
  <si>
    <t>Распределение финансовых ресурсов муниципальной программы</t>
  </si>
  <si>
    <t>Финансовые затраты на реализацию (тыс.рублей)</t>
  </si>
  <si>
    <t>№ структурного элемента (основного мероприятия)</t>
  </si>
  <si>
    <t>Структурный элемент (основные мероприятие) муниципальной программы</t>
  </si>
  <si>
    <t>средства по Соглашениям по передаче полномочий**</t>
  </si>
  <si>
    <t>средства поселений***</t>
  </si>
  <si>
    <t xml:space="preserve"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</t>
  </si>
  <si>
    <t>** средства по Соглашениям по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</si>
  <si>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</si>
  <si>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</si>
  <si>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</si>
  <si>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</si>
  <si>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2025г.</t>
  </si>
  <si>
    <t>Соисполнитель 2                                                                                            Администрации городского, сельских поселений Нефтеюганского района</t>
  </si>
  <si>
    <t>2026г.</t>
  </si>
  <si>
    <t>2027-2030г.г.</t>
  </si>
  <si>
    <t>Соисполнитель 1                                                                                                    Департамент строительства и жилищно - коммунального комплекса Нефтеюганского района</t>
  </si>
  <si>
    <t>Основное мероприятие                            "Управление и распоряжение муниципальным имуществом"                                   (1, 2)</t>
  </si>
  <si>
    <t>Основное мероприятие "Организационное и финансовое обеспечение деятельности департамента имущественных отношений Нефтеюганского района" (1, 2)</t>
  </si>
  <si>
    <t>Проект Нефтеюганского района «Приватизация Нефтеюганского районного муниципального
унитарного сельскохозяйственного предприятия «Чеускино» путём преобразования в общество с ограниченной ответственностью, с последующей реализацией доли муниципального образования Нефтеюганский район в уставном капитале общества» (1, 2)</t>
  </si>
  <si>
    <t>Департамент строительства и жилищно - коммунального комплекса Нефтеюганского района</t>
  </si>
  <si>
    <t>Департамент имущественных отношений Нефтеюганского района, Департамент строительства и жилищно - коммунального комплекса Нефтеюганского района, Администрации городского, сельских поселений Нефтеюганского района, в том числе:</t>
  </si>
  <si>
    <t>Администрация сельского поселения Лемпино</t>
  </si>
  <si>
    <t>Проект Нефтеюганского района «Определение состава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самоуправления» (1, 2)</t>
  </si>
  <si>
    <t>Администрация сельского поселения Усть-Юган</t>
  </si>
  <si>
    <t>Администрации городского, сельских поселений Нефтеюганского района,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</si>
</sst>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00"/>
    <numFmt numFmtId="166" formatCode="0.0"/>
    <numFmt numFmtId="167" formatCode="_(&quot;$&quot;* #,##0.00_);_(&quot;$&quot;* \(#,##0.00\);_(&quot;$&quot;* &quot;-&quot;??_);_(@_)"/>
    <numFmt numFmtId="168" formatCode="_-* #,##0.00000_р_._-;\-* #,##0.00000_р_._-;_-* &quot;-&quot;??_р_.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.5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1" applyFont="1" applyAlignment="1">
      <alignment vertical="center"/>
    </xf>
    <xf numFmtId="0" fontId="2" fillId="0" borderId="1" xfId="1" applyFont="1" applyBorder="1" applyAlignment="1">
      <alignment vertical="center" wrapText="1"/>
    </xf>
    <xf numFmtId="166" fontId="2" fillId="0" borderId="0" xfId="1" applyNumberFormat="1" applyFont="1" applyAlignment="1">
      <alignment vertical="center"/>
    </xf>
    <xf numFmtId="165" fontId="2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0" fontId="5" fillId="0" borderId="1" xfId="1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168" fontId="5" fillId="0" borderId="1" xfId="3" applyNumberFormat="1" applyFont="1" applyFill="1" applyBorder="1" applyAlignment="1">
      <alignment horizontal="center" vertical="center" wrapText="1"/>
    </xf>
    <xf numFmtId="168" fontId="2" fillId="0" borderId="1" xfId="3" applyNumberFormat="1" applyFont="1" applyFill="1" applyBorder="1" applyAlignment="1">
      <alignment horizontal="center" vertical="center" wrapText="1"/>
    </xf>
    <xf numFmtId="168" fontId="2" fillId="0" borderId="1" xfId="3" applyNumberFormat="1" applyFont="1" applyFill="1" applyBorder="1" applyAlignment="1">
      <alignment horizontal="right" vertical="center" wrapText="1"/>
    </xf>
    <xf numFmtId="168" fontId="5" fillId="0" borderId="1" xfId="3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6" fillId="0" borderId="0" xfId="0" applyFont="1" applyAlignment="1">
      <alignment horizontal="justify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/>
    </xf>
    <xf numFmtId="167" fontId="2" fillId="0" borderId="1" xfId="2" applyFont="1" applyFill="1" applyBorder="1" applyAlignment="1">
      <alignment horizontal="center" vertical="center" wrapText="1"/>
    </xf>
  </cellXfs>
  <cellStyles count="4">
    <cellStyle name="Денежный 2" xfId="2" xr:uid="{00000000-0005-0000-0000-000000000000}"/>
    <cellStyle name="Обычный" xfId="0" builtinId="0"/>
    <cellStyle name="Обычный 2" xfId="1" xr:uid="{00000000-0005-0000-0000-000002000000}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32"/>
  <sheetViews>
    <sheetView tabSelected="1" view="pageBreakPreview" topLeftCell="A118" zoomScale="95" zoomScaleNormal="95" zoomScaleSheetLayoutView="95" workbookViewId="0">
      <selection activeCell="G70" sqref="G70"/>
    </sheetView>
  </sheetViews>
  <sheetFormatPr defaultColWidth="8.88671875" defaultRowHeight="13.2" x14ac:dyDescent="0.3"/>
  <cols>
    <col min="1" max="1" width="11.5546875" style="1" customWidth="1"/>
    <col min="2" max="2" width="18.6640625" style="1" customWidth="1"/>
    <col min="3" max="3" width="14.44140625" style="1" customWidth="1"/>
    <col min="4" max="4" width="23.88671875" style="1" customWidth="1"/>
    <col min="5" max="5" width="15.109375" style="1" customWidth="1"/>
    <col min="6" max="6" width="16.33203125" style="1" customWidth="1"/>
    <col min="7" max="7" width="18.44140625" style="1" customWidth="1"/>
    <col min="8" max="8" width="15.44140625" style="1" customWidth="1"/>
    <col min="9" max="9" width="14.6640625" style="1" customWidth="1"/>
    <col min="10" max="10" width="16.33203125" style="1" customWidth="1"/>
    <col min="11" max="11" width="10.44140625" style="1" bestFit="1" customWidth="1"/>
    <col min="12" max="15" width="8.88671875" style="1"/>
    <col min="16" max="16" width="10.88671875" style="1" customWidth="1"/>
    <col min="17" max="253" width="8.88671875" style="1"/>
    <col min="254" max="254" width="5.44140625" style="1" customWidth="1"/>
    <col min="255" max="255" width="18" style="1" customWidth="1"/>
    <col min="256" max="256" width="11.44140625" style="1" customWidth="1"/>
    <col min="257" max="257" width="15.44140625" style="1" customWidth="1"/>
    <col min="258" max="258" width="11" style="1" customWidth="1"/>
    <col min="259" max="259" width="10.5546875" style="1" bestFit="1" customWidth="1"/>
    <col min="260" max="260" width="12.44140625" style="1" customWidth="1"/>
    <col min="261" max="261" width="10.109375" style="1" customWidth="1"/>
    <col min="262" max="263" width="9.5546875" style="1" customWidth="1"/>
    <col min="264" max="264" width="10.44140625" style="1" customWidth="1"/>
    <col min="265" max="266" width="9" style="1" customWidth="1"/>
    <col min="267" max="267" width="10.44140625" style="1" bestFit="1" customWidth="1"/>
    <col min="268" max="509" width="8.88671875" style="1"/>
    <col min="510" max="510" width="5.44140625" style="1" customWidth="1"/>
    <col min="511" max="511" width="18" style="1" customWidth="1"/>
    <col min="512" max="512" width="11.44140625" style="1" customWidth="1"/>
    <col min="513" max="513" width="15.44140625" style="1" customWidth="1"/>
    <col min="514" max="514" width="11" style="1" customWidth="1"/>
    <col min="515" max="515" width="10.5546875" style="1" bestFit="1" customWidth="1"/>
    <col min="516" max="516" width="12.44140625" style="1" customWidth="1"/>
    <col min="517" max="517" width="10.109375" style="1" customWidth="1"/>
    <col min="518" max="519" width="9.5546875" style="1" customWidth="1"/>
    <col min="520" max="520" width="10.44140625" style="1" customWidth="1"/>
    <col min="521" max="522" width="9" style="1" customWidth="1"/>
    <col min="523" max="523" width="10.44140625" style="1" bestFit="1" customWidth="1"/>
    <col min="524" max="765" width="8.88671875" style="1"/>
    <col min="766" max="766" width="5.44140625" style="1" customWidth="1"/>
    <col min="767" max="767" width="18" style="1" customWidth="1"/>
    <col min="768" max="768" width="11.44140625" style="1" customWidth="1"/>
    <col min="769" max="769" width="15.44140625" style="1" customWidth="1"/>
    <col min="770" max="770" width="11" style="1" customWidth="1"/>
    <col min="771" max="771" width="10.5546875" style="1" bestFit="1" customWidth="1"/>
    <col min="772" max="772" width="12.44140625" style="1" customWidth="1"/>
    <col min="773" max="773" width="10.109375" style="1" customWidth="1"/>
    <col min="774" max="775" width="9.5546875" style="1" customWidth="1"/>
    <col min="776" max="776" width="10.44140625" style="1" customWidth="1"/>
    <col min="777" max="778" width="9" style="1" customWidth="1"/>
    <col min="779" max="779" width="10.44140625" style="1" bestFit="1" customWidth="1"/>
    <col min="780" max="1021" width="8.88671875" style="1"/>
    <col min="1022" max="1022" width="5.44140625" style="1" customWidth="1"/>
    <col min="1023" max="1023" width="18" style="1" customWidth="1"/>
    <col min="1024" max="1024" width="11.44140625" style="1" customWidth="1"/>
    <col min="1025" max="1025" width="15.44140625" style="1" customWidth="1"/>
    <col min="1026" max="1026" width="11" style="1" customWidth="1"/>
    <col min="1027" max="1027" width="10.5546875" style="1" bestFit="1" customWidth="1"/>
    <col min="1028" max="1028" width="12.44140625" style="1" customWidth="1"/>
    <col min="1029" max="1029" width="10.109375" style="1" customWidth="1"/>
    <col min="1030" max="1031" width="9.5546875" style="1" customWidth="1"/>
    <col min="1032" max="1032" width="10.44140625" style="1" customWidth="1"/>
    <col min="1033" max="1034" width="9" style="1" customWidth="1"/>
    <col min="1035" max="1035" width="10.44140625" style="1" bestFit="1" customWidth="1"/>
    <col min="1036" max="1277" width="8.88671875" style="1"/>
    <col min="1278" max="1278" width="5.44140625" style="1" customWidth="1"/>
    <col min="1279" max="1279" width="18" style="1" customWidth="1"/>
    <col min="1280" max="1280" width="11.44140625" style="1" customWidth="1"/>
    <col min="1281" max="1281" width="15.44140625" style="1" customWidth="1"/>
    <col min="1282" max="1282" width="11" style="1" customWidth="1"/>
    <col min="1283" max="1283" width="10.5546875" style="1" bestFit="1" customWidth="1"/>
    <col min="1284" max="1284" width="12.44140625" style="1" customWidth="1"/>
    <col min="1285" max="1285" width="10.109375" style="1" customWidth="1"/>
    <col min="1286" max="1287" width="9.5546875" style="1" customWidth="1"/>
    <col min="1288" max="1288" width="10.44140625" style="1" customWidth="1"/>
    <col min="1289" max="1290" width="9" style="1" customWidth="1"/>
    <col min="1291" max="1291" width="10.44140625" style="1" bestFit="1" customWidth="1"/>
    <col min="1292" max="1533" width="8.88671875" style="1"/>
    <col min="1534" max="1534" width="5.44140625" style="1" customWidth="1"/>
    <col min="1535" max="1535" width="18" style="1" customWidth="1"/>
    <col min="1536" max="1536" width="11.44140625" style="1" customWidth="1"/>
    <col min="1537" max="1537" width="15.44140625" style="1" customWidth="1"/>
    <col min="1538" max="1538" width="11" style="1" customWidth="1"/>
    <col min="1539" max="1539" width="10.5546875" style="1" bestFit="1" customWidth="1"/>
    <col min="1540" max="1540" width="12.44140625" style="1" customWidth="1"/>
    <col min="1541" max="1541" width="10.109375" style="1" customWidth="1"/>
    <col min="1542" max="1543" width="9.5546875" style="1" customWidth="1"/>
    <col min="1544" max="1544" width="10.44140625" style="1" customWidth="1"/>
    <col min="1545" max="1546" width="9" style="1" customWidth="1"/>
    <col min="1547" max="1547" width="10.44140625" style="1" bestFit="1" customWidth="1"/>
    <col min="1548" max="1789" width="8.88671875" style="1"/>
    <col min="1790" max="1790" width="5.44140625" style="1" customWidth="1"/>
    <col min="1791" max="1791" width="18" style="1" customWidth="1"/>
    <col min="1792" max="1792" width="11.44140625" style="1" customWidth="1"/>
    <col min="1793" max="1793" width="15.44140625" style="1" customWidth="1"/>
    <col min="1794" max="1794" width="11" style="1" customWidth="1"/>
    <col min="1795" max="1795" width="10.5546875" style="1" bestFit="1" customWidth="1"/>
    <col min="1796" max="1796" width="12.44140625" style="1" customWidth="1"/>
    <col min="1797" max="1797" width="10.109375" style="1" customWidth="1"/>
    <col min="1798" max="1799" width="9.5546875" style="1" customWidth="1"/>
    <col min="1800" max="1800" width="10.44140625" style="1" customWidth="1"/>
    <col min="1801" max="1802" width="9" style="1" customWidth="1"/>
    <col min="1803" max="1803" width="10.44140625" style="1" bestFit="1" customWidth="1"/>
    <col min="1804" max="2045" width="8.88671875" style="1"/>
    <col min="2046" max="2046" width="5.44140625" style="1" customWidth="1"/>
    <col min="2047" max="2047" width="18" style="1" customWidth="1"/>
    <col min="2048" max="2048" width="11.44140625" style="1" customWidth="1"/>
    <col min="2049" max="2049" width="15.44140625" style="1" customWidth="1"/>
    <col min="2050" max="2050" width="11" style="1" customWidth="1"/>
    <col min="2051" max="2051" width="10.5546875" style="1" bestFit="1" customWidth="1"/>
    <col min="2052" max="2052" width="12.44140625" style="1" customWidth="1"/>
    <col min="2053" max="2053" width="10.109375" style="1" customWidth="1"/>
    <col min="2054" max="2055" width="9.5546875" style="1" customWidth="1"/>
    <col min="2056" max="2056" width="10.44140625" style="1" customWidth="1"/>
    <col min="2057" max="2058" width="9" style="1" customWidth="1"/>
    <col min="2059" max="2059" width="10.44140625" style="1" bestFit="1" customWidth="1"/>
    <col min="2060" max="2301" width="8.88671875" style="1"/>
    <col min="2302" max="2302" width="5.44140625" style="1" customWidth="1"/>
    <col min="2303" max="2303" width="18" style="1" customWidth="1"/>
    <col min="2304" max="2304" width="11.44140625" style="1" customWidth="1"/>
    <col min="2305" max="2305" width="15.44140625" style="1" customWidth="1"/>
    <col min="2306" max="2306" width="11" style="1" customWidth="1"/>
    <col min="2307" max="2307" width="10.5546875" style="1" bestFit="1" customWidth="1"/>
    <col min="2308" max="2308" width="12.44140625" style="1" customWidth="1"/>
    <col min="2309" max="2309" width="10.109375" style="1" customWidth="1"/>
    <col min="2310" max="2311" width="9.5546875" style="1" customWidth="1"/>
    <col min="2312" max="2312" width="10.44140625" style="1" customWidth="1"/>
    <col min="2313" max="2314" width="9" style="1" customWidth="1"/>
    <col min="2315" max="2315" width="10.44140625" style="1" bestFit="1" customWidth="1"/>
    <col min="2316" max="2557" width="8.88671875" style="1"/>
    <col min="2558" max="2558" width="5.44140625" style="1" customWidth="1"/>
    <col min="2559" max="2559" width="18" style="1" customWidth="1"/>
    <col min="2560" max="2560" width="11.44140625" style="1" customWidth="1"/>
    <col min="2561" max="2561" width="15.44140625" style="1" customWidth="1"/>
    <col min="2562" max="2562" width="11" style="1" customWidth="1"/>
    <col min="2563" max="2563" width="10.5546875" style="1" bestFit="1" customWidth="1"/>
    <col min="2564" max="2564" width="12.44140625" style="1" customWidth="1"/>
    <col min="2565" max="2565" width="10.109375" style="1" customWidth="1"/>
    <col min="2566" max="2567" width="9.5546875" style="1" customWidth="1"/>
    <col min="2568" max="2568" width="10.44140625" style="1" customWidth="1"/>
    <col min="2569" max="2570" width="9" style="1" customWidth="1"/>
    <col min="2571" max="2571" width="10.44140625" style="1" bestFit="1" customWidth="1"/>
    <col min="2572" max="2813" width="8.88671875" style="1"/>
    <col min="2814" max="2814" width="5.44140625" style="1" customWidth="1"/>
    <col min="2815" max="2815" width="18" style="1" customWidth="1"/>
    <col min="2816" max="2816" width="11.44140625" style="1" customWidth="1"/>
    <col min="2817" max="2817" width="15.44140625" style="1" customWidth="1"/>
    <col min="2818" max="2818" width="11" style="1" customWidth="1"/>
    <col min="2819" max="2819" width="10.5546875" style="1" bestFit="1" customWidth="1"/>
    <col min="2820" max="2820" width="12.44140625" style="1" customWidth="1"/>
    <col min="2821" max="2821" width="10.109375" style="1" customWidth="1"/>
    <col min="2822" max="2823" width="9.5546875" style="1" customWidth="1"/>
    <col min="2824" max="2824" width="10.44140625" style="1" customWidth="1"/>
    <col min="2825" max="2826" width="9" style="1" customWidth="1"/>
    <col min="2827" max="2827" width="10.44140625" style="1" bestFit="1" customWidth="1"/>
    <col min="2828" max="3069" width="8.88671875" style="1"/>
    <col min="3070" max="3070" width="5.44140625" style="1" customWidth="1"/>
    <col min="3071" max="3071" width="18" style="1" customWidth="1"/>
    <col min="3072" max="3072" width="11.44140625" style="1" customWidth="1"/>
    <col min="3073" max="3073" width="15.44140625" style="1" customWidth="1"/>
    <col min="3074" max="3074" width="11" style="1" customWidth="1"/>
    <col min="3075" max="3075" width="10.5546875" style="1" bestFit="1" customWidth="1"/>
    <col min="3076" max="3076" width="12.44140625" style="1" customWidth="1"/>
    <col min="3077" max="3077" width="10.109375" style="1" customWidth="1"/>
    <col min="3078" max="3079" width="9.5546875" style="1" customWidth="1"/>
    <col min="3080" max="3080" width="10.44140625" style="1" customWidth="1"/>
    <col min="3081" max="3082" width="9" style="1" customWidth="1"/>
    <col min="3083" max="3083" width="10.44140625" style="1" bestFit="1" customWidth="1"/>
    <col min="3084" max="3325" width="8.88671875" style="1"/>
    <col min="3326" max="3326" width="5.44140625" style="1" customWidth="1"/>
    <col min="3327" max="3327" width="18" style="1" customWidth="1"/>
    <col min="3328" max="3328" width="11.44140625" style="1" customWidth="1"/>
    <col min="3329" max="3329" width="15.44140625" style="1" customWidth="1"/>
    <col min="3330" max="3330" width="11" style="1" customWidth="1"/>
    <col min="3331" max="3331" width="10.5546875" style="1" bestFit="1" customWidth="1"/>
    <col min="3332" max="3332" width="12.44140625" style="1" customWidth="1"/>
    <col min="3333" max="3333" width="10.109375" style="1" customWidth="1"/>
    <col min="3334" max="3335" width="9.5546875" style="1" customWidth="1"/>
    <col min="3336" max="3336" width="10.44140625" style="1" customWidth="1"/>
    <col min="3337" max="3338" width="9" style="1" customWidth="1"/>
    <col min="3339" max="3339" width="10.44140625" style="1" bestFit="1" customWidth="1"/>
    <col min="3340" max="3581" width="8.88671875" style="1"/>
    <col min="3582" max="3582" width="5.44140625" style="1" customWidth="1"/>
    <col min="3583" max="3583" width="18" style="1" customWidth="1"/>
    <col min="3584" max="3584" width="11.44140625" style="1" customWidth="1"/>
    <col min="3585" max="3585" width="15.44140625" style="1" customWidth="1"/>
    <col min="3586" max="3586" width="11" style="1" customWidth="1"/>
    <col min="3587" max="3587" width="10.5546875" style="1" bestFit="1" customWidth="1"/>
    <col min="3588" max="3588" width="12.44140625" style="1" customWidth="1"/>
    <col min="3589" max="3589" width="10.109375" style="1" customWidth="1"/>
    <col min="3590" max="3591" width="9.5546875" style="1" customWidth="1"/>
    <col min="3592" max="3592" width="10.44140625" style="1" customWidth="1"/>
    <col min="3593" max="3594" width="9" style="1" customWidth="1"/>
    <col min="3595" max="3595" width="10.44140625" style="1" bestFit="1" customWidth="1"/>
    <col min="3596" max="3837" width="8.88671875" style="1"/>
    <col min="3838" max="3838" width="5.44140625" style="1" customWidth="1"/>
    <col min="3839" max="3839" width="18" style="1" customWidth="1"/>
    <col min="3840" max="3840" width="11.44140625" style="1" customWidth="1"/>
    <col min="3841" max="3841" width="15.44140625" style="1" customWidth="1"/>
    <col min="3842" max="3842" width="11" style="1" customWidth="1"/>
    <col min="3843" max="3843" width="10.5546875" style="1" bestFit="1" customWidth="1"/>
    <col min="3844" max="3844" width="12.44140625" style="1" customWidth="1"/>
    <col min="3845" max="3845" width="10.109375" style="1" customWidth="1"/>
    <col min="3846" max="3847" width="9.5546875" style="1" customWidth="1"/>
    <col min="3848" max="3848" width="10.44140625" style="1" customWidth="1"/>
    <col min="3849" max="3850" width="9" style="1" customWidth="1"/>
    <col min="3851" max="3851" width="10.44140625" style="1" bestFit="1" customWidth="1"/>
    <col min="3852" max="4093" width="8.88671875" style="1"/>
    <col min="4094" max="4094" width="5.44140625" style="1" customWidth="1"/>
    <col min="4095" max="4095" width="18" style="1" customWidth="1"/>
    <col min="4096" max="4096" width="11.44140625" style="1" customWidth="1"/>
    <col min="4097" max="4097" width="15.44140625" style="1" customWidth="1"/>
    <col min="4098" max="4098" width="11" style="1" customWidth="1"/>
    <col min="4099" max="4099" width="10.5546875" style="1" bestFit="1" customWidth="1"/>
    <col min="4100" max="4100" width="12.44140625" style="1" customWidth="1"/>
    <col min="4101" max="4101" width="10.109375" style="1" customWidth="1"/>
    <col min="4102" max="4103" width="9.5546875" style="1" customWidth="1"/>
    <col min="4104" max="4104" width="10.44140625" style="1" customWidth="1"/>
    <col min="4105" max="4106" width="9" style="1" customWidth="1"/>
    <col min="4107" max="4107" width="10.44140625" style="1" bestFit="1" customWidth="1"/>
    <col min="4108" max="4349" width="8.88671875" style="1"/>
    <col min="4350" max="4350" width="5.44140625" style="1" customWidth="1"/>
    <col min="4351" max="4351" width="18" style="1" customWidth="1"/>
    <col min="4352" max="4352" width="11.44140625" style="1" customWidth="1"/>
    <col min="4353" max="4353" width="15.44140625" style="1" customWidth="1"/>
    <col min="4354" max="4354" width="11" style="1" customWidth="1"/>
    <col min="4355" max="4355" width="10.5546875" style="1" bestFit="1" customWidth="1"/>
    <col min="4356" max="4356" width="12.44140625" style="1" customWidth="1"/>
    <col min="4357" max="4357" width="10.109375" style="1" customWidth="1"/>
    <col min="4358" max="4359" width="9.5546875" style="1" customWidth="1"/>
    <col min="4360" max="4360" width="10.44140625" style="1" customWidth="1"/>
    <col min="4361" max="4362" width="9" style="1" customWidth="1"/>
    <col min="4363" max="4363" width="10.44140625" style="1" bestFit="1" customWidth="1"/>
    <col min="4364" max="4605" width="8.88671875" style="1"/>
    <col min="4606" max="4606" width="5.44140625" style="1" customWidth="1"/>
    <col min="4607" max="4607" width="18" style="1" customWidth="1"/>
    <col min="4608" max="4608" width="11.44140625" style="1" customWidth="1"/>
    <col min="4609" max="4609" width="15.44140625" style="1" customWidth="1"/>
    <col min="4610" max="4610" width="11" style="1" customWidth="1"/>
    <col min="4611" max="4611" width="10.5546875" style="1" bestFit="1" customWidth="1"/>
    <col min="4612" max="4612" width="12.44140625" style="1" customWidth="1"/>
    <col min="4613" max="4613" width="10.109375" style="1" customWidth="1"/>
    <col min="4614" max="4615" width="9.5546875" style="1" customWidth="1"/>
    <col min="4616" max="4616" width="10.44140625" style="1" customWidth="1"/>
    <col min="4617" max="4618" width="9" style="1" customWidth="1"/>
    <col min="4619" max="4619" width="10.44140625" style="1" bestFit="1" customWidth="1"/>
    <col min="4620" max="4861" width="8.88671875" style="1"/>
    <col min="4862" max="4862" width="5.44140625" style="1" customWidth="1"/>
    <col min="4863" max="4863" width="18" style="1" customWidth="1"/>
    <col min="4864" max="4864" width="11.44140625" style="1" customWidth="1"/>
    <col min="4865" max="4865" width="15.44140625" style="1" customWidth="1"/>
    <col min="4866" max="4866" width="11" style="1" customWidth="1"/>
    <col min="4867" max="4867" width="10.5546875" style="1" bestFit="1" customWidth="1"/>
    <col min="4868" max="4868" width="12.44140625" style="1" customWidth="1"/>
    <col min="4869" max="4869" width="10.109375" style="1" customWidth="1"/>
    <col min="4870" max="4871" width="9.5546875" style="1" customWidth="1"/>
    <col min="4872" max="4872" width="10.44140625" style="1" customWidth="1"/>
    <col min="4873" max="4874" width="9" style="1" customWidth="1"/>
    <col min="4875" max="4875" width="10.44140625" style="1" bestFit="1" customWidth="1"/>
    <col min="4876" max="5117" width="8.88671875" style="1"/>
    <col min="5118" max="5118" width="5.44140625" style="1" customWidth="1"/>
    <col min="5119" max="5119" width="18" style="1" customWidth="1"/>
    <col min="5120" max="5120" width="11.44140625" style="1" customWidth="1"/>
    <col min="5121" max="5121" width="15.44140625" style="1" customWidth="1"/>
    <col min="5122" max="5122" width="11" style="1" customWidth="1"/>
    <col min="5123" max="5123" width="10.5546875" style="1" bestFit="1" customWidth="1"/>
    <col min="5124" max="5124" width="12.44140625" style="1" customWidth="1"/>
    <col min="5125" max="5125" width="10.109375" style="1" customWidth="1"/>
    <col min="5126" max="5127" width="9.5546875" style="1" customWidth="1"/>
    <col min="5128" max="5128" width="10.44140625" style="1" customWidth="1"/>
    <col min="5129" max="5130" width="9" style="1" customWidth="1"/>
    <col min="5131" max="5131" width="10.44140625" style="1" bestFit="1" customWidth="1"/>
    <col min="5132" max="5373" width="8.88671875" style="1"/>
    <col min="5374" max="5374" width="5.44140625" style="1" customWidth="1"/>
    <col min="5375" max="5375" width="18" style="1" customWidth="1"/>
    <col min="5376" max="5376" width="11.44140625" style="1" customWidth="1"/>
    <col min="5377" max="5377" width="15.44140625" style="1" customWidth="1"/>
    <col min="5378" max="5378" width="11" style="1" customWidth="1"/>
    <col min="5379" max="5379" width="10.5546875" style="1" bestFit="1" customWidth="1"/>
    <col min="5380" max="5380" width="12.44140625" style="1" customWidth="1"/>
    <col min="5381" max="5381" width="10.109375" style="1" customWidth="1"/>
    <col min="5382" max="5383" width="9.5546875" style="1" customWidth="1"/>
    <col min="5384" max="5384" width="10.44140625" style="1" customWidth="1"/>
    <col min="5385" max="5386" width="9" style="1" customWidth="1"/>
    <col min="5387" max="5387" width="10.44140625" style="1" bestFit="1" customWidth="1"/>
    <col min="5388" max="5629" width="8.88671875" style="1"/>
    <col min="5630" max="5630" width="5.44140625" style="1" customWidth="1"/>
    <col min="5631" max="5631" width="18" style="1" customWidth="1"/>
    <col min="5632" max="5632" width="11.44140625" style="1" customWidth="1"/>
    <col min="5633" max="5633" width="15.44140625" style="1" customWidth="1"/>
    <col min="5634" max="5634" width="11" style="1" customWidth="1"/>
    <col min="5635" max="5635" width="10.5546875" style="1" bestFit="1" customWidth="1"/>
    <col min="5636" max="5636" width="12.44140625" style="1" customWidth="1"/>
    <col min="5637" max="5637" width="10.109375" style="1" customWidth="1"/>
    <col min="5638" max="5639" width="9.5546875" style="1" customWidth="1"/>
    <col min="5640" max="5640" width="10.44140625" style="1" customWidth="1"/>
    <col min="5641" max="5642" width="9" style="1" customWidth="1"/>
    <col min="5643" max="5643" width="10.44140625" style="1" bestFit="1" customWidth="1"/>
    <col min="5644" max="5885" width="8.88671875" style="1"/>
    <col min="5886" max="5886" width="5.44140625" style="1" customWidth="1"/>
    <col min="5887" max="5887" width="18" style="1" customWidth="1"/>
    <col min="5888" max="5888" width="11.44140625" style="1" customWidth="1"/>
    <col min="5889" max="5889" width="15.44140625" style="1" customWidth="1"/>
    <col min="5890" max="5890" width="11" style="1" customWidth="1"/>
    <col min="5891" max="5891" width="10.5546875" style="1" bestFit="1" customWidth="1"/>
    <col min="5892" max="5892" width="12.44140625" style="1" customWidth="1"/>
    <col min="5893" max="5893" width="10.109375" style="1" customWidth="1"/>
    <col min="5894" max="5895" width="9.5546875" style="1" customWidth="1"/>
    <col min="5896" max="5896" width="10.44140625" style="1" customWidth="1"/>
    <col min="5897" max="5898" width="9" style="1" customWidth="1"/>
    <col min="5899" max="5899" width="10.44140625" style="1" bestFit="1" customWidth="1"/>
    <col min="5900" max="6141" width="8.88671875" style="1"/>
    <col min="6142" max="6142" width="5.44140625" style="1" customWidth="1"/>
    <col min="6143" max="6143" width="18" style="1" customWidth="1"/>
    <col min="6144" max="6144" width="11.44140625" style="1" customWidth="1"/>
    <col min="6145" max="6145" width="15.44140625" style="1" customWidth="1"/>
    <col min="6146" max="6146" width="11" style="1" customWidth="1"/>
    <col min="6147" max="6147" width="10.5546875" style="1" bestFit="1" customWidth="1"/>
    <col min="6148" max="6148" width="12.44140625" style="1" customWidth="1"/>
    <col min="6149" max="6149" width="10.109375" style="1" customWidth="1"/>
    <col min="6150" max="6151" width="9.5546875" style="1" customWidth="1"/>
    <col min="6152" max="6152" width="10.44140625" style="1" customWidth="1"/>
    <col min="6153" max="6154" width="9" style="1" customWidth="1"/>
    <col min="6155" max="6155" width="10.44140625" style="1" bestFit="1" customWidth="1"/>
    <col min="6156" max="6397" width="8.88671875" style="1"/>
    <col min="6398" max="6398" width="5.44140625" style="1" customWidth="1"/>
    <col min="6399" max="6399" width="18" style="1" customWidth="1"/>
    <col min="6400" max="6400" width="11.44140625" style="1" customWidth="1"/>
    <col min="6401" max="6401" width="15.44140625" style="1" customWidth="1"/>
    <col min="6402" max="6402" width="11" style="1" customWidth="1"/>
    <col min="6403" max="6403" width="10.5546875" style="1" bestFit="1" customWidth="1"/>
    <col min="6404" max="6404" width="12.44140625" style="1" customWidth="1"/>
    <col min="6405" max="6405" width="10.109375" style="1" customWidth="1"/>
    <col min="6406" max="6407" width="9.5546875" style="1" customWidth="1"/>
    <col min="6408" max="6408" width="10.44140625" style="1" customWidth="1"/>
    <col min="6409" max="6410" width="9" style="1" customWidth="1"/>
    <col min="6411" max="6411" width="10.44140625" style="1" bestFit="1" customWidth="1"/>
    <col min="6412" max="6653" width="8.88671875" style="1"/>
    <col min="6654" max="6654" width="5.44140625" style="1" customWidth="1"/>
    <col min="6655" max="6655" width="18" style="1" customWidth="1"/>
    <col min="6656" max="6656" width="11.44140625" style="1" customWidth="1"/>
    <col min="6657" max="6657" width="15.44140625" style="1" customWidth="1"/>
    <col min="6658" max="6658" width="11" style="1" customWidth="1"/>
    <col min="6659" max="6659" width="10.5546875" style="1" bestFit="1" customWidth="1"/>
    <col min="6660" max="6660" width="12.44140625" style="1" customWidth="1"/>
    <col min="6661" max="6661" width="10.109375" style="1" customWidth="1"/>
    <col min="6662" max="6663" width="9.5546875" style="1" customWidth="1"/>
    <col min="6664" max="6664" width="10.44140625" style="1" customWidth="1"/>
    <col min="6665" max="6666" width="9" style="1" customWidth="1"/>
    <col min="6667" max="6667" width="10.44140625" style="1" bestFit="1" customWidth="1"/>
    <col min="6668" max="6909" width="8.88671875" style="1"/>
    <col min="6910" max="6910" width="5.44140625" style="1" customWidth="1"/>
    <col min="6911" max="6911" width="18" style="1" customWidth="1"/>
    <col min="6912" max="6912" width="11.44140625" style="1" customWidth="1"/>
    <col min="6913" max="6913" width="15.44140625" style="1" customWidth="1"/>
    <col min="6914" max="6914" width="11" style="1" customWidth="1"/>
    <col min="6915" max="6915" width="10.5546875" style="1" bestFit="1" customWidth="1"/>
    <col min="6916" max="6916" width="12.44140625" style="1" customWidth="1"/>
    <col min="6917" max="6917" width="10.109375" style="1" customWidth="1"/>
    <col min="6918" max="6919" width="9.5546875" style="1" customWidth="1"/>
    <col min="6920" max="6920" width="10.44140625" style="1" customWidth="1"/>
    <col min="6921" max="6922" width="9" style="1" customWidth="1"/>
    <col min="6923" max="6923" width="10.44140625" style="1" bestFit="1" customWidth="1"/>
    <col min="6924" max="7165" width="8.88671875" style="1"/>
    <col min="7166" max="7166" width="5.44140625" style="1" customWidth="1"/>
    <col min="7167" max="7167" width="18" style="1" customWidth="1"/>
    <col min="7168" max="7168" width="11.44140625" style="1" customWidth="1"/>
    <col min="7169" max="7169" width="15.44140625" style="1" customWidth="1"/>
    <col min="7170" max="7170" width="11" style="1" customWidth="1"/>
    <col min="7171" max="7171" width="10.5546875" style="1" bestFit="1" customWidth="1"/>
    <col min="7172" max="7172" width="12.44140625" style="1" customWidth="1"/>
    <col min="7173" max="7173" width="10.109375" style="1" customWidth="1"/>
    <col min="7174" max="7175" width="9.5546875" style="1" customWidth="1"/>
    <col min="7176" max="7176" width="10.44140625" style="1" customWidth="1"/>
    <col min="7177" max="7178" width="9" style="1" customWidth="1"/>
    <col min="7179" max="7179" width="10.44140625" style="1" bestFit="1" customWidth="1"/>
    <col min="7180" max="7421" width="8.88671875" style="1"/>
    <col min="7422" max="7422" width="5.44140625" style="1" customWidth="1"/>
    <col min="7423" max="7423" width="18" style="1" customWidth="1"/>
    <col min="7424" max="7424" width="11.44140625" style="1" customWidth="1"/>
    <col min="7425" max="7425" width="15.44140625" style="1" customWidth="1"/>
    <col min="7426" max="7426" width="11" style="1" customWidth="1"/>
    <col min="7427" max="7427" width="10.5546875" style="1" bestFit="1" customWidth="1"/>
    <col min="7428" max="7428" width="12.44140625" style="1" customWidth="1"/>
    <col min="7429" max="7429" width="10.109375" style="1" customWidth="1"/>
    <col min="7430" max="7431" width="9.5546875" style="1" customWidth="1"/>
    <col min="7432" max="7432" width="10.44140625" style="1" customWidth="1"/>
    <col min="7433" max="7434" width="9" style="1" customWidth="1"/>
    <col min="7435" max="7435" width="10.44140625" style="1" bestFit="1" customWidth="1"/>
    <col min="7436" max="7677" width="8.88671875" style="1"/>
    <col min="7678" max="7678" width="5.44140625" style="1" customWidth="1"/>
    <col min="7679" max="7679" width="18" style="1" customWidth="1"/>
    <col min="7680" max="7680" width="11.44140625" style="1" customWidth="1"/>
    <col min="7681" max="7681" width="15.44140625" style="1" customWidth="1"/>
    <col min="7682" max="7682" width="11" style="1" customWidth="1"/>
    <col min="7683" max="7683" width="10.5546875" style="1" bestFit="1" customWidth="1"/>
    <col min="7684" max="7684" width="12.44140625" style="1" customWidth="1"/>
    <col min="7685" max="7685" width="10.109375" style="1" customWidth="1"/>
    <col min="7686" max="7687" width="9.5546875" style="1" customWidth="1"/>
    <col min="7688" max="7688" width="10.44140625" style="1" customWidth="1"/>
    <col min="7689" max="7690" width="9" style="1" customWidth="1"/>
    <col min="7691" max="7691" width="10.44140625" style="1" bestFit="1" customWidth="1"/>
    <col min="7692" max="7933" width="8.88671875" style="1"/>
    <col min="7934" max="7934" width="5.44140625" style="1" customWidth="1"/>
    <col min="7935" max="7935" width="18" style="1" customWidth="1"/>
    <col min="7936" max="7936" width="11.44140625" style="1" customWidth="1"/>
    <col min="7937" max="7937" width="15.44140625" style="1" customWidth="1"/>
    <col min="7938" max="7938" width="11" style="1" customWidth="1"/>
    <col min="7939" max="7939" width="10.5546875" style="1" bestFit="1" customWidth="1"/>
    <col min="7940" max="7940" width="12.44140625" style="1" customWidth="1"/>
    <col min="7941" max="7941" width="10.109375" style="1" customWidth="1"/>
    <col min="7942" max="7943" width="9.5546875" style="1" customWidth="1"/>
    <col min="7944" max="7944" width="10.44140625" style="1" customWidth="1"/>
    <col min="7945" max="7946" width="9" style="1" customWidth="1"/>
    <col min="7947" max="7947" width="10.44140625" style="1" bestFit="1" customWidth="1"/>
    <col min="7948" max="8189" width="8.88671875" style="1"/>
    <col min="8190" max="8190" width="5.44140625" style="1" customWidth="1"/>
    <col min="8191" max="8191" width="18" style="1" customWidth="1"/>
    <col min="8192" max="8192" width="11.44140625" style="1" customWidth="1"/>
    <col min="8193" max="8193" width="15.44140625" style="1" customWidth="1"/>
    <col min="8194" max="8194" width="11" style="1" customWidth="1"/>
    <col min="8195" max="8195" width="10.5546875" style="1" bestFit="1" customWidth="1"/>
    <col min="8196" max="8196" width="12.44140625" style="1" customWidth="1"/>
    <col min="8197" max="8197" width="10.109375" style="1" customWidth="1"/>
    <col min="8198" max="8199" width="9.5546875" style="1" customWidth="1"/>
    <col min="8200" max="8200" width="10.44140625" style="1" customWidth="1"/>
    <col min="8201" max="8202" width="9" style="1" customWidth="1"/>
    <col min="8203" max="8203" width="10.44140625" style="1" bestFit="1" customWidth="1"/>
    <col min="8204" max="8445" width="8.88671875" style="1"/>
    <col min="8446" max="8446" width="5.44140625" style="1" customWidth="1"/>
    <col min="8447" max="8447" width="18" style="1" customWidth="1"/>
    <col min="8448" max="8448" width="11.44140625" style="1" customWidth="1"/>
    <col min="8449" max="8449" width="15.44140625" style="1" customWidth="1"/>
    <col min="8450" max="8450" width="11" style="1" customWidth="1"/>
    <col min="8451" max="8451" width="10.5546875" style="1" bestFit="1" customWidth="1"/>
    <col min="8452" max="8452" width="12.44140625" style="1" customWidth="1"/>
    <col min="8453" max="8453" width="10.109375" style="1" customWidth="1"/>
    <col min="8454" max="8455" width="9.5546875" style="1" customWidth="1"/>
    <col min="8456" max="8456" width="10.44140625" style="1" customWidth="1"/>
    <col min="8457" max="8458" width="9" style="1" customWidth="1"/>
    <col min="8459" max="8459" width="10.44140625" style="1" bestFit="1" customWidth="1"/>
    <col min="8460" max="8701" width="8.88671875" style="1"/>
    <col min="8702" max="8702" width="5.44140625" style="1" customWidth="1"/>
    <col min="8703" max="8703" width="18" style="1" customWidth="1"/>
    <col min="8704" max="8704" width="11.44140625" style="1" customWidth="1"/>
    <col min="8705" max="8705" width="15.44140625" style="1" customWidth="1"/>
    <col min="8706" max="8706" width="11" style="1" customWidth="1"/>
    <col min="8707" max="8707" width="10.5546875" style="1" bestFit="1" customWidth="1"/>
    <col min="8708" max="8708" width="12.44140625" style="1" customWidth="1"/>
    <col min="8709" max="8709" width="10.109375" style="1" customWidth="1"/>
    <col min="8710" max="8711" width="9.5546875" style="1" customWidth="1"/>
    <col min="8712" max="8712" width="10.44140625" style="1" customWidth="1"/>
    <col min="8713" max="8714" width="9" style="1" customWidth="1"/>
    <col min="8715" max="8715" width="10.44140625" style="1" bestFit="1" customWidth="1"/>
    <col min="8716" max="8957" width="8.88671875" style="1"/>
    <col min="8958" max="8958" width="5.44140625" style="1" customWidth="1"/>
    <col min="8959" max="8959" width="18" style="1" customWidth="1"/>
    <col min="8960" max="8960" width="11.44140625" style="1" customWidth="1"/>
    <col min="8961" max="8961" width="15.44140625" style="1" customWidth="1"/>
    <col min="8962" max="8962" width="11" style="1" customWidth="1"/>
    <col min="8963" max="8963" width="10.5546875" style="1" bestFit="1" customWidth="1"/>
    <col min="8964" max="8964" width="12.44140625" style="1" customWidth="1"/>
    <col min="8965" max="8965" width="10.109375" style="1" customWidth="1"/>
    <col min="8966" max="8967" width="9.5546875" style="1" customWidth="1"/>
    <col min="8968" max="8968" width="10.44140625" style="1" customWidth="1"/>
    <col min="8969" max="8970" width="9" style="1" customWidth="1"/>
    <col min="8971" max="8971" width="10.44140625" style="1" bestFit="1" customWidth="1"/>
    <col min="8972" max="9213" width="8.88671875" style="1"/>
    <col min="9214" max="9214" width="5.44140625" style="1" customWidth="1"/>
    <col min="9215" max="9215" width="18" style="1" customWidth="1"/>
    <col min="9216" max="9216" width="11.44140625" style="1" customWidth="1"/>
    <col min="9217" max="9217" width="15.44140625" style="1" customWidth="1"/>
    <col min="9218" max="9218" width="11" style="1" customWidth="1"/>
    <col min="9219" max="9219" width="10.5546875" style="1" bestFit="1" customWidth="1"/>
    <col min="9220" max="9220" width="12.44140625" style="1" customWidth="1"/>
    <col min="9221" max="9221" width="10.109375" style="1" customWidth="1"/>
    <col min="9222" max="9223" width="9.5546875" style="1" customWidth="1"/>
    <col min="9224" max="9224" width="10.44140625" style="1" customWidth="1"/>
    <col min="9225" max="9226" width="9" style="1" customWidth="1"/>
    <col min="9227" max="9227" width="10.44140625" style="1" bestFit="1" customWidth="1"/>
    <col min="9228" max="9469" width="8.88671875" style="1"/>
    <col min="9470" max="9470" width="5.44140625" style="1" customWidth="1"/>
    <col min="9471" max="9471" width="18" style="1" customWidth="1"/>
    <col min="9472" max="9472" width="11.44140625" style="1" customWidth="1"/>
    <col min="9473" max="9473" width="15.44140625" style="1" customWidth="1"/>
    <col min="9474" max="9474" width="11" style="1" customWidth="1"/>
    <col min="9475" max="9475" width="10.5546875" style="1" bestFit="1" customWidth="1"/>
    <col min="9476" max="9476" width="12.44140625" style="1" customWidth="1"/>
    <col min="9477" max="9477" width="10.109375" style="1" customWidth="1"/>
    <col min="9478" max="9479" width="9.5546875" style="1" customWidth="1"/>
    <col min="9480" max="9480" width="10.44140625" style="1" customWidth="1"/>
    <col min="9481" max="9482" width="9" style="1" customWidth="1"/>
    <col min="9483" max="9483" width="10.44140625" style="1" bestFit="1" customWidth="1"/>
    <col min="9484" max="9725" width="8.88671875" style="1"/>
    <col min="9726" max="9726" width="5.44140625" style="1" customWidth="1"/>
    <col min="9727" max="9727" width="18" style="1" customWidth="1"/>
    <col min="9728" max="9728" width="11.44140625" style="1" customWidth="1"/>
    <col min="9729" max="9729" width="15.44140625" style="1" customWidth="1"/>
    <col min="9730" max="9730" width="11" style="1" customWidth="1"/>
    <col min="9731" max="9731" width="10.5546875" style="1" bestFit="1" customWidth="1"/>
    <col min="9732" max="9732" width="12.44140625" style="1" customWidth="1"/>
    <col min="9733" max="9733" width="10.109375" style="1" customWidth="1"/>
    <col min="9734" max="9735" width="9.5546875" style="1" customWidth="1"/>
    <col min="9736" max="9736" width="10.44140625" style="1" customWidth="1"/>
    <col min="9737" max="9738" width="9" style="1" customWidth="1"/>
    <col min="9739" max="9739" width="10.44140625" style="1" bestFit="1" customWidth="1"/>
    <col min="9740" max="9981" width="8.88671875" style="1"/>
    <col min="9982" max="9982" width="5.44140625" style="1" customWidth="1"/>
    <col min="9983" max="9983" width="18" style="1" customWidth="1"/>
    <col min="9984" max="9984" width="11.44140625" style="1" customWidth="1"/>
    <col min="9985" max="9985" width="15.44140625" style="1" customWidth="1"/>
    <col min="9986" max="9986" width="11" style="1" customWidth="1"/>
    <col min="9987" max="9987" width="10.5546875" style="1" bestFit="1" customWidth="1"/>
    <col min="9988" max="9988" width="12.44140625" style="1" customWidth="1"/>
    <col min="9989" max="9989" width="10.109375" style="1" customWidth="1"/>
    <col min="9990" max="9991" width="9.5546875" style="1" customWidth="1"/>
    <col min="9992" max="9992" width="10.44140625" style="1" customWidth="1"/>
    <col min="9993" max="9994" width="9" style="1" customWidth="1"/>
    <col min="9995" max="9995" width="10.44140625" style="1" bestFit="1" customWidth="1"/>
    <col min="9996" max="10237" width="8.88671875" style="1"/>
    <col min="10238" max="10238" width="5.44140625" style="1" customWidth="1"/>
    <col min="10239" max="10239" width="18" style="1" customWidth="1"/>
    <col min="10240" max="10240" width="11.44140625" style="1" customWidth="1"/>
    <col min="10241" max="10241" width="15.44140625" style="1" customWidth="1"/>
    <col min="10242" max="10242" width="11" style="1" customWidth="1"/>
    <col min="10243" max="10243" width="10.5546875" style="1" bestFit="1" customWidth="1"/>
    <col min="10244" max="10244" width="12.44140625" style="1" customWidth="1"/>
    <col min="10245" max="10245" width="10.109375" style="1" customWidth="1"/>
    <col min="10246" max="10247" width="9.5546875" style="1" customWidth="1"/>
    <col min="10248" max="10248" width="10.44140625" style="1" customWidth="1"/>
    <col min="10249" max="10250" width="9" style="1" customWidth="1"/>
    <col min="10251" max="10251" width="10.44140625" style="1" bestFit="1" customWidth="1"/>
    <col min="10252" max="10493" width="8.88671875" style="1"/>
    <col min="10494" max="10494" width="5.44140625" style="1" customWidth="1"/>
    <col min="10495" max="10495" width="18" style="1" customWidth="1"/>
    <col min="10496" max="10496" width="11.44140625" style="1" customWidth="1"/>
    <col min="10497" max="10497" width="15.44140625" style="1" customWidth="1"/>
    <col min="10498" max="10498" width="11" style="1" customWidth="1"/>
    <col min="10499" max="10499" width="10.5546875" style="1" bestFit="1" customWidth="1"/>
    <col min="10500" max="10500" width="12.44140625" style="1" customWidth="1"/>
    <col min="10501" max="10501" width="10.109375" style="1" customWidth="1"/>
    <col min="10502" max="10503" width="9.5546875" style="1" customWidth="1"/>
    <col min="10504" max="10504" width="10.44140625" style="1" customWidth="1"/>
    <col min="10505" max="10506" width="9" style="1" customWidth="1"/>
    <col min="10507" max="10507" width="10.44140625" style="1" bestFit="1" customWidth="1"/>
    <col min="10508" max="10749" width="8.88671875" style="1"/>
    <col min="10750" max="10750" width="5.44140625" style="1" customWidth="1"/>
    <col min="10751" max="10751" width="18" style="1" customWidth="1"/>
    <col min="10752" max="10752" width="11.44140625" style="1" customWidth="1"/>
    <col min="10753" max="10753" width="15.44140625" style="1" customWidth="1"/>
    <col min="10754" max="10754" width="11" style="1" customWidth="1"/>
    <col min="10755" max="10755" width="10.5546875" style="1" bestFit="1" customWidth="1"/>
    <col min="10756" max="10756" width="12.44140625" style="1" customWidth="1"/>
    <col min="10757" max="10757" width="10.109375" style="1" customWidth="1"/>
    <col min="10758" max="10759" width="9.5546875" style="1" customWidth="1"/>
    <col min="10760" max="10760" width="10.44140625" style="1" customWidth="1"/>
    <col min="10761" max="10762" width="9" style="1" customWidth="1"/>
    <col min="10763" max="10763" width="10.44140625" style="1" bestFit="1" customWidth="1"/>
    <col min="10764" max="11005" width="8.88671875" style="1"/>
    <col min="11006" max="11006" width="5.44140625" style="1" customWidth="1"/>
    <col min="11007" max="11007" width="18" style="1" customWidth="1"/>
    <col min="11008" max="11008" width="11.44140625" style="1" customWidth="1"/>
    <col min="11009" max="11009" width="15.44140625" style="1" customWidth="1"/>
    <col min="11010" max="11010" width="11" style="1" customWidth="1"/>
    <col min="11011" max="11011" width="10.5546875" style="1" bestFit="1" customWidth="1"/>
    <col min="11012" max="11012" width="12.44140625" style="1" customWidth="1"/>
    <col min="11013" max="11013" width="10.109375" style="1" customWidth="1"/>
    <col min="11014" max="11015" width="9.5546875" style="1" customWidth="1"/>
    <col min="11016" max="11016" width="10.44140625" style="1" customWidth="1"/>
    <col min="11017" max="11018" width="9" style="1" customWidth="1"/>
    <col min="11019" max="11019" width="10.44140625" style="1" bestFit="1" customWidth="1"/>
    <col min="11020" max="11261" width="8.88671875" style="1"/>
    <col min="11262" max="11262" width="5.44140625" style="1" customWidth="1"/>
    <col min="11263" max="11263" width="18" style="1" customWidth="1"/>
    <col min="11264" max="11264" width="11.44140625" style="1" customWidth="1"/>
    <col min="11265" max="11265" width="15.44140625" style="1" customWidth="1"/>
    <col min="11266" max="11266" width="11" style="1" customWidth="1"/>
    <col min="11267" max="11267" width="10.5546875" style="1" bestFit="1" customWidth="1"/>
    <col min="11268" max="11268" width="12.44140625" style="1" customWidth="1"/>
    <col min="11269" max="11269" width="10.109375" style="1" customWidth="1"/>
    <col min="11270" max="11271" width="9.5546875" style="1" customWidth="1"/>
    <col min="11272" max="11272" width="10.44140625" style="1" customWidth="1"/>
    <col min="11273" max="11274" width="9" style="1" customWidth="1"/>
    <col min="11275" max="11275" width="10.44140625" style="1" bestFit="1" customWidth="1"/>
    <col min="11276" max="11517" width="8.88671875" style="1"/>
    <col min="11518" max="11518" width="5.44140625" style="1" customWidth="1"/>
    <col min="11519" max="11519" width="18" style="1" customWidth="1"/>
    <col min="11520" max="11520" width="11.44140625" style="1" customWidth="1"/>
    <col min="11521" max="11521" width="15.44140625" style="1" customWidth="1"/>
    <col min="11522" max="11522" width="11" style="1" customWidth="1"/>
    <col min="11523" max="11523" width="10.5546875" style="1" bestFit="1" customWidth="1"/>
    <col min="11524" max="11524" width="12.44140625" style="1" customWidth="1"/>
    <col min="11525" max="11525" width="10.109375" style="1" customWidth="1"/>
    <col min="11526" max="11527" width="9.5546875" style="1" customWidth="1"/>
    <col min="11528" max="11528" width="10.44140625" style="1" customWidth="1"/>
    <col min="11529" max="11530" width="9" style="1" customWidth="1"/>
    <col min="11531" max="11531" width="10.44140625" style="1" bestFit="1" customWidth="1"/>
    <col min="11532" max="11773" width="8.88671875" style="1"/>
    <col min="11774" max="11774" width="5.44140625" style="1" customWidth="1"/>
    <col min="11775" max="11775" width="18" style="1" customWidth="1"/>
    <col min="11776" max="11776" width="11.44140625" style="1" customWidth="1"/>
    <col min="11777" max="11777" width="15.44140625" style="1" customWidth="1"/>
    <col min="11778" max="11778" width="11" style="1" customWidth="1"/>
    <col min="11779" max="11779" width="10.5546875" style="1" bestFit="1" customWidth="1"/>
    <col min="11780" max="11780" width="12.44140625" style="1" customWidth="1"/>
    <col min="11781" max="11781" width="10.109375" style="1" customWidth="1"/>
    <col min="11782" max="11783" width="9.5546875" style="1" customWidth="1"/>
    <col min="11784" max="11784" width="10.44140625" style="1" customWidth="1"/>
    <col min="11785" max="11786" width="9" style="1" customWidth="1"/>
    <col min="11787" max="11787" width="10.44140625" style="1" bestFit="1" customWidth="1"/>
    <col min="11788" max="12029" width="8.88671875" style="1"/>
    <col min="12030" max="12030" width="5.44140625" style="1" customWidth="1"/>
    <col min="12031" max="12031" width="18" style="1" customWidth="1"/>
    <col min="12032" max="12032" width="11.44140625" style="1" customWidth="1"/>
    <col min="12033" max="12033" width="15.44140625" style="1" customWidth="1"/>
    <col min="12034" max="12034" width="11" style="1" customWidth="1"/>
    <col min="12035" max="12035" width="10.5546875" style="1" bestFit="1" customWidth="1"/>
    <col min="12036" max="12036" width="12.44140625" style="1" customWidth="1"/>
    <col min="12037" max="12037" width="10.109375" style="1" customWidth="1"/>
    <col min="12038" max="12039" width="9.5546875" style="1" customWidth="1"/>
    <col min="12040" max="12040" width="10.44140625" style="1" customWidth="1"/>
    <col min="12041" max="12042" width="9" style="1" customWidth="1"/>
    <col min="12043" max="12043" width="10.44140625" style="1" bestFit="1" customWidth="1"/>
    <col min="12044" max="12285" width="8.88671875" style="1"/>
    <col min="12286" max="12286" width="5.44140625" style="1" customWidth="1"/>
    <col min="12287" max="12287" width="18" style="1" customWidth="1"/>
    <col min="12288" max="12288" width="11.44140625" style="1" customWidth="1"/>
    <col min="12289" max="12289" width="15.44140625" style="1" customWidth="1"/>
    <col min="12290" max="12290" width="11" style="1" customWidth="1"/>
    <col min="12291" max="12291" width="10.5546875" style="1" bestFit="1" customWidth="1"/>
    <col min="12292" max="12292" width="12.44140625" style="1" customWidth="1"/>
    <col min="12293" max="12293" width="10.109375" style="1" customWidth="1"/>
    <col min="12294" max="12295" width="9.5546875" style="1" customWidth="1"/>
    <col min="12296" max="12296" width="10.44140625" style="1" customWidth="1"/>
    <col min="12297" max="12298" width="9" style="1" customWidth="1"/>
    <col min="12299" max="12299" width="10.44140625" style="1" bestFit="1" customWidth="1"/>
    <col min="12300" max="12541" width="8.88671875" style="1"/>
    <col min="12542" max="12542" width="5.44140625" style="1" customWidth="1"/>
    <col min="12543" max="12543" width="18" style="1" customWidth="1"/>
    <col min="12544" max="12544" width="11.44140625" style="1" customWidth="1"/>
    <col min="12545" max="12545" width="15.44140625" style="1" customWidth="1"/>
    <col min="12546" max="12546" width="11" style="1" customWidth="1"/>
    <col min="12547" max="12547" width="10.5546875" style="1" bestFit="1" customWidth="1"/>
    <col min="12548" max="12548" width="12.44140625" style="1" customWidth="1"/>
    <col min="12549" max="12549" width="10.109375" style="1" customWidth="1"/>
    <col min="12550" max="12551" width="9.5546875" style="1" customWidth="1"/>
    <col min="12552" max="12552" width="10.44140625" style="1" customWidth="1"/>
    <col min="12553" max="12554" width="9" style="1" customWidth="1"/>
    <col min="12555" max="12555" width="10.44140625" style="1" bestFit="1" customWidth="1"/>
    <col min="12556" max="12797" width="8.88671875" style="1"/>
    <col min="12798" max="12798" width="5.44140625" style="1" customWidth="1"/>
    <col min="12799" max="12799" width="18" style="1" customWidth="1"/>
    <col min="12800" max="12800" width="11.44140625" style="1" customWidth="1"/>
    <col min="12801" max="12801" width="15.44140625" style="1" customWidth="1"/>
    <col min="12802" max="12802" width="11" style="1" customWidth="1"/>
    <col min="12803" max="12803" width="10.5546875" style="1" bestFit="1" customWidth="1"/>
    <col min="12804" max="12804" width="12.44140625" style="1" customWidth="1"/>
    <col min="12805" max="12805" width="10.109375" style="1" customWidth="1"/>
    <col min="12806" max="12807" width="9.5546875" style="1" customWidth="1"/>
    <col min="12808" max="12808" width="10.44140625" style="1" customWidth="1"/>
    <col min="12809" max="12810" width="9" style="1" customWidth="1"/>
    <col min="12811" max="12811" width="10.44140625" style="1" bestFit="1" customWidth="1"/>
    <col min="12812" max="13053" width="8.88671875" style="1"/>
    <col min="13054" max="13054" width="5.44140625" style="1" customWidth="1"/>
    <col min="13055" max="13055" width="18" style="1" customWidth="1"/>
    <col min="13056" max="13056" width="11.44140625" style="1" customWidth="1"/>
    <col min="13057" max="13057" width="15.44140625" style="1" customWidth="1"/>
    <col min="13058" max="13058" width="11" style="1" customWidth="1"/>
    <col min="13059" max="13059" width="10.5546875" style="1" bestFit="1" customWidth="1"/>
    <col min="13060" max="13060" width="12.44140625" style="1" customWidth="1"/>
    <col min="13061" max="13061" width="10.109375" style="1" customWidth="1"/>
    <col min="13062" max="13063" width="9.5546875" style="1" customWidth="1"/>
    <col min="13064" max="13064" width="10.44140625" style="1" customWidth="1"/>
    <col min="13065" max="13066" width="9" style="1" customWidth="1"/>
    <col min="13067" max="13067" width="10.44140625" style="1" bestFit="1" customWidth="1"/>
    <col min="13068" max="13309" width="8.88671875" style="1"/>
    <col min="13310" max="13310" width="5.44140625" style="1" customWidth="1"/>
    <col min="13311" max="13311" width="18" style="1" customWidth="1"/>
    <col min="13312" max="13312" width="11.44140625" style="1" customWidth="1"/>
    <col min="13313" max="13313" width="15.44140625" style="1" customWidth="1"/>
    <col min="13314" max="13314" width="11" style="1" customWidth="1"/>
    <col min="13315" max="13315" width="10.5546875" style="1" bestFit="1" customWidth="1"/>
    <col min="13316" max="13316" width="12.44140625" style="1" customWidth="1"/>
    <col min="13317" max="13317" width="10.109375" style="1" customWidth="1"/>
    <col min="13318" max="13319" width="9.5546875" style="1" customWidth="1"/>
    <col min="13320" max="13320" width="10.44140625" style="1" customWidth="1"/>
    <col min="13321" max="13322" width="9" style="1" customWidth="1"/>
    <col min="13323" max="13323" width="10.44140625" style="1" bestFit="1" customWidth="1"/>
    <col min="13324" max="13565" width="8.88671875" style="1"/>
    <col min="13566" max="13566" width="5.44140625" style="1" customWidth="1"/>
    <col min="13567" max="13567" width="18" style="1" customWidth="1"/>
    <col min="13568" max="13568" width="11.44140625" style="1" customWidth="1"/>
    <col min="13569" max="13569" width="15.44140625" style="1" customWidth="1"/>
    <col min="13570" max="13570" width="11" style="1" customWidth="1"/>
    <col min="13571" max="13571" width="10.5546875" style="1" bestFit="1" customWidth="1"/>
    <col min="13572" max="13572" width="12.44140625" style="1" customWidth="1"/>
    <col min="13573" max="13573" width="10.109375" style="1" customWidth="1"/>
    <col min="13574" max="13575" width="9.5546875" style="1" customWidth="1"/>
    <col min="13576" max="13576" width="10.44140625" style="1" customWidth="1"/>
    <col min="13577" max="13578" width="9" style="1" customWidth="1"/>
    <col min="13579" max="13579" width="10.44140625" style="1" bestFit="1" customWidth="1"/>
    <col min="13580" max="13821" width="8.88671875" style="1"/>
    <col min="13822" max="13822" width="5.44140625" style="1" customWidth="1"/>
    <col min="13823" max="13823" width="18" style="1" customWidth="1"/>
    <col min="13824" max="13824" width="11.44140625" style="1" customWidth="1"/>
    <col min="13825" max="13825" width="15.44140625" style="1" customWidth="1"/>
    <col min="13826" max="13826" width="11" style="1" customWidth="1"/>
    <col min="13827" max="13827" width="10.5546875" style="1" bestFit="1" customWidth="1"/>
    <col min="13828" max="13828" width="12.44140625" style="1" customWidth="1"/>
    <col min="13829" max="13829" width="10.109375" style="1" customWidth="1"/>
    <col min="13830" max="13831" width="9.5546875" style="1" customWidth="1"/>
    <col min="13832" max="13832" width="10.44140625" style="1" customWidth="1"/>
    <col min="13833" max="13834" width="9" style="1" customWidth="1"/>
    <col min="13835" max="13835" width="10.44140625" style="1" bestFit="1" customWidth="1"/>
    <col min="13836" max="14077" width="8.88671875" style="1"/>
    <col min="14078" max="14078" width="5.44140625" style="1" customWidth="1"/>
    <col min="14079" max="14079" width="18" style="1" customWidth="1"/>
    <col min="14080" max="14080" width="11.44140625" style="1" customWidth="1"/>
    <col min="14081" max="14081" width="15.44140625" style="1" customWidth="1"/>
    <col min="14082" max="14082" width="11" style="1" customWidth="1"/>
    <col min="14083" max="14083" width="10.5546875" style="1" bestFit="1" customWidth="1"/>
    <col min="14084" max="14084" width="12.44140625" style="1" customWidth="1"/>
    <col min="14085" max="14085" width="10.109375" style="1" customWidth="1"/>
    <col min="14086" max="14087" width="9.5546875" style="1" customWidth="1"/>
    <col min="14088" max="14088" width="10.44140625" style="1" customWidth="1"/>
    <col min="14089" max="14090" width="9" style="1" customWidth="1"/>
    <col min="14091" max="14091" width="10.44140625" style="1" bestFit="1" customWidth="1"/>
    <col min="14092" max="14333" width="8.88671875" style="1"/>
    <col min="14334" max="14334" width="5.44140625" style="1" customWidth="1"/>
    <col min="14335" max="14335" width="18" style="1" customWidth="1"/>
    <col min="14336" max="14336" width="11.44140625" style="1" customWidth="1"/>
    <col min="14337" max="14337" width="15.44140625" style="1" customWidth="1"/>
    <col min="14338" max="14338" width="11" style="1" customWidth="1"/>
    <col min="14339" max="14339" width="10.5546875" style="1" bestFit="1" customWidth="1"/>
    <col min="14340" max="14340" width="12.44140625" style="1" customWidth="1"/>
    <col min="14341" max="14341" width="10.109375" style="1" customWidth="1"/>
    <col min="14342" max="14343" width="9.5546875" style="1" customWidth="1"/>
    <col min="14344" max="14344" width="10.44140625" style="1" customWidth="1"/>
    <col min="14345" max="14346" width="9" style="1" customWidth="1"/>
    <col min="14347" max="14347" width="10.44140625" style="1" bestFit="1" customWidth="1"/>
    <col min="14348" max="14589" width="8.88671875" style="1"/>
    <col min="14590" max="14590" width="5.44140625" style="1" customWidth="1"/>
    <col min="14591" max="14591" width="18" style="1" customWidth="1"/>
    <col min="14592" max="14592" width="11.44140625" style="1" customWidth="1"/>
    <col min="14593" max="14593" width="15.44140625" style="1" customWidth="1"/>
    <col min="14594" max="14594" width="11" style="1" customWidth="1"/>
    <col min="14595" max="14595" width="10.5546875" style="1" bestFit="1" customWidth="1"/>
    <col min="14596" max="14596" width="12.44140625" style="1" customWidth="1"/>
    <col min="14597" max="14597" width="10.109375" style="1" customWidth="1"/>
    <col min="14598" max="14599" width="9.5546875" style="1" customWidth="1"/>
    <col min="14600" max="14600" width="10.44140625" style="1" customWidth="1"/>
    <col min="14601" max="14602" width="9" style="1" customWidth="1"/>
    <col min="14603" max="14603" width="10.44140625" style="1" bestFit="1" customWidth="1"/>
    <col min="14604" max="14845" width="8.88671875" style="1"/>
    <col min="14846" max="14846" width="5.44140625" style="1" customWidth="1"/>
    <col min="14847" max="14847" width="18" style="1" customWidth="1"/>
    <col min="14848" max="14848" width="11.44140625" style="1" customWidth="1"/>
    <col min="14849" max="14849" width="15.44140625" style="1" customWidth="1"/>
    <col min="14850" max="14850" width="11" style="1" customWidth="1"/>
    <col min="14851" max="14851" width="10.5546875" style="1" bestFit="1" customWidth="1"/>
    <col min="14852" max="14852" width="12.44140625" style="1" customWidth="1"/>
    <col min="14853" max="14853" width="10.109375" style="1" customWidth="1"/>
    <col min="14854" max="14855" width="9.5546875" style="1" customWidth="1"/>
    <col min="14856" max="14856" width="10.44140625" style="1" customWidth="1"/>
    <col min="14857" max="14858" width="9" style="1" customWidth="1"/>
    <col min="14859" max="14859" width="10.44140625" style="1" bestFit="1" customWidth="1"/>
    <col min="14860" max="15101" width="8.88671875" style="1"/>
    <col min="15102" max="15102" width="5.44140625" style="1" customWidth="1"/>
    <col min="15103" max="15103" width="18" style="1" customWidth="1"/>
    <col min="15104" max="15104" width="11.44140625" style="1" customWidth="1"/>
    <col min="15105" max="15105" width="15.44140625" style="1" customWidth="1"/>
    <col min="15106" max="15106" width="11" style="1" customWidth="1"/>
    <col min="15107" max="15107" width="10.5546875" style="1" bestFit="1" customWidth="1"/>
    <col min="15108" max="15108" width="12.44140625" style="1" customWidth="1"/>
    <col min="15109" max="15109" width="10.109375" style="1" customWidth="1"/>
    <col min="15110" max="15111" width="9.5546875" style="1" customWidth="1"/>
    <col min="15112" max="15112" width="10.44140625" style="1" customWidth="1"/>
    <col min="15113" max="15114" width="9" style="1" customWidth="1"/>
    <col min="15115" max="15115" width="10.44140625" style="1" bestFit="1" customWidth="1"/>
    <col min="15116" max="15357" width="8.88671875" style="1"/>
    <col min="15358" max="15358" width="5.44140625" style="1" customWidth="1"/>
    <col min="15359" max="15359" width="18" style="1" customWidth="1"/>
    <col min="15360" max="15360" width="11.44140625" style="1" customWidth="1"/>
    <col min="15361" max="15361" width="15.44140625" style="1" customWidth="1"/>
    <col min="15362" max="15362" width="11" style="1" customWidth="1"/>
    <col min="15363" max="15363" width="10.5546875" style="1" bestFit="1" customWidth="1"/>
    <col min="15364" max="15364" width="12.44140625" style="1" customWidth="1"/>
    <col min="15365" max="15365" width="10.109375" style="1" customWidth="1"/>
    <col min="15366" max="15367" width="9.5546875" style="1" customWidth="1"/>
    <col min="15368" max="15368" width="10.44140625" style="1" customWidth="1"/>
    <col min="15369" max="15370" width="9" style="1" customWidth="1"/>
    <col min="15371" max="15371" width="10.44140625" style="1" bestFit="1" customWidth="1"/>
    <col min="15372" max="15613" width="8.88671875" style="1"/>
    <col min="15614" max="15614" width="5.44140625" style="1" customWidth="1"/>
    <col min="15615" max="15615" width="18" style="1" customWidth="1"/>
    <col min="15616" max="15616" width="11.44140625" style="1" customWidth="1"/>
    <col min="15617" max="15617" width="15.44140625" style="1" customWidth="1"/>
    <col min="15618" max="15618" width="11" style="1" customWidth="1"/>
    <col min="15619" max="15619" width="10.5546875" style="1" bestFit="1" customWidth="1"/>
    <col min="15620" max="15620" width="12.44140625" style="1" customWidth="1"/>
    <col min="15621" max="15621" width="10.109375" style="1" customWidth="1"/>
    <col min="15622" max="15623" width="9.5546875" style="1" customWidth="1"/>
    <col min="15624" max="15624" width="10.44140625" style="1" customWidth="1"/>
    <col min="15625" max="15626" width="9" style="1" customWidth="1"/>
    <col min="15627" max="15627" width="10.44140625" style="1" bestFit="1" customWidth="1"/>
    <col min="15628" max="15869" width="8.88671875" style="1"/>
    <col min="15870" max="15870" width="5.44140625" style="1" customWidth="1"/>
    <col min="15871" max="15871" width="18" style="1" customWidth="1"/>
    <col min="15872" max="15872" width="11.44140625" style="1" customWidth="1"/>
    <col min="15873" max="15873" width="15.44140625" style="1" customWidth="1"/>
    <col min="15874" max="15874" width="11" style="1" customWidth="1"/>
    <col min="15875" max="15875" width="10.5546875" style="1" bestFit="1" customWidth="1"/>
    <col min="15876" max="15876" width="12.44140625" style="1" customWidth="1"/>
    <col min="15877" max="15877" width="10.109375" style="1" customWidth="1"/>
    <col min="15878" max="15879" width="9.5546875" style="1" customWidth="1"/>
    <col min="15880" max="15880" width="10.44140625" style="1" customWidth="1"/>
    <col min="15881" max="15882" width="9" style="1" customWidth="1"/>
    <col min="15883" max="15883" width="10.44140625" style="1" bestFit="1" customWidth="1"/>
    <col min="15884" max="16125" width="8.88671875" style="1"/>
    <col min="16126" max="16126" width="5.44140625" style="1" customWidth="1"/>
    <col min="16127" max="16127" width="18" style="1" customWidth="1"/>
    <col min="16128" max="16128" width="11.44140625" style="1" customWidth="1"/>
    <col min="16129" max="16129" width="15.44140625" style="1" customWidth="1"/>
    <col min="16130" max="16130" width="11" style="1" customWidth="1"/>
    <col min="16131" max="16131" width="10.5546875" style="1" bestFit="1" customWidth="1"/>
    <col min="16132" max="16132" width="12.44140625" style="1" customWidth="1"/>
    <col min="16133" max="16133" width="10.109375" style="1" customWidth="1"/>
    <col min="16134" max="16135" width="9.5546875" style="1" customWidth="1"/>
    <col min="16136" max="16136" width="10.44140625" style="1" customWidth="1"/>
    <col min="16137" max="16138" width="9" style="1" customWidth="1"/>
    <col min="16139" max="16139" width="10.44140625" style="1" bestFit="1" customWidth="1"/>
    <col min="16140" max="16384" width="8.88671875" style="1"/>
  </cols>
  <sheetData>
    <row r="1" spans="1:16" ht="14.1" customHeight="1" x14ac:dyDescent="0.3">
      <c r="A1" s="46" t="s">
        <v>1</v>
      </c>
      <c r="B1" s="46"/>
      <c r="C1" s="46"/>
      <c r="D1" s="46"/>
      <c r="E1" s="46"/>
      <c r="F1" s="46"/>
      <c r="G1" s="46"/>
      <c r="H1" s="46"/>
      <c r="I1" s="46"/>
      <c r="J1" s="46"/>
    </row>
    <row r="2" spans="1:16" ht="12.6" customHeight="1" x14ac:dyDescent="0.3">
      <c r="A2" s="13" t="s">
        <v>16</v>
      </c>
      <c r="B2" s="13"/>
      <c r="C2" s="13"/>
      <c r="D2" s="13"/>
      <c r="E2" s="13"/>
      <c r="F2" s="13"/>
      <c r="G2" s="13"/>
      <c r="H2" s="13"/>
      <c r="I2" s="13"/>
      <c r="J2" s="13"/>
    </row>
    <row r="3" spans="1:16" ht="12.6" customHeigh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6" ht="25.2" customHeight="1" x14ac:dyDescent="0.3">
      <c r="A4" s="14" t="s">
        <v>18</v>
      </c>
      <c r="B4" s="14" t="s">
        <v>19</v>
      </c>
      <c r="C4" s="14" t="s">
        <v>11</v>
      </c>
      <c r="D4" s="14" t="s">
        <v>2</v>
      </c>
      <c r="E4" s="47" t="s">
        <v>17</v>
      </c>
      <c r="F4" s="47"/>
      <c r="G4" s="47"/>
      <c r="H4" s="47"/>
      <c r="I4" s="47"/>
      <c r="J4" s="47"/>
    </row>
    <row r="5" spans="1:16" ht="16.95" customHeight="1" x14ac:dyDescent="0.3">
      <c r="A5" s="15"/>
      <c r="B5" s="15"/>
      <c r="C5" s="15"/>
      <c r="D5" s="15"/>
      <c r="E5" s="14" t="s">
        <v>0</v>
      </c>
      <c r="F5" s="33" t="s">
        <v>15</v>
      </c>
      <c r="G5" s="34"/>
      <c r="H5" s="34"/>
      <c r="I5" s="34"/>
      <c r="J5" s="35"/>
    </row>
    <row r="6" spans="1:16" ht="23.4" customHeight="1" x14ac:dyDescent="0.3">
      <c r="A6" s="16"/>
      <c r="B6" s="16"/>
      <c r="C6" s="16"/>
      <c r="D6" s="16"/>
      <c r="E6" s="16"/>
      <c r="F6" s="12" t="s">
        <v>13</v>
      </c>
      <c r="G6" s="12" t="s">
        <v>14</v>
      </c>
      <c r="H6" s="12" t="s">
        <v>28</v>
      </c>
      <c r="I6" s="12" t="s">
        <v>30</v>
      </c>
      <c r="J6" s="12" t="s">
        <v>31</v>
      </c>
      <c r="K6" s="7"/>
      <c r="L6" s="7"/>
      <c r="M6" s="7"/>
      <c r="N6" s="7"/>
      <c r="O6" s="7"/>
      <c r="P6" s="7"/>
    </row>
    <row r="7" spans="1:16" ht="12.75" customHeight="1" x14ac:dyDescent="0.3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13</v>
      </c>
    </row>
    <row r="8" spans="1:16" ht="34.950000000000003" customHeight="1" x14ac:dyDescent="0.3">
      <c r="A8" s="14"/>
      <c r="B8" s="17" t="s">
        <v>35</v>
      </c>
      <c r="C8" s="14" t="s">
        <v>9</v>
      </c>
      <c r="D8" s="6" t="s">
        <v>3</v>
      </c>
      <c r="E8" s="8">
        <f t="shared" ref="E8:E14" si="0">SUM(F8:J8)</f>
        <v>0</v>
      </c>
      <c r="F8" s="8">
        <f t="shared" ref="F8:J8" si="1">SUM(F9:F14)</f>
        <v>0</v>
      </c>
      <c r="G8" s="8">
        <f t="shared" si="1"/>
        <v>0</v>
      </c>
      <c r="H8" s="8">
        <f t="shared" si="1"/>
        <v>0</v>
      </c>
      <c r="I8" s="8">
        <f t="shared" si="1"/>
        <v>0</v>
      </c>
      <c r="J8" s="8">
        <f t="shared" si="1"/>
        <v>0</v>
      </c>
    </row>
    <row r="9" spans="1:16" ht="34.950000000000003" customHeight="1" x14ac:dyDescent="0.3">
      <c r="A9" s="15"/>
      <c r="B9" s="18"/>
      <c r="C9" s="15"/>
      <c r="D9" s="2" t="s">
        <v>4</v>
      </c>
      <c r="E9" s="9">
        <f t="shared" si="0"/>
        <v>0</v>
      </c>
      <c r="F9" s="9">
        <v>0</v>
      </c>
      <c r="G9" s="9">
        <v>0</v>
      </c>
      <c r="H9" s="9">
        <v>0</v>
      </c>
      <c r="I9" s="9">
        <v>0</v>
      </c>
      <c r="J9" s="9">
        <f>I9*4</f>
        <v>0</v>
      </c>
    </row>
    <row r="10" spans="1:16" ht="34.950000000000003" customHeight="1" x14ac:dyDescent="0.3">
      <c r="A10" s="15"/>
      <c r="B10" s="18"/>
      <c r="C10" s="15"/>
      <c r="D10" s="2" t="s">
        <v>5</v>
      </c>
      <c r="E10" s="9">
        <f t="shared" si="0"/>
        <v>0</v>
      </c>
      <c r="F10" s="9">
        <v>0</v>
      </c>
      <c r="G10" s="9">
        <v>0</v>
      </c>
      <c r="H10" s="9">
        <v>0</v>
      </c>
      <c r="I10" s="9">
        <v>0</v>
      </c>
      <c r="J10" s="9">
        <f t="shared" ref="J10:J14" si="2">I10*4</f>
        <v>0</v>
      </c>
    </row>
    <row r="11" spans="1:16" ht="34.950000000000003" customHeight="1" x14ac:dyDescent="0.3">
      <c r="A11" s="15"/>
      <c r="B11" s="18"/>
      <c r="C11" s="15"/>
      <c r="D11" s="2" t="s">
        <v>6</v>
      </c>
      <c r="E11" s="9">
        <f t="shared" si="0"/>
        <v>0</v>
      </c>
      <c r="F11" s="9">
        <v>0</v>
      </c>
      <c r="G11" s="9">
        <v>0</v>
      </c>
      <c r="H11" s="9">
        <v>0</v>
      </c>
      <c r="I11" s="9">
        <v>0</v>
      </c>
      <c r="J11" s="9">
        <f t="shared" si="2"/>
        <v>0</v>
      </c>
    </row>
    <row r="12" spans="1:16" ht="34.950000000000003" customHeight="1" x14ac:dyDescent="0.3">
      <c r="A12" s="15"/>
      <c r="B12" s="18"/>
      <c r="C12" s="15"/>
      <c r="D12" s="2" t="s">
        <v>20</v>
      </c>
      <c r="E12" s="9">
        <f t="shared" si="0"/>
        <v>0</v>
      </c>
      <c r="F12" s="9">
        <v>0</v>
      </c>
      <c r="G12" s="9">
        <v>0</v>
      </c>
      <c r="H12" s="9">
        <v>0</v>
      </c>
      <c r="I12" s="9">
        <v>0</v>
      </c>
      <c r="J12" s="9">
        <f t="shared" si="2"/>
        <v>0</v>
      </c>
    </row>
    <row r="13" spans="1:16" ht="34.950000000000003" customHeight="1" x14ac:dyDescent="0.3">
      <c r="A13" s="15"/>
      <c r="B13" s="18"/>
      <c r="C13" s="15"/>
      <c r="D13" s="2" t="s">
        <v>21</v>
      </c>
      <c r="E13" s="9">
        <f t="shared" si="0"/>
        <v>0</v>
      </c>
      <c r="F13" s="9">
        <v>0</v>
      </c>
      <c r="G13" s="9">
        <v>0</v>
      </c>
      <c r="H13" s="9">
        <v>0</v>
      </c>
      <c r="I13" s="9">
        <v>0</v>
      </c>
      <c r="J13" s="9">
        <f t="shared" si="2"/>
        <v>0</v>
      </c>
    </row>
    <row r="14" spans="1:16" ht="34.950000000000003" customHeight="1" x14ac:dyDescent="0.3">
      <c r="A14" s="16"/>
      <c r="B14" s="19"/>
      <c r="C14" s="16"/>
      <c r="D14" s="2" t="s">
        <v>10</v>
      </c>
      <c r="E14" s="9">
        <f t="shared" si="0"/>
        <v>0</v>
      </c>
      <c r="F14" s="9">
        <v>0</v>
      </c>
      <c r="G14" s="9">
        <v>0</v>
      </c>
      <c r="H14" s="9">
        <f>2485.81291+3510.6874-5996.50031</f>
        <v>0</v>
      </c>
      <c r="I14" s="9">
        <v>0</v>
      </c>
      <c r="J14" s="9">
        <f t="shared" si="2"/>
        <v>0</v>
      </c>
    </row>
    <row r="15" spans="1:16" ht="34.950000000000003" customHeight="1" x14ac:dyDescent="0.3">
      <c r="A15" s="14"/>
      <c r="B15" s="17" t="s">
        <v>39</v>
      </c>
      <c r="C15" s="14" t="s">
        <v>9</v>
      </c>
      <c r="D15" s="6" t="s">
        <v>3</v>
      </c>
      <c r="E15" s="8">
        <f t="shared" ref="E15:E67" si="3">SUM(F15:J15)</f>
        <v>0</v>
      </c>
      <c r="F15" s="8">
        <f t="shared" ref="F15:J15" si="4">SUM(F16:F21)</f>
        <v>0</v>
      </c>
      <c r="G15" s="8">
        <f t="shared" si="4"/>
        <v>0</v>
      </c>
      <c r="H15" s="8">
        <f t="shared" si="4"/>
        <v>0</v>
      </c>
      <c r="I15" s="8">
        <f t="shared" si="4"/>
        <v>0</v>
      </c>
      <c r="J15" s="8">
        <f t="shared" si="4"/>
        <v>0</v>
      </c>
    </row>
    <row r="16" spans="1:16" ht="34.950000000000003" customHeight="1" x14ac:dyDescent="0.3">
      <c r="A16" s="15"/>
      <c r="B16" s="18"/>
      <c r="C16" s="15"/>
      <c r="D16" s="2" t="s">
        <v>4</v>
      </c>
      <c r="E16" s="9">
        <f t="shared" si="3"/>
        <v>0</v>
      </c>
      <c r="F16" s="9">
        <v>0</v>
      </c>
      <c r="G16" s="9">
        <v>0</v>
      </c>
      <c r="H16" s="9">
        <v>0</v>
      </c>
      <c r="I16" s="9">
        <v>0</v>
      </c>
      <c r="J16" s="9">
        <f>I16*4</f>
        <v>0</v>
      </c>
    </row>
    <row r="17" spans="1:10" ht="34.950000000000003" customHeight="1" x14ac:dyDescent="0.3">
      <c r="A17" s="15"/>
      <c r="B17" s="18"/>
      <c r="C17" s="15"/>
      <c r="D17" s="2" t="s">
        <v>5</v>
      </c>
      <c r="E17" s="9">
        <f t="shared" si="3"/>
        <v>0</v>
      </c>
      <c r="F17" s="9">
        <v>0</v>
      </c>
      <c r="G17" s="9">
        <v>0</v>
      </c>
      <c r="H17" s="9">
        <v>0</v>
      </c>
      <c r="I17" s="9">
        <v>0</v>
      </c>
      <c r="J17" s="9">
        <f t="shared" ref="J17:J21" si="5">I17*4</f>
        <v>0</v>
      </c>
    </row>
    <row r="18" spans="1:10" ht="34.950000000000003" customHeight="1" x14ac:dyDescent="0.3">
      <c r="A18" s="15"/>
      <c r="B18" s="18"/>
      <c r="C18" s="15"/>
      <c r="D18" s="2" t="s">
        <v>6</v>
      </c>
      <c r="E18" s="9">
        <f t="shared" si="3"/>
        <v>0</v>
      </c>
      <c r="F18" s="9">
        <v>0</v>
      </c>
      <c r="G18" s="9">
        <v>0</v>
      </c>
      <c r="H18" s="9">
        <v>0</v>
      </c>
      <c r="I18" s="9">
        <v>0</v>
      </c>
      <c r="J18" s="9">
        <f t="shared" si="5"/>
        <v>0</v>
      </c>
    </row>
    <row r="19" spans="1:10" ht="34.950000000000003" customHeight="1" x14ac:dyDescent="0.3">
      <c r="A19" s="15"/>
      <c r="B19" s="18"/>
      <c r="C19" s="15"/>
      <c r="D19" s="2" t="s">
        <v>20</v>
      </c>
      <c r="E19" s="9">
        <f t="shared" si="3"/>
        <v>0</v>
      </c>
      <c r="F19" s="9">
        <v>0</v>
      </c>
      <c r="G19" s="9">
        <v>0</v>
      </c>
      <c r="H19" s="9">
        <v>0</v>
      </c>
      <c r="I19" s="9">
        <v>0</v>
      </c>
      <c r="J19" s="9">
        <f t="shared" si="5"/>
        <v>0</v>
      </c>
    </row>
    <row r="20" spans="1:10" ht="34.950000000000003" customHeight="1" x14ac:dyDescent="0.3">
      <c r="A20" s="15"/>
      <c r="B20" s="18"/>
      <c r="C20" s="15"/>
      <c r="D20" s="2" t="s">
        <v>21</v>
      </c>
      <c r="E20" s="9">
        <f t="shared" si="3"/>
        <v>0</v>
      </c>
      <c r="F20" s="9">
        <v>0</v>
      </c>
      <c r="G20" s="9">
        <v>0</v>
      </c>
      <c r="H20" s="9">
        <v>0</v>
      </c>
      <c r="I20" s="9">
        <v>0</v>
      </c>
      <c r="J20" s="9">
        <f t="shared" si="5"/>
        <v>0</v>
      </c>
    </row>
    <row r="21" spans="1:10" ht="34.950000000000003" customHeight="1" x14ac:dyDescent="0.3">
      <c r="A21" s="16"/>
      <c r="B21" s="19"/>
      <c r="C21" s="16"/>
      <c r="D21" s="2" t="s">
        <v>10</v>
      </c>
      <c r="E21" s="9">
        <f t="shared" si="3"/>
        <v>0</v>
      </c>
      <c r="F21" s="9">
        <v>0</v>
      </c>
      <c r="G21" s="9">
        <v>0</v>
      </c>
      <c r="H21" s="9">
        <f>2485.81291+3510.6874-5996.50031</f>
        <v>0</v>
      </c>
      <c r="I21" s="9">
        <v>0</v>
      </c>
      <c r="J21" s="9">
        <f t="shared" si="5"/>
        <v>0</v>
      </c>
    </row>
    <row r="22" spans="1:10" ht="34.950000000000003" customHeight="1" x14ac:dyDescent="0.3">
      <c r="A22" s="20">
        <v>1</v>
      </c>
      <c r="B22" s="20" t="s">
        <v>33</v>
      </c>
      <c r="C22" s="14" t="s">
        <v>37</v>
      </c>
      <c r="D22" s="6" t="s">
        <v>3</v>
      </c>
      <c r="E22" s="8">
        <f t="shared" si="3"/>
        <v>76239.995029999991</v>
      </c>
      <c r="F22" s="8">
        <f>SUM(F23:F28)</f>
        <v>6745.6250499999996</v>
      </c>
      <c r="G22" s="8">
        <f t="shared" ref="G22" si="6">SUM(G23:G28)</f>
        <v>29333.369979999999</v>
      </c>
      <c r="H22" s="8">
        <f>SUM(H23:H28)</f>
        <v>6693.5</v>
      </c>
      <c r="I22" s="8">
        <f t="shared" ref="I22" si="7">SUM(I23:I28)</f>
        <v>6693.5</v>
      </c>
      <c r="J22" s="8">
        <f>SUM(J23:J28)</f>
        <v>26774</v>
      </c>
    </row>
    <row r="23" spans="1:10" ht="34.950000000000003" customHeight="1" x14ac:dyDescent="0.3">
      <c r="A23" s="21"/>
      <c r="B23" s="21"/>
      <c r="C23" s="15"/>
      <c r="D23" s="2" t="s">
        <v>4</v>
      </c>
      <c r="E23" s="9">
        <f t="shared" si="3"/>
        <v>0</v>
      </c>
      <c r="F23" s="9">
        <v>0</v>
      </c>
      <c r="G23" s="9">
        <v>0</v>
      </c>
      <c r="H23" s="9">
        <v>0</v>
      </c>
      <c r="I23" s="9">
        <v>0</v>
      </c>
      <c r="J23" s="9">
        <f>I23*4</f>
        <v>0</v>
      </c>
    </row>
    <row r="24" spans="1:10" ht="34.950000000000003" customHeight="1" x14ac:dyDescent="0.3">
      <c r="A24" s="21"/>
      <c r="B24" s="21"/>
      <c r="C24" s="15"/>
      <c r="D24" s="2" t="s">
        <v>5</v>
      </c>
      <c r="E24" s="9">
        <f t="shared" si="3"/>
        <v>0</v>
      </c>
      <c r="F24" s="9">
        <v>0</v>
      </c>
      <c r="G24" s="9">
        <v>0</v>
      </c>
      <c r="H24" s="9">
        <v>0</v>
      </c>
      <c r="I24" s="9">
        <v>0</v>
      </c>
      <c r="J24" s="9">
        <f t="shared" ref="J24:J27" si="8">I24*4</f>
        <v>0</v>
      </c>
    </row>
    <row r="25" spans="1:10" ht="34.950000000000003" customHeight="1" x14ac:dyDescent="0.3">
      <c r="A25" s="21"/>
      <c r="B25" s="21"/>
      <c r="C25" s="15"/>
      <c r="D25" s="2" t="s">
        <v>6</v>
      </c>
      <c r="E25" s="9">
        <f t="shared" si="3"/>
        <v>49039.995029999998</v>
      </c>
      <c r="F25" s="10">
        <f>F32+F39+F46</f>
        <v>6745.6250499999996</v>
      </c>
      <c r="G25" s="10">
        <f t="shared" ref="G25:J25" si="9">G32+G39+G46</f>
        <v>27333.369979999999</v>
      </c>
      <c r="H25" s="10">
        <f t="shared" si="9"/>
        <v>2493.5</v>
      </c>
      <c r="I25" s="10">
        <f t="shared" si="9"/>
        <v>2493.5</v>
      </c>
      <c r="J25" s="10">
        <f t="shared" si="9"/>
        <v>9974</v>
      </c>
    </row>
    <row r="26" spans="1:10" ht="34.950000000000003" customHeight="1" x14ac:dyDescent="0.3">
      <c r="A26" s="21"/>
      <c r="B26" s="21"/>
      <c r="C26" s="15"/>
      <c r="D26" s="2" t="s">
        <v>20</v>
      </c>
      <c r="E26" s="9">
        <f t="shared" si="3"/>
        <v>0</v>
      </c>
      <c r="F26" s="10"/>
      <c r="G26" s="10"/>
      <c r="H26" s="10"/>
      <c r="I26" s="10"/>
      <c r="J26" s="9">
        <f t="shared" si="8"/>
        <v>0</v>
      </c>
    </row>
    <row r="27" spans="1:10" ht="34.950000000000003" customHeight="1" x14ac:dyDescent="0.3">
      <c r="A27" s="21"/>
      <c r="B27" s="21"/>
      <c r="C27" s="15"/>
      <c r="D27" s="2" t="s">
        <v>21</v>
      </c>
      <c r="E27" s="9">
        <f t="shared" si="3"/>
        <v>0</v>
      </c>
      <c r="F27" s="9">
        <v>0</v>
      </c>
      <c r="G27" s="9">
        <v>0</v>
      </c>
      <c r="H27" s="9">
        <v>0</v>
      </c>
      <c r="I27" s="9">
        <v>0</v>
      </c>
      <c r="J27" s="9">
        <f t="shared" si="8"/>
        <v>0</v>
      </c>
    </row>
    <row r="28" spans="1:10" ht="34.950000000000003" customHeight="1" x14ac:dyDescent="0.3">
      <c r="A28" s="21"/>
      <c r="B28" s="21"/>
      <c r="C28" s="16"/>
      <c r="D28" s="2" t="s">
        <v>10</v>
      </c>
      <c r="E28" s="9">
        <f t="shared" si="3"/>
        <v>27200</v>
      </c>
      <c r="F28" s="9">
        <f>F35+F42+F49+F56+F63</f>
        <v>0</v>
      </c>
      <c r="G28" s="9">
        <f t="shared" ref="G28:J28" si="10">G35+G42+G49+G56+G63</f>
        <v>2000</v>
      </c>
      <c r="H28" s="9">
        <f t="shared" si="10"/>
        <v>4200</v>
      </c>
      <c r="I28" s="9">
        <f t="shared" si="10"/>
        <v>4200</v>
      </c>
      <c r="J28" s="9">
        <f t="shared" si="10"/>
        <v>16800</v>
      </c>
    </row>
    <row r="29" spans="1:10" ht="12.9" customHeight="1" x14ac:dyDescent="0.3">
      <c r="A29" s="21"/>
      <c r="B29" s="21"/>
      <c r="C29" s="14" t="s">
        <v>9</v>
      </c>
      <c r="D29" s="6" t="s">
        <v>3</v>
      </c>
      <c r="E29" s="8">
        <f t="shared" ref="E29:E35" si="11">SUM(F29:J29)</f>
        <v>42656.997900000002</v>
      </c>
      <c r="F29" s="8">
        <f>SUM(F30:F35)</f>
        <v>2238.6279199999999</v>
      </c>
      <c r="G29" s="8">
        <f t="shared" ref="G29" si="12">SUM(G30:G35)</f>
        <v>13457.369979999999</v>
      </c>
      <c r="H29" s="8">
        <f>SUM(H30:H35)</f>
        <v>4493.5</v>
      </c>
      <c r="I29" s="8">
        <f t="shared" ref="I29" si="13">SUM(I30:I35)</f>
        <v>4493.5</v>
      </c>
      <c r="J29" s="8">
        <f>SUM(J30:J35)</f>
        <v>17974</v>
      </c>
    </row>
    <row r="30" spans="1:10" ht="12.9" customHeight="1" x14ac:dyDescent="0.3">
      <c r="A30" s="21"/>
      <c r="B30" s="21"/>
      <c r="C30" s="15"/>
      <c r="D30" s="2" t="s">
        <v>4</v>
      </c>
      <c r="E30" s="9">
        <f t="shared" si="11"/>
        <v>0</v>
      </c>
      <c r="F30" s="9">
        <v>0</v>
      </c>
      <c r="G30" s="9">
        <v>0</v>
      </c>
      <c r="H30" s="9">
        <v>0</v>
      </c>
      <c r="I30" s="9">
        <v>0</v>
      </c>
      <c r="J30" s="9">
        <f>I30*4</f>
        <v>0</v>
      </c>
    </row>
    <row r="31" spans="1:10" ht="12.9" customHeight="1" x14ac:dyDescent="0.3">
      <c r="A31" s="21"/>
      <c r="B31" s="21"/>
      <c r="C31" s="15"/>
      <c r="D31" s="2" t="s">
        <v>5</v>
      </c>
      <c r="E31" s="9">
        <f t="shared" si="11"/>
        <v>0</v>
      </c>
      <c r="F31" s="9">
        <v>0</v>
      </c>
      <c r="G31" s="9">
        <v>0</v>
      </c>
      <c r="H31" s="9">
        <v>0</v>
      </c>
      <c r="I31" s="9">
        <v>0</v>
      </c>
      <c r="J31" s="9">
        <f t="shared" ref="J31:J34" si="14">I31*4</f>
        <v>0</v>
      </c>
    </row>
    <row r="32" spans="1:10" ht="12.9" customHeight="1" x14ac:dyDescent="0.3">
      <c r="A32" s="21"/>
      <c r="B32" s="21"/>
      <c r="C32" s="15"/>
      <c r="D32" s="2" t="s">
        <v>6</v>
      </c>
      <c r="E32" s="9">
        <f t="shared" si="11"/>
        <v>30656.997899999998</v>
      </c>
      <c r="F32" s="10">
        <v>2238.6279199999999</v>
      </c>
      <c r="G32" s="10">
        <f>1508.91897+20.689+914.14226+11013.61975</f>
        <v>13457.369979999999</v>
      </c>
      <c r="H32" s="10">
        <f>1472.811+20.689+1000</f>
        <v>2493.5</v>
      </c>
      <c r="I32" s="10">
        <f>1472.811+20.689+1000</f>
        <v>2493.5</v>
      </c>
      <c r="J32" s="9">
        <v>9974</v>
      </c>
    </row>
    <row r="33" spans="1:10" ht="26.4" x14ac:dyDescent="0.3">
      <c r="A33" s="21"/>
      <c r="B33" s="21"/>
      <c r="C33" s="15"/>
      <c r="D33" s="2" t="s">
        <v>20</v>
      </c>
      <c r="E33" s="9">
        <f t="shared" si="11"/>
        <v>0</v>
      </c>
      <c r="F33" s="10"/>
      <c r="G33" s="10"/>
      <c r="H33" s="10"/>
      <c r="I33" s="10"/>
      <c r="J33" s="9">
        <f t="shared" si="14"/>
        <v>0</v>
      </c>
    </row>
    <row r="34" spans="1:10" ht="12.9" customHeight="1" x14ac:dyDescent="0.3">
      <c r="A34" s="21"/>
      <c r="B34" s="21"/>
      <c r="C34" s="15"/>
      <c r="D34" s="2" t="s">
        <v>21</v>
      </c>
      <c r="E34" s="9">
        <f t="shared" si="11"/>
        <v>0</v>
      </c>
      <c r="F34" s="9">
        <v>0</v>
      </c>
      <c r="G34" s="9">
        <v>0</v>
      </c>
      <c r="H34" s="9">
        <v>0</v>
      </c>
      <c r="I34" s="9">
        <v>0</v>
      </c>
      <c r="J34" s="9">
        <f t="shared" si="14"/>
        <v>0</v>
      </c>
    </row>
    <row r="35" spans="1:10" ht="12.9" customHeight="1" x14ac:dyDescent="0.3">
      <c r="A35" s="21"/>
      <c r="B35" s="21"/>
      <c r="C35" s="16"/>
      <c r="D35" s="2" t="s">
        <v>10</v>
      </c>
      <c r="E35" s="9">
        <f t="shared" si="11"/>
        <v>12000</v>
      </c>
      <c r="F35" s="9">
        <v>0</v>
      </c>
      <c r="G35" s="9">
        <v>0</v>
      </c>
      <c r="H35" s="9">
        <v>2000</v>
      </c>
      <c r="I35" s="9">
        <v>2000</v>
      </c>
      <c r="J35" s="9">
        <v>8000</v>
      </c>
    </row>
    <row r="36" spans="1:10" ht="12.9" customHeight="1" x14ac:dyDescent="0.3">
      <c r="A36" s="21"/>
      <c r="B36" s="21"/>
      <c r="C36" s="14" t="s">
        <v>36</v>
      </c>
      <c r="D36" s="6" t="s">
        <v>3</v>
      </c>
      <c r="E36" s="8">
        <f t="shared" si="3"/>
        <v>15671</v>
      </c>
      <c r="F36" s="8">
        <f t="shared" ref="F36:G36" si="15">SUM(F37:F42)</f>
        <v>655</v>
      </c>
      <c r="G36" s="8">
        <f t="shared" si="15"/>
        <v>13816</v>
      </c>
      <c r="H36" s="8">
        <f t="shared" ref="H36:I36" si="16">SUM(H37:H42)</f>
        <v>200</v>
      </c>
      <c r="I36" s="8">
        <f t="shared" si="16"/>
        <v>200</v>
      </c>
      <c r="J36" s="8">
        <f>SUM(J37:J42)</f>
        <v>800</v>
      </c>
    </row>
    <row r="37" spans="1:10" ht="12.9" customHeight="1" x14ac:dyDescent="0.3">
      <c r="A37" s="21"/>
      <c r="B37" s="21"/>
      <c r="C37" s="15"/>
      <c r="D37" s="2" t="s">
        <v>4</v>
      </c>
      <c r="E37" s="9">
        <f t="shared" si="3"/>
        <v>0</v>
      </c>
      <c r="F37" s="9">
        <v>0</v>
      </c>
      <c r="G37" s="9">
        <v>0</v>
      </c>
      <c r="H37" s="9">
        <v>0</v>
      </c>
      <c r="I37" s="9">
        <v>0</v>
      </c>
      <c r="J37" s="9">
        <f>I37*4</f>
        <v>0</v>
      </c>
    </row>
    <row r="38" spans="1:10" ht="12.9" customHeight="1" x14ac:dyDescent="0.3">
      <c r="A38" s="21"/>
      <c r="B38" s="21"/>
      <c r="C38" s="15"/>
      <c r="D38" s="2" t="s">
        <v>5</v>
      </c>
      <c r="E38" s="9">
        <f t="shared" si="3"/>
        <v>0</v>
      </c>
      <c r="F38" s="9">
        <v>0</v>
      </c>
      <c r="G38" s="9">
        <v>0</v>
      </c>
      <c r="H38" s="9">
        <v>0</v>
      </c>
      <c r="I38" s="9">
        <v>0</v>
      </c>
      <c r="J38" s="9">
        <f t="shared" ref="J38:J41" si="17">I38*4</f>
        <v>0</v>
      </c>
    </row>
    <row r="39" spans="1:10" ht="12.9" customHeight="1" x14ac:dyDescent="0.3">
      <c r="A39" s="21"/>
      <c r="B39" s="21"/>
      <c r="C39" s="15"/>
      <c r="D39" s="2" t="s">
        <v>6</v>
      </c>
      <c r="E39" s="9">
        <f t="shared" si="3"/>
        <v>14471</v>
      </c>
      <c r="F39" s="9">
        <v>655</v>
      </c>
      <c r="G39" s="9">
        <f>13816</f>
        <v>13816</v>
      </c>
      <c r="H39" s="9">
        <v>0</v>
      </c>
      <c r="I39" s="9">
        <v>0</v>
      </c>
      <c r="J39" s="9">
        <v>0</v>
      </c>
    </row>
    <row r="40" spans="1:10" ht="25.95" customHeight="1" x14ac:dyDescent="0.3">
      <c r="A40" s="21"/>
      <c r="B40" s="21"/>
      <c r="C40" s="15"/>
      <c r="D40" s="2" t="s">
        <v>20</v>
      </c>
      <c r="E40" s="9">
        <f t="shared" si="3"/>
        <v>0</v>
      </c>
      <c r="F40" s="9">
        <v>0</v>
      </c>
      <c r="G40" s="9">
        <v>0</v>
      </c>
      <c r="H40" s="9">
        <v>0</v>
      </c>
      <c r="I40" s="9">
        <v>0</v>
      </c>
      <c r="J40" s="9">
        <f t="shared" si="17"/>
        <v>0</v>
      </c>
    </row>
    <row r="41" spans="1:10" ht="12.9" customHeight="1" x14ac:dyDescent="0.3">
      <c r="A41" s="21"/>
      <c r="B41" s="21"/>
      <c r="C41" s="15"/>
      <c r="D41" s="2" t="s">
        <v>21</v>
      </c>
      <c r="E41" s="9">
        <f t="shared" si="3"/>
        <v>0</v>
      </c>
      <c r="F41" s="9">
        <v>0</v>
      </c>
      <c r="G41" s="9">
        <v>0</v>
      </c>
      <c r="H41" s="9">
        <v>0</v>
      </c>
      <c r="I41" s="9">
        <v>0</v>
      </c>
      <c r="J41" s="9">
        <f t="shared" si="17"/>
        <v>0</v>
      </c>
    </row>
    <row r="42" spans="1:10" ht="12.9" customHeight="1" x14ac:dyDescent="0.3">
      <c r="A42" s="21"/>
      <c r="B42" s="21"/>
      <c r="C42" s="16"/>
      <c r="D42" s="2" t="s">
        <v>10</v>
      </c>
      <c r="E42" s="9">
        <f t="shared" si="3"/>
        <v>1200</v>
      </c>
      <c r="F42" s="9">
        <v>0</v>
      </c>
      <c r="G42" s="9">
        <v>0</v>
      </c>
      <c r="H42" s="9">
        <v>200</v>
      </c>
      <c r="I42" s="9">
        <v>200</v>
      </c>
      <c r="J42" s="9">
        <v>800</v>
      </c>
    </row>
    <row r="43" spans="1:10" ht="12.9" customHeight="1" x14ac:dyDescent="0.3">
      <c r="A43" s="21"/>
      <c r="B43" s="21"/>
      <c r="C43" s="14" t="s">
        <v>41</v>
      </c>
      <c r="D43" s="6" t="s">
        <v>3</v>
      </c>
      <c r="E43" s="8">
        <f t="shared" ref="E43:E49" si="18">SUM(F43:J43)</f>
        <v>17911.99713</v>
      </c>
      <c r="F43" s="8">
        <f t="shared" ref="F43:J43" si="19">SUM(F44:F49)</f>
        <v>3851.9971299999997</v>
      </c>
      <c r="G43" s="8">
        <f t="shared" si="19"/>
        <v>2060</v>
      </c>
      <c r="H43" s="8">
        <f t="shared" si="19"/>
        <v>2000</v>
      </c>
      <c r="I43" s="8">
        <f t="shared" si="19"/>
        <v>2000</v>
      </c>
      <c r="J43" s="8">
        <f t="shared" si="19"/>
        <v>8000</v>
      </c>
    </row>
    <row r="44" spans="1:10" ht="12.9" customHeight="1" x14ac:dyDescent="0.3">
      <c r="A44" s="21"/>
      <c r="B44" s="21"/>
      <c r="C44" s="15"/>
      <c r="D44" s="2" t="s">
        <v>4</v>
      </c>
      <c r="E44" s="9">
        <f t="shared" si="18"/>
        <v>0</v>
      </c>
      <c r="F44" s="9">
        <v>0</v>
      </c>
      <c r="G44" s="9">
        <v>0</v>
      </c>
      <c r="H44" s="9">
        <v>0</v>
      </c>
      <c r="I44" s="9">
        <v>0</v>
      </c>
      <c r="J44" s="9">
        <f>I44*4</f>
        <v>0</v>
      </c>
    </row>
    <row r="45" spans="1:10" ht="12.9" customHeight="1" x14ac:dyDescent="0.3">
      <c r="A45" s="21"/>
      <c r="B45" s="21"/>
      <c r="C45" s="15"/>
      <c r="D45" s="2" t="s">
        <v>5</v>
      </c>
      <c r="E45" s="9">
        <f t="shared" si="18"/>
        <v>0</v>
      </c>
      <c r="F45" s="9">
        <v>0</v>
      </c>
      <c r="G45" s="9">
        <v>0</v>
      </c>
      <c r="H45" s="9">
        <v>0</v>
      </c>
      <c r="I45" s="9">
        <v>0</v>
      </c>
      <c r="J45" s="9">
        <f t="shared" ref="J45:J48" si="20">I45*4</f>
        <v>0</v>
      </c>
    </row>
    <row r="46" spans="1:10" ht="12.9" customHeight="1" x14ac:dyDescent="0.3">
      <c r="A46" s="21"/>
      <c r="B46" s="21"/>
      <c r="C46" s="15"/>
      <c r="D46" s="2" t="s">
        <v>6</v>
      </c>
      <c r="E46" s="9">
        <f t="shared" si="18"/>
        <v>3911.9971299999997</v>
      </c>
      <c r="F46" s="9">
        <f>F53+F60</f>
        <v>3851.9971299999997</v>
      </c>
      <c r="G46" s="9">
        <f t="shared" ref="G46:J46" si="21">G53+G60</f>
        <v>60</v>
      </c>
      <c r="H46" s="9">
        <f t="shared" si="21"/>
        <v>0</v>
      </c>
      <c r="I46" s="9">
        <f t="shared" si="21"/>
        <v>0</v>
      </c>
      <c r="J46" s="9">
        <f t="shared" si="21"/>
        <v>0</v>
      </c>
    </row>
    <row r="47" spans="1:10" ht="26.4" x14ac:dyDescent="0.3">
      <c r="A47" s="21"/>
      <c r="B47" s="21"/>
      <c r="C47" s="15"/>
      <c r="D47" s="2" t="s">
        <v>20</v>
      </c>
      <c r="E47" s="9">
        <f t="shared" si="18"/>
        <v>0</v>
      </c>
      <c r="F47" s="9">
        <v>0</v>
      </c>
      <c r="G47" s="9">
        <v>0</v>
      </c>
      <c r="H47" s="9">
        <v>0</v>
      </c>
      <c r="I47" s="9">
        <v>0</v>
      </c>
      <c r="J47" s="9">
        <f t="shared" si="20"/>
        <v>0</v>
      </c>
    </row>
    <row r="48" spans="1:10" x14ac:dyDescent="0.3">
      <c r="A48" s="21"/>
      <c r="B48" s="21"/>
      <c r="C48" s="15"/>
      <c r="D48" s="2" t="s">
        <v>21</v>
      </c>
      <c r="E48" s="9">
        <f t="shared" si="18"/>
        <v>0</v>
      </c>
      <c r="F48" s="9">
        <v>0</v>
      </c>
      <c r="G48" s="9">
        <v>0</v>
      </c>
      <c r="H48" s="9">
        <v>0</v>
      </c>
      <c r="I48" s="9">
        <v>0</v>
      </c>
      <c r="J48" s="9">
        <f t="shared" si="20"/>
        <v>0</v>
      </c>
    </row>
    <row r="49" spans="1:10" x14ac:dyDescent="0.3">
      <c r="A49" s="21"/>
      <c r="B49" s="21"/>
      <c r="C49" s="16"/>
      <c r="D49" s="2" t="s">
        <v>10</v>
      </c>
      <c r="E49" s="9">
        <f t="shared" si="18"/>
        <v>14000</v>
      </c>
      <c r="F49" s="9">
        <v>0</v>
      </c>
      <c r="G49" s="9">
        <v>2000</v>
      </c>
      <c r="H49" s="9">
        <v>2000</v>
      </c>
      <c r="I49" s="9">
        <v>2000</v>
      </c>
      <c r="J49" s="9">
        <v>8000</v>
      </c>
    </row>
    <row r="50" spans="1:10" ht="12.9" customHeight="1" x14ac:dyDescent="0.3">
      <c r="A50" s="21"/>
      <c r="B50" s="21"/>
      <c r="C50" s="14" t="s">
        <v>38</v>
      </c>
      <c r="D50" s="6" t="s">
        <v>3</v>
      </c>
      <c r="E50" s="8">
        <f t="shared" ref="E50:E56" si="22">SUM(F50:J50)</f>
        <v>2230</v>
      </c>
      <c r="F50" s="8">
        <f t="shared" ref="F50:J50" si="23">SUM(F51:F56)</f>
        <v>2230</v>
      </c>
      <c r="G50" s="8">
        <f t="shared" si="23"/>
        <v>0</v>
      </c>
      <c r="H50" s="8">
        <f t="shared" si="23"/>
        <v>0</v>
      </c>
      <c r="I50" s="8">
        <f t="shared" si="23"/>
        <v>0</v>
      </c>
      <c r="J50" s="8">
        <f t="shared" si="23"/>
        <v>0</v>
      </c>
    </row>
    <row r="51" spans="1:10" ht="12.9" customHeight="1" x14ac:dyDescent="0.3">
      <c r="A51" s="21"/>
      <c r="B51" s="21"/>
      <c r="C51" s="15"/>
      <c r="D51" s="2" t="s">
        <v>4</v>
      </c>
      <c r="E51" s="9">
        <f t="shared" si="22"/>
        <v>0</v>
      </c>
      <c r="F51" s="9">
        <v>0</v>
      </c>
      <c r="G51" s="9">
        <v>0</v>
      </c>
      <c r="H51" s="9">
        <v>0</v>
      </c>
      <c r="I51" s="9">
        <v>0</v>
      </c>
      <c r="J51" s="9">
        <f>I51*4</f>
        <v>0</v>
      </c>
    </row>
    <row r="52" spans="1:10" ht="12.9" customHeight="1" x14ac:dyDescent="0.3">
      <c r="A52" s="21"/>
      <c r="B52" s="21"/>
      <c r="C52" s="15"/>
      <c r="D52" s="2" t="s">
        <v>5</v>
      </c>
      <c r="E52" s="9">
        <f t="shared" si="22"/>
        <v>0</v>
      </c>
      <c r="F52" s="9">
        <v>0</v>
      </c>
      <c r="G52" s="9">
        <v>0</v>
      </c>
      <c r="H52" s="9">
        <v>0</v>
      </c>
      <c r="I52" s="9">
        <v>0</v>
      </c>
      <c r="J52" s="9">
        <f t="shared" ref="J52:J55" si="24">I52*4</f>
        <v>0</v>
      </c>
    </row>
    <row r="53" spans="1:10" ht="12.9" customHeight="1" x14ac:dyDescent="0.3">
      <c r="A53" s="21"/>
      <c r="B53" s="21"/>
      <c r="C53" s="15"/>
      <c r="D53" s="2" t="s">
        <v>6</v>
      </c>
      <c r="E53" s="9">
        <f t="shared" si="22"/>
        <v>2230</v>
      </c>
      <c r="F53" s="9">
        <v>2230</v>
      </c>
      <c r="G53" s="9">
        <v>0</v>
      </c>
      <c r="H53" s="9">
        <v>0</v>
      </c>
      <c r="I53" s="9">
        <v>0</v>
      </c>
      <c r="J53" s="9">
        <f t="shared" si="24"/>
        <v>0</v>
      </c>
    </row>
    <row r="54" spans="1:10" ht="26.4" x14ac:dyDescent="0.3">
      <c r="A54" s="21"/>
      <c r="B54" s="21"/>
      <c r="C54" s="15"/>
      <c r="D54" s="2" t="s">
        <v>20</v>
      </c>
      <c r="E54" s="9">
        <f t="shared" si="22"/>
        <v>0</v>
      </c>
      <c r="F54" s="9">
        <v>0</v>
      </c>
      <c r="G54" s="9">
        <v>0</v>
      </c>
      <c r="H54" s="9">
        <v>0</v>
      </c>
      <c r="I54" s="9">
        <v>0</v>
      </c>
      <c r="J54" s="9">
        <f t="shared" si="24"/>
        <v>0</v>
      </c>
    </row>
    <row r="55" spans="1:10" x14ac:dyDescent="0.3">
      <c r="A55" s="21"/>
      <c r="B55" s="21"/>
      <c r="C55" s="15"/>
      <c r="D55" s="2" t="s">
        <v>21</v>
      </c>
      <c r="E55" s="9">
        <f t="shared" si="22"/>
        <v>0</v>
      </c>
      <c r="F55" s="9">
        <v>0</v>
      </c>
      <c r="G55" s="9">
        <v>0</v>
      </c>
      <c r="H55" s="9">
        <v>0</v>
      </c>
      <c r="I55" s="9">
        <v>0</v>
      </c>
      <c r="J55" s="9">
        <f t="shared" si="24"/>
        <v>0</v>
      </c>
    </row>
    <row r="56" spans="1:10" x14ac:dyDescent="0.3">
      <c r="A56" s="21"/>
      <c r="B56" s="21"/>
      <c r="C56" s="16"/>
      <c r="D56" s="2" t="s">
        <v>10</v>
      </c>
      <c r="E56" s="9">
        <f t="shared" si="22"/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</row>
    <row r="57" spans="1:10" ht="12.9" customHeight="1" x14ac:dyDescent="0.3">
      <c r="A57" s="21"/>
      <c r="B57" s="21"/>
      <c r="C57" s="14" t="s">
        <v>40</v>
      </c>
      <c r="D57" s="6" t="s">
        <v>3</v>
      </c>
      <c r="E57" s="8">
        <f t="shared" si="3"/>
        <v>1681.99713</v>
      </c>
      <c r="F57" s="8">
        <f t="shared" ref="F57:G57" si="25">SUM(F58:F63)</f>
        <v>1621.99713</v>
      </c>
      <c r="G57" s="8">
        <f t="shared" si="25"/>
        <v>60</v>
      </c>
      <c r="H57" s="8">
        <f t="shared" ref="H57:I57" si="26">SUM(H58:H63)</f>
        <v>0</v>
      </c>
      <c r="I57" s="8">
        <f t="shared" si="26"/>
        <v>0</v>
      </c>
      <c r="J57" s="8">
        <f t="shared" ref="J57" si="27">SUM(J58:J63)</f>
        <v>0</v>
      </c>
    </row>
    <row r="58" spans="1:10" ht="12.9" customHeight="1" x14ac:dyDescent="0.3">
      <c r="A58" s="21"/>
      <c r="B58" s="21"/>
      <c r="C58" s="15"/>
      <c r="D58" s="2" t="s">
        <v>4</v>
      </c>
      <c r="E58" s="9">
        <f t="shared" si="3"/>
        <v>0</v>
      </c>
      <c r="F58" s="9">
        <v>0</v>
      </c>
      <c r="G58" s="9">
        <v>0</v>
      </c>
      <c r="H58" s="9">
        <v>0</v>
      </c>
      <c r="I58" s="9">
        <v>0</v>
      </c>
      <c r="J58" s="9">
        <f>I58*4</f>
        <v>0</v>
      </c>
    </row>
    <row r="59" spans="1:10" ht="12.9" customHeight="1" x14ac:dyDescent="0.3">
      <c r="A59" s="21"/>
      <c r="B59" s="21"/>
      <c r="C59" s="15"/>
      <c r="D59" s="2" t="s">
        <v>5</v>
      </c>
      <c r="E59" s="9">
        <f t="shared" si="3"/>
        <v>0</v>
      </c>
      <c r="F59" s="9">
        <v>0</v>
      </c>
      <c r="G59" s="9">
        <v>0</v>
      </c>
      <c r="H59" s="9">
        <v>0</v>
      </c>
      <c r="I59" s="9">
        <v>0</v>
      </c>
      <c r="J59" s="9">
        <f t="shared" ref="J59:J62" si="28">I59*4</f>
        <v>0</v>
      </c>
    </row>
    <row r="60" spans="1:10" ht="12.9" customHeight="1" x14ac:dyDescent="0.3">
      <c r="A60" s="21"/>
      <c r="B60" s="21"/>
      <c r="C60" s="15"/>
      <c r="D60" s="2" t="s">
        <v>6</v>
      </c>
      <c r="E60" s="9">
        <f t="shared" si="3"/>
        <v>1681.99713</v>
      </c>
      <c r="F60" s="9">
        <v>1621.99713</v>
      </c>
      <c r="G60" s="9">
        <v>60</v>
      </c>
      <c r="H60" s="9">
        <v>0</v>
      </c>
      <c r="I60" s="9">
        <v>0</v>
      </c>
      <c r="J60" s="9">
        <f t="shared" si="28"/>
        <v>0</v>
      </c>
    </row>
    <row r="61" spans="1:10" ht="26.4" x14ac:dyDescent="0.3">
      <c r="A61" s="21"/>
      <c r="B61" s="21"/>
      <c r="C61" s="15"/>
      <c r="D61" s="2" t="s">
        <v>20</v>
      </c>
      <c r="E61" s="9">
        <f t="shared" si="3"/>
        <v>0</v>
      </c>
      <c r="F61" s="9">
        <v>0</v>
      </c>
      <c r="G61" s="9">
        <v>0</v>
      </c>
      <c r="H61" s="9">
        <v>0</v>
      </c>
      <c r="I61" s="9">
        <v>0</v>
      </c>
      <c r="J61" s="9">
        <f t="shared" si="28"/>
        <v>0</v>
      </c>
    </row>
    <row r="62" spans="1:10" x14ac:dyDescent="0.3">
      <c r="A62" s="21"/>
      <c r="B62" s="21"/>
      <c r="C62" s="15"/>
      <c r="D62" s="2" t="s">
        <v>21</v>
      </c>
      <c r="E62" s="9">
        <f t="shared" si="3"/>
        <v>0</v>
      </c>
      <c r="F62" s="9">
        <v>0</v>
      </c>
      <c r="G62" s="9">
        <v>0</v>
      </c>
      <c r="H62" s="9">
        <v>0</v>
      </c>
      <c r="I62" s="9">
        <v>0</v>
      </c>
      <c r="J62" s="9">
        <f t="shared" si="28"/>
        <v>0</v>
      </c>
    </row>
    <row r="63" spans="1:10" x14ac:dyDescent="0.3">
      <c r="A63" s="22"/>
      <c r="B63" s="22"/>
      <c r="C63" s="16"/>
      <c r="D63" s="2" t="s">
        <v>10</v>
      </c>
      <c r="E63" s="9">
        <f t="shared" si="3"/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</row>
    <row r="64" spans="1:10" ht="20.100000000000001" customHeight="1" x14ac:dyDescent="0.3">
      <c r="A64" s="45">
        <v>2</v>
      </c>
      <c r="B64" s="45" t="s">
        <v>34</v>
      </c>
      <c r="C64" s="45" t="s">
        <v>9</v>
      </c>
      <c r="D64" s="6" t="s">
        <v>3</v>
      </c>
      <c r="E64" s="8">
        <f t="shared" si="3"/>
        <v>369027.32516999997</v>
      </c>
      <c r="F64" s="8">
        <f t="shared" ref="F64:G64" si="29">SUM(F65:F70)</f>
        <v>43666.764190000002</v>
      </c>
      <c r="G64" s="8">
        <f t="shared" si="29"/>
        <v>45361.406799999997</v>
      </c>
      <c r="H64" s="8">
        <f t="shared" ref="H64:I64" si="30">SUM(H65:H70)</f>
        <v>46930.121070000001</v>
      </c>
      <c r="I64" s="8">
        <f t="shared" si="30"/>
        <v>45468.783349999998</v>
      </c>
      <c r="J64" s="8">
        <f t="shared" ref="J64" si="31">SUM(J65:J70)</f>
        <v>187600.24976000001</v>
      </c>
    </row>
    <row r="65" spans="1:19" ht="20.100000000000001" customHeight="1" x14ac:dyDescent="0.3">
      <c r="A65" s="45"/>
      <c r="B65" s="45"/>
      <c r="C65" s="45"/>
      <c r="D65" s="2" t="s">
        <v>4</v>
      </c>
      <c r="E65" s="9">
        <f t="shared" si="3"/>
        <v>0</v>
      </c>
      <c r="F65" s="9">
        <v>0</v>
      </c>
      <c r="G65" s="9">
        <v>0</v>
      </c>
      <c r="H65" s="9">
        <v>0</v>
      </c>
      <c r="I65" s="9">
        <v>0</v>
      </c>
      <c r="J65" s="9">
        <f>I65*4</f>
        <v>0</v>
      </c>
    </row>
    <row r="66" spans="1:19" ht="20.100000000000001" customHeight="1" x14ac:dyDescent="0.3">
      <c r="A66" s="45"/>
      <c r="B66" s="45"/>
      <c r="C66" s="45"/>
      <c r="D66" s="2" t="s">
        <v>5</v>
      </c>
      <c r="E66" s="9">
        <f t="shared" si="3"/>
        <v>0</v>
      </c>
      <c r="F66" s="9">
        <v>0</v>
      </c>
      <c r="G66" s="9">
        <v>0</v>
      </c>
      <c r="H66" s="9">
        <v>0</v>
      </c>
      <c r="I66" s="9">
        <v>0</v>
      </c>
      <c r="J66" s="9">
        <f t="shared" ref="J66:J69" si="32">I66*4</f>
        <v>0</v>
      </c>
    </row>
    <row r="67" spans="1:19" ht="20.100000000000001" customHeight="1" x14ac:dyDescent="0.3">
      <c r="A67" s="45"/>
      <c r="B67" s="45"/>
      <c r="C67" s="45"/>
      <c r="D67" s="2" t="s">
        <v>6</v>
      </c>
      <c r="E67" s="9">
        <f t="shared" si="3"/>
        <v>271475.80284000002</v>
      </c>
      <c r="F67" s="9">
        <f>44596.76419-930</f>
        <v>43666.764190000002</v>
      </c>
      <c r="G67" s="9">
        <f>33076.35447+26+50+120.31+15.8</f>
        <v>33288.464469999999</v>
      </c>
      <c r="H67" s="9">
        <f>32553.69107+30+50+50</f>
        <v>32683.691070000001</v>
      </c>
      <c r="I67" s="9">
        <f>31092.35335+30+50+50</f>
        <v>31222.353350000001</v>
      </c>
      <c r="J67" s="9">
        <v>130614.52976</v>
      </c>
    </row>
    <row r="68" spans="1:19" ht="27" customHeight="1" x14ac:dyDescent="0.3">
      <c r="A68" s="45"/>
      <c r="B68" s="45"/>
      <c r="C68" s="45"/>
      <c r="D68" s="2" t="s">
        <v>20</v>
      </c>
      <c r="E68" s="9">
        <f t="shared" ref="E68:E99" si="33">SUM(F68:J68)</f>
        <v>0</v>
      </c>
      <c r="F68" s="9">
        <v>0</v>
      </c>
      <c r="G68" s="9">
        <v>0</v>
      </c>
      <c r="H68" s="9">
        <v>0</v>
      </c>
      <c r="I68" s="9">
        <v>0</v>
      </c>
      <c r="J68" s="9">
        <f t="shared" si="32"/>
        <v>0</v>
      </c>
    </row>
    <row r="69" spans="1:19" ht="20.100000000000001" customHeight="1" x14ac:dyDescent="0.3">
      <c r="A69" s="45"/>
      <c r="B69" s="45"/>
      <c r="C69" s="45"/>
      <c r="D69" s="2" t="s">
        <v>21</v>
      </c>
      <c r="E69" s="9">
        <f t="shared" si="33"/>
        <v>0</v>
      </c>
      <c r="F69" s="9">
        <v>0</v>
      </c>
      <c r="G69" s="9">
        <v>0</v>
      </c>
      <c r="H69" s="9">
        <v>0</v>
      </c>
      <c r="I69" s="9">
        <v>0</v>
      </c>
      <c r="J69" s="9">
        <f t="shared" si="32"/>
        <v>0</v>
      </c>
    </row>
    <row r="70" spans="1:19" ht="36" customHeight="1" x14ac:dyDescent="0.3">
      <c r="A70" s="45"/>
      <c r="B70" s="45"/>
      <c r="C70" s="45"/>
      <c r="D70" s="2" t="s">
        <v>10</v>
      </c>
      <c r="E70" s="9">
        <f t="shared" si="33"/>
        <v>97551.522330000007</v>
      </c>
      <c r="F70" s="9">
        <f>4632-4632</f>
        <v>0</v>
      </c>
      <c r="G70" s="9">
        <v>12072.94233</v>
      </c>
      <c r="H70" s="9">
        <f t="shared" ref="H70:I70" si="34">10705.02+2841.41+550+50+100</f>
        <v>14246.43</v>
      </c>
      <c r="I70" s="9">
        <f t="shared" si="34"/>
        <v>14246.43</v>
      </c>
      <c r="J70" s="9">
        <v>56985.72</v>
      </c>
    </row>
    <row r="71" spans="1:19" x14ac:dyDescent="0.3">
      <c r="A71" s="24" t="s">
        <v>7</v>
      </c>
      <c r="B71" s="25"/>
      <c r="C71" s="26"/>
      <c r="D71" s="6" t="s">
        <v>3</v>
      </c>
      <c r="E71" s="8">
        <f t="shared" si="33"/>
        <v>445267.32020000002</v>
      </c>
      <c r="F71" s="8">
        <f>SUM(F72:F77)</f>
        <v>50412.389240000004</v>
      </c>
      <c r="G71" s="8">
        <f t="shared" ref="G71" si="35">SUM(G72:G77)</f>
        <v>74694.77678</v>
      </c>
      <c r="H71" s="8">
        <f t="shared" ref="H71:J71" si="36">SUM(H72:H77)</f>
        <v>53623.621070000001</v>
      </c>
      <c r="I71" s="8">
        <f t="shared" si="36"/>
        <v>52162.283350000005</v>
      </c>
      <c r="J71" s="8">
        <f t="shared" si="36"/>
        <v>214374.24976000001</v>
      </c>
    </row>
    <row r="72" spans="1:19" x14ac:dyDescent="0.3">
      <c r="A72" s="27"/>
      <c r="B72" s="28"/>
      <c r="C72" s="29"/>
      <c r="D72" s="6" t="s">
        <v>4</v>
      </c>
      <c r="E72" s="8">
        <f t="shared" si="33"/>
        <v>0</v>
      </c>
      <c r="F72" s="8">
        <f>F23+F37+F58+F65</f>
        <v>0</v>
      </c>
      <c r="G72" s="8">
        <f t="shared" ref="G72:J72" si="37">G23+G37+G58+G65</f>
        <v>0</v>
      </c>
      <c r="H72" s="8">
        <f t="shared" si="37"/>
        <v>0</v>
      </c>
      <c r="I72" s="8">
        <f t="shared" si="37"/>
        <v>0</v>
      </c>
      <c r="J72" s="8">
        <f t="shared" si="37"/>
        <v>0</v>
      </c>
    </row>
    <row r="73" spans="1:19" ht="26.4" x14ac:dyDescent="0.3">
      <c r="A73" s="27"/>
      <c r="B73" s="28"/>
      <c r="C73" s="29"/>
      <c r="D73" s="6" t="s">
        <v>5</v>
      </c>
      <c r="E73" s="8">
        <f t="shared" si="33"/>
        <v>0</v>
      </c>
      <c r="F73" s="8">
        <f>F24+F38+F59+F66</f>
        <v>0</v>
      </c>
      <c r="G73" s="8">
        <f t="shared" ref="G73:J73" si="38">G24+G38+G59+G66</f>
        <v>0</v>
      </c>
      <c r="H73" s="8">
        <f t="shared" si="38"/>
        <v>0</v>
      </c>
      <c r="I73" s="8">
        <f t="shared" si="38"/>
        <v>0</v>
      </c>
      <c r="J73" s="8">
        <f t="shared" si="38"/>
        <v>0</v>
      </c>
    </row>
    <row r="74" spans="1:19" x14ac:dyDescent="0.3">
      <c r="A74" s="27"/>
      <c r="B74" s="28"/>
      <c r="C74" s="29"/>
      <c r="D74" s="6" t="s">
        <v>6</v>
      </c>
      <c r="E74" s="8">
        <f t="shared" si="33"/>
        <v>320515.79787000001</v>
      </c>
      <c r="F74" s="8">
        <f>F18+F25+F67</f>
        <v>50412.389240000004</v>
      </c>
      <c r="G74" s="8">
        <f t="shared" ref="G74:J74" si="39">G18+G25+G67</f>
        <v>60621.834449999995</v>
      </c>
      <c r="H74" s="8">
        <f t="shared" si="39"/>
        <v>35177.191070000001</v>
      </c>
      <c r="I74" s="8">
        <f t="shared" si="39"/>
        <v>33715.853350000005</v>
      </c>
      <c r="J74" s="8">
        <f t="shared" si="39"/>
        <v>140588.52976</v>
      </c>
    </row>
    <row r="75" spans="1:19" ht="39.6" x14ac:dyDescent="0.3">
      <c r="A75" s="27"/>
      <c r="B75" s="28"/>
      <c r="C75" s="29"/>
      <c r="D75" s="6" t="s">
        <v>20</v>
      </c>
      <c r="E75" s="8">
        <f t="shared" si="33"/>
        <v>0</v>
      </c>
      <c r="F75" s="8">
        <f>F26+F40+F61+F68</f>
        <v>0</v>
      </c>
      <c r="G75" s="8">
        <f t="shared" ref="G75:J75" si="40">G26+G40+G61+G68</f>
        <v>0</v>
      </c>
      <c r="H75" s="8">
        <f t="shared" si="40"/>
        <v>0</v>
      </c>
      <c r="I75" s="8">
        <f t="shared" si="40"/>
        <v>0</v>
      </c>
      <c r="J75" s="8">
        <f t="shared" si="40"/>
        <v>0</v>
      </c>
    </row>
    <row r="76" spans="1:19" x14ac:dyDescent="0.3">
      <c r="A76" s="27"/>
      <c r="B76" s="28"/>
      <c r="C76" s="29"/>
      <c r="D76" s="6" t="s">
        <v>21</v>
      </c>
      <c r="E76" s="8">
        <f t="shared" si="33"/>
        <v>0</v>
      </c>
      <c r="F76" s="8">
        <f>F27+F41+F62+F69</f>
        <v>0</v>
      </c>
      <c r="G76" s="8">
        <f t="shared" ref="G76:J76" si="41">G27+G41+G62+G69</f>
        <v>0</v>
      </c>
      <c r="H76" s="8">
        <f t="shared" si="41"/>
        <v>0</v>
      </c>
      <c r="I76" s="8">
        <f t="shared" si="41"/>
        <v>0</v>
      </c>
      <c r="J76" s="8">
        <f t="shared" si="41"/>
        <v>0</v>
      </c>
    </row>
    <row r="77" spans="1:19" x14ac:dyDescent="0.3">
      <c r="A77" s="30"/>
      <c r="B77" s="31"/>
      <c r="C77" s="32"/>
      <c r="D77" s="6" t="s">
        <v>10</v>
      </c>
      <c r="E77" s="8">
        <f t="shared" si="33"/>
        <v>124751.52233000001</v>
      </c>
      <c r="F77" s="8">
        <f>F21+F28+F70</f>
        <v>0</v>
      </c>
      <c r="G77" s="8">
        <f t="shared" ref="G77:I77" si="42">G21+G28+G70</f>
        <v>14072.94233</v>
      </c>
      <c r="H77" s="8">
        <f t="shared" si="42"/>
        <v>18446.43</v>
      </c>
      <c r="I77" s="8">
        <f t="shared" si="42"/>
        <v>18446.43</v>
      </c>
      <c r="J77" s="8">
        <v>73785.72</v>
      </c>
      <c r="K77" s="3"/>
      <c r="M77" s="3"/>
      <c r="N77" s="3"/>
      <c r="O77" s="3"/>
      <c r="P77" s="3"/>
      <c r="Q77" s="3"/>
      <c r="R77" s="3"/>
      <c r="S77" s="3"/>
    </row>
    <row r="78" spans="1:19" x14ac:dyDescent="0.3">
      <c r="A78" s="33" t="s">
        <v>8</v>
      </c>
      <c r="B78" s="34"/>
      <c r="C78" s="35"/>
      <c r="D78" s="2"/>
      <c r="E78" s="9">
        <f t="shared" si="33"/>
        <v>0</v>
      </c>
      <c r="F78" s="9"/>
      <c r="G78" s="9"/>
      <c r="H78" s="9"/>
      <c r="I78" s="9"/>
      <c r="J78" s="9"/>
      <c r="K78" s="3"/>
    </row>
    <row r="79" spans="1:19" x14ac:dyDescent="0.3">
      <c r="A79" s="36" t="s">
        <v>24</v>
      </c>
      <c r="B79" s="37"/>
      <c r="C79" s="38"/>
      <c r="D79" s="6" t="s">
        <v>3</v>
      </c>
      <c r="E79" s="8">
        <f t="shared" si="33"/>
        <v>0</v>
      </c>
      <c r="F79" s="8">
        <f t="shared" ref="F79:G79" si="43">SUM(F80:F85)</f>
        <v>0</v>
      </c>
      <c r="G79" s="8">
        <f t="shared" si="43"/>
        <v>0</v>
      </c>
      <c r="H79" s="8">
        <f t="shared" ref="H79:J79" si="44">SUM(H80:H85)</f>
        <v>0</v>
      </c>
      <c r="I79" s="8">
        <f t="shared" si="44"/>
        <v>0</v>
      </c>
      <c r="J79" s="8">
        <f t="shared" si="44"/>
        <v>0</v>
      </c>
    </row>
    <row r="80" spans="1:19" x14ac:dyDescent="0.3">
      <c r="A80" s="39"/>
      <c r="B80" s="40"/>
      <c r="C80" s="41"/>
      <c r="D80" s="2" t="s">
        <v>4</v>
      </c>
      <c r="E80" s="9">
        <f t="shared" si="33"/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</row>
    <row r="81" spans="1:11" ht="26.4" x14ac:dyDescent="0.3">
      <c r="A81" s="39"/>
      <c r="B81" s="40"/>
      <c r="C81" s="41"/>
      <c r="D81" s="2" t="s">
        <v>5</v>
      </c>
      <c r="E81" s="9">
        <f t="shared" si="33"/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3"/>
    </row>
    <row r="82" spans="1:11" x14ac:dyDescent="0.3">
      <c r="A82" s="39"/>
      <c r="B82" s="40"/>
      <c r="C82" s="41"/>
      <c r="D82" s="2" t="s">
        <v>6</v>
      </c>
      <c r="E82" s="9">
        <f t="shared" si="33"/>
        <v>0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</row>
    <row r="83" spans="1:11" ht="26.4" x14ac:dyDescent="0.3">
      <c r="A83" s="39"/>
      <c r="B83" s="40"/>
      <c r="C83" s="41"/>
      <c r="D83" s="2" t="s">
        <v>20</v>
      </c>
      <c r="E83" s="9">
        <f t="shared" si="33"/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</row>
    <row r="84" spans="1:11" x14ac:dyDescent="0.3">
      <c r="A84" s="39"/>
      <c r="B84" s="40"/>
      <c r="C84" s="41"/>
      <c r="D84" s="2" t="s">
        <v>21</v>
      </c>
      <c r="E84" s="9">
        <f t="shared" si="33"/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</row>
    <row r="85" spans="1:11" x14ac:dyDescent="0.3">
      <c r="A85" s="42"/>
      <c r="B85" s="43"/>
      <c r="C85" s="44"/>
      <c r="D85" s="2" t="s">
        <v>10</v>
      </c>
      <c r="E85" s="9">
        <f t="shared" si="33"/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</row>
    <row r="86" spans="1:11" x14ac:dyDescent="0.3">
      <c r="A86" s="36" t="s">
        <v>25</v>
      </c>
      <c r="B86" s="37"/>
      <c r="C86" s="38"/>
      <c r="D86" s="6" t="s">
        <v>3</v>
      </c>
      <c r="E86" s="8">
        <f t="shared" si="33"/>
        <v>445267.32020000002</v>
      </c>
      <c r="F86" s="8">
        <f t="shared" ref="F86:J86" si="45">SUM(F87:F92)</f>
        <v>50412.389240000004</v>
      </c>
      <c r="G86" s="8">
        <f t="shared" si="45"/>
        <v>74694.77678</v>
      </c>
      <c r="H86" s="8">
        <f t="shared" si="45"/>
        <v>53623.621070000001</v>
      </c>
      <c r="I86" s="8">
        <f t="shared" si="45"/>
        <v>52162.283350000005</v>
      </c>
      <c r="J86" s="8">
        <f t="shared" si="45"/>
        <v>214374.24976000001</v>
      </c>
    </row>
    <row r="87" spans="1:11" x14ac:dyDescent="0.3">
      <c r="A87" s="39"/>
      <c r="B87" s="40"/>
      <c r="C87" s="41"/>
      <c r="D87" s="2" t="s">
        <v>4</v>
      </c>
      <c r="E87" s="9">
        <f t="shared" si="33"/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</row>
    <row r="88" spans="1:11" ht="26.4" x14ac:dyDescent="0.3">
      <c r="A88" s="39"/>
      <c r="B88" s="40"/>
      <c r="C88" s="41"/>
      <c r="D88" s="2" t="s">
        <v>5</v>
      </c>
      <c r="E88" s="9">
        <f t="shared" si="33"/>
        <v>0</v>
      </c>
      <c r="F88" s="9">
        <f t="shared" ref="F88:H88" si="46">F58-F81</f>
        <v>0</v>
      </c>
      <c r="G88" s="9">
        <f t="shared" si="46"/>
        <v>0</v>
      </c>
      <c r="H88" s="9">
        <f t="shared" si="46"/>
        <v>0</v>
      </c>
      <c r="I88" s="9">
        <f>I58-I81</f>
        <v>0</v>
      </c>
      <c r="J88" s="9">
        <f>J58-J81</f>
        <v>0</v>
      </c>
      <c r="K88" s="4"/>
    </row>
    <row r="89" spans="1:11" x14ac:dyDescent="0.3">
      <c r="A89" s="39"/>
      <c r="B89" s="40"/>
      <c r="C89" s="41"/>
      <c r="D89" s="2" t="s">
        <v>6</v>
      </c>
      <c r="E89" s="9">
        <f t="shared" si="33"/>
        <v>320515.79787000001</v>
      </c>
      <c r="F89" s="9">
        <f>F74</f>
        <v>50412.389240000004</v>
      </c>
      <c r="G89" s="9">
        <f t="shared" ref="G89:J89" si="47">G74</f>
        <v>60621.834449999995</v>
      </c>
      <c r="H89" s="9">
        <f t="shared" si="47"/>
        <v>35177.191070000001</v>
      </c>
      <c r="I89" s="9">
        <f t="shared" si="47"/>
        <v>33715.853350000005</v>
      </c>
      <c r="J89" s="9">
        <f t="shared" si="47"/>
        <v>140588.52976</v>
      </c>
    </row>
    <row r="90" spans="1:11" ht="26.4" x14ac:dyDescent="0.3">
      <c r="A90" s="39"/>
      <c r="B90" s="40"/>
      <c r="C90" s="41"/>
      <c r="D90" s="2" t="s">
        <v>20</v>
      </c>
      <c r="E90" s="9">
        <f t="shared" si="33"/>
        <v>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</row>
    <row r="91" spans="1:11" x14ac:dyDescent="0.3">
      <c r="A91" s="39"/>
      <c r="B91" s="40"/>
      <c r="C91" s="41"/>
      <c r="D91" s="2" t="s">
        <v>21</v>
      </c>
      <c r="E91" s="9">
        <f t="shared" si="33"/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</row>
    <row r="92" spans="1:11" x14ac:dyDescent="0.3">
      <c r="A92" s="42"/>
      <c r="B92" s="43"/>
      <c r="C92" s="44"/>
      <c r="D92" s="2" t="s">
        <v>10</v>
      </c>
      <c r="E92" s="9">
        <f t="shared" si="33"/>
        <v>124751.52233000001</v>
      </c>
      <c r="F92" s="9">
        <f>F77</f>
        <v>0</v>
      </c>
      <c r="G92" s="9">
        <f t="shared" ref="G92:J92" si="48">G77</f>
        <v>14072.94233</v>
      </c>
      <c r="H92" s="9">
        <f t="shared" si="48"/>
        <v>18446.43</v>
      </c>
      <c r="I92" s="9">
        <f t="shared" si="48"/>
        <v>18446.43</v>
      </c>
      <c r="J92" s="9">
        <f t="shared" si="48"/>
        <v>73785.72</v>
      </c>
      <c r="K92" s="3"/>
    </row>
    <row r="93" spans="1:11" x14ac:dyDescent="0.3">
      <c r="A93" s="33" t="s">
        <v>8</v>
      </c>
      <c r="B93" s="34"/>
      <c r="C93" s="35"/>
      <c r="D93" s="2"/>
      <c r="E93" s="9">
        <f t="shared" si="33"/>
        <v>0</v>
      </c>
      <c r="F93" s="9"/>
      <c r="G93" s="9"/>
      <c r="H93" s="9"/>
      <c r="I93" s="9"/>
      <c r="J93" s="9"/>
    </row>
    <row r="94" spans="1:11" x14ac:dyDescent="0.3">
      <c r="A94" s="36" t="s">
        <v>26</v>
      </c>
      <c r="B94" s="37"/>
      <c r="C94" s="38"/>
      <c r="D94" s="6" t="s">
        <v>3</v>
      </c>
      <c r="E94" s="8">
        <f t="shared" si="33"/>
        <v>0</v>
      </c>
      <c r="F94" s="8">
        <f t="shared" ref="F94:G94" si="49">SUM(F95:F100)</f>
        <v>0</v>
      </c>
      <c r="G94" s="8">
        <f t="shared" si="49"/>
        <v>0</v>
      </c>
      <c r="H94" s="8">
        <f t="shared" ref="H94:I94" si="50">SUM(H95:H100)</f>
        <v>0</v>
      </c>
      <c r="I94" s="8">
        <f t="shared" si="50"/>
        <v>0</v>
      </c>
      <c r="J94" s="8">
        <f t="shared" ref="J94" si="51">SUM(J95:J100)</f>
        <v>0</v>
      </c>
    </row>
    <row r="95" spans="1:11" x14ac:dyDescent="0.3">
      <c r="A95" s="39"/>
      <c r="B95" s="40"/>
      <c r="C95" s="41"/>
      <c r="D95" s="2" t="s">
        <v>4</v>
      </c>
      <c r="E95" s="9">
        <f t="shared" si="33"/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</row>
    <row r="96" spans="1:11" ht="26.4" x14ac:dyDescent="0.3">
      <c r="A96" s="39"/>
      <c r="B96" s="40"/>
      <c r="C96" s="41"/>
      <c r="D96" s="2" t="s">
        <v>5</v>
      </c>
      <c r="E96" s="9">
        <f t="shared" si="33"/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3"/>
    </row>
    <row r="97" spans="1:11" x14ac:dyDescent="0.3">
      <c r="A97" s="39"/>
      <c r="B97" s="40"/>
      <c r="C97" s="41"/>
      <c r="D97" s="2" t="s">
        <v>6</v>
      </c>
      <c r="E97" s="9">
        <f t="shared" si="33"/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</row>
    <row r="98" spans="1:11" ht="26.4" x14ac:dyDescent="0.3">
      <c r="A98" s="39"/>
      <c r="B98" s="40"/>
      <c r="C98" s="41"/>
      <c r="D98" s="2" t="s">
        <v>20</v>
      </c>
      <c r="E98" s="9">
        <f t="shared" si="33"/>
        <v>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</row>
    <row r="99" spans="1:11" x14ac:dyDescent="0.3">
      <c r="A99" s="39"/>
      <c r="B99" s="40"/>
      <c r="C99" s="41"/>
      <c r="D99" s="2" t="s">
        <v>21</v>
      </c>
      <c r="E99" s="9">
        <f t="shared" si="33"/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</row>
    <row r="100" spans="1:11" x14ac:dyDescent="0.3">
      <c r="A100" s="42"/>
      <c r="B100" s="43"/>
      <c r="C100" s="44"/>
      <c r="D100" s="2" t="s">
        <v>10</v>
      </c>
      <c r="E100" s="9">
        <f t="shared" ref="E100:E129" si="52">SUM(F100:J100)</f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</row>
    <row r="101" spans="1:11" x14ac:dyDescent="0.3">
      <c r="A101" s="36" t="s">
        <v>27</v>
      </c>
      <c r="B101" s="37"/>
      <c r="C101" s="38"/>
      <c r="D101" s="6" t="s">
        <v>3</v>
      </c>
      <c r="E101" s="8">
        <f t="shared" si="52"/>
        <v>445267.32020000002</v>
      </c>
      <c r="F101" s="8">
        <f t="shared" ref="F101:G101" si="53">SUM(F102:F107)</f>
        <v>50412.389240000004</v>
      </c>
      <c r="G101" s="8">
        <f t="shared" si="53"/>
        <v>74694.77678</v>
      </c>
      <c r="H101" s="8">
        <f t="shared" ref="H101:I101" si="54">SUM(H102:H107)</f>
        <v>53623.621070000001</v>
      </c>
      <c r="I101" s="8">
        <f t="shared" si="54"/>
        <v>52162.283350000005</v>
      </c>
      <c r="J101" s="8">
        <f t="shared" ref="J101" si="55">SUM(J102:J107)</f>
        <v>214374.24976000001</v>
      </c>
    </row>
    <row r="102" spans="1:11" x14ac:dyDescent="0.3">
      <c r="A102" s="39"/>
      <c r="B102" s="40"/>
      <c r="C102" s="41"/>
      <c r="D102" s="2" t="s">
        <v>4</v>
      </c>
      <c r="E102" s="9">
        <f t="shared" si="52"/>
        <v>0</v>
      </c>
      <c r="F102" s="9">
        <f t="shared" ref="F102:G105" si="56">F72-F95</f>
        <v>0</v>
      </c>
      <c r="G102" s="9">
        <f t="shared" si="56"/>
        <v>0</v>
      </c>
      <c r="H102" s="9">
        <f t="shared" ref="H102:I102" si="57">H72-H95</f>
        <v>0</v>
      </c>
      <c r="I102" s="9">
        <f t="shared" si="57"/>
        <v>0</v>
      </c>
      <c r="J102" s="9">
        <f t="shared" ref="J102" si="58">J72-J95</f>
        <v>0</v>
      </c>
    </row>
    <row r="103" spans="1:11" ht="26.4" x14ac:dyDescent="0.3">
      <c r="A103" s="39"/>
      <c r="B103" s="40"/>
      <c r="C103" s="41"/>
      <c r="D103" s="2" t="s">
        <v>5</v>
      </c>
      <c r="E103" s="9">
        <f t="shared" si="52"/>
        <v>0</v>
      </c>
      <c r="F103" s="9">
        <f t="shared" si="56"/>
        <v>0</v>
      </c>
      <c r="G103" s="9">
        <f t="shared" si="56"/>
        <v>0</v>
      </c>
      <c r="H103" s="9">
        <f t="shared" ref="H103:I103" si="59">H73-H96</f>
        <v>0</v>
      </c>
      <c r="I103" s="9">
        <f t="shared" si="59"/>
        <v>0</v>
      </c>
      <c r="J103" s="9">
        <f t="shared" ref="J103" si="60">J73-J96</f>
        <v>0</v>
      </c>
      <c r="K103" s="4"/>
    </row>
    <row r="104" spans="1:11" x14ac:dyDescent="0.3">
      <c r="A104" s="39"/>
      <c r="B104" s="40"/>
      <c r="C104" s="41"/>
      <c r="D104" s="2" t="s">
        <v>6</v>
      </c>
      <c r="E104" s="9">
        <f t="shared" si="52"/>
        <v>320515.79787000001</v>
      </c>
      <c r="F104" s="9">
        <f t="shared" si="56"/>
        <v>50412.389240000004</v>
      </c>
      <c r="G104" s="9">
        <f t="shared" si="56"/>
        <v>60621.834449999995</v>
      </c>
      <c r="H104" s="9">
        <f t="shared" ref="H104:I104" si="61">H74-H97</f>
        <v>35177.191070000001</v>
      </c>
      <c r="I104" s="9">
        <f t="shared" si="61"/>
        <v>33715.853350000005</v>
      </c>
      <c r="J104" s="9">
        <f t="shared" ref="J104" si="62">J74-J97</f>
        <v>140588.52976</v>
      </c>
    </row>
    <row r="105" spans="1:11" ht="26.4" x14ac:dyDescent="0.3">
      <c r="A105" s="39"/>
      <c r="B105" s="40"/>
      <c r="C105" s="41"/>
      <c r="D105" s="2" t="s">
        <v>20</v>
      </c>
      <c r="E105" s="9">
        <f t="shared" si="52"/>
        <v>0</v>
      </c>
      <c r="F105" s="9">
        <f t="shared" si="56"/>
        <v>0</v>
      </c>
      <c r="G105" s="9">
        <f t="shared" si="56"/>
        <v>0</v>
      </c>
      <c r="H105" s="9">
        <f t="shared" ref="H105:I105" si="63">H75-H98</f>
        <v>0</v>
      </c>
      <c r="I105" s="9">
        <f t="shared" si="63"/>
        <v>0</v>
      </c>
      <c r="J105" s="9">
        <f t="shared" ref="J105" si="64">J75-J98</f>
        <v>0</v>
      </c>
    </row>
    <row r="106" spans="1:11" x14ac:dyDescent="0.3">
      <c r="A106" s="39"/>
      <c r="B106" s="40"/>
      <c r="C106" s="41"/>
      <c r="D106" s="2" t="s">
        <v>21</v>
      </c>
      <c r="E106" s="9">
        <f t="shared" si="52"/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</row>
    <row r="107" spans="1:11" x14ac:dyDescent="0.3">
      <c r="A107" s="42"/>
      <c r="B107" s="43"/>
      <c r="C107" s="44"/>
      <c r="D107" s="2" t="s">
        <v>10</v>
      </c>
      <c r="E107" s="9">
        <f t="shared" si="52"/>
        <v>124751.52233000001</v>
      </c>
      <c r="F107" s="9">
        <f t="shared" ref="F107:G107" si="65">F77-F100</f>
        <v>0</v>
      </c>
      <c r="G107" s="9">
        <f t="shared" si="65"/>
        <v>14072.94233</v>
      </c>
      <c r="H107" s="9">
        <f t="shared" ref="H107:I107" si="66">H77-H100</f>
        <v>18446.43</v>
      </c>
      <c r="I107" s="9">
        <f t="shared" si="66"/>
        <v>18446.43</v>
      </c>
      <c r="J107" s="9">
        <f t="shared" ref="J107" si="67">J77-J100</f>
        <v>73785.72</v>
      </c>
      <c r="K107" s="3"/>
    </row>
    <row r="108" spans="1:11" x14ac:dyDescent="0.3">
      <c r="A108" s="33" t="s">
        <v>8</v>
      </c>
      <c r="B108" s="34"/>
      <c r="C108" s="35"/>
      <c r="D108" s="2"/>
      <c r="E108" s="9">
        <f t="shared" si="52"/>
        <v>0</v>
      </c>
      <c r="F108" s="9"/>
      <c r="G108" s="9"/>
      <c r="H108" s="9"/>
      <c r="I108" s="9"/>
      <c r="J108" s="9"/>
    </row>
    <row r="109" spans="1:11" x14ac:dyDescent="0.3">
      <c r="A109" s="36" t="s">
        <v>12</v>
      </c>
      <c r="B109" s="37"/>
      <c r="C109" s="38"/>
      <c r="D109" s="6" t="s">
        <v>3</v>
      </c>
      <c r="E109" s="8">
        <f t="shared" si="52"/>
        <v>411684.32307000004</v>
      </c>
      <c r="F109" s="11">
        <f t="shared" ref="F109" si="68">SUM(F110:F115)</f>
        <v>45905.392110000001</v>
      </c>
      <c r="G109" s="11">
        <f>SUM(G110:G115)</f>
        <v>58818.776779999993</v>
      </c>
      <c r="H109" s="11">
        <f t="shared" ref="H109:I109" si="69">SUM(H110:H115)</f>
        <v>51423.621070000001</v>
      </c>
      <c r="I109" s="11">
        <f t="shared" si="69"/>
        <v>49962.283350000005</v>
      </c>
      <c r="J109" s="11">
        <f t="shared" ref="J109" si="70">SUM(J110:J115)</f>
        <v>205574.24976000001</v>
      </c>
    </row>
    <row r="110" spans="1:11" x14ac:dyDescent="0.3">
      <c r="A110" s="39"/>
      <c r="B110" s="40"/>
      <c r="C110" s="41"/>
      <c r="D110" s="2" t="s">
        <v>4</v>
      </c>
      <c r="E110" s="9">
        <f t="shared" si="52"/>
        <v>0</v>
      </c>
      <c r="F110" s="9">
        <f t="shared" ref="F110:J111" si="71">F23+F65</f>
        <v>0</v>
      </c>
      <c r="G110" s="9">
        <f t="shared" si="71"/>
        <v>0</v>
      </c>
      <c r="H110" s="9">
        <f t="shared" si="71"/>
        <v>0</v>
      </c>
      <c r="I110" s="9">
        <f t="shared" si="71"/>
        <v>0</v>
      </c>
      <c r="J110" s="9">
        <f t="shared" si="71"/>
        <v>0</v>
      </c>
    </row>
    <row r="111" spans="1:11" ht="26.4" x14ac:dyDescent="0.3">
      <c r="A111" s="39"/>
      <c r="B111" s="40"/>
      <c r="C111" s="41"/>
      <c r="D111" s="2" t="s">
        <v>5</v>
      </c>
      <c r="E111" s="9">
        <f t="shared" si="52"/>
        <v>0</v>
      </c>
      <c r="F111" s="9">
        <f t="shared" si="71"/>
        <v>0</v>
      </c>
      <c r="G111" s="9">
        <f t="shared" si="71"/>
        <v>0</v>
      </c>
      <c r="H111" s="9">
        <f t="shared" si="71"/>
        <v>0</v>
      </c>
      <c r="I111" s="9">
        <f t="shared" si="71"/>
        <v>0</v>
      </c>
      <c r="J111" s="9">
        <f t="shared" si="71"/>
        <v>0</v>
      </c>
    </row>
    <row r="112" spans="1:11" x14ac:dyDescent="0.3">
      <c r="A112" s="39"/>
      <c r="B112" s="40"/>
      <c r="C112" s="41"/>
      <c r="D112" s="2" t="s">
        <v>6</v>
      </c>
      <c r="E112" s="9">
        <f t="shared" si="52"/>
        <v>302132.80073999998</v>
      </c>
      <c r="F112" s="9">
        <f>F32+F67</f>
        <v>45905.392110000001</v>
      </c>
      <c r="G112" s="9">
        <f t="shared" ref="G112:J112" si="72">G32+G67</f>
        <v>46745.834449999995</v>
      </c>
      <c r="H112" s="9">
        <f t="shared" si="72"/>
        <v>35177.191070000001</v>
      </c>
      <c r="I112" s="9">
        <f t="shared" si="72"/>
        <v>33715.853350000005</v>
      </c>
      <c r="J112" s="9">
        <f t="shared" si="72"/>
        <v>140588.52976</v>
      </c>
    </row>
    <row r="113" spans="1:10" ht="23.4" customHeight="1" x14ac:dyDescent="0.3">
      <c r="A113" s="39"/>
      <c r="B113" s="40"/>
      <c r="C113" s="41"/>
      <c r="D113" s="2" t="s">
        <v>20</v>
      </c>
      <c r="E113" s="9">
        <f t="shared" si="52"/>
        <v>0</v>
      </c>
      <c r="F113" s="9">
        <f t="shared" ref="F113:J114" si="73">F26+F68</f>
        <v>0</v>
      </c>
      <c r="G113" s="9">
        <f t="shared" si="73"/>
        <v>0</v>
      </c>
      <c r="H113" s="9">
        <f t="shared" si="73"/>
        <v>0</v>
      </c>
      <c r="I113" s="9">
        <f t="shared" si="73"/>
        <v>0</v>
      </c>
      <c r="J113" s="9">
        <f t="shared" si="73"/>
        <v>0</v>
      </c>
    </row>
    <row r="114" spans="1:10" x14ac:dyDescent="0.3">
      <c r="A114" s="39"/>
      <c r="B114" s="40"/>
      <c r="C114" s="41"/>
      <c r="D114" s="2" t="s">
        <v>21</v>
      </c>
      <c r="E114" s="9">
        <f t="shared" si="52"/>
        <v>0</v>
      </c>
      <c r="F114" s="9">
        <f t="shared" si="73"/>
        <v>0</v>
      </c>
      <c r="G114" s="9">
        <f t="shared" si="73"/>
        <v>0</v>
      </c>
      <c r="H114" s="9">
        <f t="shared" si="73"/>
        <v>0</v>
      </c>
      <c r="I114" s="9">
        <f t="shared" si="73"/>
        <v>0</v>
      </c>
      <c r="J114" s="9">
        <f t="shared" si="73"/>
        <v>0</v>
      </c>
    </row>
    <row r="115" spans="1:10" x14ac:dyDescent="0.3">
      <c r="A115" s="42"/>
      <c r="B115" s="43"/>
      <c r="C115" s="44"/>
      <c r="D115" s="2" t="s">
        <v>10</v>
      </c>
      <c r="E115" s="9">
        <f t="shared" si="52"/>
        <v>109551.52233000001</v>
      </c>
      <c r="F115" s="9">
        <f>F35+F70</f>
        <v>0</v>
      </c>
      <c r="G115" s="9">
        <f t="shared" ref="G115:J115" si="74">G35+G70</f>
        <v>12072.94233</v>
      </c>
      <c r="H115" s="9">
        <f t="shared" si="74"/>
        <v>16246.43</v>
      </c>
      <c r="I115" s="9">
        <f t="shared" si="74"/>
        <v>16246.43</v>
      </c>
      <c r="J115" s="9">
        <f t="shared" si="74"/>
        <v>64985.72</v>
      </c>
    </row>
    <row r="116" spans="1:10" x14ac:dyDescent="0.3">
      <c r="A116" s="36" t="s">
        <v>32</v>
      </c>
      <c r="B116" s="37"/>
      <c r="C116" s="38"/>
      <c r="D116" s="6" t="s">
        <v>3</v>
      </c>
      <c r="E116" s="8">
        <f t="shared" si="52"/>
        <v>15671</v>
      </c>
      <c r="F116" s="8">
        <f t="shared" ref="F116:G116" si="75">SUM(F117:F122)</f>
        <v>655</v>
      </c>
      <c r="G116" s="8">
        <f t="shared" si="75"/>
        <v>13816</v>
      </c>
      <c r="H116" s="8">
        <f t="shared" ref="H116:I116" si="76">SUM(H117:H122)</f>
        <v>200</v>
      </c>
      <c r="I116" s="8">
        <f t="shared" si="76"/>
        <v>200</v>
      </c>
      <c r="J116" s="8">
        <f t="shared" ref="J116" si="77">SUM(J117:J122)</f>
        <v>800</v>
      </c>
    </row>
    <row r="117" spans="1:10" x14ac:dyDescent="0.3">
      <c r="A117" s="39"/>
      <c r="B117" s="40"/>
      <c r="C117" s="41"/>
      <c r="D117" s="2" t="s">
        <v>4</v>
      </c>
      <c r="E117" s="9">
        <f t="shared" si="52"/>
        <v>0</v>
      </c>
      <c r="F117" s="9">
        <f t="shared" ref="F117:J120" si="78">F37</f>
        <v>0</v>
      </c>
      <c r="G117" s="9">
        <f t="shared" si="78"/>
        <v>0</v>
      </c>
      <c r="H117" s="9">
        <f t="shared" si="78"/>
        <v>0</v>
      </c>
      <c r="I117" s="9">
        <f t="shared" si="78"/>
        <v>0</v>
      </c>
      <c r="J117" s="9">
        <f t="shared" si="78"/>
        <v>0</v>
      </c>
    </row>
    <row r="118" spans="1:10" ht="13.95" customHeight="1" x14ac:dyDescent="0.3">
      <c r="A118" s="39"/>
      <c r="B118" s="40"/>
      <c r="C118" s="41"/>
      <c r="D118" s="2" t="s">
        <v>5</v>
      </c>
      <c r="E118" s="9">
        <f t="shared" si="52"/>
        <v>0</v>
      </c>
      <c r="F118" s="9">
        <f t="shared" si="78"/>
        <v>0</v>
      </c>
      <c r="G118" s="9">
        <f t="shared" si="78"/>
        <v>0</v>
      </c>
      <c r="H118" s="9">
        <f t="shared" si="78"/>
        <v>0</v>
      </c>
      <c r="I118" s="9">
        <f t="shared" si="78"/>
        <v>0</v>
      </c>
      <c r="J118" s="9">
        <f t="shared" si="78"/>
        <v>0</v>
      </c>
    </row>
    <row r="119" spans="1:10" x14ac:dyDescent="0.3">
      <c r="A119" s="39"/>
      <c r="B119" s="40"/>
      <c r="C119" s="41"/>
      <c r="D119" s="2" t="s">
        <v>6</v>
      </c>
      <c r="E119" s="9">
        <f t="shared" si="52"/>
        <v>14471</v>
      </c>
      <c r="F119" s="9">
        <f t="shared" si="78"/>
        <v>655</v>
      </c>
      <c r="G119" s="9">
        <f t="shared" si="78"/>
        <v>13816</v>
      </c>
      <c r="H119" s="9">
        <f t="shared" si="78"/>
        <v>0</v>
      </c>
      <c r="I119" s="9">
        <f t="shared" si="78"/>
        <v>0</v>
      </c>
      <c r="J119" s="9">
        <f t="shared" si="78"/>
        <v>0</v>
      </c>
    </row>
    <row r="120" spans="1:10" ht="22.5" customHeight="1" x14ac:dyDescent="0.3">
      <c r="A120" s="39"/>
      <c r="B120" s="40"/>
      <c r="C120" s="41"/>
      <c r="D120" s="2" t="s">
        <v>20</v>
      </c>
      <c r="E120" s="9">
        <f t="shared" si="52"/>
        <v>0</v>
      </c>
      <c r="F120" s="9">
        <f t="shared" si="78"/>
        <v>0</v>
      </c>
      <c r="G120" s="9">
        <f t="shared" si="78"/>
        <v>0</v>
      </c>
      <c r="H120" s="9">
        <f t="shared" si="78"/>
        <v>0</v>
      </c>
      <c r="I120" s="9">
        <f t="shared" si="78"/>
        <v>0</v>
      </c>
      <c r="J120" s="9">
        <f t="shared" si="78"/>
        <v>0</v>
      </c>
    </row>
    <row r="121" spans="1:10" x14ac:dyDescent="0.3">
      <c r="A121" s="39"/>
      <c r="B121" s="40"/>
      <c r="C121" s="41"/>
      <c r="D121" s="2" t="s">
        <v>21</v>
      </c>
      <c r="E121" s="9">
        <f t="shared" si="52"/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</row>
    <row r="122" spans="1:10" x14ac:dyDescent="0.3">
      <c r="A122" s="42"/>
      <c r="B122" s="43"/>
      <c r="C122" s="44"/>
      <c r="D122" s="2" t="s">
        <v>10</v>
      </c>
      <c r="E122" s="9">
        <f t="shared" si="52"/>
        <v>1200</v>
      </c>
      <c r="F122" s="9">
        <f t="shared" ref="F122:J122" si="79">F42</f>
        <v>0</v>
      </c>
      <c r="G122" s="9">
        <f t="shared" si="79"/>
        <v>0</v>
      </c>
      <c r="H122" s="9">
        <f t="shared" si="79"/>
        <v>200</v>
      </c>
      <c r="I122" s="9">
        <f t="shared" si="79"/>
        <v>200</v>
      </c>
      <c r="J122" s="9">
        <f t="shared" si="79"/>
        <v>800</v>
      </c>
    </row>
    <row r="123" spans="1:10" s="5" customFormat="1" ht="13.2" customHeight="1" x14ac:dyDescent="0.3">
      <c r="A123" s="36" t="s">
        <v>29</v>
      </c>
      <c r="B123" s="37"/>
      <c r="C123" s="38"/>
      <c r="D123" s="6" t="s">
        <v>3</v>
      </c>
      <c r="E123" s="8">
        <f t="shared" si="52"/>
        <v>17911.99713</v>
      </c>
      <c r="F123" s="8">
        <f t="shared" ref="F123:G123" si="80">SUM(F124:F129)</f>
        <v>3851.9971299999997</v>
      </c>
      <c r="G123" s="8">
        <f t="shared" si="80"/>
        <v>2060</v>
      </c>
      <c r="H123" s="8">
        <f t="shared" ref="H123:I123" si="81">SUM(H124:H129)</f>
        <v>2000</v>
      </c>
      <c r="I123" s="8">
        <f t="shared" si="81"/>
        <v>2000</v>
      </c>
      <c r="J123" s="8">
        <f t="shared" ref="J123" si="82">SUM(J124:J129)</f>
        <v>8000</v>
      </c>
    </row>
    <row r="124" spans="1:10" s="5" customFormat="1" x14ac:dyDescent="0.3">
      <c r="A124" s="39"/>
      <c r="B124" s="40"/>
      <c r="C124" s="41"/>
      <c r="D124" s="2" t="s">
        <v>4</v>
      </c>
      <c r="E124" s="9">
        <f t="shared" si="52"/>
        <v>0</v>
      </c>
      <c r="F124" s="9">
        <f t="shared" ref="F124:J127" si="83">F58</f>
        <v>0</v>
      </c>
      <c r="G124" s="9">
        <f t="shared" si="83"/>
        <v>0</v>
      </c>
      <c r="H124" s="9">
        <f t="shared" si="83"/>
        <v>0</v>
      </c>
      <c r="I124" s="9">
        <f t="shared" si="83"/>
        <v>0</v>
      </c>
      <c r="J124" s="9">
        <f t="shared" si="83"/>
        <v>0</v>
      </c>
    </row>
    <row r="125" spans="1:10" s="5" customFormat="1" ht="16.2" customHeight="1" x14ac:dyDescent="0.3">
      <c r="A125" s="39"/>
      <c r="B125" s="40"/>
      <c r="C125" s="41"/>
      <c r="D125" s="2" t="s">
        <v>5</v>
      </c>
      <c r="E125" s="9">
        <f t="shared" si="52"/>
        <v>0</v>
      </c>
      <c r="F125" s="9">
        <f t="shared" si="83"/>
        <v>0</v>
      </c>
      <c r="G125" s="9">
        <f t="shared" si="83"/>
        <v>0</v>
      </c>
      <c r="H125" s="9">
        <f t="shared" si="83"/>
        <v>0</v>
      </c>
      <c r="I125" s="9">
        <f t="shared" si="83"/>
        <v>0</v>
      </c>
      <c r="J125" s="9">
        <f t="shared" si="83"/>
        <v>0</v>
      </c>
    </row>
    <row r="126" spans="1:10" s="5" customFormat="1" x14ac:dyDescent="0.3">
      <c r="A126" s="39"/>
      <c r="B126" s="40"/>
      <c r="C126" s="41"/>
      <c r="D126" s="2" t="s">
        <v>6</v>
      </c>
      <c r="E126" s="9">
        <f t="shared" si="52"/>
        <v>3911.9971299999997</v>
      </c>
      <c r="F126" s="9">
        <f>F46</f>
        <v>3851.9971299999997</v>
      </c>
      <c r="G126" s="9">
        <f t="shared" ref="G126:J126" si="84">G46</f>
        <v>60</v>
      </c>
      <c r="H126" s="9">
        <f t="shared" si="84"/>
        <v>0</v>
      </c>
      <c r="I126" s="9">
        <f t="shared" si="84"/>
        <v>0</v>
      </c>
      <c r="J126" s="9">
        <f t="shared" si="84"/>
        <v>0</v>
      </c>
    </row>
    <row r="127" spans="1:10" s="5" customFormat="1" ht="23.4" customHeight="1" x14ac:dyDescent="0.3">
      <c r="A127" s="39"/>
      <c r="B127" s="40"/>
      <c r="C127" s="41"/>
      <c r="D127" s="2" t="s">
        <v>20</v>
      </c>
      <c r="E127" s="9">
        <f t="shared" si="52"/>
        <v>0</v>
      </c>
      <c r="F127" s="9">
        <f t="shared" si="83"/>
        <v>0</v>
      </c>
      <c r="G127" s="9">
        <f t="shared" si="83"/>
        <v>0</v>
      </c>
      <c r="H127" s="9">
        <f t="shared" si="83"/>
        <v>0</v>
      </c>
      <c r="I127" s="9">
        <f t="shared" si="83"/>
        <v>0</v>
      </c>
      <c r="J127" s="9">
        <f t="shared" si="83"/>
        <v>0</v>
      </c>
    </row>
    <row r="128" spans="1:10" x14ac:dyDescent="0.3">
      <c r="A128" s="39"/>
      <c r="B128" s="40"/>
      <c r="C128" s="41"/>
      <c r="D128" s="2" t="s">
        <v>21</v>
      </c>
      <c r="E128" s="9">
        <f t="shared" si="52"/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</row>
    <row r="129" spans="1:10" s="5" customFormat="1" x14ac:dyDescent="0.3">
      <c r="A129" s="42"/>
      <c r="B129" s="43"/>
      <c r="C129" s="44"/>
      <c r="D129" s="2" t="s">
        <v>10</v>
      </c>
      <c r="E129" s="9">
        <f t="shared" si="52"/>
        <v>14000</v>
      </c>
      <c r="F129" s="9">
        <f>F49</f>
        <v>0</v>
      </c>
      <c r="G129" s="9">
        <f t="shared" ref="G129:J129" si="85">G49</f>
        <v>2000</v>
      </c>
      <c r="H129" s="9">
        <f t="shared" si="85"/>
        <v>2000</v>
      </c>
      <c r="I129" s="9">
        <f t="shared" si="85"/>
        <v>2000</v>
      </c>
      <c r="J129" s="9">
        <f t="shared" si="85"/>
        <v>8000</v>
      </c>
    </row>
    <row r="131" spans="1:10" ht="52.2" customHeight="1" x14ac:dyDescent="0.3">
      <c r="A131" s="23" t="s">
        <v>23</v>
      </c>
      <c r="B131" s="23"/>
      <c r="C131" s="23"/>
      <c r="D131" s="23"/>
      <c r="E131" s="23"/>
      <c r="F131" s="23"/>
      <c r="G131" s="23"/>
      <c r="H131" s="23"/>
      <c r="I131" s="23"/>
      <c r="J131" s="23"/>
    </row>
    <row r="132" spans="1:10" ht="29.4" customHeight="1" x14ac:dyDescent="0.3">
      <c r="A132" s="23" t="s">
        <v>22</v>
      </c>
      <c r="B132" s="23"/>
      <c r="C132" s="23"/>
      <c r="D132" s="23"/>
      <c r="E132" s="23"/>
      <c r="F132" s="23"/>
      <c r="G132" s="23"/>
      <c r="H132" s="23"/>
      <c r="I132" s="23"/>
      <c r="J132" s="23"/>
    </row>
  </sheetData>
  <mergeCells count="40">
    <mergeCell ref="A132:J132"/>
    <mergeCell ref="A123:C129"/>
    <mergeCell ref="A1:J1"/>
    <mergeCell ref="A101:C107"/>
    <mergeCell ref="A108:C108"/>
    <mergeCell ref="A109:C115"/>
    <mergeCell ref="A3:J3"/>
    <mergeCell ref="E4:J4"/>
    <mergeCell ref="F5:J5"/>
    <mergeCell ref="E5:E6"/>
    <mergeCell ref="A94:C100"/>
    <mergeCell ref="C22:C28"/>
    <mergeCell ref="C57:C63"/>
    <mergeCell ref="C64:C70"/>
    <mergeCell ref="C36:C42"/>
    <mergeCell ref="A22:A63"/>
    <mergeCell ref="B22:B63"/>
    <mergeCell ref="A131:J131"/>
    <mergeCell ref="A71:C77"/>
    <mergeCell ref="A78:C78"/>
    <mergeCell ref="A116:C122"/>
    <mergeCell ref="A79:C85"/>
    <mergeCell ref="A86:C92"/>
    <mergeCell ref="A93:C93"/>
    <mergeCell ref="A64:A70"/>
    <mergeCell ref="B64:B70"/>
    <mergeCell ref="C29:C35"/>
    <mergeCell ref="C43:C49"/>
    <mergeCell ref="C50:C56"/>
    <mergeCell ref="A15:A21"/>
    <mergeCell ref="B15:B21"/>
    <mergeCell ref="C15:C21"/>
    <mergeCell ref="A8:A14"/>
    <mergeCell ref="B8:B14"/>
    <mergeCell ref="C8:C14"/>
    <mergeCell ref="A2:J2"/>
    <mergeCell ref="D4:D6"/>
    <mergeCell ref="A4:A6"/>
    <mergeCell ref="B4:B6"/>
    <mergeCell ref="C4:C6"/>
  </mergeCells>
  <printOptions horizontalCentered="1"/>
  <pageMargins left="0.39370078740157483" right="0.39370078740157483" top="0.47244094488188981" bottom="0.19685039370078741" header="0" footer="0"/>
  <pageSetup paperSize="9" scale="84" fitToHeight="0" orientation="landscape" r:id="rId1"/>
  <headerFooter alignWithMargins="0"/>
  <rowBreaks count="4" manualBreakCount="4">
    <brk id="21" max="16383" man="1"/>
    <brk id="49" max="9" man="1"/>
    <brk id="77" max="16383" man="1"/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таблица 2</vt:lpstr>
      <vt:lpstr>'таблица 2'!_Hlk69889099</vt:lpstr>
      <vt:lpstr>'таблица 2'!_Hlk69889156</vt:lpstr>
      <vt:lpstr>'таблица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2024-07-12T11:01:03Z</dcterms:modified>
</cp:coreProperties>
</file>