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vanovaev\Desktop\Новая адресная\ПРОЕКТ\"/>
    </mc:Choice>
  </mc:AlternateContent>
  <xr:revisionPtr revIDLastSave="0" documentId="8_{4B54678A-79E5-4F29-8F3B-86277AB613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5" sheetId="1" r:id="rId1"/>
  </sheets>
  <definedNames>
    <definedName name="_xlnm.Print_Area" localSheetId="0">'Приложение 5'!$A$1:$AC$38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9" i="1" l="1"/>
  <c r="N28" i="1" s="1"/>
  <c r="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M28" i="1"/>
  <c r="L28" i="1"/>
  <c r="K28" i="1"/>
  <c r="J28" i="1"/>
  <c r="I28" i="1"/>
  <c r="H28" i="1"/>
  <c r="G28" i="1"/>
  <c r="F28" i="1"/>
  <c r="E28" i="1"/>
  <c r="C28" i="1"/>
  <c r="P27" i="1"/>
  <c r="D27" i="1" s="1"/>
  <c r="D26" i="1" s="1"/>
  <c r="O27" i="1"/>
  <c r="E27" i="1"/>
  <c r="N27" i="1" s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M26" i="1"/>
  <c r="L26" i="1"/>
  <c r="K26" i="1"/>
  <c r="J26" i="1"/>
  <c r="I26" i="1"/>
  <c r="H26" i="1"/>
  <c r="G26" i="1"/>
  <c r="F26" i="1"/>
  <c r="C26" i="1"/>
  <c r="P25" i="1"/>
  <c r="D25" i="1" s="1"/>
  <c r="O25" i="1"/>
  <c r="O24" i="1" s="1"/>
  <c r="E25" i="1"/>
  <c r="N25" i="1" s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M24" i="1"/>
  <c r="L24" i="1"/>
  <c r="K24" i="1"/>
  <c r="J24" i="1"/>
  <c r="I24" i="1"/>
  <c r="H24" i="1"/>
  <c r="G24" i="1"/>
  <c r="F24" i="1"/>
  <c r="C24" i="1"/>
  <c r="P23" i="1"/>
  <c r="P22" i="1" s="1"/>
  <c r="O23" i="1"/>
  <c r="E23" i="1"/>
  <c r="N23" i="1" s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M22" i="1"/>
  <c r="L22" i="1"/>
  <c r="K22" i="1"/>
  <c r="J22" i="1"/>
  <c r="I22" i="1"/>
  <c r="H22" i="1"/>
  <c r="G22" i="1"/>
  <c r="F22" i="1"/>
  <c r="C22" i="1"/>
  <c r="P21" i="1"/>
  <c r="D21" i="1" s="1"/>
  <c r="O21" i="1"/>
  <c r="O20" i="1" s="1"/>
  <c r="E21" i="1"/>
  <c r="N21" i="1" s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M20" i="1"/>
  <c r="L20" i="1"/>
  <c r="K20" i="1"/>
  <c r="J20" i="1"/>
  <c r="I20" i="1"/>
  <c r="H20" i="1"/>
  <c r="G20" i="1"/>
  <c r="F20" i="1"/>
  <c r="C20" i="1"/>
  <c r="P19" i="1"/>
  <c r="D19" i="1" s="1"/>
  <c r="D18" i="1" s="1"/>
  <c r="O19" i="1"/>
  <c r="O18" i="1" s="1"/>
  <c r="E19" i="1"/>
  <c r="N19" i="1" s="1"/>
  <c r="N18" i="1" s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M18" i="1"/>
  <c r="L18" i="1"/>
  <c r="K18" i="1"/>
  <c r="J18" i="1"/>
  <c r="I18" i="1"/>
  <c r="H18" i="1"/>
  <c r="G18" i="1"/>
  <c r="F18" i="1"/>
  <c r="C18" i="1"/>
  <c r="P17" i="1"/>
  <c r="P16" i="1" s="1"/>
  <c r="O17" i="1"/>
  <c r="O16" i="1" s="1"/>
  <c r="E17" i="1"/>
  <c r="N17" i="1" s="1"/>
  <c r="N16" i="1" s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M16" i="1"/>
  <c r="L16" i="1"/>
  <c r="K16" i="1"/>
  <c r="J16" i="1"/>
  <c r="I16" i="1"/>
  <c r="H16" i="1"/>
  <c r="G16" i="1"/>
  <c r="F16" i="1"/>
  <c r="C16" i="1"/>
  <c r="E24" i="1" l="1"/>
  <c r="P26" i="1"/>
  <c r="E20" i="1"/>
  <c r="P18" i="1"/>
  <c r="E22" i="1"/>
  <c r="D24" i="1"/>
  <c r="I15" i="1"/>
  <c r="AA15" i="1"/>
  <c r="D23" i="1"/>
  <c r="D22" i="1" s="1"/>
  <c r="O26" i="1"/>
  <c r="S15" i="1"/>
  <c r="E16" i="1"/>
  <c r="M15" i="1"/>
  <c r="Q15" i="1"/>
  <c r="Y15" i="1"/>
  <c r="C15" i="1"/>
  <c r="K15" i="1"/>
  <c r="U15" i="1"/>
  <c r="AC15" i="1"/>
  <c r="G15" i="1"/>
  <c r="D17" i="1"/>
  <c r="D16" i="1" s="1"/>
  <c r="W15" i="1"/>
  <c r="F15" i="1"/>
  <c r="J15" i="1"/>
  <c r="R15" i="1"/>
  <c r="V15" i="1"/>
  <c r="Z15" i="1"/>
  <c r="N22" i="1"/>
  <c r="N24" i="1"/>
  <c r="D20" i="1"/>
  <c r="P20" i="1"/>
  <c r="O22" i="1"/>
  <c r="H15" i="1"/>
  <c r="L15" i="1"/>
  <c r="T15" i="1"/>
  <c r="X15" i="1"/>
  <c r="AB15" i="1"/>
  <c r="N20" i="1"/>
  <c r="P24" i="1"/>
  <c r="N26" i="1"/>
  <c r="E18" i="1"/>
  <c r="E26" i="1"/>
  <c r="O15" i="1" l="1"/>
  <c r="N15" i="1"/>
  <c r="D15" i="1"/>
  <c r="E15" i="1"/>
  <c r="P15" i="1"/>
</calcChain>
</file>

<file path=xl/sharedStrings.xml><?xml version="1.0" encoding="utf-8"?>
<sst xmlns="http://schemas.openxmlformats.org/spreadsheetml/2006/main" count="97" uniqueCount="48">
  <si>
    <t>План реализации мероприятий по переселению граждан из аварийного жилищного фонда по способам переселения</t>
  </si>
  <si>
    <t>N п/п</t>
  </si>
  <si>
    <t>Наименование муниципального образования</t>
  </si>
  <si>
    <t>Всего расселяемая площадь жилых помещений</t>
  </si>
  <si>
    <t xml:space="preserve">Всего стоимость мероприятий по переселению               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</si>
  <si>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</si>
  <si>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</si>
  <si>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всего</t>
  </si>
  <si>
    <t>в том числе</t>
  </si>
  <si>
    <t>дальнейшее использование приобретенных 
(построенных) жилых помещений</t>
  </si>
  <si>
    <t>договоры о комплексном 
развитии территорий</t>
  </si>
  <si>
    <t>переселение в свободный жилищный фонд</t>
  </si>
  <si>
    <t xml:space="preserve">приведение жилых помещений свободного жилищного фонда в состояние, пригодное для постоянного проживания граждан </t>
  </si>
  <si>
    <t>строительство домов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</si>
  <si>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</si>
  <si>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</si>
  <si>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 xml:space="preserve">приведение приобретенных жилых помещений в состояние, пригодное для постоянного проживания граждан 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</si>
  <si>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</si>
  <si>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</si>
  <si>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</si>
  <si>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</si>
  <si>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в строящихся домах</t>
  </si>
  <si>
    <t>в домах, введенных в эксплуатацию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</si>
  <si>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</si>
  <si>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</si>
  <si>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</si>
  <si>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</si>
  <si>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>субсидия на возмещение 
или оплату расходов по 
договорам о комплексном 
 развитии территорий</t>
  </si>
  <si>
    <t>стоимость</t>
  </si>
  <si>
    <t>приобретаемая площадь</t>
  </si>
  <si>
    <t>площадь</t>
  </si>
  <si>
    <t>кв. м</t>
  </si>
  <si>
    <t>руб.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</si>
  <si>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</si>
  <si>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</si>
  <si>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Всего по этапу 2024 года</t>
  </si>
  <si>
    <t xml:space="preserve">Итого по Нефтеюганский муниципальный район </t>
  </si>
  <si>
    <t>Всего по этапу 2025 года</t>
  </si>
  <si>
    <t>Всего по этапу 2026 года</t>
  </si>
  <si>
    <t>Всего по этапу 2027 года</t>
  </si>
  <si>
    <t>Всего по этапу 2028 года</t>
  </si>
  <si>
    <t>Всего по этапу 2029 года</t>
  </si>
  <si>
    <t>Всего по этапу 2030 года</t>
  </si>
  <si>
    <t>Высшее должностное лицо (руководитель высшего исполнительного органа государственной власти субъекта Российской Федерации)/уполномоченный орган государственной власти субъекта Российской Федерации</t>
  </si>
  <si>
    <t>/Расшифровка подписи/</t>
  </si>
  <si>
    <t xml:space="preserve">"       "                          20     года </t>
  </si>
  <si>
    <t>Приложение № 3</t>
  </si>
  <si>
    <t>к муниципальной программе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</si>
</sst>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</font>
    <font>
      <sz val="10"/>
      <color rgb="FF000000"/>
      <name val="Arial Cyr"/>
    </font>
    <font>
      <sz val="12"/>
      <color rgb="FF000000"/>
      <name val="Times New Roman"/>
    </font>
    <font>
      <sz val="11"/>
      <color rgb="FF000000"/>
      <name val="Times New Roman"/>
    </font>
    <font>
      <sz val="16"/>
      <color rgb="FF000000"/>
      <name val="Times New Roman"/>
    </font>
    <font>
      <sz val="14"/>
      <color rgb="FF000000"/>
      <name val="Times New Roman"/>
    </font>
    <font>
      <sz val="18"/>
      <color rgb="FF000000"/>
      <name val="Times New Roman"/>
    </font>
    <font>
      <b/>
      <sz val="18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none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6"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3" borderId="1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4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6" fillId="2" borderId="4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 applyProtection="1">
      <alignment horizontal="center" vertical="top" wrapText="1"/>
      <protection locked="0"/>
    </xf>
    <xf numFmtId="0" fontId="6" fillId="2" borderId="5" xfId="0" applyFont="1" applyFill="1" applyBorder="1" applyAlignment="1" applyProtection="1">
      <alignment vertical="top" wrapText="1"/>
      <protection locked="0"/>
    </xf>
    <xf numFmtId="0" fontId="6" fillId="2" borderId="5" xfId="0" applyFont="1" applyFill="1" applyBorder="1" applyAlignment="1" applyProtection="1">
      <alignment horizontal="center" vertical="top" wrapText="1"/>
      <protection locked="0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left" vertical="top" wrapText="1"/>
    </xf>
    <xf numFmtId="0" fontId="6" fillId="2" borderId="4" xfId="0" applyFont="1" applyFill="1" applyBorder="1" applyAlignment="1">
      <alignment horizontal="center" wrapText="1"/>
    </xf>
    <xf numFmtId="0" fontId="5" fillId="3" borderId="0" xfId="0" applyFont="1" applyFill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6" xfId="0" applyFont="1" applyFill="1" applyBorder="1" applyAlignment="1">
      <alignment horizontal="center" vertical="center" textRotation="90" wrapText="1"/>
    </xf>
    <xf numFmtId="0" fontId="4" fillId="3" borderId="2" xfId="0" applyFont="1" applyFill="1" applyBorder="1" applyAlignment="1">
      <alignment horizontal="center" vertical="center" textRotation="90" wrapText="1"/>
    </xf>
    <xf numFmtId="0" fontId="4" fillId="3" borderId="6" xfId="0" applyFont="1" applyFill="1" applyBorder="1" applyAlignment="1">
      <alignment horizontal="center" vertical="center" textRotation="90" wrapText="1"/>
    </xf>
    <xf numFmtId="0" fontId="4" fillId="3" borderId="3" xfId="0" applyFont="1" applyFill="1" applyBorder="1" applyAlignment="1">
      <alignment horizontal="center" vertical="center" textRotation="90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38"/>
  <sheetViews>
    <sheetView tabSelected="1" zoomScale="40" zoomScaleNormal="40" workbookViewId="0">
      <selection activeCell="Z8" sqref="Z8:AC8"/>
    </sheetView>
  </sheetViews>
  <sheetFormatPr defaultRowHeight="15.75" x14ac:dyDescent="0.25"/>
  <cols>
    <col min="1" max="1" width="10.42578125" style="2" customWidth="1"/>
    <col min="2" max="2" width="36.140625" style="2" customWidth="1"/>
    <col min="3" max="3" width="16.140625" style="2" customWidth="1"/>
    <col min="4" max="4" width="22.5703125" style="2" customWidth="1"/>
    <col min="5" max="5" width="14.7109375" style="2" customWidth="1"/>
    <col min="6" max="6" width="14.140625" style="2" customWidth="1"/>
    <col min="7" max="9" width="22.5703125" style="2" customWidth="1"/>
    <col min="10" max="10" width="18.85546875" style="2" customWidth="1"/>
    <col min="11" max="12" width="22.5703125" style="2" customWidth="1"/>
    <col min="13" max="13" width="28.85546875" style="2" customWidth="1"/>
    <col min="14" max="14" width="13.85546875" style="2" customWidth="1"/>
    <col min="15" max="15" width="25.5703125" style="2" customWidth="1"/>
    <col min="16" max="16" width="22.5703125" style="2" customWidth="1"/>
    <col min="17" max="17" width="28.140625" style="2" customWidth="1"/>
    <col min="18" max="18" width="22.5703125" style="2" customWidth="1"/>
    <col min="19" max="19" width="24" style="2" customWidth="1"/>
    <col min="20" max="20" width="22.5703125" style="2" customWidth="1"/>
    <col min="21" max="21" width="25.85546875" style="2" customWidth="1"/>
    <col min="22" max="24" width="22.5703125" style="2" customWidth="1"/>
    <col min="25" max="25" width="29.42578125" style="2" customWidth="1"/>
    <col min="26" max="26" width="26.5703125" style="2" customWidth="1"/>
    <col min="27" max="27" width="27.140625" style="2" customWidth="1"/>
    <col min="28" max="28" width="35" style="2" customWidth="1"/>
    <col min="29" max="29" width="26.7109375" style="2" customWidth="1"/>
    <col min="30" max="30" width="9.140625" style="1" customWidth="1"/>
  </cols>
  <sheetData>
    <row r="1" spans="1:30" ht="24" customHeight="1" x14ac:dyDescent="0.25">
      <c r="Z1" s="3"/>
      <c r="AA1" s="34" t="s">
        <v>46</v>
      </c>
      <c r="AB1" s="34"/>
      <c r="AC1" s="34"/>
    </row>
    <row r="2" spans="1:30" ht="25.5" customHeight="1" x14ac:dyDescent="0.25">
      <c r="AA2" s="52" t="s">
        <v>47</v>
      </c>
      <c r="AB2" s="52"/>
      <c r="AC2" s="52"/>
      <c r="AD2" s="29"/>
    </row>
    <row r="3" spans="1:30" ht="25.5" customHeight="1" x14ac:dyDescent="0.25">
      <c r="Z3" s="3"/>
      <c r="AA3" s="52"/>
      <c r="AB3" s="52"/>
      <c r="AC3" s="52"/>
    </row>
    <row r="4" spans="1:30" ht="57.75" customHeight="1" x14ac:dyDescent="0.25">
      <c r="Z4" s="3"/>
      <c r="AA4" s="52"/>
      <c r="AB4" s="52"/>
      <c r="AC4" s="52"/>
    </row>
    <row r="5" spans="1:30" ht="18.75" customHeight="1" x14ac:dyDescent="0.25">
      <c r="Z5" s="5"/>
      <c r="AA5" s="52"/>
      <c r="AB5" s="52"/>
      <c r="AC5" s="52"/>
    </row>
    <row r="6" spans="1:30" ht="51.75" customHeight="1" x14ac:dyDescent="0.25">
      <c r="A6" s="35" t="s">
        <v>0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</row>
    <row r="7" spans="1:30" ht="29.25" customHeight="1" x14ac:dyDescent="0.25">
      <c r="A7" s="36" t="s">
        <v>1</v>
      </c>
      <c r="B7" s="36" t="s">
        <v>2</v>
      </c>
      <c r="C7" s="39" t="s">
        <v>3</v>
      </c>
      <c r="D7" s="41" t="s">
        <v>4</v>
      </c>
      <c r="E7" s="44" t="s">
        <v>5</v>
      </c>
      <c r="F7" s="45"/>
      <c r="G7" s="45"/>
      <c r="H7" s="45"/>
      <c r="I7" s="45"/>
      <c r="J7" s="45"/>
      <c r="K7" s="45"/>
      <c r="L7" s="45"/>
      <c r="M7" s="46"/>
      <c r="N7" s="47" t="s">
        <v>6</v>
      </c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9"/>
    </row>
    <row r="8" spans="1:30" ht="48" customHeight="1" x14ac:dyDescent="0.25">
      <c r="A8" s="37"/>
      <c r="B8" s="37"/>
      <c r="C8" s="40"/>
      <c r="D8" s="42"/>
      <c r="E8" s="36" t="s">
        <v>7</v>
      </c>
      <c r="F8" s="50" t="s">
        <v>8</v>
      </c>
      <c r="G8" s="50"/>
      <c r="H8" s="50"/>
      <c r="I8" s="50"/>
      <c r="J8" s="50"/>
      <c r="K8" s="50"/>
      <c r="L8" s="50"/>
      <c r="M8" s="50"/>
      <c r="N8" s="44" t="s">
        <v>7</v>
      </c>
      <c r="O8" s="45"/>
      <c r="P8" s="46"/>
      <c r="Q8" s="57" t="s">
        <v>8</v>
      </c>
      <c r="R8" s="58"/>
      <c r="S8" s="58"/>
      <c r="T8" s="58"/>
      <c r="U8" s="58"/>
      <c r="V8" s="58"/>
      <c r="W8" s="58"/>
      <c r="X8" s="58"/>
      <c r="Y8" s="58"/>
      <c r="Z8" s="59" t="s">
        <v>9</v>
      </c>
      <c r="AA8" s="59"/>
      <c r="AB8" s="59"/>
      <c r="AC8" s="59"/>
    </row>
    <row r="9" spans="1:30" ht="39.75" customHeight="1" x14ac:dyDescent="0.25">
      <c r="A9" s="37"/>
      <c r="B9" s="37"/>
      <c r="C9" s="40"/>
      <c r="D9" s="42"/>
      <c r="E9" s="37"/>
      <c r="F9" s="44"/>
      <c r="G9" s="45"/>
      <c r="H9" s="45"/>
      <c r="I9" s="46"/>
      <c r="J9" s="44" t="s">
        <v>10</v>
      </c>
      <c r="K9" s="46"/>
      <c r="L9" s="36" t="s">
        <v>11</v>
      </c>
      <c r="M9" s="60" t="s">
        <v>12</v>
      </c>
      <c r="N9" s="51"/>
      <c r="O9" s="52"/>
      <c r="P9" s="53"/>
      <c r="Q9" s="44" t="s">
        <v>13</v>
      </c>
      <c r="R9" s="46"/>
      <c r="S9" s="38" t="s">
        <v>14</v>
      </c>
      <c r="T9" s="38"/>
      <c r="U9" s="38"/>
      <c r="V9" s="38"/>
      <c r="W9" s="51" t="s">
        <v>15</v>
      </c>
      <c r="X9" s="53"/>
      <c r="Y9" s="60" t="s">
        <v>16</v>
      </c>
      <c r="Z9" s="63" t="s">
        <v>17</v>
      </c>
      <c r="AA9" s="63" t="s">
        <v>18</v>
      </c>
      <c r="AB9" s="63" t="s">
        <v>19</v>
      </c>
      <c r="AC9" s="63" t="s">
        <v>20</v>
      </c>
    </row>
    <row r="10" spans="1:30" ht="34.5" customHeight="1" x14ac:dyDescent="0.25">
      <c r="A10" s="37"/>
      <c r="B10" s="37"/>
      <c r="C10" s="40"/>
      <c r="D10" s="42"/>
      <c r="E10" s="37"/>
      <c r="F10" s="51"/>
      <c r="G10" s="52"/>
      <c r="H10" s="52"/>
      <c r="I10" s="53"/>
      <c r="J10" s="51"/>
      <c r="K10" s="53"/>
      <c r="L10" s="37"/>
      <c r="M10" s="61"/>
      <c r="N10" s="51"/>
      <c r="O10" s="52"/>
      <c r="P10" s="53"/>
      <c r="Q10" s="51"/>
      <c r="R10" s="53"/>
      <c r="S10" s="44" t="s">
        <v>21</v>
      </c>
      <c r="T10" s="46"/>
      <c r="U10" s="44" t="s">
        <v>22</v>
      </c>
      <c r="V10" s="46"/>
      <c r="W10" s="51"/>
      <c r="X10" s="53"/>
      <c r="Y10" s="61"/>
      <c r="Z10" s="64"/>
      <c r="AA10" s="64"/>
      <c r="AB10" s="64"/>
      <c r="AC10" s="64"/>
    </row>
    <row r="11" spans="1:30" ht="90.75" customHeight="1" x14ac:dyDescent="0.25">
      <c r="A11" s="37"/>
      <c r="B11" s="37"/>
      <c r="C11" s="40"/>
      <c r="D11" s="42"/>
      <c r="E11" s="38"/>
      <c r="F11" s="54"/>
      <c r="G11" s="55"/>
      <c r="H11" s="55"/>
      <c r="I11" s="56"/>
      <c r="J11" s="54"/>
      <c r="K11" s="56"/>
      <c r="L11" s="38"/>
      <c r="M11" s="62"/>
      <c r="N11" s="54"/>
      <c r="O11" s="55"/>
      <c r="P11" s="56"/>
      <c r="Q11" s="54"/>
      <c r="R11" s="56"/>
      <c r="S11" s="54"/>
      <c r="T11" s="56"/>
      <c r="U11" s="54"/>
      <c r="V11" s="56"/>
      <c r="W11" s="54"/>
      <c r="X11" s="56"/>
      <c r="Y11" s="62"/>
      <c r="Z11" s="65"/>
      <c r="AA11" s="65"/>
      <c r="AB11" s="65"/>
      <c r="AC11" s="65"/>
    </row>
    <row r="12" spans="1:30" ht="213" customHeight="1" x14ac:dyDescent="0.25">
      <c r="A12" s="37"/>
      <c r="B12" s="37"/>
      <c r="C12" s="40"/>
      <c r="D12" s="43"/>
      <c r="E12" s="10" t="s">
        <v>23</v>
      </c>
      <c r="F12" s="10" t="s">
        <v>23</v>
      </c>
      <c r="G12" s="10" t="s">
        <v>24</v>
      </c>
      <c r="H12" s="11" t="s">
        <v>25</v>
      </c>
      <c r="I12" s="11" t="s">
        <v>26</v>
      </c>
      <c r="J12" s="10" t="s">
        <v>23</v>
      </c>
      <c r="K12" s="11" t="s">
        <v>27</v>
      </c>
      <c r="L12" s="10" t="s">
        <v>23</v>
      </c>
      <c r="M12" s="12" t="s">
        <v>28</v>
      </c>
      <c r="N12" s="10" t="s">
        <v>23</v>
      </c>
      <c r="O12" s="10" t="s">
        <v>29</v>
      </c>
      <c r="P12" s="10" t="s">
        <v>28</v>
      </c>
      <c r="Q12" s="10" t="s">
        <v>29</v>
      </c>
      <c r="R12" s="10" t="s">
        <v>28</v>
      </c>
      <c r="S12" s="10" t="s">
        <v>29</v>
      </c>
      <c r="T12" s="10" t="s">
        <v>28</v>
      </c>
      <c r="U12" s="10" t="s">
        <v>29</v>
      </c>
      <c r="V12" s="10" t="s">
        <v>28</v>
      </c>
      <c r="W12" s="10" t="s">
        <v>29</v>
      </c>
      <c r="X12" s="10" t="s">
        <v>28</v>
      </c>
      <c r="Y12" s="12" t="s">
        <v>28</v>
      </c>
      <c r="Z12" s="11" t="s">
        <v>30</v>
      </c>
      <c r="AA12" s="11" t="s">
        <v>30</v>
      </c>
      <c r="AB12" s="11" t="s">
        <v>30</v>
      </c>
      <c r="AC12" s="11" t="s">
        <v>30</v>
      </c>
    </row>
    <row r="13" spans="1:30" ht="20.25" customHeight="1" x14ac:dyDescent="0.25">
      <c r="A13" s="38"/>
      <c r="B13" s="38"/>
      <c r="C13" s="13" t="s">
        <v>31</v>
      </c>
      <c r="D13" s="14" t="s">
        <v>32</v>
      </c>
      <c r="E13" s="9" t="s">
        <v>31</v>
      </c>
      <c r="F13" s="9" t="s">
        <v>31</v>
      </c>
      <c r="G13" s="9" t="s">
        <v>32</v>
      </c>
      <c r="H13" s="14" t="s">
        <v>32</v>
      </c>
      <c r="I13" s="14" t="s">
        <v>32</v>
      </c>
      <c r="J13" s="9" t="s">
        <v>33</v>
      </c>
      <c r="K13" s="14" t="s">
        <v>32</v>
      </c>
      <c r="L13" s="13" t="s">
        <v>33</v>
      </c>
      <c r="M13" s="15" t="s">
        <v>32</v>
      </c>
      <c r="N13" s="13" t="s">
        <v>33</v>
      </c>
      <c r="O13" s="13" t="s">
        <v>33</v>
      </c>
      <c r="P13" s="9" t="s">
        <v>32</v>
      </c>
      <c r="Q13" s="6" t="s">
        <v>31</v>
      </c>
      <c r="R13" s="6" t="s">
        <v>32</v>
      </c>
      <c r="S13" s="6" t="s">
        <v>31</v>
      </c>
      <c r="T13" s="6" t="s">
        <v>32</v>
      </c>
      <c r="U13" s="13" t="s">
        <v>31</v>
      </c>
      <c r="V13" s="13" t="s">
        <v>32</v>
      </c>
      <c r="W13" s="13" t="s">
        <v>31</v>
      </c>
      <c r="X13" s="13" t="s">
        <v>32</v>
      </c>
      <c r="Y13" s="15" t="s">
        <v>32</v>
      </c>
      <c r="Z13" s="7" t="s">
        <v>31</v>
      </c>
      <c r="AA13" s="7" t="s">
        <v>31</v>
      </c>
      <c r="AB13" s="7" t="s">
        <v>31</v>
      </c>
      <c r="AC13" s="7" t="s">
        <v>31</v>
      </c>
    </row>
    <row r="14" spans="1:30" ht="20.25" customHeight="1" x14ac:dyDescent="0.25">
      <c r="A14" s="13">
        <v>1</v>
      </c>
      <c r="B14" s="6">
        <v>2</v>
      </c>
      <c r="C14" s="6">
        <v>3</v>
      </c>
      <c r="D14" s="16">
        <v>4</v>
      </c>
      <c r="E14" s="6">
        <v>5</v>
      </c>
      <c r="F14" s="6">
        <v>6</v>
      </c>
      <c r="G14" s="6">
        <v>7</v>
      </c>
      <c r="H14" s="16">
        <v>8</v>
      </c>
      <c r="I14" s="16">
        <v>9</v>
      </c>
      <c r="J14" s="6">
        <v>10</v>
      </c>
      <c r="K14" s="16">
        <v>11</v>
      </c>
      <c r="L14" s="6">
        <v>12</v>
      </c>
      <c r="M14" s="8">
        <v>13</v>
      </c>
      <c r="N14" s="6">
        <v>14</v>
      </c>
      <c r="O14" s="6">
        <v>15</v>
      </c>
      <c r="P14" s="6">
        <v>16</v>
      </c>
      <c r="Q14" s="6">
        <v>17</v>
      </c>
      <c r="R14" s="6">
        <v>18</v>
      </c>
      <c r="S14" s="6">
        <v>19</v>
      </c>
      <c r="T14" s="6">
        <v>20</v>
      </c>
      <c r="U14" s="6">
        <v>21</v>
      </c>
      <c r="V14" s="6">
        <v>22</v>
      </c>
      <c r="W14" s="6">
        <v>23</v>
      </c>
      <c r="X14" s="6">
        <v>24</v>
      </c>
      <c r="Y14" s="15">
        <v>25</v>
      </c>
      <c r="Z14" s="16">
        <v>26</v>
      </c>
      <c r="AA14" s="16">
        <v>27</v>
      </c>
      <c r="AB14" s="16">
        <v>28</v>
      </c>
      <c r="AC14" s="16">
        <v>29</v>
      </c>
    </row>
    <row r="15" spans="1:30" ht="114.75" customHeight="1" x14ac:dyDescent="0.25">
      <c r="A15" s="13"/>
      <c r="B15" s="17" t="s">
        <v>34</v>
      </c>
      <c r="C15" s="18">
        <f t="shared" ref="C15:AC15" si="0">SUM(C16,C18,C20,C22,C24,C26,C28)</f>
        <v>51564.7</v>
      </c>
      <c r="D15" s="18">
        <f t="shared" si="0"/>
        <v>6123573100</v>
      </c>
      <c r="E15" s="18">
        <f t="shared" si="0"/>
        <v>13056.2</v>
      </c>
      <c r="F15" s="18">
        <f t="shared" si="0"/>
        <v>13056.2</v>
      </c>
      <c r="G15" s="18">
        <f t="shared" si="0"/>
        <v>929647300</v>
      </c>
      <c r="H15" s="19">
        <f t="shared" si="0"/>
        <v>0</v>
      </c>
      <c r="I15" s="19">
        <f t="shared" si="0"/>
        <v>0</v>
      </c>
      <c r="J15" s="18">
        <f t="shared" si="0"/>
        <v>0</v>
      </c>
      <c r="K15" s="19">
        <f t="shared" si="0"/>
        <v>0</v>
      </c>
      <c r="L15" s="18">
        <f t="shared" si="0"/>
        <v>0</v>
      </c>
      <c r="M15" s="18">
        <f t="shared" si="0"/>
        <v>0</v>
      </c>
      <c r="N15" s="20">
        <f t="shared" si="0"/>
        <v>38508.5</v>
      </c>
      <c r="O15" s="20">
        <f t="shared" si="0"/>
        <v>50045.7</v>
      </c>
      <c r="P15" s="20">
        <f t="shared" si="0"/>
        <v>5193925800</v>
      </c>
      <c r="Q15" s="20">
        <f t="shared" si="0"/>
        <v>0</v>
      </c>
      <c r="R15" s="18">
        <f t="shared" si="0"/>
        <v>0</v>
      </c>
      <c r="S15" s="18">
        <f t="shared" si="0"/>
        <v>4700</v>
      </c>
      <c r="T15" s="18">
        <f t="shared" si="0"/>
        <v>530465700</v>
      </c>
      <c r="U15" s="18">
        <f t="shared" si="0"/>
        <v>45345.7</v>
      </c>
      <c r="V15" s="20">
        <f t="shared" si="0"/>
        <v>4663460100</v>
      </c>
      <c r="W15" s="20">
        <f t="shared" si="0"/>
        <v>0</v>
      </c>
      <c r="X15" s="20">
        <f t="shared" si="0"/>
        <v>0</v>
      </c>
      <c r="Y15" s="20">
        <f t="shared" si="0"/>
        <v>0</v>
      </c>
      <c r="Z15" s="19">
        <f t="shared" si="0"/>
        <v>2586</v>
      </c>
      <c r="AA15" s="19">
        <f t="shared" si="0"/>
        <v>0</v>
      </c>
      <c r="AB15" s="21">
        <f t="shared" si="0"/>
        <v>0</v>
      </c>
      <c r="AC15" s="21">
        <f t="shared" si="0"/>
        <v>49392.3</v>
      </c>
    </row>
    <row r="16" spans="1:30" ht="24.75" customHeight="1" x14ac:dyDescent="0.25">
      <c r="A16" s="22"/>
      <c r="B16" s="17" t="s">
        <v>35</v>
      </c>
      <c r="C16" s="18">
        <f t="shared" ref="C16:AC16" si="1">SUM(C17)</f>
        <v>11178.8</v>
      </c>
      <c r="D16" s="18">
        <f t="shared" si="1"/>
        <v>1221846700</v>
      </c>
      <c r="E16" s="18">
        <f t="shared" si="1"/>
        <v>3666.7</v>
      </c>
      <c r="F16" s="18">
        <f t="shared" si="1"/>
        <v>3666.7</v>
      </c>
      <c r="G16" s="18">
        <f t="shared" si="1"/>
        <v>253382200</v>
      </c>
      <c r="H16" s="19">
        <f t="shared" si="1"/>
        <v>0</v>
      </c>
      <c r="I16" s="19">
        <f t="shared" si="1"/>
        <v>0</v>
      </c>
      <c r="J16" s="18">
        <f t="shared" si="1"/>
        <v>0</v>
      </c>
      <c r="K16" s="19">
        <f t="shared" si="1"/>
        <v>0</v>
      </c>
      <c r="L16" s="18">
        <f t="shared" si="1"/>
        <v>0</v>
      </c>
      <c r="M16" s="18">
        <f t="shared" si="1"/>
        <v>0</v>
      </c>
      <c r="N16" s="20">
        <f t="shared" si="1"/>
        <v>7512.0999999999995</v>
      </c>
      <c r="O16" s="20">
        <f t="shared" si="1"/>
        <v>9765.7000000000007</v>
      </c>
      <c r="P16" s="20">
        <f t="shared" si="1"/>
        <v>968464500</v>
      </c>
      <c r="Q16" s="20">
        <f t="shared" si="1"/>
        <v>0</v>
      </c>
      <c r="R16" s="18">
        <f t="shared" si="1"/>
        <v>0</v>
      </c>
      <c r="S16" s="18">
        <f t="shared" si="1"/>
        <v>0</v>
      </c>
      <c r="T16" s="18">
        <f t="shared" si="1"/>
        <v>0</v>
      </c>
      <c r="U16" s="18">
        <f t="shared" si="1"/>
        <v>9765.7000000000007</v>
      </c>
      <c r="V16" s="20">
        <f t="shared" si="1"/>
        <v>968464500</v>
      </c>
      <c r="W16" s="20">
        <f t="shared" si="1"/>
        <v>0</v>
      </c>
      <c r="X16" s="20">
        <f t="shared" si="1"/>
        <v>0</v>
      </c>
      <c r="Y16" s="20">
        <f t="shared" si="1"/>
        <v>0</v>
      </c>
      <c r="Z16" s="19">
        <f t="shared" si="1"/>
        <v>0</v>
      </c>
      <c r="AA16" s="19">
        <f t="shared" si="1"/>
        <v>0</v>
      </c>
      <c r="AB16" s="21">
        <f t="shared" si="1"/>
        <v>0</v>
      </c>
      <c r="AC16" s="21">
        <f t="shared" si="1"/>
        <v>9790</v>
      </c>
    </row>
    <row r="17" spans="1:30" ht="40.5" x14ac:dyDescent="0.25">
      <c r="A17" s="13">
        <v>1</v>
      </c>
      <c r="B17" s="17" t="s">
        <v>36</v>
      </c>
      <c r="C17" s="18">
        <v>11178.8</v>
      </c>
      <c r="D17" s="18">
        <f>G17+H17+I17+K17+M17+P17</f>
        <v>1221846700</v>
      </c>
      <c r="E17" s="18">
        <f>F17+J17+L17</f>
        <v>3666.7</v>
      </c>
      <c r="F17" s="18">
        <v>3666.7</v>
      </c>
      <c r="G17" s="18">
        <v>253382200</v>
      </c>
      <c r="H17" s="19">
        <v>0</v>
      </c>
      <c r="I17" s="19">
        <v>0</v>
      </c>
      <c r="J17" s="18">
        <v>0</v>
      </c>
      <c r="K17" s="19">
        <v>0</v>
      </c>
      <c r="L17" s="18">
        <v>0</v>
      </c>
      <c r="M17" s="18">
        <v>0</v>
      </c>
      <c r="N17" s="18">
        <f>C17-E17</f>
        <v>7512.0999999999995</v>
      </c>
      <c r="O17" s="18">
        <f>Q17+S17+U17+W17</f>
        <v>9765.7000000000007</v>
      </c>
      <c r="P17" s="18">
        <f>R17+T17+V17+X17+Y17</f>
        <v>968464500</v>
      </c>
      <c r="Q17" s="18">
        <v>0</v>
      </c>
      <c r="R17" s="18">
        <v>0</v>
      </c>
      <c r="S17" s="18">
        <v>0</v>
      </c>
      <c r="T17" s="18">
        <v>0</v>
      </c>
      <c r="U17" s="18">
        <v>9765.7000000000007</v>
      </c>
      <c r="V17" s="18">
        <v>968464500</v>
      </c>
      <c r="W17" s="18">
        <v>0</v>
      </c>
      <c r="X17" s="18">
        <v>0</v>
      </c>
      <c r="Y17" s="18">
        <v>0</v>
      </c>
      <c r="Z17" s="19">
        <v>0</v>
      </c>
      <c r="AA17" s="19">
        <v>0</v>
      </c>
      <c r="AB17" s="19">
        <v>0</v>
      </c>
      <c r="AC17" s="19">
        <v>9790</v>
      </c>
    </row>
    <row r="18" spans="1:30" ht="24.75" customHeight="1" x14ac:dyDescent="0.25">
      <c r="A18" s="22"/>
      <c r="B18" s="17" t="s">
        <v>37</v>
      </c>
      <c r="C18" s="18">
        <f t="shared" ref="C18:AC18" si="2">SUM(C19:C19)</f>
        <v>15794.2</v>
      </c>
      <c r="D18" s="18">
        <f t="shared" si="2"/>
        <v>1993416900</v>
      </c>
      <c r="E18" s="18">
        <f t="shared" si="2"/>
        <v>1100</v>
      </c>
      <c r="F18" s="18">
        <f t="shared" si="2"/>
        <v>1100</v>
      </c>
      <c r="G18" s="18">
        <f t="shared" si="2"/>
        <v>82500000</v>
      </c>
      <c r="H18" s="19">
        <f t="shared" si="2"/>
        <v>0</v>
      </c>
      <c r="I18" s="19">
        <f t="shared" si="2"/>
        <v>0</v>
      </c>
      <c r="J18" s="18">
        <f t="shared" si="2"/>
        <v>0</v>
      </c>
      <c r="K18" s="19">
        <f t="shared" si="2"/>
        <v>0</v>
      </c>
      <c r="L18" s="18">
        <f t="shared" si="2"/>
        <v>0</v>
      </c>
      <c r="M18" s="18">
        <f t="shared" si="2"/>
        <v>0</v>
      </c>
      <c r="N18" s="20">
        <f t="shared" si="2"/>
        <v>14694.2</v>
      </c>
      <c r="O18" s="20">
        <f t="shared" si="2"/>
        <v>19100</v>
      </c>
      <c r="P18" s="20">
        <f t="shared" si="2"/>
        <v>1910916900</v>
      </c>
      <c r="Q18" s="20">
        <f t="shared" si="2"/>
        <v>0</v>
      </c>
      <c r="R18" s="18">
        <f t="shared" si="2"/>
        <v>0</v>
      </c>
      <c r="S18" s="18">
        <f t="shared" si="2"/>
        <v>0</v>
      </c>
      <c r="T18" s="18">
        <f t="shared" si="2"/>
        <v>0</v>
      </c>
      <c r="U18" s="18">
        <f t="shared" si="2"/>
        <v>19100</v>
      </c>
      <c r="V18" s="20">
        <f t="shared" si="2"/>
        <v>1910916900</v>
      </c>
      <c r="W18" s="20">
        <f t="shared" si="2"/>
        <v>0</v>
      </c>
      <c r="X18" s="20">
        <f t="shared" si="2"/>
        <v>0</v>
      </c>
      <c r="Y18" s="20">
        <f t="shared" si="2"/>
        <v>0</v>
      </c>
      <c r="Z18" s="19">
        <f t="shared" si="2"/>
        <v>0</v>
      </c>
      <c r="AA18" s="19">
        <f t="shared" si="2"/>
        <v>0</v>
      </c>
      <c r="AB18" s="21">
        <f t="shared" si="2"/>
        <v>0</v>
      </c>
      <c r="AC18" s="21">
        <f t="shared" si="2"/>
        <v>19750</v>
      </c>
    </row>
    <row r="19" spans="1:30" ht="40.5" x14ac:dyDescent="0.25">
      <c r="A19" s="13">
        <v>1</v>
      </c>
      <c r="B19" s="17" t="s">
        <v>36</v>
      </c>
      <c r="C19" s="18">
        <v>15794.2</v>
      </c>
      <c r="D19" s="18">
        <f>G19+H19+I19+K19+M19+P19</f>
        <v>1993416900</v>
      </c>
      <c r="E19" s="18">
        <f>F19+J19+L19</f>
        <v>1100</v>
      </c>
      <c r="F19" s="18">
        <v>1100</v>
      </c>
      <c r="G19" s="18">
        <v>82500000</v>
      </c>
      <c r="H19" s="19">
        <v>0</v>
      </c>
      <c r="I19" s="19">
        <v>0</v>
      </c>
      <c r="J19" s="18">
        <v>0</v>
      </c>
      <c r="K19" s="19">
        <v>0</v>
      </c>
      <c r="L19" s="18">
        <v>0</v>
      </c>
      <c r="M19" s="18">
        <v>0</v>
      </c>
      <c r="N19" s="18">
        <f>C19-E19</f>
        <v>14694.2</v>
      </c>
      <c r="O19" s="18">
        <f>Q19+S19+U19+W19</f>
        <v>19100</v>
      </c>
      <c r="P19" s="18">
        <f>R19+T19+V19+X19+Y19</f>
        <v>1910916900</v>
      </c>
      <c r="Q19" s="18">
        <v>0</v>
      </c>
      <c r="R19" s="18">
        <v>0</v>
      </c>
      <c r="S19" s="18">
        <v>0</v>
      </c>
      <c r="T19" s="18">
        <v>0</v>
      </c>
      <c r="U19" s="18">
        <v>19100</v>
      </c>
      <c r="V19" s="18">
        <v>1910916900</v>
      </c>
      <c r="W19" s="18">
        <v>0</v>
      </c>
      <c r="X19" s="18">
        <v>0</v>
      </c>
      <c r="Y19" s="18">
        <v>0</v>
      </c>
      <c r="Z19" s="19">
        <v>0</v>
      </c>
      <c r="AA19" s="19">
        <v>0</v>
      </c>
      <c r="AB19" s="19">
        <v>0</v>
      </c>
      <c r="AC19" s="19">
        <v>19750</v>
      </c>
    </row>
    <row r="20" spans="1:30" ht="24.75" customHeight="1" x14ac:dyDescent="0.25">
      <c r="A20" s="22"/>
      <c r="B20" s="17" t="s">
        <v>38</v>
      </c>
      <c r="C20" s="18">
        <f t="shared" ref="C20:AC20" si="3">SUM(C21:C21)</f>
        <v>6748.4</v>
      </c>
      <c r="D20" s="18">
        <f t="shared" si="3"/>
        <v>750329200</v>
      </c>
      <c r="E20" s="18">
        <f t="shared" si="3"/>
        <v>2700</v>
      </c>
      <c r="F20" s="18">
        <f t="shared" si="3"/>
        <v>2700</v>
      </c>
      <c r="G20" s="18">
        <f t="shared" si="3"/>
        <v>202500000</v>
      </c>
      <c r="H20" s="19">
        <f t="shared" si="3"/>
        <v>0</v>
      </c>
      <c r="I20" s="19">
        <f t="shared" si="3"/>
        <v>0</v>
      </c>
      <c r="J20" s="18">
        <f t="shared" si="3"/>
        <v>0</v>
      </c>
      <c r="K20" s="19">
        <f t="shared" si="3"/>
        <v>0</v>
      </c>
      <c r="L20" s="18">
        <f t="shared" si="3"/>
        <v>0</v>
      </c>
      <c r="M20" s="18">
        <f t="shared" si="3"/>
        <v>0</v>
      </c>
      <c r="N20" s="20">
        <f t="shared" si="3"/>
        <v>4048.3999999999996</v>
      </c>
      <c r="O20" s="20">
        <f t="shared" si="3"/>
        <v>5260</v>
      </c>
      <c r="P20" s="20">
        <f t="shared" si="3"/>
        <v>547829200</v>
      </c>
      <c r="Q20" s="20">
        <f t="shared" si="3"/>
        <v>0</v>
      </c>
      <c r="R20" s="18">
        <f t="shared" si="3"/>
        <v>0</v>
      </c>
      <c r="S20" s="18">
        <f t="shared" si="3"/>
        <v>0</v>
      </c>
      <c r="T20" s="18">
        <f t="shared" si="3"/>
        <v>0</v>
      </c>
      <c r="U20" s="18">
        <f t="shared" si="3"/>
        <v>5260</v>
      </c>
      <c r="V20" s="20">
        <f t="shared" si="3"/>
        <v>547829200</v>
      </c>
      <c r="W20" s="20">
        <f t="shared" si="3"/>
        <v>0</v>
      </c>
      <c r="X20" s="20">
        <f t="shared" si="3"/>
        <v>0</v>
      </c>
      <c r="Y20" s="20">
        <f t="shared" si="3"/>
        <v>0</v>
      </c>
      <c r="Z20" s="19">
        <f t="shared" si="3"/>
        <v>0</v>
      </c>
      <c r="AA20" s="19">
        <f t="shared" si="3"/>
        <v>0</v>
      </c>
      <c r="AB20" s="21">
        <f t="shared" si="3"/>
        <v>0</v>
      </c>
      <c r="AC20" s="21">
        <f t="shared" si="3"/>
        <v>5498.3</v>
      </c>
    </row>
    <row r="21" spans="1:30" ht="40.5" x14ac:dyDescent="0.25">
      <c r="A21" s="13">
        <v>1</v>
      </c>
      <c r="B21" s="17" t="s">
        <v>36</v>
      </c>
      <c r="C21" s="18">
        <v>6748.4</v>
      </c>
      <c r="D21" s="18">
        <f>G21+H21+I21+K21+M21+P21</f>
        <v>750329200</v>
      </c>
      <c r="E21" s="18">
        <f>F21+J21+L21</f>
        <v>2700</v>
      </c>
      <c r="F21" s="18">
        <v>2700</v>
      </c>
      <c r="G21" s="18">
        <v>202500000</v>
      </c>
      <c r="H21" s="19">
        <v>0</v>
      </c>
      <c r="I21" s="19">
        <v>0</v>
      </c>
      <c r="J21" s="18">
        <v>0</v>
      </c>
      <c r="K21" s="19">
        <v>0</v>
      </c>
      <c r="L21" s="18">
        <v>0</v>
      </c>
      <c r="M21" s="18">
        <v>0</v>
      </c>
      <c r="N21" s="18">
        <f>C21-E21</f>
        <v>4048.3999999999996</v>
      </c>
      <c r="O21" s="18">
        <f>Q21+S21+U21+W21</f>
        <v>5260</v>
      </c>
      <c r="P21" s="18">
        <f>R21+T21+V21+X21+Y21</f>
        <v>547829200</v>
      </c>
      <c r="Q21" s="18">
        <v>0</v>
      </c>
      <c r="R21" s="18">
        <v>0</v>
      </c>
      <c r="S21" s="18">
        <v>0</v>
      </c>
      <c r="T21" s="18">
        <v>0</v>
      </c>
      <c r="U21" s="18">
        <v>5260</v>
      </c>
      <c r="V21" s="18">
        <v>547829200</v>
      </c>
      <c r="W21" s="18">
        <v>0</v>
      </c>
      <c r="X21" s="18">
        <v>0</v>
      </c>
      <c r="Y21" s="18">
        <v>0</v>
      </c>
      <c r="Z21" s="19">
        <v>0</v>
      </c>
      <c r="AA21" s="19">
        <v>0</v>
      </c>
      <c r="AB21" s="19">
        <v>0</v>
      </c>
      <c r="AC21" s="19">
        <v>5498.3</v>
      </c>
    </row>
    <row r="22" spans="1:30" ht="24.75" customHeight="1" x14ac:dyDescent="0.25">
      <c r="A22" s="22"/>
      <c r="B22" s="17" t="s">
        <v>39</v>
      </c>
      <c r="C22" s="18">
        <f t="shared" ref="C22:AC22" si="4">SUM(C23:C23)</f>
        <v>10154.799999999999</v>
      </c>
      <c r="D22" s="18">
        <f t="shared" si="4"/>
        <v>1204116900</v>
      </c>
      <c r="E22" s="18">
        <f t="shared" si="4"/>
        <v>3200</v>
      </c>
      <c r="F22" s="18">
        <f t="shared" si="4"/>
        <v>3200</v>
      </c>
      <c r="G22" s="18">
        <f t="shared" si="4"/>
        <v>224000000</v>
      </c>
      <c r="H22" s="19">
        <f t="shared" si="4"/>
        <v>0</v>
      </c>
      <c r="I22" s="19">
        <f t="shared" si="4"/>
        <v>0</v>
      </c>
      <c r="J22" s="18">
        <f t="shared" si="4"/>
        <v>0</v>
      </c>
      <c r="K22" s="19">
        <f t="shared" si="4"/>
        <v>0</v>
      </c>
      <c r="L22" s="18">
        <f t="shared" si="4"/>
        <v>0</v>
      </c>
      <c r="M22" s="18">
        <f t="shared" si="4"/>
        <v>0</v>
      </c>
      <c r="N22" s="20">
        <f t="shared" si="4"/>
        <v>6954.7999999999993</v>
      </c>
      <c r="O22" s="20">
        <f t="shared" si="4"/>
        <v>9040</v>
      </c>
      <c r="P22" s="20">
        <f t="shared" si="4"/>
        <v>980116900</v>
      </c>
      <c r="Q22" s="20">
        <f t="shared" si="4"/>
        <v>0</v>
      </c>
      <c r="R22" s="18">
        <f t="shared" si="4"/>
        <v>0</v>
      </c>
      <c r="S22" s="18">
        <f t="shared" si="4"/>
        <v>0</v>
      </c>
      <c r="T22" s="18">
        <f t="shared" si="4"/>
        <v>0</v>
      </c>
      <c r="U22" s="18">
        <f t="shared" si="4"/>
        <v>9040</v>
      </c>
      <c r="V22" s="20">
        <f t="shared" si="4"/>
        <v>980116900</v>
      </c>
      <c r="W22" s="20">
        <f t="shared" si="4"/>
        <v>0</v>
      </c>
      <c r="X22" s="20">
        <f t="shared" si="4"/>
        <v>0</v>
      </c>
      <c r="Y22" s="20">
        <f t="shared" si="4"/>
        <v>0</v>
      </c>
      <c r="Z22" s="19">
        <f t="shared" si="4"/>
        <v>0</v>
      </c>
      <c r="AA22" s="19">
        <f t="shared" si="4"/>
        <v>0</v>
      </c>
      <c r="AB22" s="21">
        <f t="shared" si="4"/>
        <v>0</v>
      </c>
      <c r="AC22" s="21">
        <f t="shared" si="4"/>
        <v>9040</v>
      </c>
    </row>
    <row r="23" spans="1:30" ht="40.5" x14ac:dyDescent="0.25">
      <c r="A23" s="13">
        <v>1</v>
      </c>
      <c r="B23" s="17" t="s">
        <v>36</v>
      </c>
      <c r="C23" s="18">
        <v>10154.799999999999</v>
      </c>
      <c r="D23" s="18">
        <f>G23+H23+I23+K23+M23+P23</f>
        <v>1204116900</v>
      </c>
      <c r="E23" s="18">
        <f>F23+J23+L23</f>
        <v>3200</v>
      </c>
      <c r="F23" s="18">
        <v>3200</v>
      </c>
      <c r="G23" s="18">
        <v>224000000</v>
      </c>
      <c r="H23" s="19">
        <v>0</v>
      </c>
      <c r="I23" s="19">
        <v>0</v>
      </c>
      <c r="J23" s="18">
        <v>0</v>
      </c>
      <c r="K23" s="19">
        <v>0</v>
      </c>
      <c r="L23" s="18">
        <v>0</v>
      </c>
      <c r="M23" s="18">
        <v>0</v>
      </c>
      <c r="N23" s="18">
        <f>C23-E23</f>
        <v>6954.7999999999993</v>
      </c>
      <c r="O23" s="18">
        <f>Q23+S23+U23+W23</f>
        <v>9040</v>
      </c>
      <c r="P23" s="18">
        <f>R23+T23+V23+X23+Y23</f>
        <v>980116900</v>
      </c>
      <c r="Q23" s="18">
        <v>0</v>
      </c>
      <c r="R23" s="18">
        <v>0</v>
      </c>
      <c r="S23" s="18">
        <v>0</v>
      </c>
      <c r="T23" s="18">
        <v>0</v>
      </c>
      <c r="U23" s="18">
        <v>9040</v>
      </c>
      <c r="V23" s="18">
        <v>980116900</v>
      </c>
      <c r="W23" s="18">
        <v>0</v>
      </c>
      <c r="X23" s="18">
        <v>0</v>
      </c>
      <c r="Y23" s="18">
        <v>0</v>
      </c>
      <c r="Z23" s="19">
        <v>0</v>
      </c>
      <c r="AA23" s="19">
        <v>0</v>
      </c>
      <c r="AB23" s="19">
        <v>0</v>
      </c>
      <c r="AC23" s="19">
        <v>9040</v>
      </c>
    </row>
    <row r="24" spans="1:30" ht="24.75" customHeight="1" x14ac:dyDescent="0.25">
      <c r="A24" s="22"/>
      <c r="B24" s="17" t="s">
        <v>40</v>
      </c>
      <c r="C24" s="18">
        <f t="shared" ref="C24:AC24" si="5">SUM(C25:C25)</f>
        <v>5521</v>
      </c>
      <c r="D24" s="18">
        <f t="shared" si="5"/>
        <v>663465700</v>
      </c>
      <c r="E24" s="18">
        <f t="shared" si="5"/>
        <v>1900</v>
      </c>
      <c r="F24" s="18">
        <f t="shared" si="5"/>
        <v>1900</v>
      </c>
      <c r="G24" s="18">
        <f t="shared" si="5"/>
        <v>133000000</v>
      </c>
      <c r="H24" s="19">
        <f t="shared" si="5"/>
        <v>0</v>
      </c>
      <c r="I24" s="19">
        <f t="shared" si="5"/>
        <v>0</v>
      </c>
      <c r="J24" s="18">
        <f t="shared" si="5"/>
        <v>0</v>
      </c>
      <c r="K24" s="19">
        <f t="shared" si="5"/>
        <v>0</v>
      </c>
      <c r="L24" s="18">
        <f t="shared" si="5"/>
        <v>0</v>
      </c>
      <c r="M24" s="18">
        <f t="shared" si="5"/>
        <v>0</v>
      </c>
      <c r="N24" s="20">
        <f t="shared" si="5"/>
        <v>3621</v>
      </c>
      <c r="O24" s="20">
        <f t="shared" si="5"/>
        <v>4700</v>
      </c>
      <c r="P24" s="20">
        <f t="shared" si="5"/>
        <v>530465700</v>
      </c>
      <c r="Q24" s="20">
        <f t="shared" si="5"/>
        <v>0</v>
      </c>
      <c r="R24" s="18">
        <f t="shared" si="5"/>
        <v>0</v>
      </c>
      <c r="S24" s="18">
        <f t="shared" si="5"/>
        <v>4700</v>
      </c>
      <c r="T24" s="18">
        <f t="shared" si="5"/>
        <v>530465700</v>
      </c>
      <c r="U24" s="18">
        <f t="shared" si="5"/>
        <v>0</v>
      </c>
      <c r="V24" s="20">
        <f t="shared" si="5"/>
        <v>0</v>
      </c>
      <c r="W24" s="20">
        <f t="shared" si="5"/>
        <v>0</v>
      </c>
      <c r="X24" s="20">
        <f t="shared" si="5"/>
        <v>0</v>
      </c>
      <c r="Y24" s="20">
        <f t="shared" si="5"/>
        <v>0</v>
      </c>
      <c r="Z24" s="19">
        <f t="shared" si="5"/>
        <v>1880</v>
      </c>
      <c r="AA24" s="19">
        <f t="shared" si="5"/>
        <v>0</v>
      </c>
      <c r="AB24" s="21">
        <f t="shared" si="5"/>
        <v>0</v>
      </c>
      <c r="AC24" s="21">
        <f t="shared" si="5"/>
        <v>2820</v>
      </c>
    </row>
    <row r="25" spans="1:30" ht="40.5" x14ac:dyDescent="0.25">
      <c r="A25" s="13">
        <v>1</v>
      </c>
      <c r="B25" s="17" t="s">
        <v>36</v>
      </c>
      <c r="C25" s="18">
        <v>5521</v>
      </c>
      <c r="D25" s="18">
        <f>G25+H25+I25+K25+M25+P25</f>
        <v>663465700</v>
      </c>
      <c r="E25" s="18">
        <f>F25+J25+L25</f>
        <v>1900</v>
      </c>
      <c r="F25" s="18">
        <v>1900</v>
      </c>
      <c r="G25" s="18">
        <v>133000000</v>
      </c>
      <c r="H25" s="19">
        <v>0</v>
      </c>
      <c r="I25" s="19">
        <v>0</v>
      </c>
      <c r="J25" s="18">
        <v>0</v>
      </c>
      <c r="K25" s="19">
        <v>0</v>
      </c>
      <c r="L25" s="18">
        <v>0</v>
      </c>
      <c r="M25" s="18">
        <v>0</v>
      </c>
      <c r="N25" s="18">
        <f>C25-E25</f>
        <v>3621</v>
      </c>
      <c r="O25" s="18">
        <f>Q25+S25+U25+W25</f>
        <v>4700</v>
      </c>
      <c r="P25" s="18">
        <f>R25+T25+V25+X25+Y25</f>
        <v>530465700</v>
      </c>
      <c r="Q25" s="18">
        <v>0</v>
      </c>
      <c r="R25" s="18">
        <v>0</v>
      </c>
      <c r="S25" s="18">
        <v>4700</v>
      </c>
      <c r="T25" s="18">
        <v>530465700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9">
        <v>1880</v>
      </c>
      <c r="AA25" s="19">
        <v>0</v>
      </c>
      <c r="AB25" s="19">
        <v>0</v>
      </c>
      <c r="AC25" s="19">
        <v>2820</v>
      </c>
    </row>
    <row r="26" spans="1:30" ht="24.75" customHeight="1" x14ac:dyDescent="0.25">
      <c r="A26" s="22"/>
      <c r="B26" s="17" t="s">
        <v>41</v>
      </c>
      <c r="C26" s="18">
        <f t="shared" ref="C26:AC26" si="6">SUM(C27:C27)</f>
        <v>2167.5</v>
      </c>
      <c r="D26" s="18">
        <f t="shared" si="6"/>
        <v>290397700</v>
      </c>
      <c r="E26" s="18">
        <f t="shared" si="6"/>
        <v>489.5</v>
      </c>
      <c r="F26" s="18">
        <f t="shared" si="6"/>
        <v>489.5</v>
      </c>
      <c r="G26" s="18">
        <f t="shared" si="6"/>
        <v>34265100</v>
      </c>
      <c r="H26" s="19">
        <f t="shared" si="6"/>
        <v>0</v>
      </c>
      <c r="I26" s="19">
        <f t="shared" si="6"/>
        <v>0</v>
      </c>
      <c r="J26" s="18">
        <f t="shared" si="6"/>
        <v>0</v>
      </c>
      <c r="K26" s="19">
        <f t="shared" si="6"/>
        <v>0</v>
      </c>
      <c r="L26" s="18">
        <f t="shared" si="6"/>
        <v>0</v>
      </c>
      <c r="M26" s="18">
        <f t="shared" si="6"/>
        <v>0</v>
      </c>
      <c r="N26" s="20">
        <f t="shared" si="6"/>
        <v>1678</v>
      </c>
      <c r="O26" s="20">
        <f t="shared" si="6"/>
        <v>2180</v>
      </c>
      <c r="P26" s="20">
        <f t="shared" si="6"/>
        <v>256132600</v>
      </c>
      <c r="Q26" s="20">
        <f t="shared" si="6"/>
        <v>0</v>
      </c>
      <c r="R26" s="18">
        <f t="shared" si="6"/>
        <v>0</v>
      </c>
      <c r="S26" s="18">
        <f t="shared" si="6"/>
        <v>0</v>
      </c>
      <c r="T26" s="18">
        <f t="shared" si="6"/>
        <v>0</v>
      </c>
      <c r="U26" s="18">
        <f t="shared" si="6"/>
        <v>2180</v>
      </c>
      <c r="V26" s="20">
        <f t="shared" si="6"/>
        <v>256132600</v>
      </c>
      <c r="W26" s="20">
        <f t="shared" si="6"/>
        <v>0</v>
      </c>
      <c r="X26" s="20">
        <f t="shared" si="6"/>
        <v>0</v>
      </c>
      <c r="Y26" s="20">
        <f t="shared" si="6"/>
        <v>0</v>
      </c>
      <c r="Z26" s="19">
        <f t="shared" si="6"/>
        <v>0</v>
      </c>
      <c r="AA26" s="19">
        <f t="shared" si="6"/>
        <v>0</v>
      </c>
      <c r="AB26" s="21">
        <f t="shared" si="6"/>
        <v>0</v>
      </c>
      <c r="AC26" s="21">
        <f t="shared" si="6"/>
        <v>0</v>
      </c>
    </row>
    <row r="27" spans="1:30" ht="40.5" x14ac:dyDescent="0.25">
      <c r="A27" s="13">
        <v>1</v>
      </c>
      <c r="B27" s="17" t="s">
        <v>36</v>
      </c>
      <c r="C27" s="18">
        <v>2167.5</v>
      </c>
      <c r="D27" s="18">
        <f>G27+H27+I27+K27+M27+P27</f>
        <v>290397700</v>
      </c>
      <c r="E27" s="18">
        <f>F27+J27+L27</f>
        <v>489.5</v>
      </c>
      <c r="F27" s="18">
        <v>489.5</v>
      </c>
      <c r="G27" s="18">
        <v>34265100</v>
      </c>
      <c r="H27" s="19">
        <v>0</v>
      </c>
      <c r="I27" s="19">
        <v>0</v>
      </c>
      <c r="J27" s="18">
        <v>0</v>
      </c>
      <c r="K27" s="19">
        <v>0</v>
      </c>
      <c r="L27" s="18">
        <v>0</v>
      </c>
      <c r="M27" s="18">
        <v>0</v>
      </c>
      <c r="N27" s="18">
        <f>C27-E27</f>
        <v>1678</v>
      </c>
      <c r="O27" s="18">
        <f>Q27+S27+U27+W27</f>
        <v>2180</v>
      </c>
      <c r="P27" s="18">
        <f>R27+T27+V27+X27+Y27</f>
        <v>256132600</v>
      </c>
      <c r="Q27" s="18">
        <v>0</v>
      </c>
      <c r="R27" s="18">
        <v>0</v>
      </c>
      <c r="S27" s="18">
        <v>0</v>
      </c>
      <c r="T27" s="18">
        <v>0</v>
      </c>
      <c r="U27" s="18">
        <v>2180</v>
      </c>
      <c r="V27" s="18">
        <v>256132600</v>
      </c>
      <c r="W27" s="18">
        <v>0</v>
      </c>
      <c r="X27" s="18">
        <v>0</v>
      </c>
      <c r="Y27" s="18">
        <v>0</v>
      </c>
      <c r="Z27" s="19">
        <v>0</v>
      </c>
      <c r="AA27" s="19">
        <v>0</v>
      </c>
      <c r="AB27" s="19">
        <v>0</v>
      </c>
      <c r="AC27" s="19">
        <v>0</v>
      </c>
    </row>
    <row r="28" spans="1:30" ht="24.75" customHeight="1" x14ac:dyDescent="0.25">
      <c r="A28" s="22"/>
      <c r="B28" s="17" t="s">
        <v>42</v>
      </c>
      <c r="C28" s="18">
        <f t="shared" ref="C28:AC28" si="7">SUM(C29)</f>
        <v>0</v>
      </c>
      <c r="D28" s="18">
        <f t="shared" si="7"/>
        <v>0</v>
      </c>
      <c r="E28" s="18">
        <f t="shared" si="7"/>
        <v>0</v>
      </c>
      <c r="F28" s="18">
        <f t="shared" si="7"/>
        <v>0</v>
      </c>
      <c r="G28" s="18">
        <f t="shared" si="7"/>
        <v>0</v>
      </c>
      <c r="H28" s="19">
        <f t="shared" si="7"/>
        <v>0</v>
      </c>
      <c r="I28" s="19">
        <f t="shared" si="7"/>
        <v>0</v>
      </c>
      <c r="J28" s="18">
        <f t="shared" si="7"/>
        <v>0</v>
      </c>
      <c r="K28" s="19">
        <f t="shared" si="7"/>
        <v>0</v>
      </c>
      <c r="L28" s="18">
        <f t="shared" si="7"/>
        <v>0</v>
      </c>
      <c r="M28" s="18">
        <f t="shared" si="7"/>
        <v>0</v>
      </c>
      <c r="N28" s="20">
        <f t="shared" si="7"/>
        <v>0</v>
      </c>
      <c r="O28" s="20">
        <f t="shared" si="7"/>
        <v>0</v>
      </c>
      <c r="P28" s="20">
        <f t="shared" si="7"/>
        <v>0</v>
      </c>
      <c r="Q28" s="20">
        <f t="shared" si="7"/>
        <v>0</v>
      </c>
      <c r="R28" s="18">
        <f t="shared" si="7"/>
        <v>0</v>
      </c>
      <c r="S28" s="18">
        <f t="shared" si="7"/>
        <v>0</v>
      </c>
      <c r="T28" s="18">
        <f t="shared" si="7"/>
        <v>0</v>
      </c>
      <c r="U28" s="18">
        <f t="shared" si="7"/>
        <v>0</v>
      </c>
      <c r="V28" s="20">
        <f t="shared" si="7"/>
        <v>0</v>
      </c>
      <c r="W28" s="20">
        <f t="shared" si="7"/>
        <v>0</v>
      </c>
      <c r="X28" s="20">
        <f t="shared" si="7"/>
        <v>0</v>
      </c>
      <c r="Y28" s="20">
        <f t="shared" si="7"/>
        <v>0</v>
      </c>
      <c r="Z28" s="19">
        <f t="shared" si="7"/>
        <v>706</v>
      </c>
      <c r="AA28" s="19">
        <f t="shared" si="7"/>
        <v>0</v>
      </c>
      <c r="AB28" s="21">
        <f t="shared" si="7"/>
        <v>0</v>
      </c>
      <c r="AC28" s="21">
        <f t="shared" si="7"/>
        <v>2494</v>
      </c>
    </row>
    <row r="29" spans="1:30" ht="40.5" x14ac:dyDescent="0.25">
      <c r="A29" s="13">
        <v>1</v>
      </c>
      <c r="B29" s="17" t="s">
        <v>36</v>
      </c>
      <c r="C29" s="18">
        <v>0</v>
      </c>
      <c r="D29" s="18">
        <v>0</v>
      </c>
      <c r="E29" s="18">
        <v>0</v>
      </c>
      <c r="F29" s="18">
        <v>0</v>
      </c>
      <c r="G29" s="18">
        <v>0</v>
      </c>
      <c r="H29" s="19">
        <v>0</v>
      </c>
      <c r="I29" s="19">
        <v>0</v>
      </c>
      <c r="J29" s="18">
        <v>0</v>
      </c>
      <c r="K29" s="19">
        <v>0</v>
      </c>
      <c r="L29" s="18">
        <v>0</v>
      </c>
      <c r="M29" s="18">
        <v>0</v>
      </c>
      <c r="N29" s="18">
        <f>C29-E29</f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9">
        <v>706</v>
      </c>
      <c r="AA29" s="19">
        <v>0</v>
      </c>
      <c r="AB29" s="19">
        <v>0</v>
      </c>
      <c r="AC29" s="19">
        <v>2494</v>
      </c>
    </row>
    <row r="30" spans="1:30" ht="20.25" customHeight="1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1" spans="1:30" ht="20.25" customHeight="1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</row>
    <row r="32" spans="1:30" ht="49.5" customHeight="1" x14ac:dyDescent="0.35">
      <c r="A32" s="32" t="s">
        <v>43</v>
      </c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4"/>
      <c r="V32" s="4"/>
      <c r="W32" s="4"/>
      <c r="X32" s="4"/>
      <c r="Y32" s="4"/>
      <c r="Z32" s="23"/>
      <c r="AA32" s="33"/>
      <c r="AB32" s="33"/>
      <c r="AC32" s="33"/>
      <c r="AD32"/>
    </row>
    <row r="33" spans="26:29" ht="23.25" customHeight="1" x14ac:dyDescent="0.35">
      <c r="Z33" s="24"/>
      <c r="AA33" s="30" t="s">
        <v>44</v>
      </c>
      <c r="AB33" s="30"/>
      <c r="AC33" s="30"/>
    </row>
    <row r="34" spans="26:29" ht="23.25" customHeight="1" x14ac:dyDescent="0.35">
      <c r="Z34" s="24"/>
      <c r="AA34" s="24"/>
      <c r="AB34" s="24"/>
      <c r="AC34" s="24"/>
    </row>
    <row r="35" spans="26:29" ht="23.25" customHeight="1" x14ac:dyDescent="0.35">
      <c r="Z35" s="24"/>
      <c r="AA35" s="24"/>
      <c r="AB35" s="24"/>
      <c r="AC35" s="24"/>
    </row>
    <row r="36" spans="26:29" ht="23.25" customHeight="1" x14ac:dyDescent="0.35">
      <c r="Z36" s="25"/>
      <c r="AA36" s="25"/>
      <c r="AB36" s="25"/>
      <c r="AC36" s="25"/>
    </row>
    <row r="37" spans="26:29" ht="20.25" customHeight="1" x14ac:dyDescent="0.25">
      <c r="Z37" s="31"/>
      <c r="AA37" s="31"/>
      <c r="AB37" s="32" t="s">
        <v>45</v>
      </c>
      <c r="AC37" s="32"/>
    </row>
    <row r="38" spans="26:29" ht="23.25" customHeight="1" x14ac:dyDescent="0.25">
      <c r="Z38" s="26"/>
      <c r="AA38" s="26"/>
      <c r="AB38" s="27"/>
      <c r="AC38" s="28"/>
    </row>
  </sheetData>
  <sheetProtection formatCells="0" formatColumns="0" formatRows="0" insertColumns="0" insertRows="0" insertHyperlinks="0" deleteColumns="0" deleteRows="0" sort="0" autoFilter="0" pivotTables="0"/>
  <mergeCells count="33">
    <mergeCell ref="AA2:AC5"/>
    <mergeCell ref="Y9:Y11"/>
    <mergeCell ref="Z9:Z11"/>
    <mergeCell ref="AA9:AA11"/>
    <mergeCell ref="AB9:AB11"/>
    <mergeCell ref="AC9:AC11"/>
    <mergeCell ref="L9:L11"/>
    <mergeCell ref="Q9:R11"/>
    <mergeCell ref="S9:V9"/>
    <mergeCell ref="W9:X11"/>
    <mergeCell ref="S10:T11"/>
    <mergeCell ref="U10:V11"/>
    <mergeCell ref="AA1:AC1"/>
    <mergeCell ref="A6:AC6"/>
    <mergeCell ref="A7:A13"/>
    <mergeCell ref="B7:B13"/>
    <mergeCell ref="C7:C12"/>
    <mergeCell ref="D7:D12"/>
    <mergeCell ref="E7:M7"/>
    <mergeCell ref="N7:AC7"/>
    <mergeCell ref="E8:E11"/>
    <mergeCell ref="F8:M8"/>
    <mergeCell ref="N8:P11"/>
    <mergeCell ref="Q8:Y8"/>
    <mergeCell ref="Z8:AC8"/>
    <mergeCell ref="F9:I11"/>
    <mergeCell ref="J9:K11"/>
    <mergeCell ref="M9:M11"/>
    <mergeCell ref="AA33:AC33"/>
    <mergeCell ref="Z37:AA37"/>
    <mergeCell ref="AB37:AC37"/>
    <mergeCell ref="A32:T32"/>
    <mergeCell ref="AA32:AC32"/>
  </mergeCells>
  <pageMargins left="0.70866141732282995" right="0.70866141732282995" top="0.74803149606299002" bottom="0.74803149606299002" header="0.31496062992126" footer="0.31496062992126"/>
  <pageSetup paperSize="8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Manager/>
  <Company>Фонд ЖКХ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dc:description/>
  <cp:lastModifiedBy>Иванова Елена Витальевна</cp:lastModifiedBy>
  <dcterms:created xsi:type="dcterms:W3CDTF">2012-12-13T11:50:40Z</dcterms:created>
  <dcterms:modified xsi:type="dcterms:W3CDTF">2024-09-06T06:47:16Z</dcterms:modified>
  <cp:category>Формы</cp:category>
</cp:coreProperties>
</file>