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таблица 1" sheetId="6" r:id="rId1"/>
  </sheets>
  <definedNames>
    <definedName name="_xlnm._FilterDatabase" localSheetId="0" hidden="1">'таблица 1'!$E$1:$Q$303</definedName>
    <definedName name="_xlnm.Print_Titles" localSheetId="0">'таблица 1'!$A:$B,'таблица 1'!$12:$13</definedName>
    <definedName name="_xlnm.Print_Area" localSheetId="0">'таблица 1'!$A$1:$Q$303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6" l="1"/>
  <c r="E109" i="6"/>
  <c r="F108" i="6"/>
  <c r="G108" i="6"/>
  <c r="H108" i="6"/>
  <c r="I108" i="6"/>
  <c r="J108" i="6"/>
  <c r="K108" i="6"/>
  <c r="L108" i="6"/>
  <c r="M108" i="6"/>
  <c r="M106" i="6" s="1"/>
  <c r="N108" i="6"/>
  <c r="O108" i="6"/>
  <c r="P108" i="6"/>
  <c r="Q108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G107" i="6"/>
  <c r="H107" i="6"/>
  <c r="I107" i="6"/>
  <c r="J107" i="6"/>
  <c r="K107" i="6"/>
  <c r="L107" i="6"/>
  <c r="M107" i="6"/>
  <c r="N107" i="6"/>
  <c r="O107" i="6"/>
  <c r="O106" i="6" s="1"/>
  <c r="P107" i="6"/>
  <c r="Q107" i="6"/>
  <c r="F107" i="6"/>
  <c r="E133" i="6"/>
  <c r="E132" i="6"/>
  <c r="E131" i="6"/>
  <c r="E130" i="6"/>
  <c r="E129" i="6"/>
  <c r="E128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6" i="6"/>
  <c r="E125" i="6"/>
  <c r="E124" i="6"/>
  <c r="E123" i="6"/>
  <c r="E122" i="6"/>
  <c r="E121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19" i="6"/>
  <c r="E118" i="6"/>
  <c r="E117" i="6"/>
  <c r="E116" i="6"/>
  <c r="E115" i="6"/>
  <c r="E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I106" i="6"/>
  <c r="G106" i="6"/>
  <c r="E30" i="6"/>
  <c r="F29" i="6"/>
  <c r="Q38" i="6"/>
  <c r="P38" i="6" s="1"/>
  <c r="O38" i="6" s="1"/>
  <c r="N38" i="6" s="1"/>
  <c r="M38" i="6" s="1"/>
  <c r="L38" i="6" s="1"/>
  <c r="K38" i="6" s="1"/>
  <c r="J38" i="6" s="1"/>
  <c r="I38" i="6" s="1"/>
  <c r="H38" i="6" s="1"/>
  <c r="G38" i="6" s="1"/>
  <c r="F38" i="6" s="1"/>
  <c r="E51" i="6"/>
  <c r="Q50" i="6"/>
  <c r="P50" i="6"/>
  <c r="O50" i="6"/>
  <c r="N50" i="6"/>
  <c r="M50" i="6"/>
  <c r="L50" i="6"/>
  <c r="K50" i="6"/>
  <c r="J50" i="6"/>
  <c r="I50" i="6"/>
  <c r="H50" i="6"/>
  <c r="G50" i="6"/>
  <c r="F50" i="6"/>
  <c r="Q43" i="6"/>
  <c r="P43" i="6"/>
  <c r="O43" i="6"/>
  <c r="N43" i="6"/>
  <c r="M43" i="6"/>
  <c r="L43" i="6"/>
  <c r="K43" i="6"/>
  <c r="J43" i="6"/>
  <c r="I43" i="6"/>
  <c r="H43" i="6"/>
  <c r="G43" i="6"/>
  <c r="F43" i="6"/>
  <c r="Q42" i="6"/>
  <c r="P42" i="6"/>
  <c r="O42" i="6" s="1"/>
  <c r="N42" i="6" s="1"/>
  <c r="M42" i="6" s="1"/>
  <c r="L42" i="6" s="1"/>
  <c r="K42" i="6" s="1"/>
  <c r="J42" i="6" s="1"/>
  <c r="I42" i="6" s="1"/>
  <c r="H42" i="6" s="1"/>
  <c r="G42" i="6" s="1"/>
  <c r="F42" i="6" s="1"/>
  <c r="Q41" i="6"/>
  <c r="P41" i="6" s="1"/>
  <c r="O41" i="6" s="1"/>
  <c r="N41" i="6" s="1"/>
  <c r="M41" i="6" s="1"/>
  <c r="L41" i="6" s="1"/>
  <c r="K41" i="6" s="1"/>
  <c r="J41" i="6" s="1"/>
  <c r="I41" i="6" s="1"/>
  <c r="H41" i="6" s="1"/>
  <c r="G41" i="6" s="1"/>
  <c r="F41" i="6" s="1"/>
  <c r="Q40" i="6"/>
  <c r="P40" i="6" s="1"/>
  <c r="O40" i="6" s="1"/>
  <c r="N40" i="6" s="1"/>
  <c r="M40" i="6" s="1"/>
  <c r="L40" i="6" s="1"/>
  <c r="K40" i="6" s="1"/>
  <c r="J40" i="6" s="1"/>
  <c r="I40" i="6" s="1"/>
  <c r="H40" i="6" s="1"/>
  <c r="G40" i="6" s="1"/>
  <c r="F40" i="6" s="1"/>
  <c r="Q37" i="6"/>
  <c r="P37" i="6" s="1"/>
  <c r="O37" i="6" s="1"/>
  <c r="N37" i="6" s="1"/>
  <c r="Q29" i="6"/>
  <c r="P29" i="6"/>
  <c r="O29" i="6"/>
  <c r="N29" i="6"/>
  <c r="M29" i="6"/>
  <c r="L29" i="6"/>
  <c r="K29" i="6"/>
  <c r="J29" i="6"/>
  <c r="I29" i="6"/>
  <c r="H29" i="6"/>
  <c r="G29" i="6"/>
  <c r="E111" i="6" l="1"/>
  <c r="J106" i="6"/>
  <c r="E108" i="6"/>
  <c r="F106" i="6"/>
  <c r="L106" i="6"/>
  <c r="E127" i="6"/>
  <c r="E120" i="6"/>
  <c r="E107" i="6"/>
  <c r="E113" i="6"/>
  <c r="N106" i="6"/>
  <c r="P106" i="6"/>
  <c r="K106" i="6"/>
  <c r="Q106" i="6"/>
  <c r="H106" i="6"/>
  <c r="E110" i="6"/>
  <c r="Q36" i="6"/>
  <c r="N36" i="6"/>
  <c r="M37" i="6"/>
  <c r="P36" i="6"/>
  <c r="E106" i="6" l="1"/>
  <c r="M36" i="6"/>
  <c r="L37" i="6"/>
  <c r="L36" i="6" l="1"/>
  <c r="K37" i="6"/>
  <c r="J37" i="6" s="1"/>
  <c r="I37" i="6" l="1"/>
  <c r="J36" i="6"/>
  <c r="H37" i="6" l="1"/>
  <c r="I36" i="6"/>
  <c r="G37" i="6" l="1"/>
  <c r="H36" i="6"/>
  <c r="G36" i="6" l="1"/>
  <c r="F37" i="6"/>
  <c r="F36" i="6" s="1"/>
  <c r="Q137" i="6" l="1"/>
  <c r="P137" i="6"/>
  <c r="O137" i="6"/>
  <c r="N137" i="6"/>
  <c r="M137" i="6"/>
  <c r="L137" i="6"/>
  <c r="K137" i="6"/>
  <c r="J137" i="6"/>
  <c r="I137" i="6"/>
  <c r="H137" i="6"/>
  <c r="G137" i="6"/>
  <c r="F137" i="6"/>
  <c r="E28" i="6" l="1"/>
  <c r="F24" i="6"/>
  <c r="G24" i="6"/>
  <c r="H24" i="6"/>
  <c r="I24" i="6"/>
  <c r="J24" i="6"/>
  <c r="K24" i="6"/>
  <c r="L24" i="6"/>
  <c r="M24" i="6"/>
  <c r="N24" i="6"/>
  <c r="O24" i="6"/>
  <c r="P24" i="6"/>
  <c r="Q24" i="6"/>
  <c r="F25" i="6"/>
  <c r="G25" i="6"/>
  <c r="H25" i="6"/>
  <c r="I25" i="6"/>
  <c r="J25" i="6"/>
  <c r="K25" i="6"/>
  <c r="L25" i="6"/>
  <c r="M25" i="6"/>
  <c r="N25" i="6"/>
  <c r="O25" i="6"/>
  <c r="P25" i="6"/>
  <c r="Q25" i="6"/>
  <c r="F26" i="6"/>
  <c r="G26" i="6"/>
  <c r="H26" i="6"/>
  <c r="I26" i="6"/>
  <c r="J26" i="6"/>
  <c r="K26" i="6"/>
  <c r="L26" i="6"/>
  <c r="M26" i="6"/>
  <c r="N26" i="6"/>
  <c r="O26" i="6"/>
  <c r="P26" i="6"/>
  <c r="Q26" i="6"/>
  <c r="F27" i="6"/>
  <c r="G27" i="6"/>
  <c r="H27" i="6"/>
  <c r="I27" i="6"/>
  <c r="J27" i="6"/>
  <c r="K27" i="6"/>
  <c r="L27" i="6"/>
  <c r="M27" i="6"/>
  <c r="N27" i="6"/>
  <c r="O27" i="6"/>
  <c r="P27" i="6"/>
  <c r="Q27" i="6"/>
  <c r="F28" i="6"/>
  <c r="G28" i="6"/>
  <c r="H28" i="6"/>
  <c r="I28" i="6"/>
  <c r="J28" i="6"/>
  <c r="K28" i="6"/>
  <c r="L28" i="6"/>
  <c r="M28" i="6"/>
  <c r="N28" i="6"/>
  <c r="O28" i="6"/>
  <c r="P28" i="6"/>
  <c r="Q28" i="6"/>
  <c r="F23" i="6"/>
  <c r="G23" i="6"/>
  <c r="H23" i="6"/>
  <c r="I23" i="6"/>
  <c r="J23" i="6"/>
  <c r="K23" i="6"/>
  <c r="L23" i="6"/>
  <c r="M23" i="6"/>
  <c r="N23" i="6"/>
  <c r="O23" i="6"/>
  <c r="P23" i="6"/>
  <c r="Q23" i="6"/>
  <c r="E104" i="6"/>
  <c r="E103" i="6"/>
  <c r="E102" i="6"/>
  <c r="E101" i="6"/>
  <c r="E100" i="6"/>
  <c r="Q99" i="6"/>
  <c r="P99" i="6"/>
  <c r="O99" i="6"/>
  <c r="N99" i="6"/>
  <c r="M99" i="6"/>
  <c r="L99" i="6"/>
  <c r="K99" i="6"/>
  <c r="J99" i="6"/>
  <c r="I99" i="6"/>
  <c r="H99" i="6"/>
  <c r="G99" i="6"/>
  <c r="F99" i="6"/>
  <c r="E97" i="6"/>
  <c r="E96" i="6"/>
  <c r="E95" i="6"/>
  <c r="E94" i="6"/>
  <c r="E93" i="6"/>
  <c r="E92" i="6" s="1"/>
  <c r="Q92" i="6"/>
  <c r="P92" i="6"/>
  <c r="O92" i="6"/>
  <c r="N92" i="6"/>
  <c r="M92" i="6"/>
  <c r="L92" i="6"/>
  <c r="K92" i="6"/>
  <c r="J92" i="6"/>
  <c r="I92" i="6"/>
  <c r="H92" i="6"/>
  <c r="G92" i="6"/>
  <c r="F92" i="6"/>
  <c r="E90" i="6"/>
  <c r="E89" i="6"/>
  <c r="E88" i="6"/>
  <c r="E87" i="6"/>
  <c r="E86" i="6"/>
  <c r="Q85" i="6"/>
  <c r="P85" i="6"/>
  <c r="O85" i="6"/>
  <c r="N85" i="6"/>
  <c r="M85" i="6"/>
  <c r="L85" i="6"/>
  <c r="K85" i="6"/>
  <c r="J85" i="6"/>
  <c r="I85" i="6"/>
  <c r="H85" i="6"/>
  <c r="G85" i="6"/>
  <c r="F85" i="6"/>
  <c r="E83" i="6"/>
  <c r="E82" i="6"/>
  <c r="E81" i="6"/>
  <c r="E80" i="6"/>
  <c r="E79" i="6"/>
  <c r="Q78" i="6"/>
  <c r="P78" i="6"/>
  <c r="O78" i="6"/>
  <c r="N78" i="6"/>
  <c r="M78" i="6"/>
  <c r="L78" i="6"/>
  <c r="K78" i="6"/>
  <c r="J78" i="6"/>
  <c r="I78" i="6"/>
  <c r="H78" i="6"/>
  <c r="G78" i="6"/>
  <c r="F78" i="6"/>
  <c r="E76" i="6"/>
  <c r="E75" i="6"/>
  <c r="E74" i="6"/>
  <c r="E73" i="6"/>
  <c r="E72" i="6"/>
  <c r="Q71" i="6"/>
  <c r="P71" i="6"/>
  <c r="O71" i="6"/>
  <c r="N71" i="6"/>
  <c r="M71" i="6"/>
  <c r="L71" i="6"/>
  <c r="K71" i="6"/>
  <c r="J71" i="6"/>
  <c r="I71" i="6"/>
  <c r="H71" i="6"/>
  <c r="G71" i="6"/>
  <c r="F71" i="6"/>
  <c r="E69" i="6"/>
  <c r="E68" i="6"/>
  <c r="E67" i="6"/>
  <c r="E66" i="6"/>
  <c r="E65" i="6"/>
  <c r="Q64" i="6"/>
  <c r="P64" i="6"/>
  <c r="O64" i="6"/>
  <c r="N64" i="6"/>
  <c r="M64" i="6"/>
  <c r="L64" i="6"/>
  <c r="K64" i="6"/>
  <c r="J64" i="6"/>
  <c r="I64" i="6"/>
  <c r="H64" i="6"/>
  <c r="G64" i="6"/>
  <c r="F64" i="6"/>
  <c r="E62" i="6"/>
  <c r="E61" i="6"/>
  <c r="E60" i="6"/>
  <c r="E59" i="6"/>
  <c r="E58" i="6"/>
  <c r="Q57" i="6"/>
  <c r="P57" i="6"/>
  <c r="O57" i="6"/>
  <c r="N57" i="6"/>
  <c r="M57" i="6"/>
  <c r="L57" i="6"/>
  <c r="K57" i="6"/>
  <c r="J57" i="6"/>
  <c r="I57" i="6"/>
  <c r="H57" i="6"/>
  <c r="G57" i="6"/>
  <c r="F57" i="6"/>
  <c r="E31" i="6"/>
  <c r="E32" i="6"/>
  <c r="E33" i="6"/>
  <c r="E34" i="6"/>
  <c r="E17" i="6"/>
  <c r="E18" i="6"/>
  <c r="E19" i="6"/>
  <c r="E20" i="6"/>
  <c r="E21" i="6"/>
  <c r="E16" i="6"/>
  <c r="E29" i="6" l="1"/>
  <c r="E57" i="6"/>
  <c r="E71" i="6"/>
  <c r="E99" i="6"/>
  <c r="E85" i="6"/>
  <c r="E78" i="6"/>
  <c r="E64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G219" i="6"/>
  <c r="H219" i="6"/>
  <c r="I219" i="6"/>
  <c r="J219" i="6"/>
  <c r="K219" i="6"/>
  <c r="L219" i="6"/>
  <c r="M219" i="6"/>
  <c r="N219" i="6"/>
  <c r="O219" i="6"/>
  <c r="P219" i="6"/>
  <c r="Q219" i="6"/>
  <c r="F219" i="6"/>
  <c r="Q207" i="6"/>
  <c r="Q200" i="6" s="1"/>
  <c r="J205" i="6"/>
  <c r="J198" i="6" s="1"/>
  <c r="Q291" i="6" l="1"/>
  <c r="J289" i="6"/>
  <c r="F134" i="6" l="1"/>
  <c r="G134" i="6"/>
  <c r="H134" i="6"/>
  <c r="I134" i="6"/>
  <c r="J134" i="6"/>
  <c r="K134" i="6"/>
  <c r="L134" i="6"/>
  <c r="M134" i="6"/>
  <c r="N134" i="6"/>
  <c r="O134" i="6"/>
  <c r="P134" i="6"/>
  <c r="Q134" i="6"/>
  <c r="E135" i="6"/>
  <c r="E136" i="6"/>
  <c r="E137" i="6"/>
  <c r="E138" i="6"/>
  <c r="E139" i="6"/>
  <c r="E134" i="6" l="1"/>
  <c r="E39" i="6" l="1"/>
  <c r="G205" i="6"/>
  <c r="G198" i="6" s="1"/>
  <c r="G289" i="6" s="1"/>
  <c r="F205" i="6"/>
  <c r="F198" i="6" s="1"/>
  <c r="F289" i="6" s="1"/>
  <c r="E175" i="6"/>
  <c r="E174" i="6"/>
  <c r="E173" i="6"/>
  <c r="E172" i="6"/>
  <c r="E171" i="6"/>
  <c r="E170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7" i="6"/>
  <c r="E166" i="6"/>
  <c r="E165" i="6"/>
  <c r="E164" i="6"/>
  <c r="E163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55" i="6"/>
  <c r="E54" i="6"/>
  <c r="E52" i="6"/>
  <c r="E48" i="6"/>
  <c r="E47" i="6"/>
  <c r="E45" i="6"/>
  <c r="E44" i="6"/>
  <c r="E53" i="6" l="1"/>
  <c r="E50" i="6" s="1"/>
  <c r="E46" i="6"/>
  <c r="E43" i="6" s="1"/>
  <c r="E162" i="6"/>
  <c r="E169" i="6"/>
  <c r="E25" i="6" l="1"/>
  <c r="Q15" i="6"/>
  <c r="P15" i="6"/>
  <c r="Q22" i="6"/>
  <c r="P22" i="6" l="1"/>
  <c r="O15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O22" i="6" l="1"/>
  <c r="N15" i="6"/>
  <c r="N22" i="6" l="1"/>
  <c r="M15" i="6"/>
  <c r="E222" i="6"/>
  <c r="E223" i="6"/>
  <c r="E220" i="6"/>
  <c r="Q218" i="6"/>
  <c r="E221" i="6"/>
  <c r="E224" i="6"/>
  <c r="J218" i="6"/>
  <c r="L218" i="6"/>
  <c r="F218" i="6"/>
  <c r="K218" i="6"/>
  <c r="O218" i="6"/>
  <c r="I218" i="6"/>
  <c r="N218" i="6"/>
  <c r="H218" i="6"/>
  <c r="M218" i="6"/>
  <c r="G218" i="6"/>
  <c r="P218" i="6"/>
  <c r="E219" i="6"/>
  <c r="M22" i="6" l="1"/>
  <c r="L15" i="6"/>
  <c r="E218" i="6"/>
  <c r="L22" i="6" l="1"/>
  <c r="K15" i="6"/>
  <c r="K22" i="6" l="1"/>
  <c r="J15" i="6"/>
  <c r="J22" i="6" l="1"/>
  <c r="I15" i="6"/>
  <c r="I22" i="6" l="1"/>
  <c r="H15" i="6"/>
  <c r="H22" i="6" l="1"/>
  <c r="G15" i="6"/>
  <c r="E41" i="6" l="1"/>
  <c r="E27" i="6" s="1"/>
  <c r="E38" i="6"/>
  <c r="E24" i="6" s="1"/>
  <c r="F22" i="6"/>
  <c r="E37" i="6"/>
  <c r="E23" i="6" s="1"/>
  <c r="G22" i="6"/>
  <c r="F15" i="6"/>
  <c r="E40" i="6"/>
  <c r="E26" i="6" s="1"/>
  <c r="E15" i="6" l="1"/>
  <c r="E36" i="6"/>
  <c r="E22" i="6" l="1"/>
  <c r="E157" i="6" l="1"/>
  <c r="E158" i="6"/>
  <c r="E159" i="6"/>
  <c r="E160" i="6"/>
  <c r="E156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E155" i="6" l="1"/>
  <c r="F206" i="6" l="1"/>
  <c r="F199" i="6" s="1"/>
  <c r="F290" i="6" s="1"/>
  <c r="G206" i="6"/>
  <c r="G199" i="6" s="1"/>
  <c r="G290" i="6" s="1"/>
  <c r="H206" i="6"/>
  <c r="H199" i="6" s="1"/>
  <c r="H290" i="6" s="1"/>
  <c r="I206" i="6"/>
  <c r="I199" i="6" s="1"/>
  <c r="I290" i="6" s="1"/>
  <c r="J206" i="6"/>
  <c r="J199" i="6" s="1"/>
  <c r="J290" i="6" s="1"/>
  <c r="K206" i="6"/>
  <c r="K199" i="6" s="1"/>
  <c r="K290" i="6" s="1"/>
  <c r="L206" i="6"/>
  <c r="L199" i="6" s="1"/>
  <c r="L290" i="6" s="1"/>
  <c r="M206" i="6"/>
  <c r="M199" i="6" s="1"/>
  <c r="M290" i="6" s="1"/>
  <c r="N206" i="6"/>
  <c r="N199" i="6" s="1"/>
  <c r="N290" i="6" s="1"/>
  <c r="O206" i="6"/>
  <c r="O199" i="6" s="1"/>
  <c r="O290" i="6" s="1"/>
  <c r="P206" i="6"/>
  <c r="P199" i="6" s="1"/>
  <c r="P290" i="6" s="1"/>
  <c r="Q206" i="6"/>
  <c r="Q199" i="6" s="1"/>
  <c r="Q290" i="6" s="1"/>
  <c r="F207" i="6"/>
  <c r="G207" i="6"/>
  <c r="G200" i="6" s="1"/>
  <c r="G291" i="6" s="1"/>
  <c r="H207" i="6"/>
  <c r="H200" i="6" s="1"/>
  <c r="H291" i="6" s="1"/>
  <c r="I207" i="6"/>
  <c r="I200" i="6" s="1"/>
  <c r="I291" i="6" s="1"/>
  <c r="J207" i="6"/>
  <c r="J200" i="6" s="1"/>
  <c r="J291" i="6" s="1"/>
  <c r="K207" i="6"/>
  <c r="K200" i="6" s="1"/>
  <c r="K291" i="6" s="1"/>
  <c r="L207" i="6"/>
  <c r="L200" i="6" s="1"/>
  <c r="L291" i="6" s="1"/>
  <c r="M207" i="6"/>
  <c r="M200" i="6" s="1"/>
  <c r="M291" i="6" s="1"/>
  <c r="N207" i="6"/>
  <c r="N200" i="6" s="1"/>
  <c r="N291" i="6" s="1"/>
  <c r="O207" i="6"/>
  <c r="O200" i="6" s="1"/>
  <c r="O291" i="6" s="1"/>
  <c r="P207" i="6"/>
  <c r="P200" i="6" s="1"/>
  <c r="P291" i="6" s="1"/>
  <c r="F208" i="6"/>
  <c r="F201" i="6" s="1"/>
  <c r="F292" i="6" s="1"/>
  <c r="G208" i="6"/>
  <c r="G201" i="6" s="1"/>
  <c r="G292" i="6" s="1"/>
  <c r="H208" i="6"/>
  <c r="H201" i="6" s="1"/>
  <c r="H292" i="6" s="1"/>
  <c r="I208" i="6"/>
  <c r="I201" i="6" s="1"/>
  <c r="I292" i="6" s="1"/>
  <c r="J208" i="6"/>
  <c r="J201" i="6" s="1"/>
  <c r="J292" i="6" s="1"/>
  <c r="K208" i="6"/>
  <c r="K201" i="6" s="1"/>
  <c r="K292" i="6" s="1"/>
  <c r="L208" i="6"/>
  <c r="L201" i="6" s="1"/>
  <c r="L292" i="6" s="1"/>
  <c r="M208" i="6"/>
  <c r="M201" i="6" s="1"/>
  <c r="M292" i="6" s="1"/>
  <c r="N208" i="6"/>
  <c r="N201" i="6" s="1"/>
  <c r="N292" i="6" s="1"/>
  <c r="O208" i="6"/>
  <c r="O201" i="6" s="1"/>
  <c r="O292" i="6" s="1"/>
  <c r="P208" i="6"/>
  <c r="P201" i="6" s="1"/>
  <c r="P292" i="6" s="1"/>
  <c r="Q208" i="6"/>
  <c r="Q201" i="6" s="1"/>
  <c r="Q292" i="6" s="1"/>
  <c r="F209" i="6"/>
  <c r="F202" i="6" s="1"/>
  <c r="F293" i="6" s="1"/>
  <c r="G209" i="6"/>
  <c r="G202" i="6" s="1"/>
  <c r="G293" i="6" s="1"/>
  <c r="H209" i="6"/>
  <c r="H202" i="6" s="1"/>
  <c r="H293" i="6" s="1"/>
  <c r="I209" i="6"/>
  <c r="I202" i="6" s="1"/>
  <c r="I293" i="6" s="1"/>
  <c r="J209" i="6"/>
  <c r="J202" i="6" s="1"/>
  <c r="J293" i="6" s="1"/>
  <c r="K209" i="6"/>
  <c r="K202" i="6" s="1"/>
  <c r="K293" i="6" s="1"/>
  <c r="L209" i="6"/>
  <c r="L202" i="6" s="1"/>
  <c r="L293" i="6" s="1"/>
  <c r="M209" i="6"/>
  <c r="M202" i="6" s="1"/>
  <c r="M293" i="6" s="1"/>
  <c r="N209" i="6"/>
  <c r="N202" i="6" s="1"/>
  <c r="N293" i="6" s="1"/>
  <c r="O209" i="6"/>
  <c r="O202" i="6" s="1"/>
  <c r="O293" i="6" s="1"/>
  <c r="P209" i="6"/>
  <c r="P202" i="6" s="1"/>
  <c r="P293" i="6" s="1"/>
  <c r="Q209" i="6"/>
  <c r="Q202" i="6" s="1"/>
  <c r="Q293" i="6" s="1"/>
  <c r="F210" i="6"/>
  <c r="F203" i="6" s="1"/>
  <c r="F294" i="6" s="1"/>
  <c r="G210" i="6"/>
  <c r="G203" i="6" s="1"/>
  <c r="G294" i="6" s="1"/>
  <c r="H210" i="6"/>
  <c r="H203" i="6" s="1"/>
  <c r="H294" i="6" s="1"/>
  <c r="I210" i="6"/>
  <c r="I203" i="6" s="1"/>
  <c r="I294" i="6" s="1"/>
  <c r="J210" i="6"/>
  <c r="J203" i="6" s="1"/>
  <c r="J294" i="6" s="1"/>
  <c r="K210" i="6"/>
  <c r="K203" i="6" s="1"/>
  <c r="K294" i="6" s="1"/>
  <c r="L210" i="6"/>
  <c r="L203" i="6" s="1"/>
  <c r="L294" i="6" s="1"/>
  <c r="M210" i="6"/>
  <c r="M203" i="6" s="1"/>
  <c r="M294" i="6" s="1"/>
  <c r="N210" i="6"/>
  <c r="N203" i="6" s="1"/>
  <c r="N294" i="6" s="1"/>
  <c r="O210" i="6"/>
  <c r="O203" i="6" s="1"/>
  <c r="O294" i="6" s="1"/>
  <c r="P210" i="6"/>
  <c r="P203" i="6" s="1"/>
  <c r="P294" i="6" s="1"/>
  <c r="Q210" i="6"/>
  <c r="Q203" i="6" s="1"/>
  <c r="Q294" i="6" s="1"/>
  <c r="H205" i="6"/>
  <c r="H198" i="6" s="1"/>
  <c r="H289" i="6" s="1"/>
  <c r="I205" i="6"/>
  <c r="I198" i="6" s="1"/>
  <c r="I289" i="6" s="1"/>
  <c r="K205" i="6"/>
  <c r="K198" i="6" s="1"/>
  <c r="K289" i="6" s="1"/>
  <c r="L205" i="6"/>
  <c r="L198" i="6" s="1"/>
  <c r="L289" i="6" s="1"/>
  <c r="M205" i="6"/>
  <c r="M198" i="6" s="1"/>
  <c r="M289" i="6" s="1"/>
  <c r="N205" i="6"/>
  <c r="O205" i="6"/>
  <c r="O198" i="6" s="1"/>
  <c r="O289" i="6" s="1"/>
  <c r="P205" i="6"/>
  <c r="P198" i="6" s="1"/>
  <c r="P289" i="6" s="1"/>
  <c r="Q205" i="6"/>
  <c r="Q198" i="6" s="1"/>
  <c r="Q289" i="6" s="1"/>
  <c r="E177" i="6"/>
  <c r="F176" i="6"/>
  <c r="E184" i="6"/>
  <c r="F183" i="6"/>
  <c r="G190" i="6"/>
  <c r="F190" i="6"/>
  <c r="E149" i="6"/>
  <c r="E142" i="6"/>
  <c r="E145" i="6"/>
  <c r="E144" i="6"/>
  <c r="F148" i="6"/>
  <c r="E293" i="6" l="1"/>
  <c r="E292" i="6"/>
  <c r="N198" i="6"/>
  <c r="N289" i="6" s="1"/>
  <c r="E289" i="6" s="1"/>
  <c r="E207" i="6"/>
  <c r="E200" i="6" s="1"/>
  <c r="F200" i="6"/>
  <c r="F291" i="6" s="1"/>
  <c r="E291" i="6" s="1"/>
  <c r="E213" i="6"/>
  <c r="E214" i="6"/>
  <c r="E215" i="6"/>
  <c r="E216" i="6"/>
  <c r="E217" i="6"/>
  <c r="E212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E211" i="6" l="1"/>
  <c r="E151" i="6" l="1"/>
  <c r="E153" i="6" l="1"/>
  <c r="E152" i="6"/>
  <c r="E150" i="6"/>
  <c r="P148" i="6" l="1"/>
  <c r="Q148" i="6"/>
  <c r="O148" i="6" l="1"/>
  <c r="N148" i="6" l="1"/>
  <c r="M148" i="6" l="1"/>
  <c r="L148" i="6" l="1"/>
  <c r="K148" i="6" l="1"/>
  <c r="J148" i="6" l="1"/>
  <c r="I148" i="6" l="1"/>
  <c r="H148" i="6" l="1"/>
  <c r="G148" i="6" l="1"/>
  <c r="E148" i="6" l="1"/>
  <c r="E279" i="6" l="1"/>
  <c r="E263" i="6" l="1"/>
  <c r="E262" i="6" l="1"/>
  <c r="Q190" i="6" l="1"/>
  <c r="P190" i="6" l="1"/>
  <c r="O190" i="6" l="1"/>
  <c r="N190" i="6" l="1"/>
  <c r="M190" i="6" l="1"/>
  <c r="L190" i="6" l="1"/>
  <c r="K190" i="6" l="1"/>
  <c r="J190" i="6" l="1"/>
  <c r="I190" i="6" l="1"/>
  <c r="H190" i="6" l="1"/>
  <c r="E286" i="6" l="1"/>
  <c r="E284" i="6"/>
  <c r="E277" i="6"/>
  <c r="E272" i="6"/>
  <c r="E270" i="6"/>
  <c r="E265" i="6"/>
  <c r="E256" i="6"/>
  <c r="E251" i="6"/>
  <c r="E249" i="6"/>
  <c r="E244" i="6"/>
  <c r="E242" i="6"/>
  <c r="E238" i="6"/>
  <c r="E237" i="6"/>
  <c r="E235" i="6"/>
  <c r="E231" i="6"/>
  <c r="E230" i="6"/>
  <c r="E228" i="6"/>
  <c r="L232" i="6" l="1"/>
  <c r="Q260" i="6"/>
  <c r="N246" i="6"/>
  <c r="Q225" i="6"/>
  <c r="N274" i="6"/>
  <c r="E245" i="6"/>
  <c r="Q267" i="6"/>
  <c r="N281" i="6"/>
  <c r="E287" i="6"/>
  <c r="E252" i="6"/>
  <c r="M239" i="6"/>
  <c r="N253" i="6"/>
  <c r="E266" i="6"/>
  <c r="E280" i="6"/>
  <c r="E209" i="6"/>
  <c r="E202" i="6" s="1"/>
  <c r="E205" i="6"/>
  <c r="E198" i="6" s="1"/>
  <c r="E206" i="6"/>
  <c r="E199" i="6" s="1"/>
  <c r="J260" i="6" l="1"/>
  <c r="E264" i="6"/>
  <c r="K246" i="6"/>
  <c r="P260" i="6"/>
  <c r="M253" i="6"/>
  <c r="P267" i="6"/>
  <c r="P225" i="6"/>
  <c r="K232" i="6"/>
  <c r="E259" i="6"/>
  <c r="K239" i="6"/>
  <c r="K274" i="6"/>
  <c r="E194" i="6"/>
  <c r="E192" i="6"/>
  <c r="E191" i="6"/>
  <c r="Q204" i="6" l="1"/>
  <c r="I260" i="6"/>
  <c r="E247" i="6"/>
  <c r="K281" i="6"/>
  <c r="K253" i="6"/>
  <c r="O267" i="6"/>
  <c r="O260" i="6"/>
  <c r="O225" i="6"/>
  <c r="E186" i="6"/>
  <c r="Q183" i="6" l="1"/>
  <c r="N267" i="6"/>
  <c r="Q176" i="6"/>
  <c r="N225" i="6"/>
  <c r="N260" i="6"/>
  <c r="P183" i="6"/>
  <c r="E179" i="6"/>
  <c r="E146" i="6"/>
  <c r="Q197" i="6" l="1"/>
  <c r="P204" i="6"/>
  <c r="M260" i="6"/>
  <c r="P176" i="6"/>
  <c r="M225" i="6"/>
  <c r="M267" i="6"/>
  <c r="O183" i="6"/>
  <c r="O176" i="6"/>
  <c r="P197" i="6" l="1"/>
  <c r="N204" i="6"/>
  <c r="O204" i="6"/>
  <c r="K267" i="6"/>
  <c r="L267" i="6"/>
  <c r="L225" i="6"/>
  <c r="L260" i="6"/>
  <c r="N176" i="6"/>
  <c r="N183" i="6"/>
  <c r="O288" i="6" l="1"/>
  <c r="O197" i="6"/>
  <c r="M204" i="6"/>
  <c r="K225" i="6"/>
  <c r="K260" i="6"/>
  <c r="N288" i="6"/>
  <c r="M183" i="6"/>
  <c r="M176" i="6"/>
  <c r="N197" i="6" l="1"/>
  <c r="L204" i="6"/>
  <c r="J225" i="6"/>
  <c r="H260" i="6"/>
  <c r="M288" i="6"/>
  <c r="L176" i="6"/>
  <c r="L183" i="6"/>
  <c r="M197" i="6" l="1"/>
  <c r="K204" i="6"/>
  <c r="I225" i="6"/>
  <c r="L288" i="6"/>
  <c r="G260" i="6"/>
  <c r="E258" i="6"/>
  <c r="K176" i="6"/>
  <c r="K183" i="6"/>
  <c r="L197" i="6" l="1"/>
  <c r="J204" i="6"/>
  <c r="H225" i="6"/>
  <c r="K288" i="6"/>
  <c r="F260" i="6"/>
  <c r="E261" i="6"/>
  <c r="E260" i="6" s="1"/>
  <c r="J267" i="6"/>
  <c r="J183" i="6"/>
  <c r="J176" i="6"/>
  <c r="K197" i="6" l="1"/>
  <c r="I204" i="6"/>
  <c r="G225" i="6"/>
  <c r="F225" i="6"/>
  <c r="I267" i="6"/>
  <c r="I176" i="6"/>
  <c r="I183" i="6"/>
  <c r="J197" i="6" l="1"/>
  <c r="H204" i="6"/>
  <c r="H267" i="6"/>
  <c r="H183" i="6"/>
  <c r="H176" i="6"/>
  <c r="I197" i="6" l="1"/>
  <c r="G204" i="6"/>
  <c r="G267" i="6"/>
  <c r="G176" i="6"/>
  <c r="G183" i="6"/>
  <c r="H197" i="6" l="1"/>
  <c r="E210" i="6"/>
  <c r="E208" i="6"/>
  <c r="E201" i="6" s="1"/>
  <c r="E273" i="6"/>
  <c r="F267" i="6"/>
  <c r="F197" i="6" l="1"/>
  <c r="E204" i="6"/>
  <c r="E143" i="6"/>
  <c r="E141" i="6" s="1"/>
  <c r="F204" i="6"/>
  <c r="G197" i="6"/>
  <c r="E190" i="6" l="1"/>
  <c r="E181" i="6" l="1"/>
  <c r="E180" i="6"/>
  <c r="E178" i="6"/>
  <c r="E176" i="6" l="1"/>
  <c r="E195" i="6" l="1"/>
  <c r="E197" i="6" l="1"/>
  <c r="E185" i="6" l="1"/>
  <c r="E187" i="6"/>
  <c r="E188" i="6"/>
  <c r="E189" i="6"/>
  <c r="E294" i="6" s="1"/>
  <c r="E183" i="6" l="1"/>
  <c r="E226" i="6" l="1"/>
  <c r="E227" i="6"/>
  <c r="E229" i="6"/>
  <c r="F232" i="6"/>
  <c r="G232" i="6"/>
  <c r="H232" i="6"/>
  <c r="I232" i="6"/>
  <c r="J232" i="6"/>
  <c r="M232" i="6"/>
  <c r="N232" i="6"/>
  <c r="O232" i="6"/>
  <c r="P232" i="6"/>
  <c r="Q232" i="6"/>
  <c r="E233" i="6"/>
  <c r="E234" i="6"/>
  <c r="E236" i="6"/>
  <c r="F239" i="6"/>
  <c r="G239" i="6"/>
  <c r="H239" i="6"/>
  <c r="I239" i="6"/>
  <c r="J239" i="6"/>
  <c r="L239" i="6"/>
  <c r="N239" i="6"/>
  <c r="O239" i="6"/>
  <c r="P239" i="6"/>
  <c r="Q239" i="6"/>
  <c r="E240" i="6"/>
  <c r="E241" i="6"/>
  <c r="E243" i="6"/>
  <c r="F246" i="6"/>
  <c r="G246" i="6"/>
  <c r="H246" i="6"/>
  <c r="I246" i="6"/>
  <c r="J246" i="6"/>
  <c r="L246" i="6"/>
  <c r="M246" i="6"/>
  <c r="O246" i="6"/>
  <c r="P246" i="6"/>
  <c r="Q246" i="6"/>
  <c r="E248" i="6"/>
  <c r="E250" i="6"/>
  <c r="F253" i="6"/>
  <c r="G253" i="6"/>
  <c r="H253" i="6"/>
  <c r="I253" i="6"/>
  <c r="J253" i="6"/>
  <c r="L253" i="6"/>
  <c r="O253" i="6"/>
  <c r="P253" i="6"/>
  <c r="Q253" i="6"/>
  <c r="E254" i="6"/>
  <c r="E255" i="6"/>
  <c r="E257" i="6"/>
  <c r="E268" i="6"/>
  <c r="E269" i="6"/>
  <c r="E271" i="6"/>
  <c r="F274" i="6"/>
  <c r="G274" i="6"/>
  <c r="H274" i="6"/>
  <c r="I274" i="6"/>
  <c r="J274" i="6"/>
  <c r="L274" i="6"/>
  <c r="M274" i="6"/>
  <c r="O274" i="6"/>
  <c r="P274" i="6"/>
  <c r="Q274" i="6"/>
  <c r="E275" i="6"/>
  <c r="E276" i="6"/>
  <c r="E278" i="6"/>
  <c r="F281" i="6"/>
  <c r="G281" i="6"/>
  <c r="H281" i="6"/>
  <c r="I281" i="6"/>
  <c r="J281" i="6"/>
  <c r="L281" i="6"/>
  <c r="M281" i="6"/>
  <c r="O281" i="6"/>
  <c r="P281" i="6"/>
  <c r="Q281" i="6"/>
  <c r="E282" i="6"/>
  <c r="E283" i="6"/>
  <c r="E285" i="6"/>
  <c r="E225" i="6" l="1"/>
  <c r="E239" i="6"/>
  <c r="E267" i="6"/>
  <c r="E232" i="6"/>
  <c r="E281" i="6"/>
  <c r="E253" i="6"/>
  <c r="E246" i="6"/>
  <c r="E274" i="6"/>
  <c r="J288" i="6" l="1"/>
  <c r="I288" i="6"/>
  <c r="P288" i="6" l="1"/>
  <c r="Q288" i="6"/>
  <c r="E290" i="6" l="1"/>
  <c r="H288" i="6" l="1"/>
  <c r="F288" i="6"/>
  <c r="G288" i="6"/>
  <c r="E288" i="6" l="1"/>
</calcChain>
</file>

<file path=xl/sharedStrings.xml><?xml version="1.0" encoding="utf-8"?>
<sst xmlns="http://schemas.openxmlformats.org/spreadsheetml/2006/main" count="437" uniqueCount="143">
  <si>
    <t xml:space="preserve">№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</si>
  <si>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</si>
  <si>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</si>
  <si>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</si>
  <si>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</si>
  <si>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</si>
  <si>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</si>
  <si>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</si>
  <si>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</si>
  <si>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</si>
  <si>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</si>
  <si>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</si>
  <si>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Таблица № 1</t>
  </si>
  <si>
    <t>* заполняется при наличии информации в таблице 2</t>
  </si>
  <si>
    <t xml:space="preserve">КОМПЛЕКСНЫЙ ПЛАН </t>
  </si>
  <si>
    <t>тыс.рублей</t>
  </si>
  <si>
    <t>СОГЛАСОВАНО</t>
  </si>
  <si>
    <t>департамент строительства и жилищно-коммунального комплекса Нефтеюганского района/   
 департамент образования и молодежной политики Нефтеюганского района</t>
  </si>
  <si>
    <t>учета и финасового контроля МКУ УКСиЖКК</t>
  </si>
  <si>
    <t>Основное мероприятие: 
Обеспечение деятельности департамента строительства и жилищно-коммунального комплекса Нефтеюганского района и подведомственного ему учреждения</t>
  </si>
  <si>
    <t>департамент строительства и жилищно-коммунального комплекса Нефтеюганского района/ департамент финансов Нефтеюганского района/                                                                                                                              
поселения Нефтеюганского района</t>
  </si>
  <si>
    <t>департамент строительства и жилищно-коммунального комплекса Нефтеюганского района</t>
  </si>
  <si>
    <t>сп.Усть-Юган</t>
  </si>
  <si>
    <t>сп.Сингапай</t>
  </si>
  <si>
    <t>Исполнители:</t>
  </si>
  <si>
    <t xml:space="preserve">Всего по муниципальной программе
</t>
  </si>
  <si>
    <t>Источники финансирования</t>
  </si>
  <si>
    <t>Всего</t>
  </si>
  <si>
    <t>январь</t>
  </si>
  <si>
    <t>всего</t>
  </si>
  <si>
    <t>ФБ</t>
  </si>
  <si>
    <t>БАО</t>
  </si>
  <si>
    <t>МБ</t>
  </si>
  <si>
    <t>средства по Соглашениям по передаче полномочий</t>
  </si>
  <si>
    <t xml:space="preserve">средства поселений </t>
  </si>
  <si>
    <t>иные источники</t>
  </si>
  <si>
    <t>средства по Соглашениям по передаче полномочий*</t>
  </si>
  <si>
    <t>средства поселений *</t>
  </si>
  <si>
    <t>иные источники*</t>
  </si>
  <si>
    <t>(подпись)</t>
  </si>
  <si>
    <t xml:space="preserve">департамент строительства и жилищно-коммунального комплекса Нефтеюганского района главный бухгалтер, 250-207)
</t>
  </si>
  <si>
    <t xml:space="preserve">
Благоустройство территории общего пользования </t>
  </si>
  <si>
    <t>сп.Сентябрьский</t>
  </si>
  <si>
    <t xml:space="preserve">Предоставление субсидии  из бюджета Нефтеюганского района юридическим лицам (за исключением субсидий государственным (муниципальным) учреждениям), индивидуальным предпринимателям, физическим лицам в целях финансового обеспечения затрат на приобретение топлива для обеспечения неснижаемого нормативного запаса топлива на источниках тепловой энергии, расположенных на территории Нефтеюганского района </t>
  </si>
  <si>
    <t>В.С.Кошаков</t>
  </si>
  <si>
    <t>Директор департамента строительства и ЖКК -</t>
  </si>
  <si>
    <t>заместитель главы Нефтеюганского района</t>
  </si>
  <si>
    <t>сп.Куть-Ях</t>
  </si>
  <si>
    <t>Финансовые затраты на реализацию муниципальной программы (планируемое освоение)</t>
  </si>
  <si>
    <t>Ответственный исполнитель, соисполнитель мероприятия
(структурное подразделение, ФИО, должность, № тел.)</t>
  </si>
  <si>
    <t>Структурный элемент (основное мероприятие) муниципальной программы/мероприятия</t>
  </si>
  <si>
    <t xml:space="preserve"> 1.1.</t>
  </si>
  <si>
    <t xml:space="preserve"> 2 2.</t>
  </si>
  <si>
    <t xml:space="preserve"> 2.3.</t>
  </si>
  <si>
    <t>3.1.</t>
  </si>
  <si>
    <t>3.2.</t>
  </si>
  <si>
    <t>3.3.</t>
  </si>
  <si>
    <t xml:space="preserve"> 4.1.</t>
  </si>
  <si>
    <t>г.п.Пойковский</t>
  </si>
  <si>
    <t>сп.Лемпино</t>
  </si>
  <si>
    <t>сп.Каркатеевы</t>
  </si>
  <si>
    <r>
      <rPr>
        <u/>
        <sz val="11"/>
        <rFont val="Times New Roman"/>
        <family val="1"/>
        <charset val="204"/>
      </rPr>
      <t xml:space="preserve">Основеное мероприятие:
</t>
    </r>
    <r>
      <rPr>
        <sz val="11"/>
        <rFont val="Times New Roman"/>
        <family val="1"/>
        <charset val="204"/>
      </rPr>
      <t>Реализация инициативных проектов</t>
    </r>
  </si>
  <si>
    <t>"______"________________2022</t>
  </si>
  <si>
    <t>департамент строительства и жилищно-коммунального комплекса Нефтеюганского района (главный бухгалтер, 250-207, 
начальник ОАРиК Косых Ю.В., 250-205</t>
  </si>
  <si>
    <t xml:space="preserve">департамент строительства и жилищно-коммунального комплекса Нефтеюганского района (главный бухгалтер, 250-207, 
начальник ОАРиК Косых Ю.В., 250-205
</t>
  </si>
  <si>
    <t xml:space="preserve">                     </t>
  </si>
  <si>
    <t>2.1.</t>
  </si>
  <si>
    <t xml:space="preserve"> 4.3.</t>
  </si>
  <si>
    <t>Голубова Я.А.
8 (3463 )250202</t>
  </si>
  <si>
    <t>Главный бухгалтер отдела бухгалтерского</t>
  </si>
  <si>
    <t>Л.Ю.Секерина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</si>
  <si>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
Предоставление субсидии в связи с оказанием услуг в сфере ЖКК на территории Нефтеюганского района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</si>
  <si>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
Обеспечение мероприятий по капитальному ремонту многоквартарных домов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</si>
  <si>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
 Обеспечение реализации мероприятий по ремонту  общего имущества в МКД (в т.ч. муниципальных квартир)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</si>
  <si>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Дезинсекция и дератизация</t>
    </r>
  </si>
  <si>
    <r>
      <rPr>
        <u/>
        <sz val="11"/>
        <rFont val="Times New Roman"/>
        <family val="1"/>
        <charset val="204"/>
      </rPr>
      <t xml:space="preserve"> Основное мероприятие:</t>
    </r>
    <r>
      <rPr>
        <sz val="11"/>
        <rFont val="Times New Roman"/>
        <family val="1"/>
        <charset val="204"/>
      </rPr>
      <t xml:space="preserve"> 
Повышение энергетической эффективности в бюджетной сфере Нефтеюганского района </t>
    </r>
  </si>
  <si>
    <r>
      <rPr>
        <u/>
        <sz val="11"/>
        <rFont val="Times New Roman"/>
        <family val="1"/>
        <charset val="204"/>
      </rPr>
      <t xml:space="preserve"> Основное мероприятие:</t>
    </r>
    <r>
      <rPr>
        <sz val="11"/>
        <rFont val="Times New Roman"/>
        <family val="1"/>
        <charset val="204"/>
      </rPr>
      <t xml:space="preserve"> 
Проведение встреч с обучающимися общеобразовательных учреждений по вопросам бережного отношения к коммунальным ресурсам, общему имуществу жилых домов и общественных мест (парки, бульвары, скверы).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</si>
  <si>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Замена (поверка) поквартирных узлов учета энергоресурсов, установленных в квартирах муниципальной собственности</t>
    </r>
  </si>
  <si>
    <t>Э.А.Фаизова</t>
  </si>
  <si>
    <t>Начальник отдела по учету и отчетности ДСиЖКК</t>
  </si>
  <si>
    <t>утвержденной постановлением администрации Нефтеюганского района от 31.10.2022 № 2059-па-нпа</t>
  </si>
  <si>
    <t>к муниципальной программе Нефтеюганского района "Жилищно-коммунальный комплекс и городская среда" на 2023 год</t>
  </si>
  <si>
    <t>Региональный проект "Чистая вода"</t>
  </si>
  <si>
    <t xml:space="preserve"> 1.2.</t>
  </si>
  <si>
    <t xml:space="preserve"> 1.2.1.</t>
  </si>
  <si>
    <t>1.2.2.</t>
  </si>
  <si>
    <t xml:space="preserve"> 1.2.3. </t>
  </si>
  <si>
    <t xml:space="preserve"> 1.2.4. </t>
  </si>
  <si>
    <t xml:space="preserve"> 1.2.5. </t>
  </si>
  <si>
    <t xml:space="preserve"> 1.2.6. </t>
  </si>
  <si>
    <t xml:space="preserve"> 1.2.7. </t>
  </si>
  <si>
    <t xml:space="preserve"> 1.2.8. </t>
  </si>
  <si>
    <t xml:space="preserve"> 1.2.9. </t>
  </si>
  <si>
    <t xml:space="preserve"> 1.2.11. </t>
  </si>
  <si>
    <t>1.3.</t>
  </si>
  <si>
    <t xml:space="preserve"> 1.4.</t>
  </si>
  <si>
    <t>1.5.</t>
  </si>
  <si>
    <t xml:space="preserve"> 1.6.</t>
  </si>
  <si>
    <t xml:space="preserve">
Региональный проект "Формирование комфортной городской среды"</t>
  </si>
  <si>
    <t>Благоустройтсво общественной территории парк "Зеленый остров"в сельском поселении Куть-Ях 2 этап</t>
  </si>
  <si>
    <t xml:space="preserve"> 4.1.1. </t>
  </si>
  <si>
    <t xml:space="preserve"> 4.1.1.1.</t>
  </si>
  <si>
    <t xml:space="preserve"> 4.3.1.</t>
  </si>
  <si>
    <t xml:space="preserve">  4.3.2. </t>
  </si>
  <si>
    <t>Крепость</t>
  </si>
  <si>
    <t>Дорога к дому, ремонт проезда К-4 мкр Коржавино</t>
  </si>
  <si>
    <t xml:space="preserve">  4.3.3. </t>
  </si>
  <si>
    <t>Благоустройство парковочной зоны</t>
  </si>
  <si>
    <t xml:space="preserve">  4.3.4. </t>
  </si>
  <si>
    <t>Массовый спорт - путь к здоровью!</t>
  </si>
  <si>
    <t xml:space="preserve">  4.3.5. </t>
  </si>
  <si>
    <t xml:space="preserve">Парк Памяти </t>
  </si>
  <si>
    <t xml:space="preserve">  4.3.6. </t>
  </si>
  <si>
    <t>Детская игровая площадка "Детский городок"</t>
  </si>
  <si>
    <t xml:space="preserve">  4.3.7. </t>
  </si>
  <si>
    <t xml:space="preserve">Душа болит - за крупногабарит </t>
  </si>
  <si>
    <t xml:space="preserve">  4.3.8. </t>
  </si>
  <si>
    <t>Наш дом</t>
  </si>
  <si>
    <t>Обустройство проезда в Круге В-1 между д.49 и д.51 "Давайте жить дружно"</t>
  </si>
  <si>
    <t xml:space="preserve">  4.3.9. </t>
  </si>
  <si>
    <t xml:space="preserve"> 1.2.10. 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</si>
  <si>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Реконструкция, расширение, модернизация, строительство  и капитальный ремонт объектов коммунального комплекса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</si>
  <si>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Комплекс сооружений водоснабжения, водоочистки и сетей водоснабжения в сп. Сингапай Нефтеюганского района</t>
    </r>
  </si>
  <si>
    <r>
      <rPr>
        <u/>
        <sz val="11"/>
        <rFont val="Times New Roman"/>
        <family val="1"/>
        <charset val="204"/>
      </rPr>
      <t>мероприятие:
реконструкция объекта АГРС "Кавказ-3" в сп. Куть-Ях Нефтеюганского района"</t>
    </r>
    <r>
      <rPr>
        <sz val="11"/>
        <rFont val="Times New Roman"/>
        <family val="1"/>
        <charset val="204"/>
      </rPr>
      <t>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</si>
  <si>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Блочно-модульная установка ВОС –100 м3/сут., сети водоснабжения в сп.Куть-Ях Нефтеюганского района (п.Лиственный)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</si>
  <si>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тепловодоснабжения до земельного участка с кадастровым номером 86:08:0020304:63 в 7 микрорайоне пгт.Пойковский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</si>
  <si>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газораспределения сп.Каркатеевы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</si>
  <si>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Внеплощадные сети ливневой канализации по объекту "Здание станции 2-го подъема, ВОС-8000 м3 в гп.Пойковского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</si>
  <si>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водоснабжения сп.Каркатеевы Нефтеюганского района (врезка)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</si>
  <si>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объекта «Котельная №1» сп.Лемпино 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</si>
  <si>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объекта «Сети тепловодоснабжения» сп.Куть-Ях 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</si>
  <si>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объекта "Котельная" в сп.Сингапай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</si>
  <si>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Модернизация водозаборных скважин в с.Чеускино </t>
    </r>
  </si>
  <si>
    <t>департамент строительства и жилищно-коммунального комплекса Нефтеюганского района/
муниципальное казенное учреждение «Управление капитального строительства и жилищно-коммунального комплекса Нефтеюганского района» 
(начальник ОСКиТН, Попугаев И.В., 250-223)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</si>
  <si>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(начальник ОПРиОТЗ, Калина Е.В., 250-308)</t>
  </si>
  <si>
    <t>Капитальный ремонт объекта "Сети ТВС от ЦТП 1А до ТК 1А-40" участок сети от ТК 1А-19 до ТК 1А-26 в 1 мкр. гп. Пойковский</t>
  </si>
  <si>
    <t xml:space="preserve">Установка обезжелезивания в п. Салым </t>
  </si>
  <si>
    <t>1.3.1.</t>
  </si>
  <si>
    <t>1.3.2</t>
  </si>
  <si>
    <t>1.3.3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</si>
  <si>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(руководитель контрактной службы, Вохмина М.В.250-297)</t>
  </si>
  <si>
    <t>департамент строительства и жилищно-коммунального комплекса Нефтеюганского района/муниципальное казенное учреждение «Управление капитального строительства и жилищно-коммунального комплекса Нефтеюганского района»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</si>
  <si>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Капитальный ремонт, ремонт систем теплоснабжения, водоснабжения, водоотведения, электроснабжения для подготовки к осенне-зимнему периоду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</si>
</sst>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00\ _₽_-;\-* #,##0.00000\ _₽_-;_-* &quot;-&quot;?????\ _₽_-;_-@_-"/>
    <numFmt numFmtId="166" formatCode="_-* #,##0.00000\ _₽_-;\-* #,##0.00000\ _₽_-;_-* &quot;-&quot;??\ _₽_-;_-@_-"/>
    <numFmt numFmtId="167" formatCode="_-* #,##0.00000_р_._-;\-* #,##0.00000_р_._-;_-* &quot;-&quot;??_р_._-;_-@_-"/>
    <numFmt numFmtId="168" formatCode="0.000000"/>
    <numFmt numFmtId="169" formatCode="_-* #,##0.000000_р_._-;\-* #,##0.000000_р_._-;_-* &quot;-&quot;??????_р_._-;_-@_-"/>
    <numFmt numFmtId="170" formatCode="_-* #,##0.0000\ _₽_-;\-* #,##0.0000\ _₽_-;_-* &quot;-&quot;??\ _₽_-;_-@_-"/>
    <numFmt numFmtId="171" formatCode="#,##0.00_ ;[Red]\-#,##0.00\ "/>
  </numFmts>
  <fonts count="14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sz val="2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24"/>
      <color rgb="FF7030A0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Alignment="1">
      <alignment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0" xfId="0" applyNumberFormat="1" applyFont="1" applyFill="1"/>
    <xf numFmtId="0" fontId="5" fillId="0" borderId="0" xfId="0" applyFont="1" applyFill="1"/>
    <xf numFmtId="166" fontId="3" fillId="0" borderId="0" xfId="0" applyNumberFormat="1" applyFont="1" applyFill="1"/>
    <xf numFmtId="43" fontId="3" fillId="0" borderId="0" xfId="0" applyNumberFormat="1" applyFont="1" applyFill="1"/>
    <xf numFmtId="0" fontId="1" fillId="0" borderId="0" xfId="0" applyFont="1" applyFill="1" applyAlignment="1"/>
    <xf numFmtId="0" fontId="3" fillId="0" borderId="0" xfId="0" applyFont="1" applyFill="1" applyAlignment="1"/>
    <xf numFmtId="168" fontId="3" fillId="0" borderId="0" xfId="0" applyNumberFormat="1" applyFont="1" applyFill="1"/>
    <xf numFmtId="0" fontId="1" fillId="0" borderId="0" xfId="0" applyFont="1" applyFill="1"/>
    <xf numFmtId="165" fontId="7" fillId="0" borderId="0" xfId="0" applyNumberFormat="1" applyFont="1" applyFill="1"/>
    <xf numFmtId="0" fontId="8" fillId="0" borderId="2" xfId="0" applyFont="1" applyFill="1" applyBorder="1" applyAlignment="1">
      <alignment horizontal="left" vertical="center" wrapText="1"/>
    </xf>
    <xf numFmtId="165" fontId="9" fillId="0" borderId="0" xfId="0" applyNumberFormat="1" applyFont="1" applyFill="1"/>
    <xf numFmtId="0" fontId="8" fillId="0" borderId="0" xfId="0" applyFont="1" applyFill="1"/>
    <xf numFmtId="164" fontId="3" fillId="0" borderId="0" xfId="0" applyNumberFormat="1" applyFont="1" applyFill="1"/>
    <xf numFmtId="43" fontId="3" fillId="0" borderId="2" xfId="0" applyNumberFormat="1" applyFont="1" applyFill="1" applyBorder="1" applyAlignment="1">
      <alignment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3" fillId="0" borderId="0" xfId="0" applyFont="1" applyFill="1" applyAlignment="1">
      <alignment wrapText="1"/>
    </xf>
    <xf numFmtId="165" fontId="11" fillId="0" borderId="0" xfId="0" applyNumberFormat="1" applyFont="1" applyFill="1"/>
    <xf numFmtId="0" fontId="10" fillId="0" borderId="0" xfId="0" applyFont="1" applyFill="1"/>
    <xf numFmtId="167" fontId="10" fillId="0" borderId="0" xfId="0" applyNumberFormat="1" applyFont="1" applyFill="1"/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vertical="center" wrapText="1"/>
    </xf>
    <xf numFmtId="166" fontId="3" fillId="0" borderId="2" xfId="0" applyNumberFormat="1" applyFont="1" applyFill="1" applyBorder="1"/>
    <xf numFmtId="170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1" fontId="3" fillId="0" borderId="2" xfId="0" applyNumberFormat="1" applyFont="1" applyFill="1" applyBorder="1" applyAlignment="1">
      <alignment vertical="center" wrapText="1"/>
    </xf>
    <xf numFmtId="166" fontId="3" fillId="0" borderId="8" xfId="0" applyNumberFormat="1" applyFont="1" applyFill="1" applyBorder="1" applyAlignment="1">
      <alignment vertical="center" wrapText="1"/>
    </xf>
    <xf numFmtId="43" fontId="3" fillId="0" borderId="8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/>
    <xf numFmtId="0" fontId="3" fillId="0" borderId="0" xfId="0" applyFont="1" applyFill="1" applyBorder="1"/>
    <xf numFmtId="43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43" fontId="3" fillId="0" borderId="8" xfId="0" applyNumberFormat="1" applyFont="1" applyFill="1" applyBorder="1" applyAlignment="1">
      <alignment vertical="center" wrapText="1"/>
    </xf>
    <xf numFmtId="43" fontId="3" fillId="0" borderId="8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Alignment="1">
      <alignment horizontal="left"/>
    </xf>
    <xf numFmtId="169" fontId="3" fillId="0" borderId="0" xfId="0" applyNumberFormat="1" applyFont="1" applyFill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wrapText="1"/>
    </xf>
    <xf numFmtId="165" fontId="13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3"/>
  <sheetViews>
    <sheetView tabSelected="1" view="pageBreakPreview" topLeftCell="A284" zoomScale="80" zoomScaleNormal="70" zoomScaleSheetLayoutView="80" workbookViewId="0">
      <selection activeCell="E28" sqref="E28"/>
    </sheetView>
  </sheetViews>
  <sheetFormatPr defaultColWidth="9.140625" defaultRowHeight="30.75" x14ac:dyDescent="0.45"/>
  <cols>
    <col min="1" max="1" width="9.7109375" style="35" customWidth="1"/>
    <col min="2" max="2" width="23.85546875" style="5" customWidth="1"/>
    <col min="3" max="3" width="31.7109375" style="5" customWidth="1"/>
    <col min="4" max="4" width="20.28515625" style="5" customWidth="1"/>
    <col min="5" max="5" width="26.28515625" style="5" customWidth="1"/>
    <col min="6" max="6" width="16.7109375" style="5" customWidth="1"/>
    <col min="7" max="7" width="17.5703125" style="5" customWidth="1"/>
    <col min="8" max="8" width="18.85546875" style="5" customWidth="1"/>
    <col min="9" max="9" width="16.7109375" style="5" customWidth="1"/>
    <col min="10" max="10" width="17.28515625" style="5" customWidth="1"/>
    <col min="11" max="11" width="19.7109375" style="5" customWidth="1"/>
    <col min="12" max="12" width="19.85546875" style="5" customWidth="1"/>
    <col min="13" max="13" width="19" style="5" customWidth="1"/>
    <col min="14" max="14" width="17.28515625" style="5" customWidth="1"/>
    <col min="15" max="15" width="15.42578125" style="5" customWidth="1"/>
    <col min="16" max="17" width="18.7109375" style="5" bestFit="1" customWidth="1"/>
    <col min="18" max="18" width="55.42578125" style="16" customWidth="1"/>
    <col min="19" max="19" width="38.5703125" style="5" customWidth="1"/>
    <col min="20" max="16384" width="9.140625" style="5"/>
  </cols>
  <sheetData>
    <row r="1" spans="1:18" x14ac:dyDescent="0.45">
      <c r="G1" s="1"/>
      <c r="N1" s="34"/>
      <c r="O1" s="49" t="s">
        <v>12</v>
      </c>
      <c r="P1" s="49"/>
      <c r="Q1" s="49"/>
    </row>
    <row r="2" spans="1:18" x14ac:dyDescent="0.45">
      <c r="G2" s="1"/>
      <c r="N2" s="49" t="s">
        <v>16</v>
      </c>
      <c r="O2" s="49"/>
      <c r="P2" s="49"/>
      <c r="Q2" s="49"/>
    </row>
    <row r="3" spans="1:18" x14ac:dyDescent="0.45">
      <c r="G3" s="1"/>
      <c r="N3" s="51" t="s">
        <v>44</v>
      </c>
      <c r="O3" s="51"/>
      <c r="P3" s="51"/>
      <c r="Q3" s="51"/>
    </row>
    <row r="4" spans="1:18" x14ac:dyDescent="0.45">
      <c r="G4" s="1"/>
      <c r="N4" s="52" t="s">
        <v>45</v>
      </c>
      <c r="O4" s="52"/>
      <c r="P4" s="52"/>
      <c r="Q4" s="52"/>
    </row>
    <row r="5" spans="1:18" x14ac:dyDescent="0.45">
      <c r="G5" s="1"/>
      <c r="N5" s="52" t="s">
        <v>46</v>
      </c>
      <c r="O5" s="52"/>
      <c r="P5" s="52"/>
      <c r="Q5" s="52"/>
    </row>
    <row r="6" spans="1:18" x14ac:dyDescent="0.45">
      <c r="G6" s="1"/>
      <c r="N6" s="53" t="s">
        <v>62</v>
      </c>
      <c r="O6" s="53"/>
      <c r="P6" s="53"/>
      <c r="Q6" s="53"/>
    </row>
    <row r="7" spans="1:18" x14ac:dyDescent="0.45">
      <c r="C7" s="8"/>
      <c r="D7" s="8"/>
      <c r="G7" s="1"/>
      <c r="N7" s="33"/>
      <c r="O7" s="33"/>
      <c r="P7" s="33"/>
      <c r="Q7" s="33"/>
    </row>
    <row r="8" spans="1:18" ht="17.25" customHeight="1" x14ac:dyDescent="0.45">
      <c r="A8" s="50" t="s">
        <v>14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18" ht="24.75" customHeight="1" x14ac:dyDescent="0.45">
      <c r="A9" s="55" t="s">
        <v>81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8" ht="18.75" customHeight="1" x14ac:dyDescent="0.45">
      <c r="A10" s="50" t="s">
        <v>80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8" ht="12" customHeight="1" x14ac:dyDescent="0.45">
      <c r="P11" s="54" t="s">
        <v>15</v>
      </c>
      <c r="Q11" s="54"/>
    </row>
    <row r="12" spans="1:18" ht="55.5" customHeight="1" x14ac:dyDescent="0.45">
      <c r="A12" s="47" t="s">
        <v>0</v>
      </c>
      <c r="B12" s="47" t="s">
        <v>50</v>
      </c>
      <c r="C12" s="47" t="s">
        <v>49</v>
      </c>
      <c r="D12" s="62" t="s">
        <v>26</v>
      </c>
      <c r="E12" s="60" t="s">
        <v>27</v>
      </c>
      <c r="F12" s="57" t="s">
        <v>48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34.5" customHeight="1" x14ac:dyDescent="0.45">
      <c r="A13" s="46"/>
      <c r="B13" s="46"/>
      <c r="C13" s="46"/>
      <c r="D13" s="46"/>
      <c r="E13" s="61"/>
      <c r="F13" s="2" t="s">
        <v>28</v>
      </c>
      <c r="G13" s="2" t="s">
        <v>1</v>
      </c>
      <c r="H13" s="2" t="s">
        <v>2</v>
      </c>
      <c r="I13" s="2" t="s">
        <v>3</v>
      </c>
      <c r="J13" s="2" t="s">
        <v>4</v>
      </c>
      <c r="K13" s="2" t="s">
        <v>5</v>
      </c>
      <c r="L13" s="2" t="s">
        <v>6</v>
      </c>
      <c r="M13" s="2" t="s">
        <v>7</v>
      </c>
      <c r="N13" s="2" t="s">
        <v>8</v>
      </c>
      <c r="O13" s="2" t="s">
        <v>9</v>
      </c>
      <c r="P13" s="2" t="s">
        <v>10</v>
      </c>
      <c r="Q13" s="2" t="s">
        <v>11</v>
      </c>
    </row>
    <row r="14" spans="1:18" s="9" customFormat="1" ht="16.5" customHeight="1" x14ac:dyDescent="0.45">
      <c r="A14" s="32">
        <v>1</v>
      </c>
      <c r="B14" s="32">
        <v>2</v>
      </c>
      <c r="C14" s="32">
        <v>3</v>
      </c>
      <c r="D14" s="32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  <c r="R14" s="16"/>
    </row>
    <row r="15" spans="1:18" s="30" customFormat="1" ht="19.5" customHeight="1" x14ac:dyDescent="0.45">
      <c r="A15" s="44" t="s">
        <v>51</v>
      </c>
      <c r="B15" s="41" t="s">
        <v>82</v>
      </c>
      <c r="C15" s="79" t="s">
        <v>133</v>
      </c>
      <c r="D15" s="6" t="s">
        <v>29</v>
      </c>
      <c r="E15" s="22">
        <f>E16+E17+E18+E19+E21</f>
        <v>465496.32660999999</v>
      </c>
      <c r="F15" s="22">
        <f>F16+F17+F18+F19+F21</f>
        <v>0</v>
      </c>
      <c r="G15" s="22">
        <f t="shared" ref="G15:Q15" si="0">G16+G17+G18+G19+G21</f>
        <v>13233.3415</v>
      </c>
      <c r="H15" s="22">
        <f t="shared" si="0"/>
        <v>15228.961499999999</v>
      </c>
      <c r="I15" s="22">
        <f t="shared" si="0"/>
        <v>46966.361499999999</v>
      </c>
      <c r="J15" s="22">
        <f t="shared" si="0"/>
        <v>48288.811499999996</v>
      </c>
      <c r="K15" s="22">
        <f t="shared" si="0"/>
        <v>33636.201500000003</v>
      </c>
      <c r="L15" s="22">
        <f t="shared" si="0"/>
        <v>56429.1515</v>
      </c>
      <c r="M15" s="22">
        <f t="shared" si="0"/>
        <v>60436.701499999996</v>
      </c>
      <c r="N15" s="22">
        <f t="shared" si="0"/>
        <v>67199.441500000001</v>
      </c>
      <c r="O15" s="22">
        <f t="shared" si="0"/>
        <v>48238.310620000004</v>
      </c>
      <c r="P15" s="22">
        <f t="shared" si="0"/>
        <v>47036.451509999999</v>
      </c>
      <c r="Q15" s="22">
        <f t="shared" si="0"/>
        <v>28802.592479999999</v>
      </c>
      <c r="R15" s="29"/>
    </row>
    <row r="16" spans="1:18" s="30" customFormat="1" ht="27" customHeight="1" x14ac:dyDescent="0.45">
      <c r="A16" s="45"/>
      <c r="B16" s="42"/>
      <c r="C16" s="80"/>
      <c r="D16" s="6" t="s">
        <v>30</v>
      </c>
      <c r="E16" s="21">
        <f>F16+G16+H16+I16+J16+K16+L16+M16+N16+O16+P16+Q16</f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9"/>
    </row>
    <row r="17" spans="1:19" s="30" customFormat="1" ht="27" customHeight="1" x14ac:dyDescent="0.45">
      <c r="A17" s="45"/>
      <c r="B17" s="42"/>
      <c r="C17" s="80"/>
      <c r="D17" s="6" t="s">
        <v>31</v>
      </c>
      <c r="E17" s="21">
        <f t="shared" ref="E17:E21" si="1">F17+G17+H17+I17+J17+K17+L17+M17+N17+O17+P17+Q17</f>
        <v>371755</v>
      </c>
      <c r="F17" s="21">
        <v>0</v>
      </c>
      <c r="G17" s="21">
        <v>10200</v>
      </c>
      <c r="H17" s="21">
        <v>12100</v>
      </c>
      <c r="I17" s="21">
        <v>37200</v>
      </c>
      <c r="J17" s="21">
        <v>38500</v>
      </c>
      <c r="K17" s="21">
        <v>26800</v>
      </c>
      <c r="L17" s="21">
        <v>45000</v>
      </c>
      <c r="M17" s="21">
        <v>48200</v>
      </c>
      <c r="N17" s="21">
        <v>53600</v>
      </c>
      <c r="O17" s="21">
        <v>38400</v>
      </c>
      <c r="P17" s="21">
        <v>37500</v>
      </c>
      <c r="Q17" s="21">
        <v>24255</v>
      </c>
      <c r="R17" s="29"/>
    </row>
    <row r="18" spans="1:19" s="30" customFormat="1" ht="24.75" customHeight="1" x14ac:dyDescent="0.45">
      <c r="A18" s="45"/>
      <c r="B18" s="42"/>
      <c r="C18" s="80"/>
      <c r="D18" s="6" t="s">
        <v>32</v>
      </c>
      <c r="E18" s="37">
        <f t="shared" si="1"/>
        <v>93741.326610000004</v>
      </c>
      <c r="F18" s="37">
        <v>0</v>
      </c>
      <c r="G18" s="21">
        <v>3033.3415</v>
      </c>
      <c r="H18" s="21">
        <v>3128.9614999999999</v>
      </c>
      <c r="I18" s="21">
        <v>9766.3615000000009</v>
      </c>
      <c r="J18" s="21">
        <v>9788.8114999999998</v>
      </c>
      <c r="K18" s="21">
        <v>6836.2015000000001</v>
      </c>
      <c r="L18" s="21">
        <v>11429.1515</v>
      </c>
      <c r="M18" s="21">
        <v>12236.701499999999</v>
      </c>
      <c r="N18" s="21">
        <v>13599.441500000001</v>
      </c>
      <c r="O18" s="21">
        <v>9838.3106200000002</v>
      </c>
      <c r="P18" s="21">
        <v>9536.4515100000008</v>
      </c>
      <c r="Q18" s="21">
        <f>4622.3316-74.73912</f>
        <v>4547.5924800000003</v>
      </c>
      <c r="R18" s="29" t="s">
        <v>65</v>
      </c>
    </row>
    <row r="19" spans="1:19" s="30" customFormat="1" ht="48" customHeight="1" x14ac:dyDescent="0.45">
      <c r="A19" s="45"/>
      <c r="B19" s="42"/>
      <c r="C19" s="80"/>
      <c r="D19" s="7" t="s">
        <v>33</v>
      </c>
      <c r="E19" s="21">
        <f t="shared" si="1"/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9"/>
    </row>
    <row r="20" spans="1:19" s="30" customFormat="1" ht="24" customHeight="1" x14ac:dyDescent="0.45">
      <c r="A20" s="45"/>
      <c r="B20" s="42"/>
      <c r="C20" s="80"/>
      <c r="D20" s="7" t="s">
        <v>34</v>
      </c>
      <c r="E20" s="21">
        <f t="shared" si="1"/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9"/>
    </row>
    <row r="21" spans="1:19" s="30" customFormat="1" ht="27" customHeight="1" x14ac:dyDescent="0.45">
      <c r="A21" s="46"/>
      <c r="B21" s="43"/>
      <c r="C21" s="81"/>
      <c r="D21" s="7" t="s">
        <v>35</v>
      </c>
      <c r="E21" s="21">
        <f t="shared" si="1"/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9"/>
    </row>
    <row r="22" spans="1:19" ht="19.5" customHeight="1" x14ac:dyDescent="0.45">
      <c r="A22" s="44" t="s">
        <v>83</v>
      </c>
      <c r="B22" s="41" t="s">
        <v>121</v>
      </c>
      <c r="C22" s="79" t="s">
        <v>134</v>
      </c>
      <c r="D22" s="6" t="s">
        <v>29</v>
      </c>
      <c r="E22" s="22">
        <f>E23+E24+E25+E26+E28</f>
        <v>616623</v>
      </c>
      <c r="F22" s="22">
        <f>F23+F24+F25+F26+F28</f>
        <v>0</v>
      </c>
      <c r="G22" s="22">
        <f t="shared" ref="G22:Q22" si="2">G23+G24+G25+G26+G28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2">
        <f t="shared" si="2"/>
        <v>0</v>
      </c>
      <c r="L22" s="22">
        <f t="shared" si="2"/>
        <v>0</v>
      </c>
      <c r="M22" s="22">
        <f t="shared" si="2"/>
        <v>1071.4022500000001</v>
      </c>
      <c r="N22" s="22">
        <f t="shared" si="2"/>
        <v>0</v>
      </c>
      <c r="O22" s="22">
        <f t="shared" si="2"/>
        <v>0</v>
      </c>
      <c r="P22" s="22">
        <f t="shared" si="2"/>
        <v>0</v>
      </c>
      <c r="Q22" s="22">
        <f t="shared" si="2"/>
        <v>7551.5977499999999</v>
      </c>
    </row>
    <row r="23" spans="1:19" ht="27" customHeight="1" x14ac:dyDescent="0.45">
      <c r="A23" s="45"/>
      <c r="B23" s="42"/>
      <c r="C23" s="80"/>
      <c r="D23" s="6" t="s">
        <v>30</v>
      </c>
      <c r="E23" s="21">
        <f>E30+E37+E44+E51+E58+E65+E72+E79+E86+E93+E100</f>
        <v>0</v>
      </c>
      <c r="F23" s="21">
        <f t="shared" ref="F23:Q23" si="3">F30+F37+F44+F51+F58+F65+F72+F79+F86+F93+F100</f>
        <v>0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0</v>
      </c>
      <c r="M23" s="21">
        <f t="shared" si="3"/>
        <v>0</v>
      </c>
      <c r="N23" s="21">
        <f t="shared" si="3"/>
        <v>0</v>
      </c>
      <c r="O23" s="21">
        <f t="shared" si="3"/>
        <v>0</v>
      </c>
      <c r="P23" s="21">
        <f t="shared" si="3"/>
        <v>0</v>
      </c>
      <c r="Q23" s="21">
        <f t="shared" si="3"/>
        <v>0</v>
      </c>
    </row>
    <row r="24" spans="1:19" ht="27" customHeight="1" x14ac:dyDescent="0.45">
      <c r="A24" s="45"/>
      <c r="B24" s="42"/>
      <c r="C24" s="80"/>
      <c r="D24" s="6" t="s">
        <v>31</v>
      </c>
      <c r="E24" s="21">
        <f t="shared" ref="E24:Q24" si="4">E31+E38+E45+E52+E59+E66+E73+E80+E87+E94+E101</f>
        <v>0</v>
      </c>
      <c r="F24" s="21">
        <f t="shared" si="4"/>
        <v>0</v>
      </c>
      <c r="G24" s="21">
        <f t="shared" si="4"/>
        <v>0</v>
      </c>
      <c r="H24" s="21">
        <f t="shared" si="4"/>
        <v>0</v>
      </c>
      <c r="I24" s="21">
        <f t="shared" si="4"/>
        <v>0</v>
      </c>
      <c r="J24" s="21">
        <f t="shared" si="4"/>
        <v>0</v>
      </c>
      <c r="K24" s="21">
        <f t="shared" si="4"/>
        <v>0</v>
      </c>
      <c r="L24" s="21">
        <f t="shared" si="4"/>
        <v>0</v>
      </c>
      <c r="M24" s="21">
        <f t="shared" si="4"/>
        <v>0</v>
      </c>
      <c r="N24" s="21">
        <f t="shared" si="4"/>
        <v>0</v>
      </c>
      <c r="O24" s="21">
        <f t="shared" si="4"/>
        <v>0</v>
      </c>
      <c r="P24" s="21">
        <f t="shared" si="4"/>
        <v>0</v>
      </c>
      <c r="Q24" s="21">
        <f t="shared" si="4"/>
        <v>0</v>
      </c>
    </row>
    <row r="25" spans="1:19" ht="24.75" customHeight="1" x14ac:dyDescent="0.45">
      <c r="A25" s="45"/>
      <c r="B25" s="42"/>
      <c r="C25" s="80"/>
      <c r="D25" s="6" t="s">
        <v>32</v>
      </c>
      <c r="E25" s="21">
        <f t="shared" ref="E25:Q25" si="5">E32+E39+E46+E53+E60+E67+E74+E81+E88+E95+E102</f>
        <v>8623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 t="shared" si="5"/>
        <v>0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5"/>
        <v>1071.4022500000001</v>
      </c>
      <c r="N25" s="21">
        <f t="shared" si="5"/>
        <v>0</v>
      </c>
      <c r="O25" s="21">
        <f t="shared" si="5"/>
        <v>0</v>
      </c>
      <c r="P25" s="21">
        <f t="shared" si="5"/>
        <v>0</v>
      </c>
      <c r="Q25" s="93">
        <f t="shared" si="5"/>
        <v>7551.5977499999999</v>
      </c>
      <c r="R25" s="87" t="s">
        <v>65</v>
      </c>
      <c r="S25" s="88"/>
    </row>
    <row r="26" spans="1:19" ht="48" customHeight="1" x14ac:dyDescent="0.45">
      <c r="A26" s="45"/>
      <c r="B26" s="42"/>
      <c r="C26" s="80"/>
      <c r="D26" s="7" t="s">
        <v>33</v>
      </c>
      <c r="E26" s="21">
        <f t="shared" ref="E26:Q26" si="6">E33+E40+E47+E54+E61+E68+E75+E82+E89+E96+E103</f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1">
        <f t="shared" si="6"/>
        <v>0</v>
      </c>
      <c r="K26" s="21">
        <f t="shared" si="6"/>
        <v>0</v>
      </c>
      <c r="L26" s="21">
        <f t="shared" si="6"/>
        <v>0</v>
      </c>
      <c r="M26" s="21">
        <f t="shared" si="6"/>
        <v>0</v>
      </c>
      <c r="N26" s="21">
        <f t="shared" si="6"/>
        <v>0</v>
      </c>
      <c r="O26" s="21">
        <f t="shared" si="6"/>
        <v>0</v>
      </c>
      <c r="P26" s="21">
        <f t="shared" si="6"/>
        <v>0</v>
      </c>
      <c r="Q26" s="93">
        <f t="shared" si="6"/>
        <v>0</v>
      </c>
      <c r="R26" s="87"/>
      <c r="S26" s="88"/>
    </row>
    <row r="27" spans="1:19" ht="24" customHeight="1" x14ac:dyDescent="0.45">
      <c r="A27" s="45"/>
      <c r="B27" s="42"/>
      <c r="C27" s="80"/>
      <c r="D27" s="7" t="s">
        <v>34</v>
      </c>
      <c r="E27" s="37">
        <f t="shared" ref="E27:Q27" si="7">E34+E41+E48+E55+E62+E69+E76+E83+E90+E97+E104</f>
        <v>0</v>
      </c>
      <c r="F27" s="37">
        <f t="shared" si="7"/>
        <v>0</v>
      </c>
      <c r="G27" s="37">
        <f t="shared" si="7"/>
        <v>0</v>
      </c>
      <c r="H27" s="37">
        <f t="shared" si="7"/>
        <v>0</v>
      </c>
      <c r="I27" s="37">
        <f t="shared" si="7"/>
        <v>0</v>
      </c>
      <c r="J27" s="37">
        <f t="shared" si="7"/>
        <v>0</v>
      </c>
      <c r="K27" s="37">
        <f t="shared" si="7"/>
        <v>0</v>
      </c>
      <c r="L27" s="37">
        <f t="shared" si="7"/>
        <v>0</v>
      </c>
      <c r="M27" s="37">
        <f t="shared" si="7"/>
        <v>0</v>
      </c>
      <c r="N27" s="37">
        <f t="shared" si="7"/>
        <v>0</v>
      </c>
      <c r="O27" s="37">
        <f t="shared" si="7"/>
        <v>0</v>
      </c>
      <c r="P27" s="37">
        <f t="shared" si="7"/>
        <v>0</v>
      </c>
      <c r="Q27" s="85">
        <f t="shared" si="7"/>
        <v>0</v>
      </c>
      <c r="R27" s="87"/>
      <c r="S27" s="88"/>
    </row>
    <row r="28" spans="1:19" ht="27" customHeight="1" x14ac:dyDescent="0.45">
      <c r="A28" s="46"/>
      <c r="B28" s="43"/>
      <c r="C28" s="81"/>
      <c r="D28" s="7" t="s">
        <v>35</v>
      </c>
      <c r="E28" s="21">
        <f>E35+E42+E49+E56+E63+E70+E77+E84+E91+E98+E105</f>
        <v>608000</v>
      </c>
      <c r="F28" s="37">
        <f t="shared" ref="F28:Q28" si="8">F35+F42+F49+F56+F63+F70+F77+F84+F91+F98+F105</f>
        <v>0</v>
      </c>
      <c r="G28" s="37">
        <f t="shared" si="8"/>
        <v>0</v>
      </c>
      <c r="H28" s="37">
        <f t="shared" si="8"/>
        <v>0</v>
      </c>
      <c r="I28" s="37">
        <f t="shared" si="8"/>
        <v>0</v>
      </c>
      <c r="J28" s="37">
        <f t="shared" si="8"/>
        <v>0</v>
      </c>
      <c r="K28" s="37">
        <f t="shared" si="8"/>
        <v>0</v>
      </c>
      <c r="L28" s="37">
        <f t="shared" si="8"/>
        <v>0</v>
      </c>
      <c r="M28" s="37">
        <f t="shared" si="8"/>
        <v>0</v>
      </c>
      <c r="N28" s="37">
        <f t="shared" si="8"/>
        <v>0</v>
      </c>
      <c r="O28" s="37">
        <f t="shared" si="8"/>
        <v>0</v>
      </c>
      <c r="P28" s="37">
        <f t="shared" si="8"/>
        <v>0</v>
      </c>
      <c r="Q28" s="85">
        <f t="shared" si="8"/>
        <v>0</v>
      </c>
      <c r="R28" s="87"/>
      <c r="S28" s="88"/>
    </row>
    <row r="29" spans="1:19" ht="26.25" customHeight="1" x14ac:dyDescent="0.25">
      <c r="A29" s="47" t="s">
        <v>84</v>
      </c>
      <c r="B29" s="41" t="s">
        <v>122</v>
      </c>
      <c r="C29" s="79" t="s">
        <v>134</v>
      </c>
      <c r="D29" s="6" t="s">
        <v>29</v>
      </c>
      <c r="E29" s="22">
        <f>E30+E31+E32+E33+E35</f>
        <v>227000</v>
      </c>
      <c r="F29" s="22">
        <f>F30+F31+F32+F33+F35</f>
        <v>0</v>
      </c>
      <c r="G29" s="22">
        <f t="shared" ref="G29:Q29" si="9">G30+G31+G32+G33+G35</f>
        <v>0</v>
      </c>
      <c r="H29" s="22">
        <f t="shared" si="9"/>
        <v>0</v>
      </c>
      <c r="I29" s="22">
        <f t="shared" si="9"/>
        <v>0</v>
      </c>
      <c r="J29" s="22">
        <f t="shared" si="9"/>
        <v>0</v>
      </c>
      <c r="K29" s="22">
        <f t="shared" si="9"/>
        <v>0</v>
      </c>
      <c r="L29" s="22">
        <f t="shared" si="9"/>
        <v>0</v>
      </c>
      <c r="M29" s="22">
        <f t="shared" si="9"/>
        <v>0</v>
      </c>
      <c r="N29" s="22">
        <f t="shared" si="9"/>
        <v>0</v>
      </c>
      <c r="O29" s="22">
        <f t="shared" si="9"/>
        <v>0</v>
      </c>
      <c r="P29" s="22">
        <f t="shared" si="9"/>
        <v>0</v>
      </c>
      <c r="Q29" s="86">
        <f t="shared" si="9"/>
        <v>0</v>
      </c>
      <c r="R29" s="89"/>
      <c r="S29" s="88"/>
    </row>
    <row r="30" spans="1:19" ht="26.25" customHeight="1" x14ac:dyDescent="0.25">
      <c r="A30" s="45"/>
      <c r="B30" s="42"/>
      <c r="C30" s="80"/>
      <c r="D30" s="6" t="s">
        <v>30</v>
      </c>
      <c r="E30" s="22">
        <f>F30+G30+H30+I30+J30+K30+L30+M30+N30+O30+P30+Q30</f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86">
        <v>0</v>
      </c>
      <c r="R30" s="89"/>
      <c r="S30" s="88"/>
    </row>
    <row r="31" spans="1:19" ht="26.25" customHeight="1" x14ac:dyDescent="0.25">
      <c r="A31" s="45"/>
      <c r="B31" s="42"/>
      <c r="C31" s="80"/>
      <c r="D31" s="6" t="s">
        <v>31</v>
      </c>
      <c r="E31" s="22">
        <f>F31+G31+H31+I31+J31+K31+L31+M31+N31+O31+P31+Q31</f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86">
        <v>0</v>
      </c>
      <c r="R31" s="89"/>
      <c r="S31" s="88"/>
    </row>
    <row r="32" spans="1:19" ht="20.25" customHeight="1" x14ac:dyDescent="0.25">
      <c r="A32" s="45"/>
      <c r="B32" s="42"/>
      <c r="C32" s="80"/>
      <c r="D32" s="6" t="s">
        <v>32</v>
      </c>
      <c r="E32" s="22">
        <f t="shared" ref="E32" si="10">F32+G32+H32+I32+J32+K32+L32+M32+N32+O32+P32+Q32</f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86">
        <v>0</v>
      </c>
      <c r="R32" s="89"/>
      <c r="S32" s="88"/>
    </row>
    <row r="33" spans="1:19" ht="44.25" customHeight="1" x14ac:dyDescent="0.25">
      <c r="A33" s="45"/>
      <c r="B33" s="42"/>
      <c r="C33" s="80"/>
      <c r="D33" s="7" t="s">
        <v>33</v>
      </c>
      <c r="E33" s="22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86">
        <v>0</v>
      </c>
      <c r="R33" s="89"/>
      <c r="S33" s="88"/>
    </row>
    <row r="34" spans="1:19" ht="26.25" customHeight="1" x14ac:dyDescent="0.25">
      <c r="A34" s="45"/>
      <c r="B34" s="42"/>
      <c r="C34" s="80"/>
      <c r="D34" s="7" t="s">
        <v>34</v>
      </c>
      <c r="E34" s="22">
        <f>F34+G34+H34+I34+J34+K34+L34+M34+N34+O34+P34+Q34</f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86">
        <v>0</v>
      </c>
      <c r="R34" s="89"/>
      <c r="S34" s="88"/>
    </row>
    <row r="35" spans="1:19" ht="23.25" customHeight="1" x14ac:dyDescent="0.25">
      <c r="A35" s="46"/>
      <c r="B35" s="43"/>
      <c r="C35" s="81"/>
      <c r="D35" s="7" t="s">
        <v>35</v>
      </c>
      <c r="E35" s="22">
        <v>227000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93">
        <v>0</v>
      </c>
      <c r="R35" s="90"/>
      <c r="S35" s="88"/>
    </row>
    <row r="36" spans="1:19" ht="29.25" customHeight="1" x14ac:dyDescent="0.25">
      <c r="A36" s="47" t="s">
        <v>85</v>
      </c>
      <c r="B36" s="41" t="s">
        <v>123</v>
      </c>
      <c r="C36" s="79" t="s">
        <v>134</v>
      </c>
      <c r="D36" s="6" t="s">
        <v>29</v>
      </c>
      <c r="E36" s="22">
        <f>E37+E38+E39+E40+E42</f>
        <v>212000</v>
      </c>
      <c r="F36" s="23">
        <f>F37+F38+F39+F40+F41+F42</f>
        <v>0</v>
      </c>
      <c r="G36" s="23">
        <f t="shared" ref="G36:J36" si="11">G37+G38+G39+G40+G41+G42</f>
        <v>0</v>
      </c>
      <c r="H36" s="23">
        <f t="shared" si="11"/>
        <v>0</v>
      </c>
      <c r="I36" s="23">
        <f t="shared" si="11"/>
        <v>0</v>
      </c>
      <c r="J36" s="23">
        <f t="shared" si="11"/>
        <v>0</v>
      </c>
      <c r="K36" s="23">
        <v>0</v>
      </c>
      <c r="L36" s="23">
        <f t="shared" ref="L36:N36" si="12">L37+L38+L39+L40+L41+L42</f>
        <v>0</v>
      </c>
      <c r="M36" s="23">
        <f t="shared" si="12"/>
        <v>0</v>
      </c>
      <c r="N36" s="23">
        <f t="shared" si="12"/>
        <v>0</v>
      </c>
      <c r="O36" s="23">
        <v>0</v>
      </c>
      <c r="P36" s="23">
        <f t="shared" ref="P36:Q36" si="13">P37+P38+P39+P40+P41+P42</f>
        <v>0</v>
      </c>
      <c r="Q36" s="94">
        <f t="shared" si="13"/>
        <v>0</v>
      </c>
      <c r="R36" s="91"/>
      <c r="S36" s="88"/>
    </row>
    <row r="37" spans="1:19" ht="26.25" customHeight="1" x14ac:dyDescent="0.25">
      <c r="A37" s="45"/>
      <c r="B37" s="42"/>
      <c r="C37" s="80"/>
      <c r="D37" s="6" t="s">
        <v>30</v>
      </c>
      <c r="E37" s="22">
        <f>F37+G37+H37+I37+J37+K37+L37+M37+N37+O37+P37+Q37</f>
        <v>0</v>
      </c>
      <c r="F37" s="22">
        <f>G37+H37+I37+J37+K37+L37+M37+N37+O37+P37+Q37+R37</f>
        <v>0</v>
      </c>
      <c r="G37" s="22">
        <f>H37+I37+J37+K37+L37+M37+N37+O37+P37+Q37+R37+S37</f>
        <v>0</v>
      </c>
      <c r="H37" s="22">
        <f>I37+J37+K37+L37+M37+N37+O37+P37+Q37+R37+S37+T37</f>
        <v>0</v>
      </c>
      <c r="I37" s="22">
        <f>J37+K37+L37+M37+N37+O37+P37+Q37+R37+S37+T37+U37</f>
        <v>0</v>
      </c>
      <c r="J37" s="22">
        <f>K37+L37+M37+N37+O37+P37+Q37+R37+S37+T37+U37+V37</f>
        <v>0</v>
      </c>
      <c r="K37" s="22">
        <f>L37+M37+N37+O37+P37+Q37+R37+S37+T37+U37+V37+W37</f>
        <v>0</v>
      </c>
      <c r="L37" s="22">
        <f>M37+N37+O37+P37+Q37+R37+S37+T37+U37+V37+W37+X37</f>
        <v>0</v>
      </c>
      <c r="M37" s="22">
        <f>N37+O37+P37+Q37+R37+S37+T37+U37+V37+W37+X37+Y37</f>
        <v>0</v>
      </c>
      <c r="N37" s="22">
        <f>O37+P37+Q37+R37+S37+T37+U37+V37+W37+X37+Y37+Z37</f>
        <v>0</v>
      </c>
      <c r="O37" s="22">
        <f>P37+Q37+R37+S37+T37+U37+V37+W37+X37+Y37+Z37+AA37</f>
        <v>0</v>
      </c>
      <c r="P37" s="22">
        <f>Q37+R37+S37+T37+U37+V37+W37+X37+Y37+Z37+AA37+AB37</f>
        <v>0</v>
      </c>
      <c r="Q37" s="86">
        <f>R37+S37+T37+U37+V37+W37+X37+Y37+Z37+AA37+AB37+AC37</f>
        <v>0</v>
      </c>
      <c r="R37" s="89"/>
      <c r="S37" s="88"/>
    </row>
    <row r="38" spans="1:19" ht="27.75" customHeight="1" x14ac:dyDescent="0.25">
      <c r="A38" s="45"/>
      <c r="B38" s="42"/>
      <c r="C38" s="80"/>
      <c r="D38" s="6" t="s">
        <v>31</v>
      </c>
      <c r="E38" s="22">
        <f t="shared" ref="E38" si="14">F38+G38+H38+I38+J38+K38+L38+M38+N38+O38+P38+Q38</f>
        <v>0</v>
      </c>
      <c r="F38" s="22">
        <f>G38+H38+I38+J38+K38+L38+M38+N38+O38+P38+Q38+R38</f>
        <v>0</v>
      </c>
      <c r="G38" s="22">
        <f>H38+I38+J38+K38+L38+M38+N38+O38+P38+Q38+R38+S38</f>
        <v>0</v>
      </c>
      <c r="H38" s="22">
        <f>I38+J38+K38+L38+M38+N38+O38+P38+Q38+R38+S38+T38</f>
        <v>0</v>
      </c>
      <c r="I38" s="22">
        <f>J38+K38+L38+M38+N38+O38+P38+Q38+R38+S38+T38+U38</f>
        <v>0</v>
      </c>
      <c r="J38" s="22">
        <f>K38+L38+M38+N38+O38+P38+Q38+R38+S38+T38+U38+V38</f>
        <v>0</v>
      </c>
      <c r="K38" s="22">
        <f>L38+M38+N38+O38+P38+Q38+R38+S38+T38+U38+V38+W38</f>
        <v>0</v>
      </c>
      <c r="L38" s="22">
        <f>M38+N38+O38+P38+Q38+R38+S38+T38+U38+V38+W38+X38</f>
        <v>0</v>
      </c>
      <c r="M38" s="22">
        <f>N38+O38+P38+Q38+R38+S38+T38+U38+V38+W38+X38+Y38</f>
        <v>0</v>
      </c>
      <c r="N38" s="22">
        <f>O38+P38+Q38+R38+S38+T38+U38+V38+W38+X38+Y38+Z38</f>
        <v>0</v>
      </c>
      <c r="O38" s="22">
        <f>P38+Q38+R38+S38+T38+U38+V38+W38+X38+Y38+Z38+AA38</f>
        <v>0</v>
      </c>
      <c r="P38" s="22">
        <f>Q38+R38+S38+T38+U38+V38+W38+X38+Y38+Z38+AA38+AB38</f>
        <v>0</v>
      </c>
      <c r="Q38" s="86">
        <f>R38+S38+T38+U38+V38+W38+X38+Y38+Z38+AA38+AB38+AC38</f>
        <v>0</v>
      </c>
      <c r="R38" s="89"/>
      <c r="S38" s="88"/>
    </row>
    <row r="39" spans="1:19" ht="22.5" customHeight="1" x14ac:dyDescent="0.25">
      <c r="A39" s="45"/>
      <c r="B39" s="42"/>
      <c r="C39" s="80"/>
      <c r="D39" s="6" t="s">
        <v>32</v>
      </c>
      <c r="E39" s="23">
        <f>F39+G39+H39+I39+J39+K39+L39+M39+N39+O39+P39+Q39</f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/>
      <c r="M39" s="21">
        <v>0</v>
      </c>
      <c r="N39" s="21"/>
      <c r="O39" s="21">
        <v>0</v>
      </c>
      <c r="P39" s="21">
        <v>0</v>
      </c>
      <c r="Q39" s="93">
        <v>0</v>
      </c>
      <c r="R39" s="90"/>
      <c r="S39" s="88"/>
    </row>
    <row r="40" spans="1:19" ht="51" customHeight="1" x14ac:dyDescent="0.25">
      <c r="A40" s="45"/>
      <c r="B40" s="42"/>
      <c r="C40" s="80"/>
      <c r="D40" s="7" t="s">
        <v>33</v>
      </c>
      <c r="E40" s="22">
        <f t="shared" ref="E40" si="15">F40+G40+H40+I40+J40+K40+L40+M40+N40+O40+P40+Q40</f>
        <v>0</v>
      </c>
      <c r="F40" s="22">
        <f>G40+H40+I40+J40+K40+L40+M40+N40+O40+P40+Q40+R40</f>
        <v>0</v>
      </c>
      <c r="G40" s="22">
        <f>H40+I40+J40+K40+L40+M40+N40+O40+P40+Q40+R40+S40</f>
        <v>0</v>
      </c>
      <c r="H40" s="22">
        <f>I40+J40+K40+L40+M40+N40+O40+P40+Q40+R40+S40+T40</f>
        <v>0</v>
      </c>
      <c r="I40" s="22">
        <f>J40+K40+L40+M40+N40+O40+P40+Q40+R40+S40+T40+U40</f>
        <v>0</v>
      </c>
      <c r="J40" s="22">
        <f>K40+L40+M40+N40+O40+P40+Q40+R40+S40+T40+U40+V40</f>
        <v>0</v>
      </c>
      <c r="K40" s="22">
        <f>L40+M40+N40+O40+P40+Q40+R40+S40+T40+U40+V40+W40</f>
        <v>0</v>
      </c>
      <c r="L40" s="22">
        <f>M40+N40+O40+P40+Q40+R40+S40+T40+U40+V40+W40+X40</f>
        <v>0</v>
      </c>
      <c r="M40" s="22">
        <f>N40+O40+P40+Q40+R40+S40+T40+U40+V40+W40+X40+Y40</f>
        <v>0</v>
      </c>
      <c r="N40" s="22">
        <f>O40+P40+Q40+R40+S40+T40+U40+V40+W40+X40+Y40+Z40</f>
        <v>0</v>
      </c>
      <c r="O40" s="22">
        <f>P40+Q40+R40+S40+T40+U40+V40+W40+X40+Y40+Z40+AA40</f>
        <v>0</v>
      </c>
      <c r="P40" s="22">
        <f>Q40+R40+S40+T40+U40+V40+W40+X40+Y40+Z40+AA40+AB40</f>
        <v>0</v>
      </c>
      <c r="Q40" s="86">
        <f>R40+S40+T40+U40+V40+W40+X40+Y40+Z40+AA40+AB40+AC40</f>
        <v>0</v>
      </c>
      <c r="R40" s="89"/>
      <c r="S40" s="88"/>
    </row>
    <row r="41" spans="1:19" ht="27" customHeight="1" x14ac:dyDescent="0.25">
      <c r="A41" s="45"/>
      <c r="B41" s="42"/>
      <c r="C41" s="80"/>
      <c r="D41" s="7" t="s">
        <v>34</v>
      </c>
      <c r="E41" s="22">
        <f>F41+G41+H41+I41+J41+K41+L41+M41+N41+O41+P41+Q41</f>
        <v>0</v>
      </c>
      <c r="F41" s="22">
        <f>G41+H41+I41+J41+K41+L41+M41+N41+O41+P41+Q41+R41</f>
        <v>0</v>
      </c>
      <c r="G41" s="22">
        <f>H41+I41+J41+K41+L41+M41+N41+O41+P41+Q41+R41+S41</f>
        <v>0</v>
      </c>
      <c r="H41" s="22">
        <f>I41+J41+K41+L41+M41+N41+O41+P41+Q41+R41+S41+T41</f>
        <v>0</v>
      </c>
      <c r="I41" s="22">
        <f>J41+K41+L41+M41+N41+O41+P41+Q41+R41+S41+T41+U41</f>
        <v>0</v>
      </c>
      <c r="J41" s="22">
        <f>K41+L41+M41+N41+O41+P41+Q41+R41+S41+T41+U41+V41</f>
        <v>0</v>
      </c>
      <c r="K41" s="22">
        <f>L41+M41+N41+O41+P41+Q41+R41+S41+T41+U41+V41+W41</f>
        <v>0</v>
      </c>
      <c r="L41" s="22">
        <f>M41+N41+O41+P41+Q41+R41+S41+T41+U41+V41+W41+X41</f>
        <v>0</v>
      </c>
      <c r="M41" s="22">
        <f>N41+O41+P41+Q41+R41+S41+T41+U41+V41+W41+X41+Y41</f>
        <v>0</v>
      </c>
      <c r="N41" s="22">
        <f>O41+P41+Q41+R41+S41+T41+U41+V41+W41+X41+Y41+Z41</f>
        <v>0</v>
      </c>
      <c r="O41" s="22">
        <f>P41+Q41+R41+S41+T41+U41+V41+W41+X41+Y41+Z41+AA41</f>
        <v>0</v>
      </c>
      <c r="P41" s="22">
        <f>Q41+R41+S41+T41+U41+V41+W41+X41+Y41+Z41+AA41+AB41</f>
        <v>0</v>
      </c>
      <c r="Q41" s="86">
        <f>R41+S41+T41+U41+V41+W41+X41+Y41+Z41+AA41+AB41+AC41</f>
        <v>0</v>
      </c>
      <c r="R41" s="89"/>
      <c r="S41" s="88"/>
    </row>
    <row r="42" spans="1:19" ht="26.25" customHeight="1" x14ac:dyDescent="0.25">
      <c r="A42" s="46"/>
      <c r="B42" s="43"/>
      <c r="C42" s="81"/>
      <c r="D42" s="7" t="s">
        <v>35</v>
      </c>
      <c r="E42" s="22">
        <v>212000</v>
      </c>
      <c r="F42" s="22">
        <f>G42+H42+I42+J42+K42+L42+M42+N42+O42+P42+Q42+R42</f>
        <v>0</v>
      </c>
      <c r="G42" s="22">
        <f>H42+I42+J42+K42+L42+M42+N42+O42+P42+Q42+R42+S42</f>
        <v>0</v>
      </c>
      <c r="H42" s="22">
        <f>I42+J42+K42+L42+M42+N42+O42+P42+Q42+R42+S42+T42</f>
        <v>0</v>
      </c>
      <c r="I42" s="22">
        <f>J42+K42+L42+M42+N42+O42+P42+Q42+R42+S42+T42+U42</f>
        <v>0</v>
      </c>
      <c r="J42" s="22">
        <f>K42+L42+M42+N42+O42+P42+Q42+R42+S42+T42+U42+V42</f>
        <v>0</v>
      </c>
      <c r="K42" s="22">
        <f>L42+M42+N42+O42+P42+Q42+R42+S42+T42+U42+V42+W42</f>
        <v>0</v>
      </c>
      <c r="L42" s="22">
        <f>M42+N42+O42+P42+Q42+R42+S42+T42+U42+V42+W42+X42</f>
        <v>0</v>
      </c>
      <c r="M42" s="22">
        <f>N42+O42+P42+Q42+R42+S42+T42+U42+V42+W42+X42+Y42</f>
        <v>0</v>
      </c>
      <c r="N42" s="22">
        <f>O42+P42+Q42+R42+S42+T42+U42+V42+W42+X42+Y42+Z42</f>
        <v>0</v>
      </c>
      <c r="O42" s="22">
        <f>P42+Q42+R42+S42+T42+U42+V42+W42+X42+Y42+Z42+AA42</f>
        <v>0</v>
      </c>
      <c r="P42" s="22">
        <f>Q42+R42+S42+T42+U42+V42+W42+X42+Y42+Z42+AA42+AB42</f>
        <v>0</v>
      </c>
      <c r="Q42" s="86">
        <f>R42+S42+T42+U42+V42+W42+X42+Y42+Z42+AA42+AB42+AC42</f>
        <v>0</v>
      </c>
      <c r="R42" s="89"/>
      <c r="S42" s="88"/>
    </row>
    <row r="43" spans="1:19" ht="26.25" customHeight="1" x14ac:dyDescent="0.25">
      <c r="A43" s="44" t="s">
        <v>86</v>
      </c>
      <c r="B43" s="41" t="s">
        <v>124</v>
      </c>
      <c r="C43" s="79" t="s">
        <v>134</v>
      </c>
      <c r="D43" s="6" t="s">
        <v>29</v>
      </c>
      <c r="E43" s="22">
        <f>E44+E45+E46+E47+E49</f>
        <v>7500</v>
      </c>
      <c r="F43" s="22">
        <f t="shared" ref="F43:Q43" si="16">F44+F45+F46+F47+F49</f>
        <v>0</v>
      </c>
      <c r="G43" s="22">
        <f t="shared" si="16"/>
        <v>0</v>
      </c>
      <c r="H43" s="22">
        <f t="shared" si="16"/>
        <v>0</v>
      </c>
      <c r="I43" s="22">
        <f t="shared" si="16"/>
        <v>0</v>
      </c>
      <c r="J43" s="22">
        <f t="shared" si="16"/>
        <v>0</v>
      </c>
      <c r="K43" s="22">
        <f t="shared" si="16"/>
        <v>0</v>
      </c>
      <c r="L43" s="22">
        <f t="shared" si="16"/>
        <v>0</v>
      </c>
      <c r="M43" s="22">
        <f t="shared" si="16"/>
        <v>0</v>
      </c>
      <c r="N43" s="22">
        <f t="shared" si="16"/>
        <v>0</v>
      </c>
      <c r="O43" s="22">
        <f t="shared" si="16"/>
        <v>0</v>
      </c>
      <c r="P43" s="22">
        <f t="shared" si="16"/>
        <v>0</v>
      </c>
      <c r="Q43" s="86">
        <f t="shared" si="16"/>
        <v>7500</v>
      </c>
      <c r="R43" s="89"/>
      <c r="S43" s="88"/>
    </row>
    <row r="44" spans="1:19" ht="26.25" customHeight="1" x14ac:dyDescent="0.25">
      <c r="A44" s="45"/>
      <c r="B44" s="42"/>
      <c r="C44" s="80"/>
      <c r="D44" s="6" t="s">
        <v>30</v>
      </c>
      <c r="E44" s="22">
        <f>SUM(F44:Q44)</f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93">
        <v>0</v>
      </c>
      <c r="R44" s="90"/>
      <c r="S44" s="88"/>
    </row>
    <row r="45" spans="1:19" ht="25.5" customHeight="1" x14ac:dyDescent="0.25">
      <c r="A45" s="45"/>
      <c r="B45" s="42"/>
      <c r="C45" s="80"/>
      <c r="D45" s="6" t="s">
        <v>31</v>
      </c>
      <c r="E45" s="22">
        <f t="shared" ref="E45:E47" si="17">SUM(F45:Q45)</f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93">
        <v>0</v>
      </c>
      <c r="R45" s="90"/>
      <c r="S45" s="88"/>
    </row>
    <row r="46" spans="1:19" ht="21.75" customHeight="1" x14ac:dyDescent="0.25">
      <c r="A46" s="45"/>
      <c r="B46" s="42"/>
      <c r="C46" s="80"/>
      <c r="D46" s="6" t="s">
        <v>32</v>
      </c>
      <c r="E46" s="22">
        <f>SUM(F46:Q46)</f>
        <v>7500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93">
        <v>7500</v>
      </c>
      <c r="R46" s="90"/>
      <c r="S46" s="88"/>
    </row>
    <row r="47" spans="1:19" ht="39" customHeight="1" x14ac:dyDescent="0.25">
      <c r="A47" s="45"/>
      <c r="B47" s="42"/>
      <c r="C47" s="80"/>
      <c r="D47" s="7" t="s">
        <v>33</v>
      </c>
      <c r="E47" s="22">
        <f t="shared" si="17"/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93">
        <v>0</v>
      </c>
      <c r="R47" s="90"/>
      <c r="S47" s="88"/>
    </row>
    <row r="48" spans="1:19" ht="21" customHeight="1" x14ac:dyDescent="0.25">
      <c r="A48" s="45"/>
      <c r="B48" s="42"/>
      <c r="C48" s="80"/>
      <c r="D48" s="7" t="s">
        <v>34</v>
      </c>
      <c r="E48" s="22">
        <f>SUM(F48:Q48)</f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93">
        <v>0</v>
      </c>
      <c r="R48" s="90"/>
      <c r="S48" s="88"/>
    </row>
    <row r="49" spans="1:19" ht="21.75" customHeight="1" x14ac:dyDescent="0.25">
      <c r="A49" s="46"/>
      <c r="B49" s="43"/>
      <c r="C49" s="81"/>
      <c r="D49" s="7" t="s">
        <v>35</v>
      </c>
      <c r="E49" s="22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93">
        <v>0</v>
      </c>
      <c r="R49" s="90"/>
      <c r="S49" s="88"/>
    </row>
    <row r="50" spans="1:19" ht="26.25" customHeight="1" x14ac:dyDescent="0.25">
      <c r="A50" s="44" t="s">
        <v>87</v>
      </c>
      <c r="B50" s="41" t="s">
        <v>125</v>
      </c>
      <c r="C50" s="79" t="s">
        <v>134</v>
      </c>
      <c r="D50" s="6" t="s">
        <v>29</v>
      </c>
      <c r="E50" s="22">
        <f>E51+E52+E53+E54+E56</f>
        <v>1123</v>
      </c>
      <c r="F50" s="22">
        <f>F51+F52+F53+F54+F56</f>
        <v>0</v>
      </c>
      <c r="G50" s="22">
        <f t="shared" ref="G50:Q50" si="18">G51+G52+G53+G54+G56</f>
        <v>0</v>
      </c>
      <c r="H50" s="22">
        <f t="shared" si="18"/>
        <v>0</v>
      </c>
      <c r="I50" s="22">
        <f t="shared" si="18"/>
        <v>0</v>
      </c>
      <c r="J50" s="22">
        <f t="shared" si="18"/>
        <v>0</v>
      </c>
      <c r="K50" s="22">
        <f t="shared" si="18"/>
        <v>0</v>
      </c>
      <c r="L50" s="22">
        <f t="shared" si="18"/>
        <v>0</v>
      </c>
      <c r="M50" s="22">
        <f t="shared" si="18"/>
        <v>1071.4022500000001</v>
      </c>
      <c r="N50" s="22">
        <f t="shared" si="18"/>
        <v>0</v>
      </c>
      <c r="O50" s="22">
        <f t="shared" si="18"/>
        <v>0</v>
      </c>
      <c r="P50" s="22">
        <f t="shared" si="18"/>
        <v>0</v>
      </c>
      <c r="Q50" s="86">
        <f t="shared" si="18"/>
        <v>51.597749999999998</v>
      </c>
      <c r="R50" s="89"/>
      <c r="S50" s="88"/>
    </row>
    <row r="51" spans="1:19" ht="24.75" customHeight="1" x14ac:dyDescent="0.25">
      <c r="A51" s="45"/>
      <c r="B51" s="42"/>
      <c r="C51" s="80"/>
      <c r="D51" s="6" t="s">
        <v>30</v>
      </c>
      <c r="E51" s="22">
        <f>SUM(F51:Q51)</f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93">
        <v>0</v>
      </c>
      <c r="R51" s="90"/>
      <c r="S51" s="88"/>
    </row>
    <row r="52" spans="1:19" ht="23.25" customHeight="1" x14ac:dyDescent="0.25">
      <c r="A52" s="45"/>
      <c r="B52" s="42"/>
      <c r="C52" s="80"/>
      <c r="D52" s="6" t="s">
        <v>31</v>
      </c>
      <c r="E52" s="22">
        <f>SUM(F52:Q52)</f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93">
        <v>0</v>
      </c>
      <c r="R52" s="90"/>
      <c r="S52" s="88"/>
    </row>
    <row r="53" spans="1:19" ht="24.75" customHeight="1" x14ac:dyDescent="0.25">
      <c r="A53" s="45"/>
      <c r="B53" s="42"/>
      <c r="C53" s="80"/>
      <c r="D53" s="6" t="s">
        <v>32</v>
      </c>
      <c r="E53" s="22">
        <f>SUM(F53:Q53)</f>
        <v>1123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1071.4022500000001</v>
      </c>
      <c r="N53" s="21">
        <v>0</v>
      </c>
      <c r="O53" s="21">
        <v>0</v>
      </c>
      <c r="P53" s="21">
        <v>0</v>
      </c>
      <c r="Q53" s="93">
        <v>51.597749999999998</v>
      </c>
      <c r="R53" s="90"/>
      <c r="S53" s="92"/>
    </row>
    <row r="54" spans="1:19" ht="39" customHeight="1" x14ac:dyDescent="0.25">
      <c r="A54" s="45"/>
      <c r="B54" s="42"/>
      <c r="C54" s="80"/>
      <c r="D54" s="7" t="s">
        <v>33</v>
      </c>
      <c r="E54" s="22">
        <f>SUM(F54:Q54)</f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93">
        <v>0</v>
      </c>
      <c r="R54" s="90"/>
      <c r="S54" s="88"/>
    </row>
    <row r="55" spans="1:19" ht="24.75" customHeight="1" x14ac:dyDescent="0.25">
      <c r="A55" s="45"/>
      <c r="B55" s="42"/>
      <c r="C55" s="80"/>
      <c r="D55" s="7" t="s">
        <v>34</v>
      </c>
      <c r="E55" s="22">
        <f>SUM(F55:Q55)</f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93">
        <v>0</v>
      </c>
      <c r="R55" s="90"/>
      <c r="S55" s="88"/>
    </row>
    <row r="56" spans="1:19" ht="26.25" customHeight="1" x14ac:dyDescent="0.25">
      <c r="A56" s="46"/>
      <c r="B56" s="43"/>
      <c r="C56" s="81"/>
      <c r="D56" s="7" t="s">
        <v>35</v>
      </c>
      <c r="E56" s="22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93">
        <v>0</v>
      </c>
      <c r="R56" s="90"/>
      <c r="S56" s="88"/>
    </row>
    <row r="57" spans="1:19" ht="26.25" customHeight="1" x14ac:dyDescent="0.45">
      <c r="A57" s="44" t="s">
        <v>88</v>
      </c>
      <c r="B57" s="41" t="s">
        <v>126</v>
      </c>
      <c r="C57" s="79" t="s">
        <v>134</v>
      </c>
      <c r="D57" s="6" t="s">
        <v>29</v>
      </c>
      <c r="E57" s="22">
        <f>E58+E59+E60+E61+E63</f>
        <v>138400</v>
      </c>
      <c r="F57" s="22">
        <f>F58+F59+F60+F61+F63</f>
        <v>0</v>
      </c>
      <c r="G57" s="22">
        <f t="shared" ref="G57:Q57" si="19">G58+G59+G60+G61+G63</f>
        <v>0</v>
      </c>
      <c r="H57" s="22">
        <f t="shared" si="19"/>
        <v>0</v>
      </c>
      <c r="I57" s="22">
        <f t="shared" si="19"/>
        <v>0</v>
      </c>
      <c r="J57" s="22">
        <f t="shared" si="19"/>
        <v>0</v>
      </c>
      <c r="K57" s="22">
        <f t="shared" si="19"/>
        <v>0</v>
      </c>
      <c r="L57" s="22">
        <f t="shared" si="19"/>
        <v>0</v>
      </c>
      <c r="M57" s="22">
        <f t="shared" si="19"/>
        <v>0</v>
      </c>
      <c r="N57" s="22">
        <f t="shared" si="19"/>
        <v>0</v>
      </c>
      <c r="O57" s="22">
        <f t="shared" si="19"/>
        <v>0</v>
      </c>
      <c r="P57" s="22">
        <f t="shared" si="19"/>
        <v>0</v>
      </c>
      <c r="Q57" s="86">
        <f t="shared" si="19"/>
        <v>0</v>
      </c>
      <c r="R57" s="87"/>
      <c r="S57" s="88"/>
    </row>
    <row r="58" spans="1:19" ht="24.75" customHeight="1" x14ac:dyDescent="0.45">
      <c r="A58" s="45"/>
      <c r="B58" s="42"/>
      <c r="C58" s="80"/>
      <c r="D58" s="6" t="s">
        <v>30</v>
      </c>
      <c r="E58" s="22">
        <f>SUM(F58:Q58)</f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</row>
    <row r="59" spans="1:19" ht="23.25" customHeight="1" x14ac:dyDescent="0.45">
      <c r="A59" s="45"/>
      <c r="B59" s="42"/>
      <c r="C59" s="80"/>
      <c r="D59" s="6" t="s">
        <v>31</v>
      </c>
      <c r="E59" s="22">
        <f>SUM(F59:Q59)</f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</row>
    <row r="60" spans="1:19" ht="24.75" customHeight="1" x14ac:dyDescent="0.45">
      <c r="A60" s="45"/>
      <c r="B60" s="42"/>
      <c r="C60" s="80"/>
      <c r="D60" s="6" t="s">
        <v>32</v>
      </c>
      <c r="E60" s="22">
        <f>SUM(F60:Q60)</f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S60" s="8"/>
    </row>
    <row r="61" spans="1:19" ht="39" customHeight="1" x14ac:dyDescent="0.45">
      <c r="A61" s="45"/>
      <c r="B61" s="42"/>
      <c r="C61" s="80"/>
      <c r="D61" s="7" t="s">
        <v>33</v>
      </c>
      <c r="E61" s="22">
        <f>SUM(F61:Q61)</f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</row>
    <row r="62" spans="1:19" ht="24.75" customHeight="1" x14ac:dyDescent="0.45">
      <c r="A62" s="45"/>
      <c r="B62" s="42"/>
      <c r="C62" s="80"/>
      <c r="D62" s="7" t="s">
        <v>34</v>
      </c>
      <c r="E62" s="22">
        <f>SUM(F62:Q62)</f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</row>
    <row r="63" spans="1:19" ht="26.25" customHeight="1" x14ac:dyDescent="0.45">
      <c r="A63" s="46"/>
      <c r="B63" s="43"/>
      <c r="C63" s="81"/>
      <c r="D63" s="7" t="s">
        <v>35</v>
      </c>
      <c r="E63" s="22">
        <v>138400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</row>
    <row r="64" spans="1:19" ht="26.25" customHeight="1" x14ac:dyDescent="0.45">
      <c r="A64" s="44" t="s">
        <v>89</v>
      </c>
      <c r="B64" s="41" t="s">
        <v>127</v>
      </c>
      <c r="C64" s="79" t="s">
        <v>134</v>
      </c>
      <c r="D64" s="6" t="s">
        <v>29</v>
      </c>
      <c r="E64" s="22">
        <f>E65+E66+E67+E68+E70</f>
        <v>14000</v>
      </c>
      <c r="F64" s="22">
        <f>F65+F66+F67+F68+F70</f>
        <v>0</v>
      </c>
      <c r="G64" s="22">
        <f t="shared" ref="G64:Q64" si="20">G65+G66+G67+G68+G70</f>
        <v>0</v>
      </c>
      <c r="H64" s="22">
        <f t="shared" si="20"/>
        <v>0</v>
      </c>
      <c r="I64" s="22">
        <f t="shared" si="20"/>
        <v>0</v>
      </c>
      <c r="J64" s="22">
        <f t="shared" si="20"/>
        <v>0</v>
      </c>
      <c r="K64" s="22">
        <f t="shared" si="20"/>
        <v>0</v>
      </c>
      <c r="L64" s="22">
        <f t="shared" si="20"/>
        <v>0</v>
      </c>
      <c r="M64" s="22">
        <f t="shared" si="20"/>
        <v>0</v>
      </c>
      <c r="N64" s="22">
        <f t="shared" si="20"/>
        <v>0</v>
      </c>
      <c r="O64" s="22">
        <f t="shared" si="20"/>
        <v>0</v>
      </c>
      <c r="P64" s="22">
        <f t="shared" si="20"/>
        <v>0</v>
      </c>
      <c r="Q64" s="22">
        <f t="shared" si="20"/>
        <v>0</v>
      </c>
    </row>
    <row r="65" spans="1:19" ht="24.75" customHeight="1" x14ac:dyDescent="0.45">
      <c r="A65" s="45"/>
      <c r="B65" s="42"/>
      <c r="C65" s="80"/>
      <c r="D65" s="6" t="s">
        <v>30</v>
      </c>
      <c r="E65" s="22">
        <f>SUM(F65:Q65)</f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</row>
    <row r="66" spans="1:19" ht="23.25" customHeight="1" x14ac:dyDescent="0.45">
      <c r="A66" s="45"/>
      <c r="B66" s="42"/>
      <c r="C66" s="80"/>
      <c r="D66" s="6" t="s">
        <v>31</v>
      </c>
      <c r="E66" s="22">
        <f>SUM(F66:Q66)</f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</row>
    <row r="67" spans="1:19" ht="24.75" customHeight="1" x14ac:dyDescent="0.45">
      <c r="A67" s="45"/>
      <c r="B67" s="42"/>
      <c r="C67" s="80"/>
      <c r="D67" s="6" t="s">
        <v>32</v>
      </c>
      <c r="E67" s="22">
        <f>SUM(F67:Q67)</f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S67" s="8"/>
    </row>
    <row r="68" spans="1:19" ht="39" customHeight="1" x14ac:dyDescent="0.45">
      <c r="A68" s="45"/>
      <c r="B68" s="42"/>
      <c r="C68" s="80"/>
      <c r="D68" s="7" t="s">
        <v>33</v>
      </c>
      <c r="E68" s="22">
        <f>SUM(F68:Q68)</f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</row>
    <row r="69" spans="1:19" ht="24.75" customHeight="1" x14ac:dyDescent="0.45">
      <c r="A69" s="45"/>
      <c r="B69" s="42"/>
      <c r="C69" s="80"/>
      <c r="D69" s="7" t="s">
        <v>34</v>
      </c>
      <c r="E69" s="22">
        <f>SUM(F69:Q69)</f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</row>
    <row r="70" spans="1:19" ht="31.5" customHeight="1" x14ac:dyDescent="0.45">
      <c r="A70" s="46"/>
      <c r="B70" s="43"/>
      <c r="C70" s="81"/>
      <c r="D70" s="7" t="s">
        <v>35</v>
      </c>
      <c r="E70" s="22">
        <v>14000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</row>
    <row r="71" spans="1:19" ht="26.25" customHeight="1" x14ac:dyDescent="0.45">
      <c r="A71" s="44" t="s">
        <v>90</v>
      </c>
      <c r="B71" s="41" t="s">
        <v>128</v>
      </c>
      <c r="C71" s="79" t="s">
        <v>134</v>
      </c>
      <c r="D71" s="6" t="s">
        <v>29</v>
      </c>
      <c r="E71" s="22">
        <f>E72+E73+E74+E75+E77</f>
        <v>3000</v>
      </c>
      <c r="F71" s="22">
        <f>F72+F73+F74+F75+F77</f>
        <v>0</v>
      </c>
      <c r="G71" s="22">
        <f t="shared" ref="G71:Q71" si="21">G72+G73+G74+G75+G77</f>
        <v>0</v>
      </c>
      <c r="H71" s="22">
        <f t="shared" si="21"/>
        <v>0</v>
      </c>
      <c r="I71" s="22">
        <f t="shared" si="21"/>
        <v>0</v>
      </c>
      <c r="J71" s="22">
        <f t="shared" si="21"/>
        <v>0</v>
      </c>
      <c r="K71" s="22">
        <f t="shared" si="21"/>
        <v>0</v>
      </c>
      <c r="L71" s="22">
        <f t="shared" si="21"/>
        <v>0</v>
      </c>
      <c r="M71" s="22">
        <f t="shared" si="21"/>
        <v>0</v>
      </c>
      <c r="N71" s="22">
        <f t="shared" si="21"/>
        <v>0</v>
      </c>
      <c r="O71" s="22">
        <f t="shared" si="21"/>
        <v>0</v>
      </c>
      <c r="P71" s="22">
        <f t="shared" si="21"/>
        <v>0</v>
      </c>
      <c r="Q71" s="22">
        <f t="shared" si="21"/>
        <v>0</v>
      </c>
    </row>
    <row r="72" spans="1:19" ht="24.75" customHeight="1" x14ac:dyDescent="0.45">
      <c r="A72" s="45"/>
      <c r="B72" s="42"/>
      <c r="C72" s="80"/>
      <c r="D72" s="6" t="s">
        <v>30</v>
      </c>
      <c r="E72" s="22">
        <f>SUM(F72:Q72)</f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</row>
    <row r="73" spans="1:19" ht="23.25" customHeight="1" x14ac:dyDescent="0.45">
      <c r="A73" s="45"/>
      <c r="B73" s="42"/>
      <c r="C73" s="80"/>
      <c r="D73" s="6" t="s">
        <v>31</v>
      </c>
      <c r="E73" s="22">
        <f>SUM(F73:Q73)</f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</row>
    <row r="74" spans="1:19" ht="24.75" customHeight="1" x14ac:dyDescent="0.45">
      <c r="A74" s="45"/>
      <c r="B74" s="42"/>
      <c r="C74" s="80"/>
      <c r="D74" s="6" t="s">
        <v>32</v>
      </c>
      <c r="E74" s="22">
        <f>SUM(F74:Q74)</f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S74" s="8"/>
    </row>
    <row r="75" spans="1:19" ht="39" customHeight="1" x14ac:dyDescent="0.45">
      <c r="A75" s="45"/>
      <c r="B75" s="42"/>
      <c r="C75" s="80"/>
      <c r="D75" s="7" t="s">
        <v>33</v>
      </c>
      <c r="E75" s="22">
        <f>SUM(F75:Q75)</f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</row>
    <row r="76" spans="1:19" ht="24.75" customHeight="1" x14ac:dyDescent="0.45">
      <c r="A76" s="45"/>
      <c r="B76" s="42"/>
      <c r="C76" s="80"/>
      <c r="D76" s="7" t="s">
        <v>34</v>
      </c>
      <c r="E76" s="22">
        <f>SUM(F76:Q76)</f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</row>
    <row r="77" spans="1:19" ht="31.5" customHeight="1" x14ac:dyDescent="0.45">
      <c r="A77" s="46"/>
      <c r="B77" s="43"/>
      <c r="C77" s="81"/>
      <c r="D77" s="7" t="s">
        <v>35</v>
      </c>
      <c r="E77" s="22">
        <v>3000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</row>
    <row r="78" spans="1:19" ht="26.25" customHeight="1" x14ac:dyDescent="0.45">
      <c r="A78" s="44" t="s">
        <v>91</v>
      </c>
      <c r="B78" s="41" t="s">
        <v>129</v>
      </c>
      <c r="C78" s="79" t="s">
        <v>134</v>
      </c>
      <c r="D78" s="6" t="s">
        <v>29</v>
      </c>
      <c r="E78" s="22">
        <f>E79+E80+E81+E82+E84</f>
        <v>3400</v>
      </c>
      <c r="F78" s="22">
        <f>F79+F80+F81+F82+F84</f>
        <v>0</v>
      </c>
      <c r="G78" s="22">
        <f t="shared" ref="G78:Q78" si="22">G79+G80+G81+G82+G84</f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9" ht="24.75" customHeight="1" x14ac:dyDescent="0.45">
      <c r="A79" s="45"/>
      <c r="B79" s="42"/>
      <c r="C79" s="80"/>
      <c r="D79" s="6" t="s">
        <v>30</v>
      </c>
      <c r="E79" s="22">
        <f>SUM(F79:Q79)</f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</row>
    <row r="80" spans="1:19" ht="23.25" customHeight="1" x14ac:dyDescent="0.45">
      <c r="A80" s="45"/>
      <c r="B80" s="42"/>
      <c r="C80" s="80"/>
      <c r="D80" s="6" t="s">
        <v>31</v>
      </c>
      <c r="E80" s="22">
        <f>SUM(F80:Q80)</f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</row>
    <row r="81" spans="1:19" ht="24.75" customHeight="1" x14ac:dyDescent="0.45">
      <c r="A81" s="45"/>
      <c r="B81" s="42"/>
      <c r="C81" s="80"/>
      <c r="D81" s="6" t="s">
        <v>32</v>
      </c>
      <c r="E81" s="22">
        <f>SUM(F81:Q81)</f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S81" s="8"/>
    </row>
    <row r="82" spans="1:19" ht="39" customHeight="1" x14ac:dyDescent="0.45">
      <c r="A82" s="45"/>
      <c r="B82" s="42"/>
      <c r="C82" s="80"/>
      <c r="D82" s="7" t="s">
        <v>33</v>
      </c>
      <c r="E82" s="22">
        <f>SUM(F82:Q82)</f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</row>
    <row r="83" spans="1:19" ht="24.75" customHeight="1" x14ac:dyDescent="0.45">
      <c r="A83" s="45"/>
      <c r="B83" s="42"/>
      <c r="C83" s="80"/>
      <c r="D83" s="7" t="s">
        <v>34</v>
      </c>
      <c r="E83" s="22">
        <f>SUM(F83:Q83)</f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</row>
    <row r="84" spans="1:19" ht="31.5" customHeight="1" x14ac:dyDescent="0.45">
      <c r="A84" s="46"/>
      <c r="B84" s="43"/>
      <c r="C84" s="81"/>
      <c r="D84" s="7" t="s">
        <v>35</v>
      </c>
      <c r="E84" s="22">
        <v>3400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</row>
    <row r="85" spans="1:19" ht="26.25" customHeight="1" x14ac:dyDescent="0.45">
      <c r="A85" s="44" t="s">
        <v>92</v>
      </c>
      <c r="B85" s="41" t="s">
        <v>130</v>
      </c>
      <c r="C85" s="79" t="s">
        <v>134</v>
      </c>
      <c r="D85" s="6" t="s">
        <v>29</v>
      </c>
      <c r="E85" s="22">
        <f>E86+E87+E88+E89+E91</f>
        <v>3200</v>
      </c>
      <c r="F85" s="22">
        <f>F86+F87+F88+F89+F91</f>
        <v>0</v>
      </c>
      <c r="G85" s="22">
        <f t="shared" ref="G85:Q85" si="23">G86+G87+G88+G89+G91</f>
        <v>0</v>
      </c>
      <c r="H85" s="22">
        <f t="shared" si="23"/>
        <v>0</v>
      </c>
      <c r="I85" s="22">
        <f t="shared" si="23"/>
        <v>0</v>
      </c>
      <c r="J85" s="22">
        <f t="shared" si="23"/>
        <v>0</v>
      </c>
      <c r="K85" s="22">
        <f t="shared" si="23"/>
        <v>0</v>
      </c>
      <c r="L85" s="22">
        <f t="shared" si="23"/>
        <v>0</v>
      </c>
      <c r="M85" s="22">
        <f t="shared" si="23"/>
        <v>0</v>
      </c>
      <c r="N85" s="22">
        <f t="shared" si="23"/>
        <v>0</v>
      </c>
      <c r="O85" s="22">
        <f t="shared" si="23"/>
        <v>0</v>
      </c>
      <c r="P85" s="22">
        <f t="shared" si="23"/>
        <v>0</v>
      </c>
      <c r="Q85" s="22">
        <f t="shared" si="23"/>
        <v>0</v>
      </c>
    </row>
    <row r="86" spans="1:19" ht="24.75" customHeight="1" x14ac:dyDescent="0.45">
      <c r="A86" s="45"/>
      <c r="B86" s="42"/>
      <c r="C86" s="80"/>
      <c r="D86" s="6" t="s">
        <v>30</v>
      </c>
      <c r="E86" s="22">
        <f>SUM(F86:Q86)</f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1:19" ht="23.25" customHeight="1" x14ac:dyDescent="0.45">
      <c r="A87" s="45"/>
      <c r="B87" s="42"/>
      <c r="C87" s="80"/>
      <c r="D87" s="6" t="s">
        <v>31</v>
      </c>
      <c r="E87" s="22">
        <f>SUM(F87:Q87)</f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</row>
    <row r="88" spans="1:19" ht="24.75" customHeight="1" x14ac:dyDescent="0.45">
      <c r="A88" s="45"/>
      <c r="B88" s="42"/>
      <c r="C88" s="80"/>
      <c r="D88" s="6" t="s">
        <v>32</v>
      </c>
      <c r="E88" s="22">
        <f>SUM(F88:Q88)</f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S88" s="8"/>
    </row>
    <row r="89" spans="1:19" ht="39" customHeight="1" x14ac:dyDescent="0.45">
      <c r="A89" s="45"/>
      <c r="B89" s="42"/>
      <c r="C89" s="80"/>
      <c r="D89" s="7" t="s">
        <v>33</v>
      </c>
      <c r="E89" s="22">
        <f>SUM(F89:Q89)</f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</row>
    <row r="90" spans="1:19" ht="24.75" customHeight="1" x14ac:dyDescent="0.45">
      <c r="A90" s="45"/>
      <c r="B90" s="42"/>
      <c r="C90" s="80"/>
      <c r="D90" s="7" t="s">
        <v>34</v>
      </c>
      <c r="E90" s="22">
        <f>SUM(F90:Q90)</f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</row>
    <row r="91" spans="1:19" ht="31.5" customHeight="1" x14ac:dyDescent="0.45">
      <c r="A91" s="46"/>
      <c r="B91" s="43"/>
      <c r="C91" s="81"/>
      <c r="D91" s="7" t="s">
        <v>35</v>
      </c>
      <c r="E91" s="22">
        <v>3200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</row>
    <row r="92" spans="1:19" ht="26.25" customHeight="1" x14ac:dyDescent="0.45">
      <c r="A92" s="44" t="s">
        <v>120</v>
      </c>
      <c r="B92" s="41" t="s">
        <v>131</v>
      </c>
      <c r="C92" s="79" t="s">
        <v>134</v>
      </c>
      <c r="D92" s="6" t="s">
        <v>29</v>
      </c>
      <c r="E92" s="22">
        <f>E93+E94+E95+E96+E98</f>
        <v>5000</v>
      </c>
      <c r="F92" s="22">
        <f>F93+F94+F95+F96+F98</f>
        <v>0</v>
      </c>
      <c r="G92" s="22">
        <f t="shared" ref="G92:Q92" si="24">G93+G94+G95+G96+G98</f>
        <v>0</v>
      </c>
      <c r="H92" s="22">
        <f t="shared" si="24"/>
        <v>0</v>
      </c>
      <c r="I92" s="22">
        <f t="shared" si="24"/>
        <v>0</v>
      </c>
      <c r="J92" s="22">
        <f t="shared" si="24"/>
        <v>0</v>
      </c>
      <c r="K92" s="22">
        <f t="shared" si="24"/>
        <v>0</v>
      </c>
      <c r="L92" s="22">
        <f t="shared" si="24"/>
        <v>0</v>
      </c>
      <c r="M92" s="22">
        <f t="shared" si="24"/>
        <v>0</v>
      </c>
      <c r="N92" s="22">
        <f t="shared" si="24"/>
        <v>0</v>
      </c>
      <c r="O92" s="22">
        <f t="shared" si="24"/>
        <v>0</v>
      </c>
      <c r="P92" s="22">
        <f t="shared" si="24"/>
        <v>0</v>
      </c>
      <c r="Q92" s="22">
        <f t="shared" si="24"/>
        <v>0</v>
      </c>
    </row>
    <row r="93" spans="1:19" ht="24.75" customHeight="1" x14ac:dyDescent="0.45">
      <c r="A93" s="45"/>
      <c r="B93" s="42"/>
      <c r="C93" s="80"/>
      <c r="D93" s="6" t="s">
        <v>30</v>
      </c>
      <c r="E93" s="22">
        <f>SUM(F93:Q93)</f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</row>
    <row r="94" spans="1:19" ht="23.25" customHeight="1" x14ac:dyDescent="0.45">
      <c r="A94" s="45"/>
      <c r="B94" s="42"/>
      <c r="C94" s="80"/>
      <c r="D94" s="6" t="s">
        <v>31</v>
      </c>
      <c r="E94" s="22">
        <f>SUM(F94:Q94)</f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</row>
    <row r="95" spans="1:19" ht="24.75" customHeight="1" x14ac:dyDescent="0.45">
      <c r="A95" s="45"/>
      <c r="B95" s="42"/>
      <c r="C95" s="80"/>
      <c r="D95" s="6" t="s">
        <v>32</v>
      </c>
      <c r="E95" s="22">
        <f>SUM(F95:Q95)</f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S95" s="8"/>
    </row>
    <row r="96" spans="1:19" ht="39" customHeight="1" x14ac:dyDescent="0.45">
      <c r="A96" s="45"/>
      <c r="B96" s="42"/>
      <c r="C96" s="80"/>
      <c r="D96" s="7" t="s">
        <v>33</v>
      </c>
      <c r="E96" s="22">
        <f>SUM(F96:Q96)</f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</row>
    <row r="97" spans="1:19" ht="24.75" customHeight="1" x14ac:dyDescent="0.45">
      <c r="A97" s="45"/>
      <c r="B97" s="42"/>
      <c r="C97" s="80"/>
      <c r="D97" s="7" t="s">
        <v>34</v>
      </c>
      <c r="E97" s="22">
        <f>SUM(F97:Q97)</f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</row>
    <row r="98" spans="1:19" ht="31.5" customHeight="1" x14ac:dyDescent="0.45">
      <c r="A98" s="46"/>
      <c r="B98" s="43"/>
      <c r="C98" s="81"/>
      <c r="D98" s="7" t="s">
        <v>35</v>
      </c>
      <c r="E98" s="22">
        <v>5000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</row>
    <row r="99" spans="1:19" ht="26.25" customHeight="1" x14ac:dyDescent="0.45">
      <c r="A99" s="44" t="s">
        <v>93</v>
      </c>
      <c r="B99" s="41" t="s">
        <v>132</v>
      </c>
      <c r="C99" s="79" t="s">
        <v>134</v>
      </c>
      <c r="D99" s="6" t="s">
        <v>29</v>
      </c>
      <c r="E99" s="22">
        <f>E100+E101+E102+E103+E105</f>
        <v>2000</v>
      </c>
      <c r="F99" s="22">
        <f>F100+F101+F102+F103+F105</f>
        <v>0</v>
      </c>
      <c r="G99" s="22">
        <f t="shared" ref="G99:Q99" si="25">G100+G101+G102+G103+G105</f>
        <v>0</v>
      </c>
      <c r="H99" s="22">
        <f t="shared" si="25"/>
        <v>0</v>
      </c>
      <c r="I99" s="22">
        <f t="shared" si="25"/>
        <v>0</v>
      </c>
      <c r="J99" s="22">
        <f t="shared" si="25"/>
        <v>0</v>
      </c>
      <c r="K99" s="22">
        <f t="shared" si="25"/>
        <v>0</v>
      </c>
      <c r="L99" s="22">
        <f t="shared" si="25"/>
        <v>0</v>
      </c>
      <c r="M99" s="22">
        <f t="shared" si="25"/>
        <v>0</v>
      </c>
      <c r="N99" s="22">
        <f t="shared" si="25"/>
        <v>0</v>
      </c>
      <c r="O99" s="22">
        <f t="shared" si="25"/>
        <v>0</v>
      </c>
      <c r="P99" s="22">
        <f t="shared" si="25"/>
        <v>0</v>
      </c>
      <c r="Q99" s="22">
        <f t="shared" si="25"/>
        <v>0</v>
      </c>
    </row>
    <row r="100" spans="1:19" ht="24.75" customHeight="1" x14ac:dyDescent="0.45">
      <c r="A100" s="45"/>
      <c r="B100" s="42"/>
      <c r="C100" s="80"/>
      <c r="D100" s="6" t="s">
        <v>30</v>
      </c>
      <c r="E100" s="22">
        <f>SUM(F100:Q100)</f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</row>
    <row r="101" spans="1:19" ht="23.25" customHeight="1" x14ac:dyDescent="0.45">
      <c r="A101" s="45"/>
      <c r="B101" s="42"/>
      <c r="C101" s="80"/>
      <c r="D101" s="6" t="s">
        <v>31</v>
      </c>
      <c r="E101" s="22">
        <f>SUM(F101:Q101)</f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</row>
    <row r="102" spans="1:19" ht="24.75" customHeight="1" x14ac:dyDescent="0.45">
      <c r="A102" s="45"/>
      <c r="B102" s="42"/>
      <c r="C102" s="80"/>
      <c r="D102" s="6" t="s">
        <v>32</v>
      </c>
      <c r="E102" s="22">
        <f>SUM(F102:Q102)</f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S102" s="8"/>
    </row>
    <row r="103" spans="1:19" ht="39" customHeight="1" x14ac:dyDescent="0.45">
      <c r="A103" s="45"/>
      <c r="B103" s="42"/>
      <c r="C103" s="80"/>
      <c r="D103" s="7" t="s">
        <v>33</v>
      </c>
      <c r="E103" s="22">
        <f>SUM(F103:Q103)</f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</row>
    <row r="104" spans="1:19" ht="24.75" customHeight="1" x14ac:dyDescent="0.45">
      <c r="A104" s="45"/>
      <c r="B104" s="42"/>
      <c r="C104" s="80"/>
      <c r="D104" s="7" t="s">
        <v>34</v>
      </c>
      <c r="E104" s="22">
        <f>SUM(F104:Q104)</f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</row>
    <row r="105" spans="1:19" ht="31.5" customHeight="1" x14ac:dyDescent="0.45">
      <c r="A105" s="46"/>
      <c r="B105" s="43"/>
      <c r="C105" s="81"/>
      <c r="D105" s="7" t="s">
        <v>35</v>
      </c>
      <c r="E105" s="22">
        <v>2000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</row>
    <row r="106" spans="1:19" ht="20.25" customHeight="1" x14ac:dyDescent="0.45">
      <c r="A106" s="95" t="s">
        <v>94</v>
      </c>
      <c r="B106" s="41" t="s">
        <v>142</v>
      </c>
      <c r="C106" s="79" t="s">
        <v>133</v>
      </c>
      <c r="D106" s="6" t="s">
        <v>29</v>
      </c>
      <c r="E106" s="26">
        <f>E107+E108+E109+E110+E112</f>
        <v>108508.64</v>
      </c>
      <c r="F106" s="26">
        <f>F107+F108+F109+F110+F112</f>
        <v>0</v>
      </c>
      <c r="G106" s="26">
        <f t="shared" ref="G106:Q106" si="26">G107+G108+G109+G110+G112</f>
        <v>0</v>
      </c>
      <c r="H106" s="26">
        <f>H107+H108+H109+H110+H112</f>
        <v>0</v>
      </c>
      <c r="I106" s="26">
        <f>I107+I108+I109+I110+I112</f>
        <v>0</v>
      </c>
      <c r="J106" s="26">
        <f t="shared" si="26"/>
        <v>0</v>
      </c>
      <c r="K106" s="26">
        <f>K107+K108+K109+K110+K112</f>
        <v>0</v>
      </c>
      <c r="L106" s="26">
        <f>L107+L108+L109+L110+L112</f>
        <v>3791.8514299999997</v>
      </c>
      <c r="M106" s="26">
        <f>M107+M108+M109+M110+M112</f>
        <v>11380.60945</v>
      </c>
      <c r="N106" s="26">
        <f t="shared" si="26"/>
        <v>4375.7093999999997</v>
      </c>
      <c r="O106" s="26">
        <f t="shared" si="26"/>
        <v>0</v>
      </c>
      <c r="P106" s="26">
        <f t="shared" si="26"/>
        <v>0</v>
      </c>
      <c r="Q106" s="26">
        <f t="shared" si="26"/>
        <v>19534.0268</v>
      </c>
    </row>
    <row r="107" spans="1:19" ht="20.25" customHeight="1" x14ac:dyDescent="0.45">
      <c r="A107" s="96"/>
      <c r="B107" s="42"/>
      <c r="C107" s="80"/>
      <c r="D107" s="6" t="s">
        <v>30</v>
      </c>
      <c r="E107" s="22">
        <f>F107+G107+H107+I107+J107+K107+L107+M107+N107+O107+P107+Q107</f>
        <v>0</v>
      </c>
      <c r="F107" s="22">
        <f>F114+F121+F128</f>
        <v>0</v>
      </c>
      <c r="G107" s="22">
        <f t="shared" ref="G107:Q107" si="27">G114+G121+G128</f>
        <v>0</v>
      </c>
      <c r="H107" s="22">
        <f t="shared" si="27"/>
        <v>0</v>
      </c>
      <c r="I107" s="22">
        <f t="shared" si="27"/>
        <v>0</v>
      </c>
      <c r="J107" s="22">
        <f t="shared" si="27"/>
        <v>0</v>
      </c>
      <c r="K107" s="22">
        <f t="shared" si="27"/>
        <v>0</v>
      </c>
      <c r="L107" s="22">
        <f t="shared" si="27"/>
        <v>0</v>
      </c>
      <c r="M107" s="22">
        <f t="shared" si="27"/>
        <v>0</v>
      </c>
      <c r="N107" s="22">
        <f t="shared" si="27"/>
        <v>0</v>
      </c>
      <c r="O107" s="22">
        <f t="shared" si="27"/>
        <v>0</v>
      </c>
      <c r="P107" s="22">
        <f t="shared" si="27"/>
        <v>0</v>
      </c>
      <c r="Q107" s="22">
        <f t="shared" si="27"/>
        <v>0</v>
      </c>
    </row>
    <row r="108" spans="1:19" ht="20.25" customHeight="1" x14ac:dyDescent="0.45">
      <c r="A108" s="96"/>
      <c r="B108" s="42"/>
      <c r="C108" s="80"/>
      <c r="D108" s="6" t="s">
        <v>31</v>
      </c>
      <c r="E108" s="22">
        <f>F108+G108+H108+I108+J108+K108+L108+M108+N108+O108+P108+Q108</f>
        <v>2605.1999999999998</v>
      </c>
      <c r="F108" s="22">
        <f t="shared" ref="F108:Q108" si="28">F115+F122+F129</f>
        <v>0</v>
      </c>
      <c r="G108" s="22">
        <f t="shared" si="28"/>
        <v>0</v>
      </c>
      <c r="H108" s="22">
        <f t="shared" si="28"/>
        <v>0</v>
      </c>
      <c r="I108" s="22">
        <f t="shared" si="28"/>
        <v>0</v>
      </c>
      <c r="J108" s="22">
        <f t="shared" si="28"/>
        <v>0</v>
      </c>
      <c r="K108" s="22">
        <f t="shared" si="28"/>
        <v>0</v>
      </c>
      <c r="L108" s="22">
        <f t="shared" si="28"/>
        <v>2605.1999999999998</v>
      </c>
      <c r="M108" s="22">
        <f t="shared" si="28"/>
        <v>0</v>
      </c>
      <c r="N108" s="22">
        <f t="shared" si="28"/>
        <v>0</v>
      </c>
      <c r="O108" s="22">
        <f t="shared" si="28"/>
        <v>0</v>
      </c>
      <c r="P108" s="22">
        <f t="shared" si="28"/>
        <v>0</v>
      </c>
      <c r="Q108" s="22">
        <f t="shared" si="28"/>
        <v>0</v>
      </c>
    </row>
    <row r="109" spans="1:19" ht="20.25" customHeight="1" x14ac:dyDescent="0.4">
      <c r="A109" s="96"/>
      <c r="B109" s="42"/>
      <c r="C109" s="80"/>
      <c r="D109" s="6" t="s">
        <v>32</v>
      </c>
      <c r="E109" s="22">
        <f>F109+G109+H109+I109+J109+K109+L109+M109+N109+O109+P109+Q109</f>
        <v>36476.997080000001</v>
      </c>
      <c r="F109" s="22">
        <f t="shared" ref="F109:Q109" si="29">F116+F123+F130</f>
        <v>0</v>
      </c>
      <c r="G109" s="22">
        <f t="shared" si="29"/>
        <v>0</v>
      </c>
      <c r="H109" s="22">
        <f t="shared" si="29"/>
        <v>0</v>
      </c>
      <c r="I109" s="22">
        <f t="shared" si="29"/>
        <v>0</v>
      </c>
      <c r="J109" s="22">
        <f t="shared" si="29"/>
        <v>0</v>
      </c>
      <c r="K109" s="22">
        <f t="shared" si="29"/>
        <v>0</v>
      </c>
      <c r="L109" s="22">
        <f t="shared" si="29"/>
        <v>1186.6514299999999</v>
      </c>
      <c r="M109" s="22">
        <f t="shared" si="29"/>
        <v>11380.60945</v>
      </c>
      <c r="N109" s="22">
        <f t="shared" si="29"/>
        <v>4375.7093999999997</v>
      </c>
      <c r="O109" s="22">
        <f t="shared" si="29"/>
        <v>0</v>
      </c>
      <c r="P109" s="22">
        <f t="shared" si="29"/>
        <v>0</v>
      </c>
      <c r="Q109" s="22">
        <f t="shared" si="29"/>
        <v>19534.0268</v>
      </c>
      <c r="R109" s="97"/>
      <c r="S109" s="8"/>
    </row>
    <row r="110" spans="1:19" ht="20.25" customHeight="1" x14ac:dyDescent="0.45">
      <c r="A110" s="96"/>
      <c r="B110" s="42"/>
      <c r="C110" s="80"/>
      <c r="D110" s="7" t="s">
        <v>33</v>
      </c>
      <c r="E110" s="22">
        <f t="shared" ref="E110:E111" si="30">F110+G110+H110+I110+J110+K110+L110+M110+N110+O110+P110+Q110</f>
        <v>0</v>
      </c>
      <c r="F110" s="22">
        <f t="shared" ref="F110:Q110" si="31">F117+F124+F131</f>
        <v>0</v>
      </c>
      <c r="G110" s="22">
        <f t="shared" si="31"/>
        <v>0</v>
      </c>
      <c r="H110" s="22">
        <f t="shared" si="31"/>
        <v>0</v>
      </c>
      <c r="I110" s="22">
        <f t="shared" si="31"/>
        <v>0</v>
      </c>
      <c r="J110" s="22">
        <f t="shared" si="31"/>
        <v>0</v>
      </c>
      <c r="K110" s="22">
        <f t="shared" si="31"/>
        <v>0</v>
      </c>
      <c r="L110" s="22">
        <f t="shared" si="31"/>
        <v>0</v>
      </c>
      <c r="M110" s="22">
        <f t="shared" si="31"/>
        <v>0</v>
      </c>
      <c r="N110" s="22">
        <f t="shared" si="31"/>
        <v>0</v>
      </c>
      <c r="O110" s="22">
        <f t="shared" si="31"/>
        <v>0</v>
      </c>
      <c r="P110" s="22">
        <f t="shared" si="31"/>
        <v>0</v>
      </c>
      <c r="Q110" s="22">
        <f t="shared" si="31"/>
        <v>0</v>
      </c>
      <c r="S110" s="98"/>
    </row>
    <row r="111" spans="1:19" ht="20.25" customHeight="1" x14ac:dyDescent="0.45">
      <c r="A111" s="96"/>
      <c r="B111" s="42"/>
      <c r="C111" s="80"/>
      <c r="D111" s="7" t="s">
        <v>34</v>
      </c>
      <c r="E111" s="22">
        <f t="shared" si="30"/>
        <v>0</v>
      </c>
      <c r="F111" s="22">
        <f t="shared" ref="F111:Q111" si="32">F118+F125+F132</f>
        <v>0</v>
      </c>
      <c r="G111" s="22">
        <f t="shared" si="32"/>
        <v>0</v>
      </c>
      <c r="H111" s="22">
        <f t="shared" si="32"/>
        <v>0</v>
      </c>
      <c r="I111" s="22">
        <f t="shared" si="32"/>
        <v>0</v>
      </c>
      <c r="J111" s="22">
        <f t="shared" si="32"/>
        <v>0</v>
      </c>
      <c r="K111" s="22">
        <f t="shared" si="32"/>
        <v>0</v>
      </c>
      <c r="L111" s="22">
        <f t="shared" si="32"/>
        <v>0</v>
      </c>
      <c r="M111" s="22">
        <f t="shared" si="32"/>
        <v>0</v>
      </c>
      <c r="N111" s="22">
        <f t="shared" si="32"/>
        <v>0</v>
      </c>
      <c r="O111" s="22">
        <f t="shared" si="32"/>
        <v>0</v>
      </c>
      <c r="P111" s="22">
        <f t="shared" si="32"/>
        <v>0</v>
      </c>
      <c r="Q111" s="22">
        <f t="shared" si="32"/>
        <v>0</v>
      </c>
    </row>
    <row r="112" spans="1:19" ht="20.25" customHeight="1" x14ac:dyDescent="0.45">
      <c r="A112" s="99"/>
      <c r="B112" s="43"/>
      <c r="C112" s="81"/>
      <c r="D112" s="7" t="s">
        <v>35</v>
      </c>
      <c r="E112" s="22">
        <v>69426.442920000001</v>
      </c>
      <c r="F112" s="22">
        <f t="shared" ref="F112:Q112" si="33">F119+F126+F133</f>
        <v>0</v>
      </c>
      <c r="G112" s="22">
        <f t="shared" si="33"/>
        <v>0</v>
      </c>
      <c r="H112" s="22">
        <f t="shared" si="33"/>
        <v>0</v>
      </c>
      <c r="I112" s="22">
        <f t="shared" si="33"/>
        <v>0</v>
      </c>
      <c r="J112" s="22">
        <f t="shared" si="33"/>
        <v>0</v>
      </c>
      <c r="K112" s="22">
        <f t="shared" si="33"/>
        <v>0</v>
      </c>
      <c r="L112" s="22">
        <f t="shared" si="33"/>
        <v>0</v>
      </c>
      <c r="M112" s="22">
        <f t="shared" si="33"/>
        <v>0</v>
      </c>
      <c r="N112" s="22">
        <f t="shared" si="33"/>
        <v>0</v>
      </c>
      <c r="O112" s="22">
        <f t="shared" si="33"/>
        <v>0</v>
      </c>
      <c r="P112" s="22">
        <f t="shared" si="33"/>
        <v>0</v>
      </c>
      <c r="Q112" s="22">
        <f t="shared" si="33"/>
        <v>0</v>
      </c>
    </row>
    <row r="113" spans="1:18" ht="20.25" customHeight="1" x14ac:dyDescent="0.25">
      <c r="A113" s="100" t="s">
        <v>137</v>
      </c>
      <c r="B113" s="41" t="s">
        <v>135</v>
      </c>
      <c r="C113" s="101" t="s">
        <v>133</v>
      </c>
      <c r="D113" s="6" t="s">
        <v>29</v>
      </c>
      <c r="E113" s="22">
        <f>E114+E115+E116+E117+E119</f>
        <v>12831.16028</v>
      </c>
      <c r="F113" s="22">
        <f t="shared" ref="F113:Q113" si="34">F114+F115+F116+F117+F119</f>
        <v>0</v>
      </c>
      <c r="G113" s="22">
        <f t="shared" si="34"/>
        <v>0</v>
      </c>
      <c r="H113" s="22">
        <f t="shared" si="34"/>
        <v>0</v>
      </c>
      <c r="I113" s="22">
        <f t="shared" si="34"/>
        <v>0</v>
      </c>
      <c r="J113" s="22">
        <f t="shared" si="34"/>
        <v>0</v>
      </c>
      <c r="K113" s="22">
        <f t="shared" si="34"/>
        <v>0</v>
      </c>
      <c r="L113" s="22">
        <f t="shared" si="34"/>
        <v>3791.8514299999997</v>
      </c>
      <c r="M113" s="22">
        <f t="shared" si="34"/>
        <v>6280.6094499999999</v>
      </c>
      <c r="N113" s="22">
        <f t="shared" si="34"/>
        <v>2758.6994</v>
      </c>
      <c r="O113" s="22">
        <f t="shared" si="34"/>
        <v>0</v>
      </c>
      <c r="P113" s="22">
        <f t="shared" si="34"/>
        <v>0</v>
      </c>
      <c r="Q113" s="22">
        <f t="shared" si="34"/>
        <v>0</v>
      </c>
      <c r="R113" s="102"/>
    </row>
    <row r="114" spans="1:18" ht="20.25" customHeight="1" x14ac:dyDescent="0.25">
      <c r="A114" s="100"/>
      <c r="B114" s="42"/>
      <c r="C114" s="101"/>
      <c r="D114" s="6" t="s">
        <v>30</v>
      </c>
      <c r="E114" s="22">
        <f>F114+G114+H114+I114+J114+K114+L114+M114+N114+O114+P114+Q114</f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102"/>
    </row>
    <row r="115" spans="1:18" ht="20.25" customHeight="1" x14ac:dyDescent="0.25">
      <c r="A115" s="100"/>
      <c r="B115" s="42"/>
      <c r="C115" s="101"/>
      <c r="D115" s="6" t="s">
        <v>31</v>
      </c>
      <c r="E115" s="22">
        <f>F115+G115+H115+I115+J115+K115+L115+M115+N115+O115+P115+Q115</f>
        <v>2605.1999999999998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2605.1999999999998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103"/>
    </row>
    <row r="116" spans="1:18" ht="20.25" customHeight="1" x14ac:dyDescent="0.25">
      <c r="A116" s="100"/>
      <c r="B116" s="42"/>
      <c r="C116" s="101"/>
      <c r="D116" s="6" t="s">
        <v>32</v>
      </c>
      <c r="E116" s="22">
        <f>F116+G116+H116+I116+J116+K116+L116+M116+N116+O116+P116+Q116</f>
        <v>10225.960279999999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1186.6514299999999</v>
      </c>
      <c r="M116" s="22">
        <v>6280.6094499999999</v>
      </c>
      <c r="N116" s="22">
        <v>2758.6994</v>
      </c>
      <c r="O116" s="22">
        <v>0</v>
      </c>
      <c r="P116" s="22">
        <v>0</v>
      </c>
      <c r="Q116" s="22">
        <v>0</v>
      </c>
      <c r="R116" s="102"/>
    </row>
    <row r="117" spans="1:18" ht="20.25" customHeight="1" x14ac:dyDescent="0.25">
      <c r="A117" s="100"/>
      <c r="B117" s="42"/>
      <c r="C117" s="101"/>
      <c r="D117" s="7" t="s">
        <v>33</v>
      </c>
      <c r="E117" s="22">
        <f t="shared" ref="E117:E119" si="35">F117+G117+H117+I117+J117+K117+L117+M117+N117+O117+P117+Q117</f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102"/>
    </row>
    <row r="118" spans="1:18" ht="20.25" customHeight="1" x14ac:dyDescent="0.25">
      <c r="A118" s="100"/>
      <c r="B118" s="42"/>
      <c r="C118" s="101"/>
      <c r="D118" s="7" t="s">
        <v>34</v>
      </c>
      <c r="E118" s="22">
        <f t="shared" si="35"/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102"/>
    </row>
    <row r="119" spans="1:18" ht="20.25" customHeight="1" x14ac:dyDescent="0.25">
      <c r="A119" s="100"/>
      <c r="B119" s="43"/>
      <c r="C119" s="101"/>
      <c r="D119" s="7" t="s">
        <v>35</v>
      </c>
      <c r="E119" s="22">
        <f t="shared" si="35"/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102"/>
    </row>
    <row r="120" spans="1:18" ht="20.25" customHeight="1" x14ac:dyDescent="0.25">
      <c r="A120" s="100" t="s">
        <v>138</v>
      </c>
      <c r="B120" s="41" t="s">
        <v>136</v>
      </c>
      <c r="C120" s="101" t="s">
        <v>133</v>
      </c>
      <c r="D120" s="6" t="s">
        <v>29</v>
      </c>
      <c r="E120" s="22">
        <f>E121+E122+E123+E124+E126</f>
        <v>2766.8290499999998</v>
      </c>
      <c r="F120" s="22">
        <f>F121+F122+F123+F124+F125+F126</f>
        <v>0</v>
      </c>
      <c r="G120" s="22">
        <f t="shared" ref="G120:K120" si="36">G121+G122+G123+G124+G125+G126</f>
        <v>0</v>
      </c>
      <c r="H120" s="22">
        <f t="shared" si="36"/>
        <v>0</v>
      </c>
      <c r="I120" s="22">
        <f t="shared" si="36"/>
        <v>0</v>
      </c>
      <c r="J120" s="22">
        <f t="shared" si="36"/>
        <v>0</v>
      </c>
      <c r="K120" s="22">
        <f t="shared" si="36"/>
        <v>0</v>
      </c>
      <c r="L120" s="22">
        <f>L121+L122+L123+L124+L126</f>
        <v>0</v>
      </c>
      <c r="M120" s="22">
        <f>M121+M122+M123+M124+M126</f>
        <v>0</v>
      </c>
      <c r="N120" s="22">
        <f>N121+N122+N123+N124+N126</f>
        <v>0</v>
      </c>
      <c r="O120" s="22">
        <f t="shared" ref="O120:Q120" si="37">O121+O122+O123+O124+O125+O126</f>
        <v>0</v>
      </c>
      <c r="P120" s="22">
        <f t="shared" si="37"/>
        <v>0</v>
      </c>
      <c r="Q120" s="22">
        <f t="shared" si="37"/>
        <v>2766.8290499999998</v>
      </c>
      <c r="R120" s="102"/>
    </row>
    <row r="121" spans="1:18" ht="20.25" customHeight="1" x14ac:dyDescent="0.25">
      <c r="A121" s="100"/>
      <c r="B121" s="42"/>
      <c r="C121" s="101"/>
      <c r="D121" s="6" t="s">
        <v>30</v>
      </c>
      <c r="E121" s="22">
        <f>F121+G121+H121+I121+J121+K121+L121+M121+N121+O121+P121+Q121</f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102"/>
    </row>
    <row r="122" spans="1:18" ht="20.25" customHeight="1" x14ac:dyDescent="0.25">
      <c r="A122" s="100"/>
      <c r="B122" s="42"/>
      <c r="C122" s="101"/>
      <c r="D122" s="6" t="s">
        <v>31</v>
      </c>
      <c r="E122" s="22">
        <f t="shared" ref="E122" si="38">F122+G122+H122+I122+J122+K122+L122+M122+N122+O122+P122+Q122</f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102"/>
    </row>
    <row r="123" spans="1:18" ht="20.25" customHeight="1" x14ac:dyDescent="0.25">
      <c r="A123" s="100"/>
      <c r="B123" s="42"/>
      <c r="C123" s="101"/>
      <c r="D123" s="6" t="s">
        <v>32</v>
      </c>
      <c r="E123" s="22">
        <f>F123+G123+H123+I123+J123+K123+L123+M123+N123+O123+P123+Q123</f>
        <v>2766.8290499999998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2766.8290499999998</v>
      </c>
      <c r="R123" s="102"/>
    </row>
    <row r="124" spans="1:18" ht="20.25" customHeight="1" x14ac:dyDescent="0.25">
      <c r="A124" s="100"/>
      <c r="B124" s="42"/>
      <c r="C124" s="101"/>
      <c r="D124" s="7" t="s">
        <v>33</v>
      </c>
      <c r="E124" s="22">
        <f>F124+G124+H124+I124+J124+K124+L124+M124+N124+O124+P124+Q124</f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102"/>
    </row>
    <row r="125" spans="1:18" ht="20.25" customHeight="1" x14ac:dyDescent="0.25">
      <c r="A125" s="100"/>
      <c r="B125" s="42"/>
      <c r="C125" s="101"/>
      <c r="D125" s="7" t="s">
        <v>34</v>
      </c>
      <c r="E125" s="22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102"/>
    </row>
    <row r="126" spans="1:18" ht="20.25" customHeight="1" x14ac:dyDescent="0.25">
      <c r="A126" s="100"/>
      <c r="B126" s="43"/>
      <c r="C126" s="101"/>
      <c r="D126" s="7" t="s">
        <v>35</v>
      </c>
      <c r="E126" s="22">
        <f t="shared" ref="E126" si="39"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102"/>
    </row>
    <row r="127" spans="1:18" ht="20.25" customHeight="1" x14ac:dyDescent="0.25">
      <c r="A127" s="100" t="s">
        <v>139</v>
      </c>
      <c r="B127" s="41"/>
      <c r="C127" s="101" t="s">
        <v>133</v>
      </c>
      <c r="D127" s="6" t="s">
        <v>29</v>
      </c>
      <c r="E127" s="22">
        <f>E128+E129+E130+E131+E133</f>
        <v>23484.207750000001</v>
      </c>
      <c r="F127" s="22">
        <f t="shared" ref="F127:J127" si="40">F128+F129+F130+F131+F132+F133</f>
        <v>0</v>
      </c>
      <c r="G127" s="22">
        <f t="shared" si="40"/>
        <v>0</v>
      </c>
      <c r="H127" s="22">
        <f t="shared" si="40"/>
        <v>0</v>
      </c>
      <c r="I127" s="22">
        <f t="shared" si="40"/>
        <v>0</v>
      </c>
      <c r="J127" s="22">
        <f t="shared" si="40"/>
        <v>0</v>
      </c>
      <c r="K127" s="22">
        <f>K128+K129+K130+K131+K133</f>
        <v>0</v>
      </c>
      <c r="L127" s="22">
        <f>L128+L129+L130+L131+L133</f>
        <v>0</v>
      </c>
      <c r="M127" s="22">
        <f>M128+M129+M130+M131+M133</f>
        <v>5100</v>
      </c>
      <c r="N127" s="22">
        <f>N128+N129+N130+N131+N133</f>
        <v>1617.01</v>
      </c>
      <c r="O127" s="22">
        <f t="shared" ref="O127:Q127" si="41">O128+O129+O130+O131+O132+O133</f>
        <v>0</v>
      </c>
      <c r="P127" s="22">
        <f t="shared" si="41"/>
        <v>0</v>
      </c>
      <c r="Q127" s="22">
        <f t="shared" si="41"/>
        <v>16767.197749999999</v>
      </c>
      <c r="R127" s="102"/>
    </row>
    <row r="128" spans="1:18" ht="20.25" customHeight="1" x14ac:dyDescent="0.25">
      <c r="A128" s="100"/>
      <c r="B128" s="42"/>
      <c r="C128" s="101"/>
      <c r="D128" s="6" t="s">
        <v>30</v>
      </c>
      <c r="E128" s="22">
        <f>F128+G128+H128+I128+J128+K128+L128+M128+N128+O128+P128+Q128</f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102"/>
    </row>
    <row r="129" spans="1:18" ht="20.25" customHeight="1" x14ac:dyDescent="0.25">
      <c r="A129" s="100"/>
      <c r="B129" s="42"/>
      <c r="C129" s="101"/>
      <c r="D129" s="6" t="s">
        <v>31</v>
      </c>
      <c r="E129" s="22">
        <f t="shared" ref="E129" si="42">F129+G129+H129+I129+J129+K129+L129+M129+N129+O129+P129+Q129</f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102"/>
    </row>
    <row r="130" spans="1:18" ht="20.25" customHeight="1" x14ac:dyDescent="0.25">
      <c r="A130" s="100"/>
      <c r="B130" s="42"/>
      <c r="C130" s="101"/>
      <c r="D130" s="6" t="s">
        <v>32</v>
      </c>
      <c r="E130" s="22">
        <f>F130+G130+H130+I130+J130+K130+L130+M130+N130+O130+P130+Q130</f>
        <v>23484.207750000001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5100</v>
      </c>
      <c r="N130" s="22">
        <v>1617.01</v>
      </c>
      <c r="O130" s="22">
        <v>0</v>
      </c>
      <c r="P130" s="22">
        <v>0</v>
      </c>
      <c r="Q130" s="22">
        <v>16767.197749999999</v>
      </c>
      <c r="R130" s="102"/>
    </row>
    <row r="131" spans="1:18" ht="20.25" customHeight="1" x14ac:dyDescent="0.25">
      <c r="A131" s="100"/>
      <c r="B131" s="42"/>
      <c r="C131" s="101"/>
      <c r="D131" s="7" t="s">
        <v>33</v>
      </c>
      <c r="E131" s="22">
        <f>F131+G131+H131+I131+J131+K131+L131+M131+N131+O131+P131+Q131</f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102"/>
    </row>
    <row r="132" spans="1:18" ht="20.25" customHeight="1" x14ac:dyDescent="0.25">
      <c r="A132" s="100"/>
      <c r="B132" s="42"/>
      <c r="C132" s="101"/>
      <c r="D132" s="7" t="s">
        <v>34</v>
      </c>
      <c r="E132" s="22">
        <f>F132+G132+H132+I132+J132+K132+L132+M132+N132+O132+P132+Q132</f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102"/>
    </row>
    <row r="133" spans="1:18" ht="20.25" customHeight="1" x14ac:dyDescent="0.25">
      <c r="A133" s="100"/>
      <c r="B133" s="43"/>
      <c r="C133" s="101"/>
      <c r="D133" s="7" t="s">
        <v>35</v>
      </c>
      <c r="E133" s="22">
        <f t="shared" ref="E133" si="43">F133+G133+H133+I133+J133+K133+L133+M133+N133+O133+P133+Q133</f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102"/>
    </row>
    <row r="134" spans="1:18" ht="23.25" customHeight="1" x14ac:dyDescent="0.25">
      <c r="A134" s="47" t="s">
        <v>95</v>
      </c>
      <c r="B134" s="41" t="s">
        <v>19</v>
      </c>
      <c r="C134" s="79" t="s">
        <v>40</v>
      </c>
      <c r="D134" s="6" t="s">
        <v>29</v>
      </c>
      <c r="E134" s="22">
        <f>E135+E136+E137+E138+E140</f>
        <v>133154.85492999997</v>
      </c>
      <c r="F134" s="22">
        <f t="shared" ref="F134:Q134" si="44">F135+F136+F137+F138+F139+F140</f>
        <v>6475.2645699999994</v>
      </c>
      <c r="G134" s="22">
        <f t="shared" si="44"/>
        <v>10937.86515508</v>
      </c>
      <c r="H134" s="22">
        <f t="shared" si="44"/>
        <v>10002.257765079999</v>
      </c>
      <c r="I134" s="22">
        <f t="shared" si="44"/>
        <v>9888.8102850800005</v>
      </c>
      <c r="J134" s="22">
        <f t="shared" si="44"/>
        <v>10604.37289588</v>
      </c>
      <c r="K134" s="22">
        <f t="shared" si="44"/>
        <v>9620.0377050799998</v>
      </c>
      <c r="L134" s="22">
        <f t="shared" si="44"/>
        <v>8771.7640300000003</v>
      </c>
      <c r="M134" s="22">
        <f t="shared" si="44"/>
        <v>7666.6945299999998</v>
      </c>
      <c r="N134" s="22">
        <f t="shared" si="44"/>
        <v>6402.0650399999995</v>
      </c>
      <c r="O134" s="22">
        <f t="shared" si="44"/>
        <v>7340.9705199999999</v>
      </c>
      <c r="P134" s="22">
        <f t="shared" si="44"/>
        <v>6811.09602</v>
      </c>
      <c r="Q134" s="22">
        <f t="shared" si="44"/>
        <v>6088.8000638000003</v>
      </c>
      <c r="R134" s="48"/>
    </row>
    <row r="135" spans="1:18" ht="25.5" customHeight="1" x14ac:dyDescent="0.25">
      <c r="A135" s="45"/>
      <c r="B135" s="42"/>
      <c r="C135" s="80"/>
      <c r="D135" s="6" t="s">
        <v>30</v>
      </c>
      <c r="E135" s="22">
        <f>F135+G135+H135+I135+J135+K135+L135+M135+N135+O135+P135+Q135</f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48"/>
    </row>
    <row r="136" spans="1:18" ht="27" customHeight="1" x14ac:dyDescent="0.25">
      <c r="A136" s="45"/>
      <c r="B136" s="42"/>
      <c r="C136" s="80"/>
      <c r="D136" s="6" t="s">
        <v>31</v>
      </c>
      <c r="E136" s="22">
        <f t="shared" ref="E136:E139" si="45">F136+G136+H136+I136+J136+K136+L136+M136+N136+O136+P136+Q136</f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48"/>
    </row>
    <row r="137" spans="1:18" ht="21.75" customHeight="1" x14ac:dyDescent="0.25">
      <c r="A137" s="45"/>
      <c r="B137" s="42"/>
      <c r="C137" s="80"/>
      <c r="D137" s="6" t="s">
        <v>32</v>
      </c>
      <c r="E137" s="22">
        <f t="shared" si="45"/>
        <v>100609.99857999998</v>
      </c>
      <c r="F137" s="84">
        <f>4061.48303+2413.78154</f>
        <v>6475.2645699999994</v>
      </c>
      <c r="G137" s="84">
        <f>8159.68159+2778.18356508</f>
        <v>10937.86515508</v>
      </c>
      <c r="H137" s="84">
        <f>6360.6622+3641.59556508</f>
        <v>10002.257765079999</v>
      </c>
      <c r="I137" s="84">
        <f>6410.21532+3478.59496508</f>
        <v>9888.8102850800005</v>
      </c>
      <c r="J137" s="84">
        <f>6116.76832+4487.60457588</f>
        <v>10604.37289588</v>
      </c>
      <c r="K137" s="84">
        <f>6106.72168+3513.31602508</f>
        <v>9620.0377050799998</v>
      </c>
      <c r="L137" s="84">
        <f>5233.89203+3537.872</f>
        <v>8771.7640300000003</v>
      </c>
      <c r="M137" s="84">
        <f>4200.30103+3466.3935</f>
        <v>7666.6945299999998</v>
      </c>
      <c r="N137" s="84">
        <f>3858.56904+2543.496</f>
        <v>6402.0650399999995</v>
      </c>
      <c r="O137" s="84">
        <f>4304.50252+3036.468</f>
        <v>7340.9705199999999</v>
      </c>
      <c r="P137" s="84">
        <f>4242.81852+2568.2775</f>
        <v>6811.09602</v>
      </c>
      <c r="Q137" s="84">
        <f>4390.46108+1698.3389838</f>
        <v>6088.8000638000003</v>
      </c>
      <c r="R137" s="48"/>
    </row>
    <row r="138" spans="1:18" ht="54" customHeight="1" x14ac:dyDescent="0.25">
      <c r="A138" s="45"/>
      <c r="B138" s="42"/>
      <c r="C138" s="80"/>
      <c r="D138" s="7" t="s">
        <v>33</v>
      </c>
      <c r="E138" s="22">
        <f t="shared" si="45"/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48"/>
    </row>
    <row r="139" spans="1:18" ht="21.75" customHeight="1" x14ac:dyDescent="0.25">
      <c r="A139" s="45"/>
      <c r="B139" s="42"/>
      <c r="C139" s="80"/>
      <c r="D139" s="7" t="s">
        <v>34</v>
      </c>
      <c r="E139" s="22">
        <f t="shared" si="45"/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48"/>
    </row>
    <row r="140" spans="1:18" ht="21.75" customHeight="1" x14ac:dyDescent="0.25">
      <c r="A140" s="45"/>
      <c r="B140" s="42"/>
      <c r="C140" s="81"/>
      <c r="D140" s="7" t="s">
        <v>35</v>
      </c>
      <c r="E140" s="22">
        <v>32544.856349999998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48"/>
    </row>
    <row r="141" spans="1:18" s="19" customFormat="1" ht="28.5" customHeight="1" x14ac:dyDescent="0.4">
      <c r="A141" s="47" t="s">
        <v>96</v>
      </c>
      <c r="B141" s="63" t="s">
        <v>43</v>
      </c>
      <c r="C141" s="79" t="s">
        <v>63</v>
      </c>
      <c r="D141" s="17" t="s">
        <v>29</v>
      </c>
      <c r="E141" s="24">
        <f>E142+E143+E144+E145+E147</f>
        <v>12379.5</v>
      </c>
      <c r="F141" s="24">
        <f>F142+F143+F144+F145+F147</f>
        <v>0</v>
      </c>
      <c r="G141" s="24">
        <f t="shared" ref="G141:Q141" si="46">G142+G143+G144+G145+G147</f>
        <v>0</v>
      </c>
      <c r="H141" s="24">
        <f t="shared" si="46"/>
        <v>0</v>
      </c>
      <c r="I141" s="24">
        <f t="shared" si="46"/>
        <v>0</v>
      </c>
      <c r="J141" s="24">
        <f t="shared" si="46"/>
        <v>0</v>
      </c>
      <c r="K141" s="24">
        <f t="shared" si="46"/>
        <v>0</v>
      </c>
      <c r="L141" s="24">
        <f t="shared" si="46"/>
        <v>0</v>
      </c>
      <c r="M141" s="24">
        <f t="shared" si="46"/>
        <v>0</v>
      </c>
      <c r="N141" s="24">
        <f t="shared" si="46"/>
        <v>0</v>
      </c>
      <c r="O141" s="24">
        <f t="shared" si="46"/>
        <v>0</v>
      </c>
      <c r="P141" s="24">
        <f t="shared" si="46"/>
        <v>0</v>
      </c>
      <c r="Q141" s="24">
        <f t="shared" si="46"/>
        <v>0</v>
      </c>
      <c r="R141" s="18"/>
    </row>
    <row r="142" spans="1:18" ht="27.75" customHeight="1" x14ac:dyDescent="0.45">
      <c r="A142" s="45"/>
      <c r="B142" s="64"/>
      <c r="C142" s="80"/>
      <c r="D142" s="6" t="s">
        <v>30</v>
      </c>
      <c r="E142" s="22">
        <f>F142+G142+H142+I142+J142+K142+L142+M142+N142+O142+P142+Q142</f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8" ht="24.75" customHeight="1" x14ac:dyDescent="0.45">
      <c r="A143" s="45"/>
      <c r="B143" s="64"/>
      <c r="C143" s="80"/>
      <c r="D143" s="6" t="s">
        <v>31</v>
      </c>
      <c r="E143" s="22">
        <f>F143+G143+H143+I143+J143+K143+L143+M143+N143+O143+P143+Q143</f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8" ht="28.5" customHeight="1" x14ac:dyDescent="0.45">
      <c r="A144" s="45"/>
      <c r="B144" s="64"/>
      <c r="C144" s="80"/>
      <c r="D144" s="6" t="s">
        <v>32</v>
      </c>
      <c r="E144" s="22">
        <f>F144+G144+H144+I144+J144+K144+L144+M144+N144+O144+P144+Q144</f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</row>
    <row r="145" spans="1:18" ht="46.5" customHeight="1" x14ac:dyDescent="0.45">
      <c r="A145" s="45"/>
      <c r="B145" s="64"/>
      <c r="C145" s="80"/>
      <c r="D145" s="7" t="s">
        <v>33</v>
      </c>
      <c r="E145" s="22">
        <f>F145+G145+H145+I145+J145+K145+L145+M145+N145+O145+P145+Q145</f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</row>
    <row r="146" spans="1:18" ht="24.75" customHeight="1" x14ac:dyDescent="0.45">
      <c r="A146" s="45"/>
      <c r="B146" s="64"/>
      <c r="C146" s="80"/>
      <c r="D146" s="7" t="s">
        <v>34</v>
      </c>
      <c r="E146" s="22">
        <f>F146+G146+H146+I146+J146+K146+L146+M146+N146+P146+O146+Q146</f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</row>
    <row r="147" spans="1:18" ht="31.5" customHeight="1" x14ac:dyDescent="0.45">
      <c r="A147" s="46"/>
      <c r="B147" s="65"/>
      <c r="C147" s="81"/>
      <c r="D147" s="7" t="s">
        <v>35</v>
      </c>
      <c r="E147" s="22">
        <v>12379.5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</row>
    <row r="148" spans="1:18" s="19" customFormat="1" ht="22.5" customHeight="1" x14ac:dyDescent="0.4">
      <c r="A148" s="47" t="s">
        <v>97</v>
      </c>
      <c r="B148" s="41" t="s">
        <v>71</v>
      </c>
      <c r="C148" s="79" t="s">
        <v>64</v>
      </c>
      <c r="D148" s="17" t="s">
        <v>29</v>
      </c>
      <c r="E148" s="24">
        <f>E149+E150+E151+E152+E154</f>
        <v>137265.97999999998</v>
      </c>
      <c r="F148" s="25">
        <f>F149+F150+F151+F152+F154</f>
        <v>0</v>
      </c>
      <c r="G148" s="25">
        <f t="shared" ref="G148" si="47">G149+G150+G151+G152+G154</f>
        <v>15000</v>
      </c>
      <c r="H148" s="25">
        <f>H149+H150+H151+H152+H154</f>
        <v>0</v>
      </c>
      <c r="I148" s="25">
        <f>I149+I150+I151+I152+I154</f>
        <v>0</v>
      </c>
      <c r="J148" s="25">
        <f>J149+J150+J151+J152+J154</f>
        <v>0</v>
      </c>
      <c r="K148" s="25">
        <f t="shared" ref="K148:Q148" si="48">K149+K150+K151+K152+K154</f>
        <v>0</v>
      </c>
      <c r="L148" s="25">
        <f t="shared" si="48"/>
        <v>0</v>
      </c>
      <c r="M148" s="25">
        <f t="shared" si="48"/>
        <v>0</v>
      </c>
      <c r="N148" s="25">
        <f t="shared" si="48"/>
        <v>0</v>
      </c>
      <c r="O148" s="25">
        <f t="shared" si="48"/>
        <v>0</v>
      </c>
      <c r="P148" s="25">
        <f t="shared" si="48"/>
        <v>0</v>
      </c>
      <c r="Q148" s="25">
        <f t="shared" si="48"/>
        <v>0</v>
      </c>
      <c r="R148" s="18"/>
    </row>
    <row r="149" spans="1:18" ht="22.5" customHeight="1" x14ac:dyDescent="0.45">
      <c r="A149" s="45"/>
      <c r="B149" s="42"/>
      <c r="C149" s="80"/>
      <c r="D149" s="6" t="s">
        <v>30</v>
      </c>
      <c r="E149" s="22">
        <f>F149+G149+H149+I149+J149+K149+L149+M149+N149+O149+P149+Q149</f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</row>
    <row r="150" spans="1:18" ht="24.75" customHeight="1" x14ac:dyDescent="0.45">
      <c r="A150" s="45"/>
      <c r="B150" s="42"/>
      <c r="C150" s="80"/>
      <c r="D150" s="6" t="s">
        <v>31</v>
      </c>
      <c r="E150" s="22">
        <f t="shared" ref="E150:E151" si="49">F150+G150+H150+I150+J150+K150+L150+M150+N150+O150+P150+Q150</f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8" ht="24" customHeight="1" x14ac:dyDescent="0.45">
      <c r="A151" s="45"/>
      <c r="B151" s="42"/>
      <c r="C151" s="80"/>
      <c r="D151" s="6" t="s">
        <v>32</v>
      </c>
      <c r="E151" s="36">
        <f t="shared" si="49"/>
        <v>15000</v>
      </c>
      <c r="F151" s="37">
        <v>0</v>
      </c>
      <c r="G151" s="38">
        <v>15000</v>
      </c>
      <c r="H151" s="38">
        <v>0</v>
      </c>
      <c r="I151" s="38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21">
        <v>0</v>
      </c>
      <c r="Q151" s="21">
        <v>0</v>
      </c>
    </row>
    <row r="152" spans="1:18" ht="43.5" customHeight="1" x14ac:dyDescent="0.45">
      <c r="A152" s="45"/>
      <c r="B152" s="42"/>
      <c r="C152" s="80"/>
      <c r="D152" s="7" t="s">
        <v>33</v>
      </c>
      <c r="E152" s="22">
        <f t="shared" ref="E152:E153" si="50">F152+G152+H152+I152+J152+K152+L152+M152+N152+O152+P152+Q152</f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</row>
    <row r="153" spans="1:18" ht="32.25" customHeight="1" x14ac:dyDescent="0.45">
      <c r="A153" s="45"/>
      <c r="B153" s="42"/>
      <c r="C153" s="80"/>
      <c r="D153" s="7" t="s">
        <v>34</v>
      </c>
      <c r="E153" s="22">
        <f t="shared" si="50"/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</row>
    <row r="154" spans="1:18" ht="27.75" customHeight="1" x14ac:dyDescent="0.45">
      <c r="A154" s="46"/>
      <c r="B154" s="43"/>
      <c r="C154" s="81"/>
      <c r="D154" s="7" t="s">
        <v>35</v>
      </c>
      <c r="E154" s="22">
        <v>122265.98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</row>
    <row r="155" spans="1:18" s="19" customFormat="1" ht="27.75" customHeight="1" x14ac:dyDescent="0.4">
      <c r="A155" s="45" t="s">
        <v>66</v>
      </c>
      <c r="B155" s="41" t="s">
        <v>72</v>
      </c>
      <c r="C155" s="79" t="s">
        <v>21</v>
      </c>
      <c r="D155" s="17" t="s">
        <v>29</v>
      </c>
      <c r="E155" s="24">
        <f>E156+E157+E158+E159+E161</f>
        <v>0</v>
      </c>
      <c r="F155" s="24">
        <f t="shared" ref="F155:Q155" si="51">F156+F157+F158+F159+F161</f>
        <v>0</v>
      </c>
      <c r="G155" s="24">
        <f t="shared" si="51"/>
        <v>0</v>
      </c>
      <c r="H155" s="24">
        <f t="shared" si="51"/>
        <v>0</v>
      </c>
      <c r="I155" s="24">
        <f t="shared" si="51"/>
        <v>0</v>
      </c>
      <c r="J155" s="24">
        <f t="shared" si="51"/>
        <v>0</v>
      </c>
      <c r="K155" s="24">
        <f t="shared" si="51"/>
        <v>0</v>
      </c>
      <c r="L155" s="24">
        <f t="shared" si="51"/>
        <v>0</v>
      </c>
      <c r="M155" s="24">
        <f t="shared" si="51"/>
        <v>0</v>
      </c>
      <c r="N155" s="24">
        <f t="shared" si="51"/>
        <v>0</v>
      </c>
      <c r="O155" s="24">
        <f t="shared" si="51"/>
        <v>0</v>
      </c>
      <c r="P155" s="24">
        <f t="shared" si="51"/>
        <v>0</v>
      </c>
      <c r="Q155" s="24">
        <f t="shared" si="51"/>
        <v>0</v>
      </c>
      <c r="R155" s="18"/>
    </row>
    <row r="156" spans="1:18" ht="27.75" customHeight="1" x14ac:dyDescent="0.45">
      <c r="A156" s="45"/>
      <c r="B156" s="42"/>
      <c r="C156" s="80"/>
      <c r="D156" s="6" t="s">
        <v>30</v>
      </c>
      <c r="E156" s="22">
        <f>F156+G156+H156+I156+J156+K156+L156+M156+N156+O156+P156+Q156</f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</row>
    <row r="157" spans="1:18" ht="27.75" customHeight="1" x14ac:dyDescent="0.45">
      <c r="A157" s="45"/>
      <c r="B157" s="42"/>
      <c r="C157" s="80"/>
      <c r="D157" s="6" t="s">
        <v>31</v>
      </c>
      <c r="E157" s="22">
        <f t="shared" ref="E157:E160" si="52">F157+G157+H157+I157+J157+K157+L157+M157+N157+O157+P157+Q157</f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</row>
    <row r="158" spans="1:18" ht="27.75" customHeight="1" x14ac:dyDescent="0.45">
      <c r="A158" s="45"/>
      <c r="B158" s="42"/>
      <c r="C158" s="80"/>
      <c r="D158" s="6" t="s">
        <v>32</v>
      </c>
      <c r="E158" s="22">
        <f t="shared" si="52"/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21">
        <v>0</v>
      </c>
      <c r="Q158" s="21">
        <v>0</v>
      </c>
    </row>
    <row r="159" spans="1:18" ht="27.75" customHeight="1" x14ac:dyDescent="0.45">
      <c r="A159" s="45"/>
      <c r="B159" s="42"/>
      <c r="C159" s="80"/>
      <c r="D159" s="7" t="s">
        <v>33</v>
      </c>
      <c r="E159" s="22">
        <f t="shared" si="52"/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</row>
    <row r="160" spans="1:18" ht="27.75" customHeight="1" x14ac:dyDescent="0.45">
      <c r="A160" s="45"/>
      <c r="B160" s="42"/>
      <c r="C160" s="80"/>
      <c r="D160" s="7" t="s">
        <v>34</v>
      </c>
      <c r="E160" s="22">
        <f t="shared" si="52"/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</row>
    <row r="161" spans="1:19" ht="27.75" customHeight="1" x14ac:dyDescent="0.45">
      <c r="A161" s="46"/>
      <c r="B161" s="43"/>
      <c r="C161" s="81"/>
      <c r="D161" s="7" t="s">
        <v>35</v>
      </c>
      <c r="E161" s="22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</row>
    <row r="162" spans="1:19" ht="32.25" customHeight="1" x14ac:dyDescent="0.45">
      <c r="A162" s="47" t="s">
        <v>52</v>
      </c>
      <c r="B162" s="41" t="s">
        <v>73</v>
      </c>
      <c r="C162" s="79" t="s">
        <v>133</v>
      </c>
      <c r="D162" s="6" t="s">
        <v>29</v>
      </c>
      <c r="E162" s="24">
        <f t="shared" ref="E162:Q162" si="53">E163+E164+E165+E166+E168</f>
        <v>500</v>
      </c>
      <c r="F162" s="22">
        <f>F163+F164+F165+F166+F168</f>
        <v>0</v>
      </c>
      <c r="G162" s="22">
        <f t="shared" si="53"/>
        <v>0</v>
      </c>
      <c r="H162" s="22">
        <f t="shared" si="53"/>
        <v>0</v>
      </c>
      <c r="I162" s="22">
        <f t="shared" si="53"/>
        <v>0</v>
      </c>
      <c r="J162" s="22">
        <f t="shared" si="53"/>
        <v>0</v>
      </c>
      <c r="K162" s="22">
        <f t="shared" si="53"/>
        <v>0</v>
      </c>
      <c r="L162" s="22">
        <f>L163+L164+L165+L166+L168</f>
        <v>0</v>
      </c>
      <c r="M162" s="22">
        <f t="shared" si="53"/>
        <v>0</v>
      </c>
      <c r="N162" s="22">
        <f t="shared" si="53"/>
        <v>0</v>
      </c>
      <c r="O162" s="22">
        <f t="shared" si="53"/>
        <v>0</v>
      </c>
      <c r="P162" s="22">
        <f t="shared" si="53"/>
        <v>0</v>
      </c>
      <c r="Q162" s="22">
        <f t="shared" si="53"/>
        <v>0</v>
      </c>
    </row>
    <row r="163" spans="1:19" ht="30" customHeight="1" x14ac:dyDescent="0.45">
      <c r="A163" s="45"/>
      <c r="B163" s="42"/>
      <c r="C163" s="80"/>
      <c r="D163" s="6" t="s">
        <v>30</v>
      </c>
      <c r="E163" s="22">
        <f>F163+G163+H163+I163+J163+K163+L163+M163+N163+O163+P163+Q163</f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</row>
    <row r="164" spans="1:19" ht="23.25" customHeight="1" x14ac:dyDescent="0.45">
      <c r="A164" s="45"/>
      <c r="B164" s="42"/>
      <c r="C164" s="80"/>
      <c r="D164" s="6" t="s">
        <v>31</v>
      </c>
      <c r="E164" s="22">
        <f t="shared" ref="E164:E166" si="54">F164+G164+H164+I164+J164+K164+L164+M164+N164+O164+P164+Q164</f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</row>
    <row r="165" spans="1:19" ht="29.25" customHeight="1" x14ac:dyDescent="0.45">
      <c r="A165" s="45"/>
      <c r="B165" s="42"/>
      <c r="C165" s="80"/>
      <c r="D165" s="6" t="s">
        <v>32</v>
      </c>
      <c r="E165" s="22">
        <f>F165+G165+H165+I165+J165+K165+L165+M165+N165+O165+P165+Q165</f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22">
        <v>0</v>
      </c>
      <c r="Q165" s="22">
        <v>0</v>
      </c>
    </row>
    <row r="166" spans="1:19" ht="29.25" customHeight="1" x14ac:dyDescent="0.45">
      <c r="A166" s="45"/>
      <c r="B166" s="42"/>
      <c r="C166" s="80"/>
      <c r="D166" s="7" t="s">
        <v>33</v>
      </c>
      <c r="E166" s="22">
        <f t="shared" si="54"/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</row>
    <row r="167" spans="1:19" ht="25.5" customHeight="1" x14ac:dyDescent="0.45">
      <c r="A167" s="45"/>
      <c r="B167" s="42"/>
      <c r="C167" s="80"/>
      <c r="D167" s="7" t="s">
        <v>34</v>
      </c>
      <c r="E167" s="22">
        <f>F167+G167+H167+I167+J167+K167+L167+M167+N167+O167+P167+Q167</f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</row>
    <row r="168" spans="1:19" ht="23.25" customHeight="1" x14ac:dyDescent="0.45">
      <c r="A168" s="46"/>
      <c r="B168" s="43"/>
      <c r="C168" s="81"/>
      <c r="D168" s="7" t="s">
        <v>35</v>
      </c>
      <c r="E168" s="22">
        <v>500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</row>
    <row r="169" spans="1:19" ht="23.25" customHeight="1" x14ac:dyDescent="0.45">
      <c r="A169" s="47" t="s">
        <v>53</v>
      </c>
      <c r="B169" s="41" t="s">
        <v>74</v>
      </c>
      <c r="C169" s="79" t="s">
        <v>140</v>
      </c>
      <c r="D169" s="6" t="s">
        <v>29</v>
      </c>
      <c r="E169" s="26">
        <f>E171+E172+E173+E175</f>
        <v>7975.5</v>
      </c>
      <c r="F169" s="23">
        <f>F170+F171+F172+F173+F175</f>
        <v>0</v>
      </c>
      <c r="G169" s="23">
        <f t="shared" ref="G169:Q169" si="55">G170+G171+G172+G173+G175</f>
        <v>0</v>
      </c>
      <c r="H169" s="23">
        <f t="shared" si="55"/>
        <v>0</v>
      </c>
      <c r="I169" s="23">
        <f t="shared" si="55"/>
        <v>0</v>
      </c>
      <c r="J169" s="23">
        <f t="shared" si="55"/>
        <v>0</v>
      </c>
      <c r="K169" s="23">
        <f t="shared" si="55"/>
        <v>0</v>
      </c>
      <c r="L169" s="23">
        <f>L171+L172+L173+L175</f>
        <v>0</v>
      </c>
      <c r="M169" s="23">
        <f t="shared" si="55"/>
        <v>0</v>
      </c>
      <c r="N169" s="23">
        <f t="shared" si="55"/>
        <v>7975.5</v>
      </c>
      <c r="O169" s="23">
        <f t="shared" si="55"/>
        <v>0</v>
      </c>
      <c r="P169" s="23">
        <f t="shared" si="55"/>
        <v>0</v>
      </c>
      <c r="Q169" s="23">
        <f t="shared" si="55"/>
        <v>0</v>
      </c>
    </row>
    <row r="170" spans="1:19" ht="23.25" customHeight="1" x14ac:dyDescent="0.45">
      <c r="A170" s="45"/>
      <c r="B170" s="42"/>
      <c r="C170" s="80"/>
      <c r="D170" s="6" t="s">
        <v>30</v>
      </c>
      <c r="E170" s="22">
        <f>F170+G170+H170+I170+J170+K170+L170+M170+N170+O170+P170+Q170</f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</row>
    <row r="171" spans="1:19" ht="23.25" customHeight="1" x14ac:dyDescent="0.45">
      <c r="A171" s="45"/>
      <c r="B171" s="42"/>
      <c r="C171" s="80"/>
      <c r="D171" s="6" t="s">
        <v>31</v>
      </c>
      <c r="E171" s="22">
        <f>F171+G171+H171+I171+J171+K171+L171+M171+N171+O171+P171+Q171</f>
        <v>7975.5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22">
        <v>7975.5</v>
      </c>
      <c r="O171" s="36">
        <v>0</v>
      </c>
      <c r="P171" s="22">
        <v>0</v>
      </c>
      <c r="Q171" s="22"/>
    </row>
    <row r="172" spans="1:19" s="30" customFormat="1" ht="23.25" customHeight="1" x14ac:dyDescent="0.45">
      <c r="A172" s="45"/>
      <c r="B172" s="42"/>
      <c r="C172" s="80"/>
      <c r="D172" s="6" t="s">
        <v>32</v>
      </c>
      <c r="E172" s="22">
        <f t="shared" ref="E172:E175" si="56">F172+G172+H172+I172+J172+K172+L172+M172+N172+O172+P172+Q172</f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9"/>
    </row>
    <row r="173" spans="1:19" s="30" customFormat="1" ht="23.25" customHeight="1" x14ac:dyDescent="0.45">
      <c r="A173" s="45"/>
      <c r="B173" s="42"/>
      <c r="C173" s="80"/>
      <c r="D173" s="7" t="s">
        <v>33</v>
      </c>
      <c r="E173" s="22">
        <f t="shared" si="56"/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9"/>
    </row>
    <row r="174" spans="1:19" s="30" customFormat="1" ht="23.25" customHeight="1" x14ac:dyDescent="0.45">
      <c r="A174" s="45"/>
      <c r="B174" s="42"/>
      <c r="C174" s="80"/>
      <c r="D174" s="7" t="s">
        <v>34</v>
      </c>
      <c r="E174" s="22">
        <f t="shared" si="56"/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9"/>
      <c r="S174" s="31"/>
    </row>
    <row r="175" spans="1:19" s="30" customFormat="1" ht="23.25" customHeight="1" x14ac:dyDescent="0.45">
      <c r="A175" s="46"/>
      <c r="B175" s="43"/>
      <c r="C175" s="81"/>
      <c r="D175" s="7" t="s">
        <v>35</v>
      </c>
      <c r="E175" s="22">
        <f t="shared" si="56"/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9"/>
    </row>
    <row r="176" spans="1:19" s="30" customFormat="1" ht="23.25" customHeight="1" x14ac:dyDescent="0.45">
      <c r="A176" s="47" t="s">
        <v>54</v>
      </c>
      <c r="B176" s="41" t="s">
        <v>75</v>
      </c>
      <c r="C176" s="79" t="s">
        <v>17</v>
      </c>
      <c r="D176" s="6" t="s">
        <v>29</v>
      </c>
      <c r="E176" s="22">
        <f>E178+E179+E180+E182</f>
        <v>30054.5</v>
      </c>
      <c r="F176" s="23">
        <f>F177+F178+F179+F180+F182</f>
        <v>0</v>
      </c>
      <c r="G176" s="23">
        <f t="shared" ref="G176:Q176" si="57">G177+G178+G179+G180+G182</f>
        <v>0</v>
      </c>
      <c r="H176" s="23">
        <f t="shared" si="57"/>
        <v>0</v>
      </c>
      <c r="I176" s="23">
        <f t="shared" si="57"/>
        <v>0</v>
      </c>
      <c r="J176" s="23">
        <f t="shared" si="57"/>
        <v>0</v>
      </c>
      <c r="K176" s="23">
        <f t="shared" si="57"/>
        <v>0</v>
      </c>
      <c r="L176" s="23">
        <f t="shared" si="57"/>
        <v>0</v>
      </c>
      <c r="M176" s="23">
        <f t="shared" si="57"/>
        <v>0</v>
      </c>
      <c r="N176" s="23">
        <f t="shared" si="57"/>
        <v>0</v>
      </c>
      <c r="O176" s="23">
        <f t="shared" si="57"/>
        <v>0</v>
      </c>
      <c r="P176" s="23">
        <f t="shared" si="57"/>
        <v>0</v>
      </c>
      <c r="Q176" s="23">
        <f t="shared" si="57"/>
        <v>0</v>
      </c>
      <c r="R176" s="29"/>
      <c r="S176" s="31"/>
    </row>
    <row r="177" spans="1:19" s="30" customFormat="1" ht="23.25" customHeight="1" x14ac:dyDescent="0.45">
      <c r="A177" s="45"/>
      <c r="B177" s="42"/>
      <c r="C177" s="80"/>
      <c r="D177" s="6" t="s">
        <v>30</v>
      </c>
      <c r="E177" s="22">
        <f>F177+G177+H177+I177+J177+K177+L177+M177+N177+O177+P177+Q177</f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9"/>
    </row>
    <row r="178" spans="1:19" s="30" customFormat="1" ht="23.25" customHeight="1" x14ac:dyDescent="0.45">
      <c r="A178" s="45"/>
      <c r="B178" s="42"/>
      <c r="C178" s="80"/>
      <c r="D178" s="6" t="s">
        <v>31</v>
      </c>
      <c r="E178" s="22">
        <f t="shared" ref="E178:E181" si="58">F178+G178+H178+I178+J178+K178+L178+M178+N178+O178+P178+Q178</f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9"/>
    </row>
    <row r="179" spans="1:19" s="30" customFormat="1" ht="23.25" customHeight="1" x14ac:dyDescent="0.45">
      <c r="A179" s="45"/>
      <c r="B179" s="42"/>
      <c r="C179" s="80"/>
      <c r="D179" s="6" t="s">
        <v>32</v>
      </c>
      <c r="E179" s="22">
        <f>F179+G179+H179+I179+J179+K179+L179+M179+N179+O179+P179+Q179</f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9"/>
    </row>
    <row r="180" spans="1:19" s="30" customFormat="1" ht="23.25" customHeight="1" x14ac:dyDescent="0.45">
      <c r="A180" s="45"/>
      <c r="B180" s="42"/>
      <c r="C180" s="80"/>
      <c r="D180" s="7" t="s">
        <v>33</v>
      </c>
      <c r="E180" s="22">
        <f t="shared" si="58"/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9"/>
    </row>
    <row r="181" spans="1:19" s="30" customFormat="1" ht="23.25" customHeight="1" x14ac:dyDescent="0.45">
      <c r="A181" s="45"/>
      <c r="B181" s="42"/>
      <c r="C181" s="80"/>
      <c r="D181" s="7" t="s">
        <v>34</v>
      </c>
      <c r="E181" s="22">
        <f t="shared" si="58"/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9"/>
    </row>
    <row r="182" spans="1:19" s="30" customFormat="1" ht="23.25" customHeight="1" x14ac:dyDescent="0.45">
      <c r="A182" s="46"/>
      <c r="B182" s="43"/>
      <c r="C182" s="81"/>
      <c r="D182" s="7" t="s">
        <v>35</v>
      </c>
      <c r="E182" s="22">
        <v>30054.5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9"/>
    </row>
    <row r="183" spans="1:19" s="30" customFormat="1" ht="23.25" customHeight="1" x14ac:dyDescent="0.45">
      <c r="A183" s="47" t="s">
        <v>55</v>
      </c>
      <c r="B183" s="41" t="s">
        <v>76</v>
      </c>
      <c r="C183" s="79" t="s">
        <v>17</v>
      </c>
      <c r="D183" s="6" t="s">
        <v>29</v>
      </c>
      <c r="E183" s="22">
        <f>E184+E185+E186+E187+E189</f>
        <v>100</v>
      </c>
      <c r="F183" s="22">
        <f>F184+F185+F186+F187+F189</f>
        <v>0</v>
      </c>
      <c r="G183" s="22">
        <f t="shared" ref="G183:Q183" si="59">G184+G185+G186+G187+G189</f>
        <v>0</v>
      </c>
      <c r="H183" s="22">
        <f t="shared" si="59"/>
        <v>0</v>
      </c>
      <c r="I183" s="22">
        <f t="shared" si="59"/>
        <v>0</v>
      </c>
      <c r="J183" s="22">
        <f t="shared" si="59"/>
        <v>0</v>
      </c>
      <c r="K183" s="22">
        <f t="shared" si="59"/>
        <v>0</v>
      </c>
      <c r="L183" s="22">
        <f t="shared" si="59"/>
        <v>0</v>
      </c>
      <c r="M183" s="22">
        <f t="shared" si="59"/>
        <v>0</v>
      </c>
      <c r="N183" s="22">
        <f t="shared" si="59"/>
        <v>0</v>
      </c>
      <c r="O183" s="22">
        <f t="shared" si="59"/>
        <v>0</v>
      </c>
      <c r="P183" s="22">
        <f t="shared" si="59"/>
        <v>0</v>
      </c>
      <c r="Q183" s="22">
        <f t="shared" si="59"/>
        <v>100</v>
      </c>
      <c r="R183" s="29"/>
    </row>
    <row r="184" spans="1:19" s="30" customFormat="1" ht="23.25" customHeight="1" x14ac:dyDescent="0.45">
      <c r="A184" s="45"/>
      <c r="B184" s="42"/>
      <c r="C184" s="80"/>
      <c r="D184" s="6" t="s">
        <v>30</v>
      </c>
      <c r="E184" s="22">
        <f>F184+G184+H184+I184+J184+K184+L184+M184+N184+O184+P184+Q184</f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9"/>
    </row>
    <row r="185" spans="1:19" s="30" customFormat="1" ht="23.25" customHeight="1" x14ac:dyDescent="0.45">
      <c r="A185" s="45"/>
      <c r="B185" s="42"/>
      <c r="C185" s="80"/>
      <c r="D185" s="6" t="s">
        <v>31</v>
      </c>
      <c r="E185" s="22">
        <f t="shared" ref="E185:E189" si="60">F185+G185+H185+I185+J185+K185+L185+M185+N185+O185+P185+Q185</f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9"/>
    </row>
    <row r="186" spans="1:19" s="30" customFormat="1" ht="23.25" customHeight="1" x14ac:dyDescent="0.45">
      <c r="A186" s="45"/>
      <c r="B186" s="42"/>
      <c r="C186" s="80"/>
      <c r="D186" s="6" t="s">
        <v>32</v>
      </c>
      <c r="E186" s="22">
        <f>F186+G186+H186+I186+J186+K186+L186+M186+N186+O186+P186+Q186</f>
        <v>100</v>
      </c>
      <c r="F186" s="23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100</v>
      </c>
      <c r="R186" s="29"/>
    </row>
    <row r="187" spans="1:19" s="30" customFormat="1" ht="23.25" customHeight="1" x14ac:dyDescent="0.45">
      <c r="A187" s="45"/>
      <c r="B187" s="42"/>
      <c r="C187" s="80"/>
      <c r="D187" s="7" t="s">
        <v>33</v>
      </c>
      <c r="E187" s="22">
        <f t="shared" si="60"/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9"/>
    </row>
    <row r="188" spans="1:19" s="30" customFormat="1" ht="23.25" customHeight="1" x14ac:dyDescent="0.45">
      <c r="A188" s="45"/>
      <c r="B188" s="42"/>
      <c r="C188" s="80"/>
      <c r="D188" s="7" t="s">
        <v>34</v>
      </c>
      <c r="E188" s="22">
        <f t="shared" si="60"/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9"/>
      <c r="S188" s="31"/>
    </row>
    <row r="189" spans="1:19" s="30" customFormat="1" ht="23.25" customHeight="1" x14ac:dyDescent="0.45">
      <c r="A189" s="46"/>
      <c r="B189" s="43"/>
      <c r="C189" s="81"/>
      <c r="D189" s="7" t="s">
        <v>35</v>
      </c>
      <c r="E189" s="22">
        <f t="shared" si="60"/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9"/>
    </row>
    <row r="190" spans="1:19" s="30" customFormat="1" ht="23.25" customHeight="1" x14ac:dyDescent="0.45">
      <c r="A190" s="47" t="s">
        <v>56</v>
      </c>
      <c r="B190" s="41" t="s">
        <v>77</v>
      </c>
      <c r="C190" s="79" t="s">
        <v>141</v>
      </c>
      <c r="D190" s="6" t="s">
        <v>29</v>
      </c>
      <c r="E190" s="22">
        <f>E191+E192+E193+E27+E194+E196</f>
        <v>500</v>
      </c>
      <c r="F190" s="22">
        <f>F191+F192+F193+F194+F196</f>
        <v>0</v>
      </c>
      <c r="G190" s="22">
        <f>G191+G192+G193+G194+G196</f>
        <v>0</v>
      </c>
      <c r="H190" s="22">
        <f t="shared" ref="H190:Q190" si="61">H191+H192+H193+H194+H196</f>
        <v>0</v>
      </c>
      <c r="I190" s="22">
        <f t="shared" si="61"/>
        <v>0</v>
      </c>
      <c r="J190" s="22">
        <f t="shared" si="61"/>
        <v>0</v>
      </c>
      <c r="K190" s="22">
        <f t="shared" si="61"/>
        <v>0</v>
      </c>
      <c r="L190" s="22">
        <f t="shared" si="61"/>
        <v>0</v>
      </c>
      <c r="M190" s="22">
        <f t="shared" si="61"/>
        <v>0</v>
      </c>
      <c r="N190" s="22">
        <f t="shared" si="61"/>
        <v>0</v>
      </c>
      <c r="O190" s="22">
        <f t="shared" si="61"/>
        <v>0</v>
      </c>
      <c r="P190" s="22">
        <f t="shared" si="61"/>
        <v>0</v>
      </c>
      <c r="Q190" s="22">
        <f t="shared" si="61"/>
        <v>0</v>
      </c>
      <c r="R190" s="29"/>
    </row>
    <row r="191" spans="1:19" s="30" customFormat="1" ht="23.25" customHeight="1" x14ac:dyDescent="0.45">
      <c r="A191" s="45"/>
      <c r="B191" s="42"/>
      <c r="C191" s="80"/>
      <c r="D191" s="6" t="s">
        <v>30</v>
      </c>
      <c r="E191" s="22">
        <f>F191+G191+H191+I191+J191+K191+L191+M191+N191+O191+P191+Q191</f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9"/>
    </row>
    <row r="192" spans="1:19" s="30" customFormat="1" ht="23.25" customHeight="1" x14ac:dyDescent="0.45">
      <c r="A192" s="45"/>
      <c r="B192" s="42"/>
      <c r="C192" s="80"/>
      <c r="D192" s="6" t="s">
        <v>31</v>
      </c>
      <c r="E192" s="22">
        <f>F192+G192+H192+I192+J192+K192+L192+M192+N192+O192+P192+Q192</f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9"/>
    </row>
    <row r="193" spans="1:18" s="30" customFormat="1" ht="23.25" customHeight="1" x14ac:dyDescent="0.45">
      <c r="A193" s="45"/>
      <c r="B193" s="42"/>
      <c r="C193" s="80"/>
      <c r="D193" s="6" t="s">
        <v>32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9"/>
    </row>
    <row r="194" spans="1:18" s="30" customFormat="1" ht="23.25" customHeight="1" x14ac:dyDescent="0.45">
      <c r="A194" s="45"/>
      <c r="B194" s="42"/>
      <c r="C194" s="80"/>
      <c r="D194" s="7" t="s">
        <v>33</v>
      </c>
      <c r="E194" s="22">
        <f>F194+G194+H194+I194+J194+K194++L194+M194+N194+O194+P194+Q194</f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9"/>
    </row>
    <row r="195" spans="1:18" s="30" customFormat="1" ht="23.25" customHeight="1" x14ac:dyDescent="0.45">
      <c r="A195" s="45"/>
      <c r="B195" s="42"/>
      <c r="C195" s="80"/>
      <c r="D195" s="7" t="s">
        <v>34</v>
      </c>
      <c r="E195" s="22">
        <f t="shared" ref="E195" si="62">F195+G195+H195+I195+J195+K195+L195+M195+N195+O195+P195+Q195</f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9"/>
    </row>
    <row r="196" spans="1:18" s="30" customFormat="1" ht="23.25" customHeight="1" x14ac:dyDescent="0.45">
      <c r="A196" s="46"/>
      <c r="B196" s="43"/>
      <c r="C196" s="81"/>
      <c r="D196" s="7" t="s">
        <v>35</v>
      </c>
      <c r="E196" s="22">
        <v>500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9"/>
    </row>
    <row r="197" spans="1:18" ht="23.25" customHeight="1" x14ac:dyDescent="0.45">
      <c r="A197" s="44" t="s">
        <v>57</v>
      </c>
      <c r="B197" s="41" t="s">
        <v>98</v>
      </c>
      <c r="C197" s="79" t="s">
        <v>20</v>
      </c>
      <c r="D197" s="6" t="s">
        <v>29</v>
      </c>
      <c r="E197" s="22">
        <f>E198+E199+E200</f>
        <v>8021.9750000000004</v>
      </c>
      <c r="F197" s="22">
        <f>F198+F199+F200+F201+F203</f>
        <v>0</v>
      </c>
      <c r="G197" s="22">
        <f t="shared" ref="G197:Q197" si="63">G198+G199+G200+G201+G203</f>
        <v>0</v>
      </c>
      <c r="H197" s="22">
        <f t="shared" si="63"/>
        <v>0</v>
      </c>
      <c r="I197" s="22">
        <f t="shared" si="63"/>
        <v>0</v>
      </c>
      <c r="J197" s="22">
        <f t="shared" si="63"/>
        <v>0</v>
      </c>
      <c r="K197" s="22">
        <f t="shared" si="63"/>
        <v>0</v>
      </c>
      <c r="L197" s="22">
        <f t="shared" si="63"/>
        <v>0</v>
      </c>
      <c r="M197" s="22">
        <f t="shared" si="63"/>
        <v>0</v>
      </c>
      <c r="N197" s="22">
        <f t="shared" si="63"/>
        <v>0</v>
      </c>
      <c r="O197" s="22">
        <f t="shared" si="63"/>
        <v>0</v>
      </c>
      <c r="P197" s="22">
        <f t="shared" si="63"/>
        <v>0</v>
      </c>
      <c r="Q197" s="22">
        <f t="shared" si="63"/>
        <v>8021.9750000000004</v>
      </c>
    </row>
    <row r="198" spans="1:18" ht="23.25" customHeight="1" x14ac:dyDescent="0.45">
      <c r="A198" s="45"/>
      <c r="B198" s="82"/>
      <c r="C198" s="80"/>
      <c r="D198" s="6" t="s">
        <v>30</v>
      </c>
      <c r="E198" s="22">
        <f>E205</f>
        <v>2512.1999999999998</v>
      </c>
      <c r="F198" s="22">
        <f>F205</f>
        <v>0</v>
      </c>
      <c r="G198" s="22">
        <f t="shared" ref="G198:Q198" si="64">G205</f>
        <v>0</v>
      </c>
      <c r="H198" s="22">
        <f t="shared" si="64"/>
        <v>0</v>
      </c>
      <c r="I198" s="22">
        <f t="shared" si="64"/>
        <v>0</v>
      </c>
      <c r="J198" s="22">
        <f t="shared" si="64"/>
        <v>0</v>
      </c>
      <c r="K198" s="22">
        <f t="shared" si="64"/>
        <v>0</v>
      </c>
      <c r="L198" s="22">
        <f t="shared" si="64"/>
        <v>0</v>
      </c>
      <c r="M198" s="22">
        <f t="shared" si="64"/>
        <v>0</v>
      </c>
      <c r="N198" s="22">
        <f t="shared" si="64"/>
        <v>0</v>
      </c>
      <c r="O198" s="22">
        <f t="shared" si="64"/>
        <v>0</v>
      </c>
      <c r="P198" s="22">
        <f t="shared" si="64"/>
        <v>0</v>
      </c>
      <c r="Q198" s="22">
        <f t="shared" si="64"/>
        <v>2512.1999999999998</v>
      </c>
    </row>
    <row r="199" spans="1:18" ht="23.25" customHeight="1" x14ac:dyDescent="0.45">
      <c r="A199" s="45"/>
      <c r="B199" s="82"/>
      <c r="C199" s="80"/>
      <c r="D199" s="6" t="s">
        <v>31</v>
      </c>
      <c r="E199" s="22">
        <f>E206</f>
        <v>3929.4</v>
      </c>
      <c r="F199" s="22">
        <f t="shared" ref="F199:Q199" si="65">F206</f>
        <v>0</v>
      </c>
      <c r="G199" s="22">
        <f t="shared" si="65"/>
        <v>0</v>
      </c>
      <c r="H199" s="22">
        <f t="shared" si="65"/>
        <v>0</v>
      </c>
      <c r="I199" s="22">
        <f t="shared" si="65"/>
        <v>0</v>
      </c>
      <c r="J199" s="22">
        <f t="shared" si="65"/>
        <v>0</v>
      </c>
      <c r="K199" s="22">
        <f t="shared" si="65"/>
        <v>0</v>
      </c>
      <c r="L199" s="22">
        <f t="shared" si="65"/>
        <v>0</v>
      </c>
      <c r="M199" s="22">
        <f t="shared" si="65"/>
        <v>0</v>
      </c>
      <c r="N199" s="22">
        <f t="shared" si="65"/>
        <v>0</v>
      </c>
      <c r="O199" s="22">
        <f t="shared" si="65"/>
        <v>0</v>
      </c>
      <c r="P199" s="22">
        <f t="shared" si="65"/>
        <v>0</v>
      </c>
      <c r="Q199" s="22">
        <f t="shared" si="65"/>
        <v>3929.4</v>
      </c>
    </row>
    <row r="200" spans="1:18" ht="23.25" customHeight="1" x14ac:dyDescent="0.45">
      <c r="A200" s="45"/>
      <c r="B200" s="82"/>
      <c r="C200" s="80"/>
      <c r="D200" s="6" t="s">
        <v>32</v>
      </c>
      <c r="E200" s="26">
        <f>E207</f>
        <v>1580.375</v>
      </c>
      <c r="F200" s="22">
        <f t="shared" ref="F200:Q200" si="66">F207</f>
        <v>0</v>
      </c>
      <c r="G200" s="22">
        <f t="shared" si="66"/>
        <v>0</v>
      </c>
      <c r="H200" s="22">
        <f t="shared" si="66"/>
        <v>0</v>
      </c>
      <c r="I200" s="22">
        <f t="shared" si="66"/>
        <v>0</v>
      </c>
      <c r="J200" s="22">
        <f t="shared" si="66"/>
        <v>0</v>
      </c>
      <c r="K200" s="22">
        <f t="shared" si="66"/>
        <v>0</v>
      </c>
      <c r="L200" s="22">
        <f t="shared" si="66"/>
        <v>0</v>
      </c>
      <c r="M200" s="22">
        <f t="shared" si="66"/>
        <v>0</v>
      </c>
      <c r="N200" s="22">
        <f t="shared" si="66"/>
        <v>0</v>
      </c>
      <c r="O200" s="22">
        <f t="shared" si="66"/>
        <v>0</v>
      </c>
      <c r="P200" s="22">
        <f t="shared" si="66"/>
        <v>0</v>
      </c>
      <c r="Q200" s="22">
        <f t="shared" si="66"/>
        <v>1580.375</v>
      </c>
    </row>
    <row r="201" spans="1:18" ht="23.25" customHeight="1" x14ac:dyDescent="0.45">
      <c r="A201" s="45"/>
      <c r="B201" s="82"/>
      <c r="C201" s="80"/>
      <c r="D201" s="7" t="s">
        <v>33</v>
      </c>
      <c r="E201" s="22">
        <f>E208</f>
        <v>0</v>
      </c>
      <c r="F201" s="22">
        <f t="shared" ref="F201:Q201" si="67">F208</f>
        <v>0</v>
      </c>
      <c r="G201" s="22">
        <f t="shared" si="67"/>
        <v>0</v>
      </c>
      <c r="H201" s="22">
        <f t="shared" si="67"/>
        <v>0</v>
      </c>
      <c r="I201" s="22">
        <f t="shared" si="67"/>
        <v>0</v>
      </c>
      <c r="J201" s="22">
        <f t="shared" si="67"/>
        <v>0</v>
      </c>
      <c r="K201" s="22">
        <f t="shared" si="67"/>
        <v>0</v>
      </c>
      <c r="L201" s="22">
        <f t="shared" si="67"/>
        <v>0</v>
      </c>
      <c r="M201" s="22">
        <f t="shared" si="67"/>
        <v>0</v>
      </c>
      <c r="N201" s="22">
        <f t="shared" si="67"/>
        <v>0</v>
      </c>
      <c r="O201" s="22">
        <f t="shared" si="67"/>
        <v>0</v>
      </c>
      <c r="P201" s="22">
        <f t="shared" si="67"/>
        <v>0</v>
      </c>
      <c r="Q201" s="22">
        <f t="shared" si="67"/>
        <v>0</v>
      </c>
    </row>
    <row r="202" spans="1:18" ht="23.25" customHeight="1" x14ac:dyDescent="0.45">
      <c r="A202" s="45"/>
      <c r="B202" s="82"/>
      <c r="C202" s="80"/>
      <c r="D202" s="7" t="s">
        <v>34</v>
      </c>
      <c r="E202" s="22">
        <f>E209</f>
        <v>0</v>
      </c>
      <c r="F202" s="22">
        <f t="shared" ref="F202:Q202" si="68">F209</f>
        <v>0</v>
      </c>
      <c r="G202" s="22">
        <f t="shared" si="68"/>
        <v>0</v>
      </c>
      <c r="H202" s="22">
        <f t="shared" si="68"/>
        <v>0</v>
      </c>
      <c r="I202" s="22">
        <f t="shared" si="68"/>
        <v>0</v>
      </c>
      <c r="J202" s="22">
        <f t="shared" si="68"/>
        <v>0</v>
      </c>
      <c r="K202" s="22">
        <f t="shared" si="68"/>
        <v>0</v>
      </c>
      <c r="L202" s="22">
        <f t="shared" si="68"/>
        <v>0</v>
      </c>
      <c r="M202" s="22">
        <f t="shared" si="68"/>
        <v>0</v>
      </c>
      <c r="N202" s="22">
        <f t="shared" si="68"/>
        <v>0</v>
      </c>
      <c r="O202" s="22">
        <f t="shared" si="68"/>
        <v>0</v>
      </c>
      <c r="P202" s="22">
        <f t="shared" si="68"/>
        <v>0</v>
      </c>
      <c r="Q202" s="22">
        <f t="shared" si="68"/>
        <v>0</v>
      </c>
    </row>
    <row r="203" spans="1:18" ht="23.25" customHeight="1" x14ac:dyDescent="0.45">
      <c r="A203" s="46"/>
      <c r="B203" s="83"/>
      <c r="C203" s="81"/>
      <c r="D203" s="7" t="s">
        <v>35</v>
      </c>
      <c r="E203" s="22">
        <v>0</v>
      </c>
      <c r="F203" s="22">
        <f t="shared" ref="F203:Q203" si="69">F210</f>
        <v>0</v>
      </c>
      <c r="G203" s="22">
        <f t="shared" si="69"/>
        <v>0</v>
      </c>
      <c r="H203" s="22">
        <f t="shared" si="69"/>
        <v>0</v>
      </c>
      <c r="I203" s="22">
        <f t="shared" si="69"/>
        <v>0</v>
      </c>
      <c r="J203" s="22">
        <f t="shared" si="69"/>
        <v>0</v>
      </c>
      <c r="K203" s="22">
        <f t="shared" si="69"/>
        <v>0</v>
      </c>
      <c r="L203" s="22">
        <f t="shared" si="69"/>
        <v>0</v>
      </c>
      <c r="M203" s="22">
        <f t="shared" si="69"/>
        <v>0</v>
      </c>
      <c r="N203" s="22">
        <f t="shared" si="69"/>
        <v>0</v>
      </c>
      <c r="O203" s="22">
        <f t="shared" si="69"/>
        <v>0</v>
      </c>
      <c r="P203" s="22">
        <f t="shared" si="69"/>
        <v>0</v>
      </c>
      <c r="Q203" s="22">
        <f t="shared" si="69"/>
        <v>0</v>
      </c>
    </row>
    <row r="204" spans="1:18" ht="23.25" customHeight="1" x14ac:dyDescent="0.45">
      <c r="A204" s="47" t="s">
        <v>100</v>
      </c>
      <c r="B204" s="41" t="s">
        <v>41</v>
      </c>
      <c r="C204" s="47" t="s">
        <v>21</v>
      </c>
      <c r="D204" s="6" t="s">
        <v>29</v>
      </c>
      <c r="E204" s="22">
        <f>E205+E206+E207+E208+E210</f>
        <v>8021.9750000000004</v>
      </c>
      <c r="F204" s="22">
        <f t="shared" ref="F204:Q204" si="70">F205+F206+F207+F208+F210</f>
        <v>0</v>
      </c>
      <c r="G204" s="22">
        <f t="shared" si="70"/>
        <v>0</v>
      </c>
      <c r="H204" s="22">
        <f t="shared" si="70"/>
        <v>0</v>
      </c>
      <c r="I204" s="22">
        <f t="shared" si="70"/>
        <v>0</v>
      </c>
      <c r="J204" s="22">
        <f t="shared" si="70"/>
        <v>0</v>
      </c>
      <c r="K204" s="22">
        <f t="shared" si="70"/>
        <v>0</v>
      </c>
      <c r="L204" s="22">
        <f t="shared" si="70"/>
        <v>0</v>
      </c>
      <c r="M204" s="22">
        <f t="shared" si="70"/>
        <v>0</v>
      </c>
      <c r="N204" s="22">
        <f t="shared" si="70"/>
        <v>0</v>
      </c>
      <c r="O204" s="22">
        <f t="shared" si="70"/>
        <v>0</v>
      </c>
      <c r="P204" s="22">
        <f t="shared" si="70"/>
        <v>0</v>
      </c>
      <c r="Q204" s="22">
        <f t="shared" si="70"/>
        <v>8021.9750000000004</v>
      </c>
    </row>
    <row r="205" spans="1:18" ht="23.25" customHeight="1" x14ac:dyDescent="0.45">
      <c r="A205" s="45"/>
      <c r="B205" s="42"/>
      <c r="C205" s="45"/>
      <c r="D205" s="6" t="s">
        <v>30</v>
      </c>
      <c r="E205" s="22">
        <f t="shared" ref="E205:E210" si="71">F205+G205+H205+I205+J205+K205+L205+M205+N205+O205+P205+Q205</f>
        <v>2512.1999999999998</v>
      </c>
      <c r="F205" s="21">
        <f>F212</f>
        <v>0</v>
      </c>
      <c r="G205" s="21">
        <f>G212</f>
        <v>0</v>
      </c>
      <c r="H205" s="21">
        <f t="shared" ref="H205:Q205" si="72">H212</f>
        <v>0</v>
      </c>
      <c r="I205" s="21">
        <f t="shared" si="72"/>
        <v>0</v>
      </c>
      <c r="J205" s="21">
        <f>J212</f>
        <v>0</v>
      </c>
      <c r="K205" s="21">
        <f t="shared" si="72"/>
        <v>0</v>
      </c>
      <c r="L205" s="21">
        <f t="shared" si="72"/>
        <v>0</v>
      </c>
      <c r="M205" s="21">
        <f t="shared" si="72"/>
        <v>0</v>
      </c>
      <c r="N205" s="21">
        <f t="shared" si="72"/>
        <v>0</v>
      </c>
      <c r="O205" s="21">
        <f t="shared" si="72"/>
        <v>0</v>
      </c>
      <c r="P205" s="21">
        <f t="shared" si="72"/>
        <v>0</v>
      </c>
      <c r="Q205" s="21">
        <f t="shared" si="72"/>
        <v>2512.1999999999998</v>
      </c>
    </row>
    <row r="206" spans="1:18" ht="23.25" customHeight="1" x14ac:dyDescent="0.45">
      <c r="A206" s="45"/>
      <c r="B206" s="42"/>
      <c r="C206" s="45"/>
      <c r="D206" s="6" t="s">
        <v>31</v>
      </c>
      <c r="E206" s="22">
        <f t="shared" si="71"/>
        <v>3929.4</v>
      </c>
      <c r="F206" s="21">
        <f t="shared" ref="F206:Q206" si="73">F213</f>
        <v>0</v>
      </c>
      <c r="G206" s="21">
        <f t="shared" si="73"/>
        <v>0</v>
      </c>
      <c r="H206" s="21">
        <f t="shared" si="73"/>
        <v>0</v>
      </c>
      <c r="I206" s="21">
        <f t="shared" si="73"/>
        <v>0</v>
      </c>
      <c r="J206" s="21">
        <f t="shared" si="73"/>
        <v>0</v>
      </c>
      <c r="K206" s="21">
        <f t="shared" si="73"/>
        <v>0</v>
      </c>
      <c r="L206" s="21">
        <f t="shared" si="73"/>
        <v>0</v>
      </c>
      <c r="M206" s="21">
        <f t="shared" si="73"/>
        <v>0</v>
      </c>
      <c r="N206" s="21">
        <f t="shared" si="73"/>
        <v>0</v>
      </c>
      <c r="O206" s="21">
        <f t="shared" si="73"/>
        <v>0</v>
      </c>
      <c r="P206" s="21">
        <f t="shared" si="73"/>
        <v>0</v>
      </c>
      <c r="Q206" s="21">
        <f t="shared" si="73"/>
        <v>3929.4</v>
      </c>
    </row>
    <row r="207" spans="1:18" ht="23.25" customHeight="1" x14ac:dyDescent="0.45">
      <c r="A207" s="45"/>
      <c r="B207" s="42"/>
      <c r="C207" s="45"/>
      <c r="D207" s="6" t="s">
        <v>32</v>
      </c>
      <c r="E207" s="22">
        <f>F207+G207+H207+I207+J207+K207+L207+M207+N207+O207+P207+Q207</f>
        <v>1580.375</v>
      </c>
      <c r="F207" s="21">
        <f t="shared" ref="F207:P207" si="74">F214</f>
        <v>0</v>
      </c>
      <c r="G207" s="21">
        <f t="shared" si="74"/>
        <v>0</v>
      </c>
      <c r="H207" s="21">
        <f t="shared" si="74"/>
        <v>0</v>
      </c>
      <c r="I207" s="21">
        <f t="shared" si="74"/>
        <v>0</v>
      </c>
      <c r="J207" s="21">
        <f t="shared" si="74"/>
        <v>0</v>
      </c>
      <c r="K207" s="21">
        <f t="shared" si="74"/>
        <v>0</v>
      </c>
      <c r="L207" s="21">
        <f t="shared" si="74"/>
        <v>0</v>
      </c>
      <c r="M207" s="21">
        <f t="shared" si="74"/>
        <v>0</v>
      </c>
      <c r="N207" s="21">
        <f t="shared" si="74"/>
        <v>0</v>
      </c>
      <c r="O207" s="21">
        <f t="shared" si="74"/>
        <v>0</v>
      </c>
      <c r="P207" s="21">
        <f t="shared" si="74"/>
        <v>0</v>
      </c>
      <c r="Q207" s="21">
        <f>Q214</f>
        <v>1580.375</v>
      </c>
    </row>
    <row r="208" spans="1:18" ht="23.25" customHeight="1" x14ac:dyDescent="0.45">
      <c r="A208" s="45"/>
      <c r="B208" s="42"/>
      <c r="C208" s="45"/>
      <c r="D208" s="7" t="s">
        <v>33</v>
      </c>
      <c r="E208" s="22">
        <f t="shared" si="71"/>
        <v>0</v>
      </c>
      <c r="F208" s="21">
        <f t="shared" ref="F208:Q208" si="75">F215</f>
        <v>0</v>
      </c>
      <c r="G208" s="21">
        <f t="shared" si="75"/>
        <v>0</v>
      </c>
      <c r="H208" s="21">
        <f t="shared" si="75"/>
        <v>0</v>
      </c>
      <c r="I208" s="21">
        <f t="shared" si="75"/>
        <v>0</v>
      </c>
      <c r="J208" s="21">
        <f t="shared" si="75"/>
        <v>0</v>
      </c>
      <c r="K208" s="21">
        <f t="shared" si="75"/>
        <v>0</v>
      </c>
      <c r="L208" s="21">
        <f t="shared" si="75"/>
        <v>0</v>
      </c>
      <c r="M208" s="21">
        <f t="shared" si="75"/>
        <v>0</v>
      </c>
      <c r="N208" s="21">
        <f t="shared" si="75"/>
        <v>0</v>
      </c>
      <c r="O208" s="21">
        <f t="shared" si="75"/>
        <v>0</v>
      </c>
      <c r="P208" s="21">
        <f t="shared" si="75"/>
        <v>0</v>
      </c>
      <c r="Q208" s="21">
        <f t="shared" si="75"/>
        <v>0</v>
      </c>
    </row>
    <row r="209" spans="1:17" ht="23.25" customHeight="1" x14ac:dyDescent="0.45">
      <c r="A209" s="45"/>
      <c r="B209" s="42"/>
      <c r="C209" s="45"/>
      <c r="D209" s="7" t="s">
        <v>34</v>
      </c>
      <c r="E209" s="22">
        <f t="shared" si="71"/>
        <v>0</v>
      </c>
      <c r="F209" s="21">
        <f t="shared" ref="F209:Q209" si="76">F216</f>
        <v>0</v>
      </c>
      <c r="G209" s="21">
        <f t="shared" si="76"/>
        <v>0</v>
      </c>
      <c r="H209" s="21">
        <f t="shared" si="76"/>
        <v>0</v>
      </c>
      <c r="I209" s="21">
        <f t="shared" si="76"/>
        <v>0</v>
      </c>
      <c r="J209" s="21">
        <f t="shared" si="76"/>
        <v>0</v>
      </c>
      <c r="K209" s="21">
        <f t="shared" si="76"/>
        <v>0</v>
      </c>
      <c r="L209" s="21">
        <f t="shared" si="76"/>
        <v>0</v>
      </c>
      <c r="M209" s="21">
        <f t="shared" si="76"/>
        <v>0</v>
      </c>
      <c r="N209" s="21">
        <f t="shared" si="76"/>
        <v>0</v>
      </c>
      <c r="O209" s="21">
        <f t="shared" si="76"/>
        <v>0</v>
      </c>
      <c r="P209" s="21">
        <f t="shared" si="76"/>
        <v>0</v>
      </c>
      <c r="Q209" s="21">
        <f t="shared" si="76"/>
        <v>0</v>
      </c>
    </row>
    <row r="210" spans="1:17" ht="23.25" customHeight="1" x14ac:dyDescent="0.45">
      <c r="A210" s="46"/>
      <c r="B210" s="43"/>
      <c r="C210" s="46"/>
      <c r="D210" s="7" t="s">
        <v>35</v>
      </c>
      <c r="E210" s="22">
        <f t="shared" si="71"/>
        <v>0</v>
      </c>
      <c r="F210" s="21">
        <f t="shared" ref="F210:Q210" si="77">F217</f>
        <v>0</v>
      </c>
      <c r="G210" s="21">
        <f t="shared" si="77"/>
        <v>0</v>
      </c>
      <c r="H210" s="21">
        <f t="shared" si="77"/>
        <v>0</v>
      </c>
      <c r="I210" s="21">
        <f t="shared" si="77"/>
        <v>0</v>
      </c>
      <c r="J210" s="21">
        <f t="shared" si="77"/>
        <v>0</v>
      </c>
      <c r="K210" s="21">
        <f t="shared" si="77"/>
        <v>0</v>
      </c>
      <c r="L210" s="21">
        <f t="shared" si="77"/>
        <v>0</v>
      </c>
      <c r="M210" s="21">
        <f t="shared" si="77"/>
        <v>0</v>
      </c>
      <c r="N210" s="21">
        <f t="shared" si="77"/>
        <v>0</v>
      </c>
      <c r="O210" s="21">
        <f t="shared" si="77"/>
        <v>0</v>
      </c>
      <c r="P210" s="21">
        <f t="shared" si="77"/>
        <v>0</v>
      </c>
      <c r="Q210" s="21">
        <f t="shared" si="77"/>
        <v>0</v>
      </c>
    </row>
    <row r="211" spans="1:17" ht="23.25" customHeight="1" x14ac:dyDescent="0.45">
      <c r="A211" s="47" t="s">
        <v>101</v>
      </c>
      <c r="B211" s="41" t="s">
        <v>99</v>
      </c>
      <c r="C211" s="47" t="s">
        <v>47</v>
      </c>
      <c r="D211" s="6" t="s">
        <v>29</v>
      </c>
      <c r="E211" s="22">
        <f>E212+E213+E214+E215+E217</f>
        <v>8021.9750000000004</v>
      </c>
      <c r="F211" s="22">
        <f t="shared" ref="F211:Q211" si="78">F212+F213+F214+F215+F217</f>
        <v>0</v>
      </c>
      <c r="G211" s="22">
        <f t="shared" si="78"/>
        <v>0</v>
      </c>
      <c r="H211" s="22">
        <f t="shared" si="78"/>
        <v>0</v>
      </c>
      <c r="I211" s="22">
        <f t="shared" si="78"/>
        <v>0</v>
      </c>
      <c r="J211" s="22">
        <f t="shared" si="78"/>
        <v>0</v>
      </c>
      <c r="K211" s="22">
        <f t="shared" si="78"/>
        <v>0</v>
      </c>
      <c r="L211" s="22">
        <f t="shared" si="78"/>
        <v>0</v>
      </c>
      <c r="M211" s="22">
        <f t="shared" si="78"/>
        <v>0</v>
      </c>
      <c r="N211" s="22">
        <f t="shared" si="78"/>
        <v>0</v>
      </c>
      <c r="O211" s="22">
        <f t="shared" si="78"/>
        <v>0</v>
      </c>
      <c r="P211" s="22">
        <f t="shared" si="78"/>
        <v>0</v>
      </c>
      <c r="Q211" s="39">
        <f t="shared" si="78"/>
        <v>8021.9750000000004</v>
      </c>
    </row>
    <row r="212" spans="1:17" ht="23.25" customHeight="1" x14ac:dyDescent="0.45">
      <c r="A212" s="45"/>
      <c r="B212" s="42"/>
      <c r="C212" s="45"/>
      <c r="D212" s="6" t="s">
        <v>30</v>
      </c>
      <c r="E212" s="22">
        <f>F212+G212+H212+I212+J212+K212+L212+M212+N212+O212+P212+Q212</f>
        <v>2512.1999999999998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2512.1999999999998</v>
      </c>
    </row>
    <row r="213" spans="1:17" ht="23.25" customHeight="1" x14ac:dyDescent="0.45">
      <c r="A213" s="45"/>
      <c r="B213" s="42"/>
      <c r="C213" s="45"/>
      <c r="D213" s="6" t="s">
        <v>31</v>
      </c>
      <c r="E213" s="22">
        <f t="shared" ref="E213:E217" si="79">F213+G213+H213+I213+J213+K213+L213+M213+N213+O213+P213+Q213</f>
        <v>3929.4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3929.4</v>
      </c>
    </row>
    <row r="214" spans="1:17" ht="23.25" customHeight="1" x14ac:dyDescent="0.45">
      <c r="A214" s="45"/>
      <c r="B214" s="42"/>
      <c r="C214" s="45"/>
      <c r="D214" s="6" t="s">
        <v>32</v>
      </c>
      <c r="E214" s="22">
        <f t="shared" si="79"/>
        <v>1580.375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1580.375</v>
      </c>
    </row>
    <row r="215" spans="1:17" ht="23.25" customHeight="1" x14ac:dyDescent="0.45">
      <c r="A215" s="45"/>
      <c r="B215" s="42"/>
      <c r="C215" s="45"/>
      <c r="D215" s="7" t="s">
        <v>33</v>
      </c>
      <c r="E215" s="22">
        <f t="shared" si="79"/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</row>
    <row r="216" spans="1:17" ht="23.25" customHeight="1" x14ac:dyDescent="0.45">
      <c r="A216" s="45"/>
      <c r="B216" s="42"/>
      <c r="C216" s="45"/>
      <c r="D216" s="7" t="s">
        <v>34</v>
      </c>
      <c r="E216" s="22">
        <f t="shared" si="79"/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</row>
    <row r="217" spans="1:17" ht="23.25" customHeight="1" x14ac:dyDescent="0.45">
      <c r="A217" s="46"/>
      <c r="B217" s="43"/>
      <c r="C217" s="46"/>
      <c r="D217" s="7" t="s">
        <v>35</v>
      </c>
      <c r="E217" s="22">
        <f t="shared" si="79"/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</row>
    <row r="218" spans="1:17" ht="23.25" customHeight="1" x14ac:dyDescent="0.45">
      <c r="A218" s="47" t="s">
        <v>67</v>
      </c>
      <c r="B218" s="41" t="s">
        <v>61</v>
      </c>
      <c r="C218" s="47" t="s">
        <v>20</v>
      </c>
      <c r="D218" s="6" t="s">
        <v>29</v>
      </c>
      <c r="E218" s="22">
        <f>E219+E220+E221+E222+E224</f>
        <v>10745.722</v>
      </c>
      <c r="F218" s="22">
        <f t="shared" ref="F218:Q218" si="80">F219+F220+F221+F222+F224</f>
        <v>0</v>
      </c>
      <c r="G218" s="22">
        <f t="shared" si="80"/>
        <v>0</v>
      </c>
      <c r="H218" s="22">
        <f t="shared" si="80"/>
        <v>0</v>
      </c>
      <c r="I218" s="22">
        <f t="shared" si="80"/>
        <v>0</v>
      </c>
      <c r="J218" s="22">
        <f t="shared" si="80"/>
        <v>0</v>
      </c>
      <c r="K218" s="22">
        <f t="shared" si="80"/>
        <v>0</v>
      </c>
      <c r="L218" s="22">
        <f t="shared" si="80"/>
        <v>0</v>
      </c>
      <c r="M218" s="22">
        <f t="shared" si="80"/>
        <v>0</v>
      </c>
      <c r="N218" s="22">
        <f t="shared" si="80"/>
        <v>0</v>
      </c>
      <c r="O218" s="22">
        <f t="shared" si="80"/>
        <v>0</v>
      </c>
      <c r="P218" s="22">
        <f t="shared" si="80"/>
        <v>0</v>
      </c>
      <c r="Q218" s="22">
        <f t="shared" si="80"/>
        <v>10745.722</v>
      </c>
    </row>
    <row r="219" spans="1:17" ht="23.25" customHeight="1" x14ac:dyDescent="0.45">
      <c r="A219" s="45"/>
      <c r="B219" s="42"/>
      <c r="C219" s="45"/>
      <c r="D219" s="6" t="s">
        <v>30</v>
      </c>
      <c r="E219" s="23">
        <f>F219+G219+H219+I219+J219+K219+L219+M219+N219+O219+P219+Q219</f>
        <v>0</v>
      </c>
      <c r="F219" s="23">
        <f>F226+F233+F240+F247+F254+F261+F268+F275+F282</f>
        <v>0</v>
      </c>
      <c r="G219" s="23">
        <f t="shared" ref="G219:Q219" si="81">G226+G233+G240+G247+G254+G261+G268+G275+G282</f>
        <v>0</v>
      </c>
      <c r="H219" s="23">
        <f t="shared" si="81"/>
        <v>0</v>
      </c>
      <c r="I219" s="23">
        <f t="shared" si="81"/>
        <v>0</v>
      </c>
      <c r="J219" s="23">
        <f t="shared" si="81"/>
        <v>0</v>
      </c>
      <c r="K219" s="23">
        <f t="shared" si="81"/>
        <v>0</v>
      </c>
      <c r="L219" s="23">
        <f t="shared" si="81"/>
        <v>0</v>
      </c>
      <c r="M219" s="23">
        <f t="shared" si="81"/>
        <v>0</v>
      </c>
      <c r="N219" s="23">
        <f t="shared" si="81"/>
        <v>0</v>
      </c>
      <c r="O219" s="23">
        <f t="shared" si="81"/>
        <v>0</v>
      </c>
      <c r="P219" s="23">
        <f t="shared" si="81"/>
        <v>0</v>
      </c>
      <c r="Q219" s="23">
        <f t="shared" si="81"/>
        <v>0</v>
      </c>
    </row>
    <row r="220" spans="1:17" ht="23.25" customHeight="1" x14ac:dyDescent="0.45">
      <c r="A220" s="45"/>
      <c r="B220" s="42"/>
      <c r="C220" s="45"/>
      <c r="D220" s="6" t="s">
        <v>31</v>
      </c>
      <c r="E220" s="23">
        <f t="shared" ref="E220:E222" si="82">F220+G220+H220+I220+J220+K220+L220+M220+N220+O220+P220+Q220</f>
        <v>0</v>
      </c>
      <c r="F220" s="23">
        <f t="shared" ref="F220:Q220" si="83">F227+F234+F241+F248+F255+F262+F269+F276+F283</f>
        <v>0</v>
      </c>
      <c r="G220" s="23">
        <f t="shared" si="83"/>
        <v>0</v>
      </c>
      <c r="H220" s="23">
        <f t="shared" si="83"/>
        <v>0</v>
      </c>
      <c r="I220" s="23">
        <f t="shared" si="83"/>
        <v>0</v>
      </c>
      <c r="J220" s="23">
        <f t="shared" si="83"/>
        <v>0</v>
      </c>
      <c r="K220" s="23">
        <f t="shared" si="83"/>
        <v>0</v>
      </c>
      <c r="L220" s="23">
        <f t="shared" si="83"/>
        <v>0</v>
      </c>
      <c r="M220" s="23">
        <f t="shared" si="83"/>
        <v>0</v>
      </c>
      <c r="N220" s="23">
        <f t="shared" si="83"/>
        <v>0</v>
      </c>
      <c r="O220" s="23">
        <f t="shared" si="83"/>
        <v>0</v>
      </c>
      <c r="P220" s="23">
        <f t="shared" si="83"/>
        <v>0</v>
      </c>
      <c r="Q220" s="23">
        <f t="shared" si="83"/>
        <v>0</v>
      </c>
    </row>
    <row r="221" spans="1:17" ht="23.25" customHeight="1" x14ac:dyDescent="0.45">
      <c r="A221" s="45"/>
      <c r="B221" s="42"/>
      <c r="C221" s="45"/>
      <c r="D221" s="6" t="s">
        <v>32</v>
      </c>
      <c r="E221" s="23">
        <f>F221+G221+H221+I221+J221+K221+L221+M221+N221+O221+P221+Q221</f>
        <v>10745.722</v>
      </c>
      <c r="F221" s="23">
        <f t="shared" ref="F221:Q221" si="84">F228+F235+F242+F249+F256+F263+F270+F277+F284</f>
        <v>0</v>
      </c>
      <c r="G221" s="23">
        <f t="shared" si="84"/>
        <v>0</v>
      </c>
      <c r="H221" s="23">
        <f t="shared" si="84"/>
        <v>0</v>
      </c>
      <c r="I221" s="23">
        <f t="shared" si="84"/>
        <v>0</v>
      </c>
      <c r="J221" s="23">
        <f t="shared" si="84"/>
        <v>0</v>
      </c>
      <c r="K221" s="23">
        <f t="shared" si="84"/>
        <v>0</v>
      </c>
      <c r="L221" s="23">
        <f t="shared" si="84"/>
        <v>0</v>
      </c>
      <c r="M221" s="23">
        <f t="shared" si="84"/>
        <v>0</v>
      </c>
      <c r="N221" s="23">
        <f t="shared" si="84"/>
        <v>0</v>
      </c>
      <c r="O221" s="23">
        <f t="shared" si="84"/>
        <v>0</v>
      </c>
      <c r="P221" s="23">
        <f t="shared" si="84"/>
        <v>0</v>
      </c>
      <c r="Q221" s="40">
        <f t="shared" si="84"/>
        <v>10745.722</v>
      </c>
    </row>
    <row r="222" spans="1:17" ht="23.25" customHeight="1" x14ac:dyDescent="0.45">
      <c r="A222" s="45"/>
      <c r="B222" s="42"/>
      <c r="C222" s="45"/>
      <c r="D222" s="7" t="s">
        <v>33</v>
      </c>
      <c r="E222" s="23">
        <f t="shared" si="82"/>
        <v>0</v>
      </c>
      <c r="F222" s="23">
        <f t="shared" ref="F222:Q222" si="85">F229+F236+F243+F250+F257+F264+F271+F278+F285</f>
        <v>0</v>
      </c>
      <c r="G222" s="23">
        <f t="shared" si="85"/>
        <v>0</v>
      </c>
      <c r="H222" s="23">
        <f t="shared" si="85"/>
        <v>0</v>
      </c>
      <c r="I222" s="23">
        <f t="shared" si="85"/>
        <v>0</v>
      </c>
      <c r="J222" s="23">
        <f t="shared" si="85"/>
        <v>0</v>
      </c>
      <c r="K222" s="23">
        <f t="shared" si="85"/>
        <v>0</v>
      </c>
      <c r="L222" s="23">
        <f t="shared" si="85"/>
        <v>0</v>
      </c>
      <c r="M222" s="23">
        <f t="shared" si="85"/>
        <v>0</v>
      </c>
      <c r="N222" s="23">
        <f t="shared" si="85"/>
        <v>0</v>
      </c>
      <c r="O222" s="23">
        <f t="shared" si="85"/>
        <v>0</v>
      </c>
      <c r="P222" s="23">
        <f t="shared" si="85"/>
        <v>0</v>
      </c>
      <c r="Q222" s="23">
        <f t="shared" si="85"/>
        <v>0</v>
      </c>
    </row>
    <row r="223" spans="1:17" ht="23.25" customHeight="1" x14ac:dyDescent="0.45">
      <c r="A223" s="45"/>
      <c r="B223" s="42"/>
      <c r="C223" s="45"/>
      <c r="D223" s="7" t="s">
        <v>34</v>
      </c>
      <c r="E223" s="23">
        <f>F223+G223+H223+I223+J223+K223+L223+M223+N223+O223+P223+Q223</f>
        <v>0</v>
      </c>
      <c r="F223" s="23">
        <f t="shared" ref="F223:Q223" si="86">F230+F237+F244+F251+F258+F265+F272+F279+F286</f>
        <v>0</v>
      </c>
      <c r="G223" s="23">
        <f t="shared" si="86"/>
        <v>0</v>
      </c>
      <c r="H223" s="23">
        <f t="shared" si="86"/>
        <v>0</v>
      </c>
      <c r="I223" s="23">
        <f t="shared" si="86"/>
        <v>0</v>
      </c>
      <c r="J223" s="23">
        <f t="shared" si="86"/>
        <v>0</v>
      </c>
      <c r="K223" s="23">
        <f t="shared" si="86"/>
        <v>0</v>
      </c>
      <c r="L223" s="23">
        <f t="shared" si="86"/>
        <v>0</v>
      </c>
      <c r="M223" s="23">
        <f t="shared" si="86"/>
        <v>0</v>
      </c>
      <c r="N223" s="23">
        <f t="shared" si="86"/>
        <v>0</v>
      </c>
      <c r="O223" s="23">
        <f t="shared" si="86"/>
        <v>0</v>
      </c>
      <c r="P223" s="23">
        <f t="shared" si="86"/>
        <v>0</v>
      </c>
      <c r="Q223" s="23">
        <f t="shared" si="86"/>
        <v>0</v>
      </c>
    </row>
    <row r="224" spans="1:17" ht="23.25" customHeight="1" x14ac:dyDescent="0.45">
      <c r="A224" s="46"/>
      <c r="B224" s="43"/>
      <c r="C224" s="46"/>
      <c r="D224" s="7" t="s">
        <v>35</v>
      </c>
      <c r="E224" s="23">
        <f>F224+G224+H224+I224+J224+K224+L224+M224+N224+O224+P224+Q224</f>
        <v>0</v>
      </c>
      <c r="F224" s="23">
        <f t="shared" ref="F224:Q224" si="87">F231+F238+F245+F252+F259+F266+F273+F280+F287</f>
        <v>0</v>
      </c>
      <c r="G224" s="23">
        <f t="shared" si="87"/>
        <v>0</v>
      </c>
      <c r="H224" s="23">
        <f t="shared" si="87"/>
        <v>0</v>
      </c>
      <c r="I224" s="23">
        <f t="shared" si="87"/>
        <v>0</v>
      </c>
      <c r="J224" s="23">
        <f t="shared" si="87"/>
        <v>0</v>
      </c>
      <c r="K224" s="23">
        <f t="shared" si="87"/>
        <v>0</v>
      </c>
      <c r="L224" s="23">
        <f t="shared" si="87"/>
        <v>0</v>
      </c>
      <c r="M224" s="23">
        <f t="shared" si="87"/>
        <v>0</v>
      </c>
      <c r="N224" s="23">
        <f t="shared" si="87"/>
        <v>0</v>
      </c>
      <c r="O224" s="23">
        <f t="shared" si="87"/>
        <v>0</v>
      </c>
      <c r="P224" s="23">
        <f t="shared" si="87"/>
        <v>0</v>
      </c>
      <c r="Q224" s="23">
        <f t="shared" si="87"/>
        <v>0</v>
      </c>
    </row>
    <row r="225" spans="1:17" ht="23.25" customHeight="1" x14ac:dyDescent="0.45">
      <c r="A225" s="47" t="s">
        <v>102</v>
      </c>
      <c r="B225" s="41" t="s">
        <v>104</v>
      </c>
      <c r="C225" s="47" t="s">
        <v>58</v>
      </c>
      <c r="D225" s="6" t="s">
        <v>29</v>
      </c>
      <c r="E225" s="22">
        <f>E226+E227+E228+E229+E231</f>
        <v>676.33199999999999</v>
      </c>
      <c r="F225" s="22">
        <f t="shared" ref="F225:O225" si="88">F226+F227+F228+F229+F231</f>
        <v>0</v>
      </c>
      <c r="G225" s="22">
        <f t="shared" si="88"/>
        <v>0</v>
      </c>
      <c r="H225" s="22">
        <f t="shared" si="88"/>
        <v>0</v>
      </c>
      <c r="I225" s="22">
        <f t="shared" si="88"/>
        <v>0</v>
      </c>
      <c r="J225" s="22">
        <f t="shared" si="88"/>
        <v>0</v>
      </c>
      <c r="K225" s="22">
        <f t="shared" si="88"/>
        <v>0</v>
      </c>
      <c r="L225" s="22">
        <f t="shared" si="88"/>
        <v>0</v>
      </c>
      <c r="M225" s="22">
        <f t="shared" si="88"/>
        <v>0</v>
      </c>
      <c r="N225" s="22">
        <f t="shared" si="88"/>
        <v>0</v>
      </c>
      <c r="O225" s="22">
        <f t="shared" si="88"/>
        <v>0</v>
      </c>
      <c r="P225" s="22">
        <f>P226+P227+P228+P35+P229+P231</f>
        <v>0</v>
      </c>
      <c r="Q225" s="22">
        <f>Q226+Q227+Q228+Q229+Q231</f>
        <v>676.33199999999999</v>
      </c>
    </row>
    <row r="226" spans="1:17" ht="23.25" customHeight="1" x14ac:dyDescent="0.45">
      <c r="A226" s="45"/>
      <c r="B226" s="42"/>
      <c r="C226" s="45"/>
      <c r="D226" s="6" t="s">
        <v>30</v>
      </c>
      <c r="E226" s="22">
        <f>F226+G226+H226+I226+J226+K226+L226+M226+N226+O226+P226+Q226</f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</row>
    <row r="227" spans="1:17" ht="23.25" customHeight="1" x14ac:dyDescent="0.45">
      <c r="A227" s="45"/>
      <c r="B227" s="42"/>
      <c r="C227" s="45"/>
      <c r="D227" s="6" t="s">
        <v>31</v>
      </c>
      <c r="E227" s="22">
        <f t="shared" ref="E227:E229" si="89">F227+G227+H227+I227+J227+K227+L227+M227+N227+O227+P227+Q227</f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</row>
    <row r="228" spans="1:17" ht="23.25" customHeight="1" x14ac:dyDescent="0.45">
      <c r="A228" s="45"/>
      <c r="B228" s="42"/>
      <c r="C228" s="45"/>
      <c r="D228" s="6" t="s">
        <v>32</v>
      </c>
      <c r="E228" s="22">
        <f>F228+G228+H228+I228+J228+K228+L228+M228+N228+O228+P228+Q228</f>
        <v>676.33199999999999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1">
        <v>0</v>
      </c>
      <c r="N228" s="22">
        <v>0</v>
      </c>
      <c r="O228" s="22">
        <v>0</v>
      </c>
      <c r="P228" s="22">
        <v>0</v>
      </c>
      <c r="Q228" s="22">
        <v>676.33199999999999</v>
      </c>
    </row>
    <row r="229" spans="1:17" ht="23.25" customHeight="1" x14ac:dyDescent="0.45">
      <c r="A229" s="45"/>
      <c r="B229" s="42"/>
      <c r="C229" s="45"/>
      <c r="D229" s="7" t="s">
        <v>33</v>
      </c>
      <c r="E229" s="22">
        <f t="shared" si="89"/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</row>
    <row r="230" spans="1:17" ht="23.25" customHeight="1" x14ac:dyDescent="0.45">
      <c r="A230" s="45"/>
      <c r="B230" s="42"/>
      <c r="C230" s="45"/>
      <c r="D230" s="7" t="s">
        <v>34</v>
      </c>
      <c r="E230" s="22">
        <f>F230+G230+H230+I230+J230+K230+L230+M230+N230+O230+P230+Q230</f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</row>
    <row r="231" spans="1:17" ht="23.25" customHeight="1" x14ac:dyDescent="0.45">
      <c r="A231" s="46"/>
      <c r="B231" s="43"/>
      <c r="C231" s="46"/>
      <c r="D231" s="7" t="s">
        <v>35</v>
      </c>
      <c r="E231" s="22">
        <f>F231+G231+H231+I231+J231+K231+L231+M231+N231+O231+P231+Q231</f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</row>
    <row r="232" spans="1:17" ht="23.25" customHeight="1" x14ac:dyDescent="0.45">
      <c r="A232" s="47" t="s">
        <v>103</v>
      </c>
      <c r="B232" s="41" t="s">
        <v>105</v>
      </c>
      <c r="C232" s="47" t="s">
        <v>58</v>
      </c>
      <c r="D232" s="6" t="s">
        <v>29</v>
      </c>
      <c r="E232" s="22">
        <f>E233+E234+E235+E236+E238</f>
        <v>676.16600000000005</v>
      </c>
      <c r="F232" s="22">
        <f t="shared" ref="F232:Q232" si="90">F233+F234+F235+F236+F238</f>
        <v>0</v>
      </c>
      <c r="G232" s="22">
        <f t="shared" si="90"/>
        <v>0</v>
      </c>
      <c r="H232" s="22">
        <f t="shared" si="90"/>
        <v>0</v>
      </c>
      <c r="I232" s="22">
        <f t="shared" si="90"/>
        <v>0</v>
      </c>
      <c r="J232" s="22">
        <f t="shared" si="90"/>
        <v>0</v>
      </c>
      <c r="K232" s="22">
        <f t="shared" si="90"/>
        <v>0</v>
      </c>
      <c r="L232" s="22">
        <f>L233+L234+L235+L236+L238</f>
        <v>0</v>
      </c>
      <c r="M232" s="22">
        <f t="shared" si="90"/>
        <v>0</v>
      </c>
      <c r="N232" s="22">
        <f t="shared" si="90"/>
        <v>0</v>
      </c>
      <c r="O232" s="22">
        <f t="shared" si="90"/>
        <v>0</v>
      </c>
      <c r="P232" s="22">
        <f t="shared" si="90"/>
        <v>0</v>
      </c>
      <c r="Q232" s="22">
        <f t="shared" si="90"/>
        <v>676.16600000000005</v>
      </c>
    </row>
    <row r="233" spans="1:17" ht="23.25" customHeight="1" x14ac:dyDescent="0.45">
      <c r="A233" s="45"/>
      <c r="B233" s="42"/>
      <c r="C233" s="45"/>
      <c r="D233" s="6" t="s">
        <v>30</v>
      </c>
      <c r="E233" s="22">
        <f>F233+G233+H233+I233+J233+K233+L233+M233+N233+O233+P233+Q233</f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</row>
    <row r="234" spans="1:17" ht="23.25" customHeight="1" x14ac:dyDescent="0.45">
      <c r="A234" s="45"/>
      <c r="B234" s="42"/>
      <c r="C234" s="45"/>
      <c r="D234" s="6" t="s">
        <v>31</v>
      </c>
      <c r="E234" s="22">
        <f t="shared" ref="E234:E236" si="91">F234+G234+H234+I234+J234+K234+L234+M234+N234+O234+P234+Q234</f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</row>
    <row r="235" spans="1:17" ht="23.25" customHeight="1" x14ac:dyDescent="0.45">
      <c r="A235" s="45"/>
      <c r="B235" s="42"/>
      <c r="C235" s="45"/>
      <c r="D235" s="6" t="s">
        <v>32</v>
      </c>
      <c r="E235" s="22">
        <f>F235+G235+H235+I235+J235+K235+L235+M235+N235+O235+P235+Q235</f>
        <v>676.16600000000005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1">
        <v>0</v>
      </c>
      <c r="N235" s="22">
        <v>0</v>
      </c>
      <c r="O235" s="22">
        <v>0</v>
      </c>
      <c r="P235" s="22">
        <v>0</v>
      </c>
      <c r="Q235" s="22">
        <v>676.16600000000005</v>
      </c>
    </row>
    <row r="236" spans="1:17" ht="23.25" customHeight="1" x14ac:dyDescent="0.45">
      <c r="A236" s="45"/>
      <c r="B236" s="42"/>
      <c r="C236" s="45"/>
      <c r="D236" s="7" t="s">
        <v>33</v>
      </c>
      <c r="E236" s="22">
        <f t="shared" si="91"/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</row>
    <row r="237" spans="1:17" ht="23.25" customHeight="1" x14ac:dyDescent="0.45">
      <c r="A237" s="45"/>
      <c r="B237" s="42"/>
      <c r="C237" s="45"/>
      <c r="D237" s="7" t="s">
        <v>34</v>
      </c>
      <c r="E237" s="22">
        <f>F237+G237+H237+I237+J237+K237+L237+M237+N237+O237+P237+Q237</f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</row>
    <row r="238" spans="1:17" ht="23.25" customHeight="1" x14ac:dyDescent="0.45">
      <c r="A238" s="46"/>
      <c r="B238" s="43"/>
      <c r="C238" s="46"/>
      <c r="D238" s="7" t="s">
        <v>35</v>
      </c>
      <c r="E238" s="22">
        <f>F238+G238+H238+I238+J238+K238+L238+M238+N238+O238+P238+Q238</f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</row>
    <row r="239" spans="1:17" ht="23.25" customHeight="1" x14ac:dyDescent="0.45">
      <c r="A239" s="47" t="s">
        <v>106</v>
      </c>
      <c r="B239" s="41" t="s">
        <v>107</v>
      </c>
      <c r="C239" s="47" t="s">
        <v>58</v>
      </c>
      <c r="D239" s="6" t="s">
        <v>29</v>
      </c>
      <c r="E239" s="22">
        <f>E240+E241+E242+E243+E245</f>
        <v>547.50199999999995</v>
      </c>
      <c r="F239" s="22">
        <f t="shared" ref="F239:Q239" si="92">F240+F241+F242+F243+F245</f>
        <v>0</v>
      </c>
      <c r="G239" s="22">
        <f t="shared" si="92"/>
        <v>0</v>
      </c>
      <c r="H239" s="22">
        <f t="shared" si="92"/>
        <v>0</v>
      </c>
      <c r="I239" s="22">
        <f t="shared" si="92"/>
        <v>0</v>
      </c>
      <c r="J239" s="22">
        <f t="shared" si="92"/>
        <v>0</v>
      </c>
      <c r="K239" s="22">
        <f t="shared" si="92"/>
        <v>0</v>
      </c>
      <c r="L239" s="22">
        <f t="shared" si="92"/>
        <v>0</v>
      </c>
      <c r="M239" s="22">
        <f>M240+M241+M242+M243+M245</f>
        <v>0</v>
      </c>
      <c r="N239" s="22">
        <f t="shared" si="92"/>
        <v>0</v>
      </c>
      <c r="O239" s="22">
        <f t="shared" si="92"/>
        <v>0</v>
      </c>
      <c r="P239" s="22">
        <f t="shared" si="92"/>
        <v>0</v>
      </c>
      <c r="Q239" s="22">
        <f t="shared" si="92"/>
        <v>547.50199999999995</v>
      </c>
    </row>
    <row r="240" spans="1:17" ht="23.25" customHeight="1" x14ac:dyDescent="0.45">
      <c r="A240" s="45"/>
      <c r="B240" s="42"/>
      <c r="C240" s="45"/>
      <c r="D240" s="6" t="s">
        <v>30</v>
      </c>
      <c r="E240" s="22">
        <f>F240+G240+H240+I240+J240+K240+L240+M240+N240+O240+P240+Q240</f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</row>
    <row r="241" spans="1:17" ht="23.25" customHeight="1" x14ac:dyDescent="0.45">
      <c r="A241" s="45"/>
      <c r="B241" s="42"/>
      <c r="C241" s="45"/>
      <c r="D241" s="6" t="s">
        <v>31</v>
      </c>
      <c r="E241" s="22">
        <f t="shared" ref="E241:E243" si="93">F241+G241+H241+I241+J241+K241+L241+M241+N241+O241+P241+Q241</f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</row>
    <row r="242" spans="1:17" ht="23.25" customHeight="1" x14ac:dyDescent="0.45">
      <c r="A242" s="45"/>
      <c r="B242" s="42"/>
      <c r="C242" s="45"/>
      <c r="D242" s="6" t="s">
        <v>32</v>
      </c>
      <c r="E242" s="22">
        <f>F242+G242+H242+I242+J242+K242+L242+M242+N242+O242+P242+Q242</f>
        <v>547.50199999999995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1">
        <v>0</v>
      </c>
      <c r="N242" s="22">
        <v>0</v>
      </c>
      <c r="O242" s="22">
        <v>0</v>
      </c>
      <c r="P242" s="22">
        <v>0</v>
      </c>
      <c r="Q242" s="22">
        <v>547.50199999999995</v>
      </c>
    </row>
    <row r="243" spans="1:17" ht="23.25" customHeight="1" x14ac:dyDescent="0.45">
      <c r="A243" s="45"/>
      <c r="B243" s="42"/>
      <c r="C243" s="45"/>
      <c r="D243" s="7" t="s">
        <v>33</v>
      </c>
      <c r="E243" s="22">
        <f t="shared" si="93"/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</row>
    <row r="244" spans="1:17" ht="23.25" customHeight="1" x14ac:dyDescent="0.45">
      <c r="A244" s="45"/>
      <c r="B244" s="42"/>
      <c r="C244" s="45"/>
      <c r="D244" s="7" t="s">
        <v>34</v>
      </c>
      <c r="E244" s="22">
        <f>F244+G244+H244+I244+J244+K244+L244+M244+N244+O244+P244+Q244</f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</row>
    <row r="245" spans="1:17" ht="23.25" customHeight="1" x14ac:dyDescent="0.45">
      <c r="A245" s="46"/>
      <c r="B245" s="43"/>
      <c r="C245" s="46"/>
      <c r="D245" s="7" t="s">
        <v>35</v>
      </c>
      <c r="E245" s="22">
        <f>F245+G245+H245+I245+J245+K245+L245+M245+N245+O245+P245+Q245</f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</row>
    <row r="246" spans="1:17" ht="23.25" customHeight="1" x14ac:dyDescent="0.45">
      <c r="A246" s="47" t="s">
        <v>108</v>
      </c>
      <c r="B246" s="41" t="s">
        <v>109</v>
      </c>
      <c r="C246" s="47" t="s">
        <v>47</v>
      </c>
      <c r="D246" s="6" t="s">
        <v>29</v>
      </c>
      <c r="E246" s="22">
        <f>E247+E248+E249+E250+E252</f>
        <v>1900</v>
      </c>
      <c r="F246" s="22">
        <f t="shared" ref="F246:Q246" si="94">F247+F248+F249+F250+F252</f>
        <v>0</v>
      </c>
      <c r="G246" s="22">
        <f t="shared" si="94"/>
        <v>0</v>
      </c>
      <c r="H246" s="22">
        <f t="shared" si="94"/>
        <v>0</v>
      </c>
      <c r="I246" s="22">
        <f t="shared" si="94"/>
        <v>0</v>
      </c>
      <c r="J246" s="22">
        <f t="shared" si="94"/>
        <v>0</v>
      </c>
      <c r="K246" s="22">
        <f t="shared" si="94"/>
        <v>0</v>
      </c>
      <c r="L246" s="22">
        <f t="shared" si="94"/>
        <v>0</v>
      </c>
      <c r="M246" s="22">
        <f t="shared" si="94"/>
        <v>0</v>
      </c>
      <c r="N246" s="22">
        <f>N247+N248+N249+N250+N252</f>
        <v>0</v>
      </c>
      <c r="O246" s="22">
        <f t="shared" si="94"/>
        <v>0</v>
      </c>
      <c r="P246" s="22">
        <f t="shared" si="94"/>
        <v>0</v>
      </c>
      <c r="Q246" s="22">
        <f t="shared" si="94"/>
        <v>1900</v>
      </c>
    </row>
    <row r="247" spans="1:17" ht="23.25" customHeight="1" x14ac:dyDescent="0.45">
      <c r="A247" s="45"/>
      <c r="B247" s="42"/>
      <c r="C247" s="45"/>
      <c r="D247" s="6" t="s">
        <v>30</v>
      </c>
      <c r="E247" s="22">
        <f>F247+G247+H247+I247+J247+K247+L247+M247+N247+O247+P247+Q247</f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</row>
    <row r="248" spans="1:17" ht="23.25" customHeight="1" x14ac:dyDescent="0.45">
      <c r="A248" s="45"/>
      <c r="B248" s="42"/>
      <c r="C248" s="45"/>
      <c r="D248" s="6" t="s">
        <v>31</v>
      </c>
      <c r="E248" s="22">
        <f t="shared" ref="E248:E250" si="95">F248+G248+H248+I248+J248+K248+L248+M248+N248+O248+P248+Q248</f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</row>
    <row r="249" spans="1:17" ht="23.25" customHeight="1" x14ac:dyDescent="0.45">
      <c r="A249" s="45"/>
      <c r="B249" s="42"/>
      <c r="C249" s="45"/>
      <c r="D249" s="6" t="s">
        <v>32</v>
      </c>
      <c r="E249" s="22">
        <f>F249+G249+H249+I249+J249+K249+L249+M249+N249+O249+P249+Q249</f>
        <v>1900</v>
      </c>
      <c r="F249" s="22">
        <v>0</v>
      </c>
      <c r="G249" s="22">
        <v>0</v>
      </c>
      <c r="H249" s="22">
        <v>0</v>
      </c>
      <c r="I249" s="22">
        <v>0</v>
      </c>
      <c r="J249" s="21">
        <v>0</v>
      </c>
      <c r="K249" s="21">
        <v>0</v>
      </c>
      <c r="L249" s="22">
        <v>0</v>
      </c>
      <c r="M249" s="21">
        <v>0</v>
      </c>
      <c r="N249" s="21">
        <v>0</v>
      </c>
      <c r="O249" s="21">
        <v>0</v>
      </c>
      <c r="P249" s="22">
        <v>0</v>
      </c>
      <c r="Q249" s="22">
        <v>1900</v>
      </c>
    </row>
    <row r="250" spans="1:17" ht="23.25" customHeight="1" x14ac:dyDescent="0.45">
      <c r="A250" s="45"/>
      <c r="B250" s="42"/>
      <c r="C250" s="45"/>
      <c r="D250" s="7" t="s">
        <v>33</v>
      </c>
      <c r="E250" s="22">
        <f t="shared" si="95"/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</row>
    <row r="251" spans="1:17" ht="23.25" customHeight="1" x14ac:dyDescent="0.45">
      <c r="A251" s="45"/>
      <c r="B251" s="42"/>
      <c r="C251" s="45"/>
      <c r="D251" s="7" t="s">
        <v>34</v>
      </c>
      <c r="E251" s="22">
        <f>F251+G251+H251+I251+J251+K251+L251+M251+N251+O251+P251+Q251</f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</row>
    <row r="252" spans="1:17" ht="23.25" customHeight="1" x14ac:dyDescent="0.45">
      <c r="A252" s="46"/>
      <c r="B252" s="43"/>
      <c r="C252" s="46"/>
      <c r="D252" s="7" t="s">
        <v>35</v>
      </c>
      <c r="E252" s="22">
        <f>F252+G252+H252+I252+J252+K252+L252+M252+N252+O252+P252+Q252</f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</row>
    <row r="253" spans="1:17" ht="23.25" customHeight="1" x14ac:dyDescent="0.45">
      <c r="A253" s="47" t="s">
        <v>110</v>
      </c>
      <c r="B253" s="41" t="s">
        <v>111</v>
      </c>
      <c r="C253" s="47" t="s">
        <v>22</v>
      </c>
      <c r="D253" s="6" t="s">
        <v>29</v>
      </c>
      <c r="E253" s="22">
        <f>E254+E255+E256+E257+E259</f>
        <v>1519.992</v>
      </c>
      <c r="F253" s="22">
        <f t="shared" ref="F253:Q253" si="96">F254+F255+F256+F257+F259</f>
        <v>0</v>
      </c>
      <c r="G253" s="22">
        <f t="shared" si="96"/>
        <v>0</v>
      </c>
      <c r="H253" s="22">
        <f t="shared" si="96"/>
        <v>0</v>
      </c>
      <c r="I253" s="22">
        <f t="shared" si="96"/>
        <v>0</v>
      </c>
      <c r="J253" s="22">
        <f t="shared" si="96"/>
        <v>0</v>
      </c>
      <c r="K253" s="22">
        <f t="shared" si="96"/>
        <v>0</v>
      </c>
      <c r="L253" s="22">
        <f t="shared" si="96"/>
        <v>0</v>
      </c>
      <c r="M253" s="22">
        <f>M254+M255+M256+M257+M259</f>
        <v>0</v>
      </c>
      <c r="N253" s="22">
        <f>N254+N255+N256+N257+N259</f>
        <v>0</v>
      </c>
      <c r="O253" s="22">
        <f t="shared" si="96"/>
        <v>0</v>
      </c>
      <c r="P253" s="22">
        <f t="shared" si="96"/>
        <v>0</v>
      </c>
      <c r="Q253" s="22">
        <f t="shared" si="96"/>
        <v>1519.992</v>
      </c>
    </row>
    <row r="254" spans="1:17" ht="23.25" customHeight="1" x14ac:dyDescent="0.45">
      <c r="A254" s="45"/>
      <c r="B254" s="42"/>
      <c r="C254" s="45"/>
      <c r="D254" s="6" t="s">
        <v>30</v>
      </c>
      <c r="E254" s="22">
        <f>F254+G254+H254+I254+J254+K254+L254+M254+N254+O254+P254+Q254</f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</row>
    <row r="255" spans="1:17" ht="23.25" customHeight="1" x14ac:dyDescent="0.45">
      <c r="A255" s="45"/>
      <c r="B255" s="42"/>
      <c r="C255" s="45"/>
      <c r="D255" s="6" t="s">
        <v>31</v>
      </c>
      <c r="E255" s="22">
        <f t="shared" ref="E255:E257" si="97">F255+G255+H255+I255+J255+K255+L255+M255+N255+O255+P255+Q255</f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</row>
    <row r="256" spans="1:17" ht="23.25" customHeight="1" x14ac:dyDescent="0.45">
      <c r="A256" s="45"/>
      <c r="B256" s="42"/>
      <c r="C256" s="45"/>
      <c r="D256" s="6" t="s">
        <v>32</v>
      </c>
      <c r="E256" s="22">
        <f>F256+G256+H256+I256+J256+K256+L256+M256+N256+O256+P256+Q256</f>
        <v>1519.992</v>
      </c>
      <c r="F256" s="22">
        <v>0</v>
      </c>
      <c r="G256" s="22">
        <v>0</v>
      </c>
      <c r="H256" s="22">
        <v>0</v>
      </c>
      <c r="I256" s="22">
        <v>0</v>
      </c>
      <c r="J256" s="21">
        <v>0</v>
      </c>
      <c r="K256" s="21">
        <v>0</v>
      </c>
      <c r="L256" s="22">
        <v>0</v>
      </c>
      <c r="M256" s="21">
        <v>0</v>
      </c>
      <c r="N256" s="22">
        <v>0</v>
      </c>
      <c r="O256" s="21">
        <v>0</v>
      </c>
      <c r="P256" s="22">
        <v>0</v>
      </c>
      <c r="Q256" s="22">
        <v>1519.992</v>
      </c>
    </row>
    <row r="257" spans="1:17" ht="23.25" customHeight="1" x14ac:dyDescent="0.45">
      <c r="A257" s="45"/>
      <c r="B257" s="42"/>
      <c r="C257" s="45"/>
      <c r="D257" s="7" t="s">
        <v>33</v>
      </c>
      <c r="E257" s="22">
        <f t="shared" si="97"/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</row>
    <row r="258" spans="1:17" ht="23.25" customHeight="1" x14ac:dyDescent="0.45">
      <c r="A258" s="45"/>
      <c r="B258" s="42"/>
      <c r="C258" s="45"/>
      <c r="D258" s="7" t="s">
        <v>34</v>
      </c>
      <c r="E258" s="22">
        <f>F258+G258+H258+I258+J258+K38+K258+L258+M258+N258+O258+P258+Q258</f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</row>
    <row r="259" spans="1:17" ht="23.25" customHeight="1" x14ac:dyDescent="0.45">
      <c r="A259" s="46"/>
      <c r="B259" s="43"/>
      <c r="C259" s="46"/>
      <c r="D259" s="7" t="s">
        <v>35</v>
      </c>
      <c r="E259" s="22">
        <f>F259+G259+H259+I259+J259+K259+L259+M259+N259+O259+P259+Q259</f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</row>
    <row r="260" spans="1:17" ht="23.25" customHeight="1" x14ac:dyDescent="0.45">
      <c r="A260" s="47" t="s">
        <v>112</v>
      </c>
      <c r="B260" s="41" t="s">
        <v>113</v>
      </c>
      <c r="C260" s="47" t="s">
        <v>59</v>
      </c>
      <c r="D260" s="6" t="s">
        <v>29</v>
      </c>
      <c r="E260" s="22">
        <f t="shared" ref="E260:Q260" si="98">E261+E262+E263+E264+E266</f>
        <v>960</v>
      </c>
      <c r="F260" s="22">
        <f t="shared" si="98"/>
        <v>0</v>
      </c>
      <c r="G260" s="22">
        <f t="shared" si="98"/>
        <v>0</v>
      </c>
      <c r="H260" s="22">
        <f t="shared" si="98"/>
        <v>0</v>
      </c>
      <c r="I260" s="22">
        <f t="shared" si="98"/>
        <v>0</v>
      </c>
      <c r="J260" s="22">
        <f t="shared" si="98"/>
        <v>0</v>
      </c>
      <c r="K260" s="22">
        <f t="shared" si="98"/>
        <v>0</v>
      </c>
      <c r="L260" s="22">
        <f t="shared" si="98"/>
        <v>0</v>
      </c>
      <c r="M260" s="22">
        <f t="shared" si="98"/>
        <v>0</v>
      </c>
      <c r="N260" s="22">
        <f t="shared" si="98"/>
        <v>0</v>
      </c>
      <c r="O260" s="22">
        <f t="shared" si="98"/>
        <v>0</v>
      </c>
      <c r="P260" s="22">
        <f t="shared" si="98"/>
        <v>0</v>
      </c>
      <c r="Q260" s="22">
        <f t="shared" si="98"/>
        <v>960</v>
      </c>
    </row>
    <row r="261" spans="1:17" ht="23.25" customHeight="1" x14ac:dyDescent="0.45">
      <c r="A261" s="45"/>
      <c r="B261" s="42"/>
      <c r="C261" s="45"/>
      <c r="D261" s="6" t="s">
        <v>30</v>
      </c>
      <c r="E261" s="22">
        <f>F261+G261+H261+I261+J261+K261+L261+M261+N261+O261+P261+Q261</f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</row>
    <row r="262" spans="1:17" ht="23.25" customHeight="1" x14ac:dyDescent="0.45">
      <c r="A262" s="45"/>
      <c r="B262" s="42"/>
      <c r="C262" s="45"/>
      <c r="D262" s="6" t="s">
        <v>31</v>
      </c>
      <c r="E262" s="22">
        <f>F262+G262+H262+I262+J262+K262+L262+M262+N262+O262+P262+Q262</f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</row>
    <row r="263" spans="1:17" ht="23.25" customHeight="1" x14ac:dyDescent="0.45">
      <c r="A263" s="45"/>
      <c r="B263" s="42"/>
      <c r="C263" s="45"/>
      <c r="D263" s="6" t="s">
        <v>32</v>
      </c>
      <c r="E263" s="22">
        <f>F263+G263+H263+I263+J263+K263+L263+M263+N263+O263+P263+Q263</f>
        <v>960</v>
      </c>
      <c r="F263" s="22">
        <v>0</v>
      </c>
      <c r="G263" s="22">
        <v>0</v>
      </c>
      <c r="H263" s="22">
        <v>0</v>
      </c>
      <c r="I263" s="22">
        <v>0</v>
      </c>
      <c r="J263" s="21">
        <v>0</v>
      </c>
      <c r="K263" s="21">
        <v>0</v>
      </c>
      <c r="L263" s="22">
        <v>0</v>
      </c>
      <c r="M263" s="22">
        <v>0</v>
      </c>
      <c r="N263" s="21">
        <v>0</v>
      </c>
      <c r="O263" s="21">
        <v>0</v>
      </c>
      <c r="P263" s="22">
        <v>0</v>
      </c>
      <c r="Q263" s="22">
        <v>960</v>
      </c>
    </row>
    <row r="264" spans="1:17" ht="23.25" customHeight="1" x14ac:dyDescent="0.45">
      <c r="A264" s="45"/>
      <c r="B264" s="42"/>
      <c r="C264" s="45"/>
      <c r="D264" s="7" t="s">
        <v>33</v>
      </c>
      <c r="E264" s="22">
        <f>F264+G264+H264+I264+J264+K264+L264+M264+N264+O264+P264+Q264</f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</row>
    <row r="265" spans="1:17" ht="23.25" customHeight="1" x14ac:dyDescent="0.45">
      <c r="A265" s="45"/>
      <c r="B265" s="42"/>
      <c r="C265" s="45"/>
      <c r="D265" s="7" t="s">
        <v>34</v>
      </c>
      <c r="E265" s="22">
        <f>F265+G265+H265+I265+K39+J265+K265+L265+M265+N265+O265+P265+Q265</f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</row>
    <row r="266" spans="1:17" ht="23.25" customHeight="1" x14ac:dyDescent="0.45">
      <c r="A266" s="46"/>
      <c r="B266" s="43"/>
      <c r="C266" s="46"/>
      <c r="D266" s="7" t="s">
        <v>35</v>
      </c>
      <c r="E266" s="22">
        <f>F266+G266+H266+I266+J266+K266+L266+M266+N266+O266+P266+Q266</f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</row>
    <row r="267" spans="1:17" ht="23.25" customHeight="1" x14ac:dyDescent="0.45">
      <c r="A267" s="47" t="s">
        <v>114</v>
      </c>
      <c r="B267" s="41" t="s">
        <v>115</v>
      </c>
      <c r="C267" s="47" t="s">
        <v>60</v>
      </c>
      <c r="D267" s="6" t="s">
        <v>29</v>
      </c>
      <c r="E267" s="22">
        <f t="shared" ref="E267:Q267" si="99">E268+E269+E270+E271+E273</f>
        <v>1448.92</v>
      </c>
      <c r="F267" s="22">
        <f t="shared" si="99"/>
        <v>0</v>
      </c>
      <c r="G267" s="22">
        <f t="shared" si="99"/>
        <v>0</v>
      </c>
      <c r="H267" s="22">
        <f t="shared" si="99"/>
        <v>0</v>
      </c>
      <c r="I267" s="22">
        <f t="shared" si="99"/>
        <v>0</v>
      </c>
      <c r="J267" s="22">
        <f t="shared" si="99"/>
        <v>0</v>
      </c>
      <c r="K267" s="22">
        <f t="shared" si="99"/>
        <v>0</v>
      </c>
      <c r="L267" s="22">
        <f t="shared" si="99"/>
        <v>0</v>
      </c>
      <c r="M267" s="22">
        <f t="shared" si="99"/>
        <v>0</v>
      </c>
      <c r="N267" s="22">
        <f t="shared" si="99"/>
        <v>0</v>
      </c>
      <c r="O267" s="22">
        <f t="shared" si="99"/>
        <v>0</v>
      </c>
      <c r="P267" s="22">
        <f t="shared" si="99"/>
        <v>0</v>
      </c>
      <c r="Q267" s="22">
        <f t="shared" si="99"/>
        <v>1448.92</v>
      </c>
    </row>
    <row r="268" spans="1:17" ht="23.25" customHeight="1" x14ac:dyDescent="0.45">
      <c r="A268" s="45"/>
      <c r="B268" s="42"/>
      <c r="C268" s="45"/>
      <c r="D268" s="6" t="s">
        <v>30</v>
      </c>
      <c r="E268" s="22">
        <f>F268+G268+H268+I268+J268+K268+L268+M268+N268+O268+P268+Q268</f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</row>
    <row r="269" spans="1:17" ht="23.25" customHeight="1" x14ac:dyDescent="0.45">
      <c r="A269" s="45"/>
      <c r="B269" s="42"/>
      <c r="C269" s="45"/>
      <c r="D269" s="6" t="s">
        <v>31</v>
      </c>
      <c r="E269" s="22">
        <f t="shared" ref="E269:E271" si="100">F269+G269+H269+I269+J269+K269+L269+M269+N269+O269+P269+Q269</f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</row>
    <row r="270" spans="1:17" ht="23.25" customHeight="1" x14ac:dyDescent="0.45">
      <c r="A270" s="45"/>
      <c r="B270" s="42"/>
      <c r="C270" s="45"/>
      <c r="D270" s="6" t="s">
        <v>32</v>
      </c>
      <c r="E270" s="22">
        <f>F270+G270+H270+I270+J270+K270+L270+M270+N270+O270+P270+Q270</f>
        <v>1448.92</v>
      </c>
      <c r="F270" s="22">
        <v>0</v>
      </c>
      <c r="G270" s="22">
        <v>0</v>
      </c>
      <c r="H270" s="22">
        <v>0</v>
      </c>
      <c r="I270" s="22">
        <v>0</v>
      </c>
      <c r="J270" s="21">
        <v>0</v>
      </c>
      <c r="K270" s="21">
        <v>0</v>
      </c>
      <c r="L270" s="22">
        <v>0</v>
      </c>
      <c r="M270" s="22">
        <v>0</v>
      </c>
      <c r="N270" s="21">
        <v>0</v>
      </c>
      <c r="O270" s="21">
        <v>0</v>
      </c>
      <c r="P270" s="22">
        <v>0</v>
      </c>
      <c r="Q270" s="22">
        <v>1448.92</v>
      </c>
    </row>
    <row r="271" spans="1:17" ht="23.25" customHeight="1" x14ac:dyDescent="0.45">
      <c r="A271" s="45"/>
      <c r="B271" s="42"/>
      <c r="C271" s="45"/>
      <c r="D271" s="7" t="s">
        <v>33</v>
      </c>
      <c r="E271" s="22">
        <f t="shared" si="100"/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</row>
    <row r="272" spans="1:17" ht="23.25" customHeight="1" x14ac:dyDescent="0.45">
      <c r="A272" s="45"/>
      <c r="B272" s="42"/>
      <c r="C272" s="45"/>
      <c r="D272" s="7" t="s">
        <v>34</v>
      </c>
      <c r="E272" s="22">
        <f>F272+G272+H272+I272+J272+K272+L272+M272+N272+O272+P272+Q272</f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0</v>
      </c>
    </row>
    <row r="273" spans="1:19" ht="23.25" customHeight="1" x14ac:dyDescent="0.45">
      <c r="A273" s="46"/>
      <c r="B273" s="43"/>
      <c r="C273" s="46"/>
      <c r="D273" s="7" t="s">
        <v>35</v>
      </c>
      <c r="E273" s="22">
        <f>F273+G273+H273+I273+J273+K273+L40</f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</row>
    <row r="274" spans="1:19" ht="23.25" customHeight="1" x14ac:dyDescent="0.45">
      <c r="A274" s="47" t="s">
        <v>116</v>
      </c>
      <c r="B274" s="41" t="s">
        <v>117</v>
      </c>
      <c r="C274" s="47" t="s">
        <v>42</v>
      </c>
      <c r="D274" s="6" t="s">
        <v>29</v>
      </c>
      <c r="E274" s="22">
        <f>E275+E276+E277+E278+E280</f>
        <v>1116.81</v>
      </c>
      <c r="F274" s="22">
        <f t="shared" ref="F274:Q274" si="101">F275+F276+F277+F278+F280</f>
        <v>0</v>
      </c>
      <c r="G274" s="22">
        <f t="shared" si="101"/>
        <v>0</v>
      </c>
      <c r="H274" s="22">
        <f t="shared" si="101"/>
        <v>0</v>
      </c>
      <c r="I274" s="22">
        <f t="shared" si="101"/>
        <v>0</v>
      </c>
      <c r="J274" s="22">
        <f t="shared" si="101"/>
        <v>0</v>
      </c>
      <c r="K274" s="22">
        <f t="shared" si="101"/>
        <v>0</v>
      </c>
      <c r="L274" s="22">
        <f t="shared" si="101"/>
        <v>0</v>
      </c>
      <c r="M274" s="22">
        <f t="shared" si="101"/>
        <v>0</v>
      </c>
      <c r="N274" s="22">
        <f>N275+N276+N277+N278+N280</f>
        <v>0</v>
      </c>
      <c r="O274" s="22">
        <f t="shared" si="101"/>
        <v>0</v>
      </c>
      <c r="P274" s="22">
        <f t="shared" si="101"/>
        <v>0</v>
      </c>
      <c r="Q274" s="22">
        <f t="shared" si="101"/>
        <v>1116.81</v>
      </c>
    </row>
    <row r="275" spans="1:19" ht="23.25" customHeight="1" x14ac:dyDescent="0.45">
      <c r="A275" s="45"/>
      <c r="B275" s="42"/>
      <c r="C275" s="45"/>
      <c r="D275" s="6" t="s">
        <v>30</v>
      </c>
      <c r="E275" s="22">
        <f>F275+G275+H275+I275+J275+K275+L275+M275+N275+O275+P275+Q275</f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</row>
    <row r="276" spans="1:19" ht="23.25" customHeight="1" x14ac:dyDescent="0.45">
      <c r="A276" s="45"/>
      <c r="B276" s="42"/>
      <c r="C276" s="45"/>
      <c r="D276" s="6" t="s">
        <v>31</v>
      </c>
      <c r="E276" s="22">
        <f t="shared" ref="E276:E278" si="102">F276+G276+H276+I276+J276+K276+L276+M276+N276+O276+P276+Q276</f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</row>
    <row r="277" spans="1:19" ht="23.25" customHeight="1" x14ac:dyDescent="0.45">
      <c r="A277" s="45"/>
      <c r="B277" s="42"/>
      <c r="C277" s="45"/>
      <c r="D277" s="6" t="s">
        <v>32</v>
      </c>
      <c r="E277" s="22">
        <f>F277+G277+H277+I277+J277+K277+L277+M277+N277+O277+P277+Q277</f>
        <v>1116.81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2">
        <v>0</v>
      </c>
      <c r="Q277" s="22">
        <v>1116.81</v>
      </c>
    </row>
    <row r="278" spans="1:19" ht="23.25" customHeight="1" x14ac:dyDescent="0.45">
      <c r="A278" s="45"/>
      <c r="B278" s="42"/>
      <c r="C278" s="45"/>
      <c r="D278" s="7" t="s">
        <v>33</v>
      </c>
      <c r="E278" s="22">
        <f t="shared" si="102"/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</row>
    <row r="279" spans="1:19" ht="23.25" customHeight="1" x14ac:dyDescent="0.45">
      <c r="A279" s="45"/>
      <c r="B279" s="42"/>
      <c r="C279" s="45"/>
      <c r="D279" s="7" t="s">
        <v>34</v>
      </c>
      <c r="E279" s="22">
        <f>F279+G279+H279+I279+J279+K279+L279+M279+N279+O279+P279+Q279</f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0</v>
      </c>
    </row>
    <row r="280" spans="1:19" ht="23.25" customHeight="1" x14ac:dyDescent="0.45">
      <c r="A280" s="46"/>
      <c r="B280" s="43"/>
      <c r="C280" s="46"/>
      <c r="D280" s="7" t="s">
        <v>35</v>
      </c>
      <c r="E280" s="22">
        <f>F280+G280+H280+I280+J280+K280+L280+M280+N280++O280+P280+Q280</f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</row>
    <row r="281" spans="1:19" ht="23.25" customHeight="1" x14ac:dyDescent="0.45">
      <c r="A281" s="47" t="s">
        <v>119</v>
      </c>
      <c r="B281" s="41" t="s">
        <v>118</v>
      </c>
      <c r="C281" s="47" t="s">
        <v>23</v>
      </c>
      <c r="D281" s="6" t="s">
        <v>29</v>
      </c>
      <c r="E281" s="22">
        <f>E282+E283+E284+E285+E287</f>
        <v>1900</v>
      </c>
      <c r="F281" s="22">
        <f t="shared" ref="F281:Q281" si="103">F282+F283+F284+F285+F287</f>
        <v>0</v>
      </c>
      <c r="G281" s="22">
        <f t="shared" si="103"/>
        <v>0</v>
      </c>
      <c r="H281" s="22">
        <f t="shared" si="103"/>
        <v>0</v>
      </c>
      <c r="I281" s="22">
        <f t="shared" si="103"/>
        <v>0</v>
      </c>
      <c r="J281" s="22">
        <f t="shared" si="103"/>
        <v>0</v>
      </c>
      <c r="K281" s="22">
        <f t="shared" si="103"/>
        <v>0</v>
      </c>
      <c r="L281" s="22">
        <f t="shared" si="103"/>
        <v>0</v>
      </c>
      <c r="M281" s="22">
        <f t="shared" si="103"/>
        <v>0</v>
      </c>
      <c r="N281" s="22">
        <f>N282+N283+N284+N285+N287</f>
        <v>0</v>
      </c>
      <c r="O281" s="22">
        <f t="shared" si="103"/>
        <v>0</v>
      </c>
      <c r="P281" s="22">
        <f t="shared" si="103"/>
        <v>0</v>
      </c>
      <c r="Q281" s="22">
        <f t="shared" si="103"/>
        <v>1900</v>
      </c>
    </row>
    <row r="282" spans="1:19" ht="23.25" customHeight="1" x14ac:dyDescent="0.45">
      <c r="A282" s="45"/>
      <c r="B282" s="42"/>
      <c r="C282" s="45"/>
      <c r="D282" s="6" t="s">
        <v>30</v>
      </c>
      <c r="E282" s="22">
        <f>F282+G282+H282+I282+J282+K282+L282+M282+N282+O282+P282+Q282</f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</row>
    <row r="283" spans="1:19" ht="23.25" customHeight="1" x14ac:dyDescent="0.45">
      <c r="A283" s="45"/>
      <c r="B283" s="42"/>
      <c r="C283" s="45"/>
      <c r="D283" s="6" t="s">
        <v>31</v>
      </c>
      <c r="E283" s="22">
        <f t="shared" ref="E283:E285" si="104">F283+G283+H283+I283+J283+K283+L283+M283+N283+O283+P283+Q283</f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</row>
    <row r="284" spans="1:19" ht="23.25" customHeight="1" x14ac:dyDescent="0.45">
      <c r="A284" s="45"/>
      <c r="B284" s="42"/>
      <c r="C284" s="45"/>
      <c r="D284" s="6" t="s">
        <v>32</v>
      </c>
      <c r="E284" s="22">
        <f>F284+G284+H284+I284+J284+K284+L284+M284+N284+O284+P284+Q284</f>
        <v>1900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2">
        <v>0</v>
      </c>
      <c r="Q284" s="22">
        <v>1900</v>
      </c>
    </row>
    <row r="285" spans="1:19" ht="23.25" customHeight="1" x14ac:dyDescent="0.45">
      <c r="A285" s="45"/>
      <c r="B285" s="42"/>
      <c r="C285" s="45"/>
      <c r="D285" s="7" t="s">
        <v>33</v>
      </c>
      <c r="E285" s="22">
        <f t="shared" si="104"/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</row>
    <row r="286" spans="1:19" ht="23.25" customHeight="1" x14ac:dyDescent="0.45">
      <c r="A286" s="45"/>
      <c r="B286" s="42"/>
      <c r="C286" s="45"/>
      <c r="D286" s="7" t="s">
        <v>34</v>
      </c>
      <c r="E286" s="22">
        <f>F286+G286+H286+I286+J286+K286+L286+M286+N286+O286+P286+Q286</f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</row>
    <row r="287" spans="1:19" ht="23.25" customHeight="1" x14ac:dyDescent="0.45">
      <c r="A287" s="46"/>
      <c r="B287" s="43"/>
      <c r="C287" s="46"/>
      <c r="D287" s="7" t="s">
        <v>35</v>
      </c>
      <c r="E287" s="22">
        <f>F287+G287+H287+I287+J287+K287+L287+M287+N287+O287+P287+Q287</f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</row>
    <row r="288" spans="1:19" ht="30.75" customHeight="1" x14ac:dyDescent="0.45">
      <c r="A288" s="68" t="s">
        <v>25</v>
      </c>
      <c r="B288" s="69"/>
      <c r="C288" s="47"/>
      <c r="D288" s="6" t="s">
        <v>29</v>
      </c>
      <c r="E288" s="37">
        <f t="shared" ref="E288:Q288" si="105">E289+E290+E291+E292+E294</f>
        <v>1531325.9985400001</v>
      </c>
      <c r="F288" s="37">
        <f t="shared" si="105"/>
        <v>6475.2645699999994</v>
      </c>
      <c r="G288" s="37">
        <f t="shared" si="105"/>
        <v>39171.206655080001</v>
      </c>
      <c r="H288" s="37">
        <f t="shared" si="105"/>
        <v>25231.219265079999</v>
      </c>
      <c r="I288" s="37">
        <f t="shared" si="105"/>
        <v>56855.171785080005</v>
      </c>
      <c r="J288" s="37">
        <f t="shared" si="105"/>
        <v>58893.184395880002</v>
      </c>
      <c r="K288" s="37">
        <f t="shared" si="105"/>
        <v>43256.239205079997</v>
      </c>
      <c r="L288" s="37">
        <f t="shared" si="105"/>
        <v>68992.766959999994</v>
      </c>
      <c r="M288" s="37">
        <f t="shared" si="105"/>
        <v>80555.407730000006</v>
      </c>
      <c r="N288" s="37">
        <f t="shared" si="105"/>
        <v>85952.715939999995</v>
      </c>
      <c r="O288" s="37">
        <f t="shared" si="105"/>
        <v>55579.281139999999</v>
      </c>
      <c r="P288" s="21">
        <f t="shared" si="105"/>
        <v>53847.547529999996</v>
      </c>
      <c r="Q288" s="21">
        <f t="shared" si="105"/>
        <v>80844.714093800008</v>
      </c>
      <c r="S288" s="8"/>
    </row>
    <row r="289" spans="1:19" x14ac:dyDescent="0.45">
      <c r="A289" s="70"/>
      <c r="B289" s="71"/>
      <c r="C289" s="45"/>
      <c r="D289" s="6" t="s">
        <v>30</v>
      </c>
      <c r="E289" s="38">
        <f>F289+G289+H289+I289+J289+K289+L289+M289+N289+O289+P289+Q289</f>
        <v>2512.1999999999998</v>
      </c>
      <c r="F289" s="38">
        <f>F16+F23+F107+F135+F142+F149+F156+F163+F170+F177+F184+F191+F198+F219</f>
        <v>0</v>
      </c>
      <c r="G289" s="38">
        <f>G16+G23+G107+G135+G142+G149+G156+G163+G170+G177+G184+G191+G198+G219</f>
        <v>0</v>
      </c>
      <c r="H289" s="38">
        <f>H16+H23+H107+H135+H142+H149+H156+H163+H170+H177+H184+H191+H198+H219</f>
        <v>0</v>
      </c>
      <c r="I289" s="38">
        <f>I16+I23+I107+I135+I142+I149+I156+I163+I170+I177+I184+I191+I198+I219</f>
        <v>0</v>
      </c>
      <c r="J289" s="38">
        <f>J16+J23+J107+J135+J142+J149+J156+J163+J170+J177+J184+J191+J198+J219</f>
        <v>0</v>
      </c>
      <c r="K289" s="38">
        <f>K16+K23+K107+K135+K142+K149+K156+K163+K170+K177+K184+K191+K198+K219</f>
        <v>0</v>
      </c>
      <c r="L289" s="38">
        <f>L16+L23+L107+L135+L142+L149+L156+L163+L170+L177+L184+L191+L198+L219</f>
        <v>0</v>
      </c>
      <c r="M289" s="38">
        <f>M16+M23+M107+M135+M142+M149+M156+M163+M170+M177+M184+M191+M198+M219</f>
        <v>0</v>
      </c>
      <c r="N289" s="38">
        <f>N16+N23+N107+N135+N142+N149+N156+N163+N170+N177+N184+N191+N198+N219</f>
        <v>0</v>
      </c>
      <c r="O289" s="38">
        <f>O16+O23+O107+O135+O142+O149+O156+O163+O170+O177+O184+O191+O198+O219</f>
        <v>0</v>
      </c>
      <c r="P289" s="38">
        <f>P16+P23+P107+P135+P142+P149+P156+P163+P170+P177+P184+P191+P198+P219</f>
        <v>0</v>
      </c>
      <c r="Q289" s="38">
        <f>Q16+Q23+Q107+Q135+Q142+Q149+Q156+Q163+Q170+Q177+Q184+Q191+Q198+Q219</f>
        <v>2512.1999999999998</v>
      </c>
      <c r="S289" s="8"/>
    </row>
    <row r="290" spans="1:19" x14ac:dyDescent="0.45">
      <c r="A290" s="70"/>
      <c r="B290" s="71"/>
      <c r="C290" s="45"/>
      <c r="D290" s="6" t="s">
        <v>31</v>
      </c>
      <c r="E290" s="38">
        <f>F290+G290+H290+I290+J290+K290+L290+M290+N290+O290+P290+Q290</f>
        <v>386265.10000000003</v>
      </c>
      <c r="F290" s="38">
        <f>F17+F24+F108+F136+F143+F150+F157+F164+F171+F178+F185+F192+F199+F220</f>
        <v>0</v>
      </c>
      <c r="G290" s="38">
        <f>G17+G24+G108+G136+G143+G150+G157+G164+G171+G178+G185+G192+G199+G220</f>
        <v>10200</v>
      </c>
      <c r="H290" s="38">
        <f>H17+H24+H108+H136+H143+H150+H157+H164+H171+H178+H185+H192+H199+H220</f>
        <v>12100</v>
      </c>
      <c r="I290" s="38">
        <f>I17+I24+I108+I136+I143+I150+I157+I164+I171+I178+I185+I192+I199+I220</f>
        <v>37200</v>
      </c>
      <c r="J290" s="38">
        <f>J17+J24+J108+J136+J143+J150+J157+J164+J171+J178+J185+J192+J199+J220</f>
        <v>38500</v>
      </c>
      <c r="K290" s="38">
        <f>K17+K24+K108+K136+K143+K150+K157+K164+K171+K178+K185+K192+K199+K220</f>
        <v>26800</v>
      </c>
      <c r="L290" s="38">
        <f>L17+L24+L108+L136+L143+L150+L157+L164+L171+L178+L185+L192+L199+L220</f>
        <v>47605.2</v>
      </c>
      <c r="M290" s="38">
        <f>M17+M24+M108+M136+M143+M150+M157+M164+M171+M178+M185+M192+M199+M220</f>
        <v>48200</v>
      </c>
      <c r="N290" s="38">
        <f>N17+N24+N108+N136+N143+N150+N157+N164+N171+N178+N185+N192+N199+N220</f>
        <v>61575.5</v>
      </c>
      <c r="O290" s="38">
        <f>O17+O24+O108+O136+O143+O150+O157+O164+O171+O178+O185+O192+O199+O220</f>
        <v>38400</v>
      </c>
      <c r="P290" s="38">
        <f>P17+P24+P108+P136+P143+P150+P157+P164+P171+P178+P185+P192+P199+P220</f>
        <v>37500</v>
      </c>
      <c r="Q290" s="38">
        <f>Q17+Q24+Q108+Q136+Q143+Q150+Q157+Q164+Q171+Q178+Q185+Q192+Q199+Q220</f>
        <v>28184.400000000001</v>
      </c>
      <c r="S290" s="8"/>
    </row>
    <row r="291" spans="1:19" x14ac:dyDescent="0.45">
      <c r="A291" s="70"/>
      <c r="B291" s="71"/>
      <c r="C291" s="45"/>
      <c r="D291" s="6" t="s">
        <v>32</v>
      </c>
      <c r="E291" s="38">
        <f>F291+G291+H291+I291+J291+K291+L291+M291+N291+O291+P291+Q291</f>
        <v>266877.41927000001</v>
      </c>
      <c r="F291" s="38">
        <f>F18+F25+F109+F137+F144+F151+F158+F165+F172+F179+F186+F193+F200+F221</f>
        <v>6475.2645699999994</v>
      </c>
      <c r="G291" s="38">
        <f>G18+G25+G109+G137+G144+G151+G158+G165+G172+G179+G186+G193+G200+G221</f>
        <v>28971.206655080001</v>
      </c>
      <c r="H291" s="38">
        <f>H18+H25+H109+H137+H144+H151+H158+H165+H172+H179+H186+H193+H200+H221</f>
        <v>13131.219265079999</v>
      </c>
      <c r="I291" s="38">
        <f>I18+I25+I109+I137+I144+I151+I158+I165+I172+I179+I186+I193+I200+I221</f>
        <v>19655.171785080001</v>
      </c>
      <c r="J291" s="38">
        <f>J18+J25+J109+J137+J144+J151+J158+J165+J172+J179+J186+J193+J200+J221</f>
        <v>20393.184395880002</v>
      </c>
      <c r="K291" s="38">
        <f>K18+K25+K109+K137+K144+K151+K158+K165+K172+K179+K186+K193+K200+K221</f>
        <v>16456.239205080001</v>
      </c>
      <c r="L291" s="38">
        <f>L18+L25+L109+L137+L144+L151+L158+L165+L172+L179+L186+L193+L200+L221</f>
        <v>21387.56696</v>
      </c>
      <c r="M291" s="38">
        <f>M18+M25+M109+M137+M144+M151+M158+M165+M172+M179+M186+M193+M200+M221</f>
        <v>32355.407729999999</v>
      </c>
      <c r="N291" s="38">
        <f>N18+N25+N109+N137+N144+N151+N158+N165+N172+N179+N186+N193+N200+N221</f>
        <v>24377.215940000002</v>
      </c>
      <c r="O291" s="38">
        <f>O18+O25+O109+O137+O144+O151+O158+O165+O172+O179+O186+O193+O200+O221</f>
        <v>17179.281139999999</v>
      </c>
      <c r="P291" s="38">
        <f>P18+P25+P109+P137+P144+P151+P158+P165+P172+P179+P186+P193+P200+P221</f>
        <v>16347.54753</v>
      </c>
      <c r="Q291" s="38">
        <f>Q18+Q25+Q109+Q137+Q144+Q151+Q158+Q165+Q172+Q179+Q186+Q193+Q200+Q221</f>
        <v>50148.114093800003</v>
      </c>
      <c r="S291" s="8"/>
    </row>
    <row r="292" spans="1:19" ht="60" x14ac:dyDescent="0.45">
      <c r="A292" s="70"/>
      <c r="B292" s="71"/>
      <c r="C292" s="45"/>
      <c r="D292" s="7" t="s">
        <v>36</v>
      </c>
      <c r="E292" s="38">
        <f>F292+G292+H292+I292+J292+K292+L292+M292+N292+O292+P292+Q292</f>
        <v>0</v>
      </c>
      <c r="F292" s="38">
        <f>F19+F26+F110+F138+F145+F152+F159+F166+F173+F180+F187+F194+F201+F222</f>
        <v>0</v>
      </c>
      <c r="G292" s="38">
        <f>G19+G26+G110+G138+G145+G152+G159+G166+G173+G180+G187+G194+G201+G222</f>
        <v>0</v>
      </c>
      <c r="H292" s="38">
        <f>H19+H26+H110+H138+H145+H152+H159+H166+H173+H180+H187+H194+H201+H222</f>
        <v>0</v>
      </c>
      <c r="I292" s="38">
        <f>I19+I26+I110+I138+I145+I152+I159+I166+I173+I180+I187+I194+I201+I222</f>
        <v>0</v>
      </c>
      <c r="J292" s="38">
        <f>J19+J26+J110+J138+J145+J152+J159+J166+J173+J180+J187+J194+J201+J222</f>
        <v>0</v>
      </c>
      <c r="K292" s="38">
        <f>K19+K26+K110+K138+K145+K152+K159+K166+K173+K180+K187+K194+K201+K222</f>
        <v>0</v>
      </c>
      <c r="L292" s="38">
        <f>L19+L26+L110+L138+L145+L152+L159+L166+L173+L180+L187+L194+L201+L222</f>
        <v>0</v>
      </c>
      <c r="M292" s="38">
        <f>M19+M26+M110+M138+M145+M152+M159+M166+M173+M180+M187+M194+M201+M222</f>
        <v>0</v>
      </c>
      <c r="N292" s="38">
        <f>N19+N26+N110+N138+N145+N152+N159+N166+N173+N180+N187+N194+N201+N222</f>
        <v>0</v>
      </c>
      <c r="O292" s="38">
        <f>O19+O26+O110+O138+O145+O152+O159+O166+O173+O180+O187+O194+O201+O222</f>
        <v>0</v>
      </c>
      <c r="P292" s="38">
        <f>P19+P26+P110+P138+P145+P152+P159+P166+P173+P180+P187+P194+P201+P222</f>
        <v>0</v>
      </c>
      <c r="Q292" s="38">
        <f>Q19+Q26+Q110+Q138+Q145+Q152+Q159+Q166+Q173+Q180+Q187+Q194+Q201+Q222</f>
        <v>0</v>
      </c>
      <c r="S292" s="8"/>
    </row>
    <row r="293" spans="1:19" x14ac:dyDescent="0.45">
      <c r="A293" s="70"/>
      <c r="B293" s="71"/>
      <c r="C293" s="45"/>
      <c r="D293" s="7" t="s">
        <v>37</v>
      </c>
      <c r="E293" s="38">
        <f>F293+G293+H293+I293+J293+K293+L293+M293+N293+O293+P293+Q293</f>
        <v>0</v>
      </c>
      <c r="F293" s="38">
        <f>F20+F27+F111+F139+F146+F153+F160+F167+F174+F181+F188+F195+F202+F223</f>
        <v>0</v>
      </c>
      <c r="G293" s="38">
        <f>G20+G27+G111+G139+G146+G153+G160+G167+G174+G181+G188+G195+G202+G223</f>
        <v>0</v>
      </c>
      <c r="H293" s="38">
        <f>H20+H27+H111+H139+H146+H153+H160+H167+H174+H181+H188+H195+H202+H223</f>
        <v>0</v>
      </c>
      <c r="I293" s="38">
        <f>I20+I27+I111+I139+I146+I153+I160+I167+I174+I181+I188+I195+I202+I223</f>
        <v>0</v>
      </c>
      <c r="J293" s="38">
        <f>J20+J27+J111+J139+J146+J153+J160+J167+J174+J181+J188+J195+J202+J223</f>
        <v>0</v>
      </c>
      <c r="K293" s="38">
        <f>K20+K27+K111+K139+K146+K153+K160+K167+K174+K181+K188+K195+K202+K223</f>
        <v>0</v>
      </c>
      <c r="L293" s="38">
        <f>L20+L27+L111+L139+L146+L153+L160+L167+L174+L181+L188+L195+L202+L223</f>
        <v>0</v>
      </c>
      <c r="M293" s="38">
        <f>M20+M27+M111+M139+M146+M153+M160+M167+M174+M181+M188+M195+M202+M223</f>
        <v>0</v>
      </c>
      <c r="N293" s="38">
        <f>N20+N27+N111+N139+N146+N153+N160+N167+N174+N181+N188+N195+N202+N223</f>
        <v>0</v>
      </c>
      <c r="O293" s="38">
        <f>O20+O27+O111+O139+O146+O153+O160+O167+O174+O181+O188+O195+O202+O223</f>
        <v>0</v>
      </c>
      <c r="P293" s="38">
        <f>P20+P27+P111+P139+P146+P153+P160+P167+P174+P181+P188+P195+P202+P223</f>
        <v>0</v>
      </c>
      <c r="Q293" s="38">
        <f>Q20+Q27+Q111+Q139+Q146+Q153+Q160+Q167+Q174+Q181+Q188+Q195+Q202+Q223</f>
        <v>0</v>
      </c>
      <c r="S293" s="8"/>
    </row>
    <row r="294" spans="1:19" x14ac:dyDescent="0.45">
      <c r="A294" s="72"/>
      <c r="B294" s="73"/>
      <c r="C294" s="46"/>
      <c r="D294" s="7" t="s">
        <v>38</v>
      </c>
      <c r="E294" s="38">
        <f>E21+E28+E112+E140+E147+E154+E161+E168+E175+E182+E189+E196+E203+E224</f>
        <v>875671.27927000006</v>
      </c>
      <c r="F294" s="38">
        <f>F21+F28+F112+F140+F147+F154+F161+F168+F175+F182+F189+F196+F203+F224</f>
        <v>0</v>
      </c>
      <c r="G294" s="38">
        <f>G21+G28+G112+G140+G147+G154+G161+G168+G175+G182+G189+G196+G203+G224</f>
        <v>0</v>
      </c>
      <c r="H294" s="38">
        <f>H21+H28+H112+H140+H147+H154+H161+H168+H175+H182+H189+H196+H203+H224</f>
        <v>0</v>
      </c>
      <c r="I294" s="38">
        <f>I21+I28+I112+I140+I147+I154+I161+I168+I175+I182+I189+I196+I203+I224</f>
        <v>0</v>
      </c>
      <c r="J294" s="38">
        <f>J21+J28+J112+J140+J147+J154+J161+J168+J175+J182+J189+J196+J203+J224</f>
        <v>0</v>
      </c>
      <c r="K294" s="38">
        <f>K21+K28+K112+K140+K147+K154+K161+K168+K175+K182+K189+K196+K203+K224</f>
        <v>0</v>
      </c>
      <c r="L294" s="38">
        <f>L21+L28+L112+L140+L147+L154+L161+L168+L175+L182+L189+L196+L203+L224</f>
        <v>0</v>
      </c>
      <c r="M294" s="38">
        <f>M21+M28+M112+M140+M147+M154+M161+M168+M175+M182+M189+M196+M203+M224</f>
        <v>0</v>
      </c>
      <c r="N294" s="38">
        <f>N21+N28+N112+N140+N147+N154+N161+N168+N175+N182+N189+N196+N203+N224</f>
        <v>0</v>
      </c>
      <c r="O294" s="38">
        <f>O21+O28+O112+O140+O147+O154+O161+O168+O175+O182+O189+O196+O203+O224</f>
        <v>0</v>
      </c>
      <c r="P294" s="38">
        <f>P21+P28+P112+P140+P147+P154+P161+P168+P175+P182+P189+P196+P203+P224</f>
        <v>0</v>
      </c>
      <c r="Q294" s="38">
        <f>Q21+Q28+Q112+Q140+Q147+Q154+Q161+Q168+Q175+Q182+Q189+Q196+Q203+Q224</f>
        <v>0</v>
      </c>
      <c r="S294" s="8"/>
    </row>
    <row r="295" spans="1:19" x14ac:dyDescent="0.45">
      <c r="A295" s="67" t="s">
        <v>13</v>
      </c>
      <c r="B295" s="67"/>
      <c r="C295" s="67"/>
      <c r="D295" s="67"/>
      <c r="E295" s="67"/>
      <c r="F295" s="67"/>
      <c r="L295" s="20"/>
      <c r="M295" s="20"/>
      <c r="N295" s="20"/>
    </row>
    <row r="296" spans="1:19" ht="47.25" customHeight="1" x14ac:dyDescent="0.45">
      <c r="B296" s="78" t="s">
        <v>79</v>
      </c>
      <c r="C296" s="78"/>
      <c r="D296" s="74"/>
      <c r="E296" s="74"/>
      <c r="F296" s="74"/>
      <c r="H296" s="12" t="s">
        <v>78</v>
      </c>
      <c r="I296" s="13"/>
      <c r="J296" s="11"/>
      <c r="K296" s="10"/>
    </row>
    <row r="297" spans="1:19" ht="15" customHeight="1" x14ac:dyDescent="0.45">
      <c r="C297" s="1"/>
      <c r="D297" s="75" t="s">
        <v>39</v>
      </c>
      <c r="E297" s="75"/>
      <c r="F297" s="75"/>
      <c r="K297" s="10"/>
    </row>
    <row r="298" spans="1:19" x14ac:dyDescent="0.45">
      <c r="D298" s="76"/>
      <c r="E298" s="76"/>
      <c r="F298" s="76"/>
      <c r="K298" s="10"/>
      <c r="L298" s="14"/>
    </row>
    <row r="299" spans="1:19" x14ac:dyDescent="0.45">
      <c r="A299" s="5"/>
      <c r="B299" s="15" t="s">
        <v>69</v>
      </c>
      <c r="C299" s="15"/>
      <c r="K299" s="11"/>
    </row>
    <row r="300" spans="1:19" x14ac:dyDescent="0.45">
      <c r="A300" s="5"/>
      <c r="B300" s="15" t="s">
        <v>18</v>
      </c>
      <c r="C300" s="15"/>
      <c r="D300" s="27"/>
      <c r="E300" s="27"/>
      <c r="F300" s="27"/>
      <c r="H300" s="15" t="s">
        <v>70</v>
      </c>
    </row>
    <row r="301" spans="1:19" ht="20.25" customHeight="1" x14ac:dyDescent="0.45">
      <c r="A301" s="5"/>
      <c r="B301" s="15"/>
      <c r="C301" s="15"/>
      <c r="D301" s="77" t="s">
        <v>39</v>
      </c>
      <c r="E301" s="77"/>
      <c r="F301" s="77"/>
    </row>
    <row r="302" spans="1:19" x14ac:dyDescent="0.45">
      <c r="A302" s="5"/>
      <c r="B302" s="4" t="s">
        <v>24</v>
      </c>
      <c r="C302" s="1"/>
      <c r="G302" s="66"/>
      <c r="H302" s="66"/>
      <c r="I302" s="66"/>
    </row>
    <row r="303" spans="1:19" ht="33" x14ac:dyDescent="0.45">
      <c r="A303" s="5"/>
      <c r="B303" s="28" t="s">
        <v>68</v>
      </c>
      <c r="G303" s="66"/>
      <c r="H303" s="66"/>
      <c r="I303" s="66"/>
    </row>
  </sheetData>
  <mergeCells count="144">
    <mergeCell ref="C239:C245"/>
    <mergeCell ref="B253:B259"/>
    <mergeCell ref="A267:A273"/>
    <mergeCell ref="A246:A252"/>
    <mergeCell ref="B260:B266"/>
    <mergeCell ref="C190:C196"/>
    <mergeCell ref="C197:C203"/>
    <mergeCell ref="C169:C175"/>
    <mergeCell ref="C183:C189"/>
    <mergeCell ref="B162:B168"/>
    <mergeCell ref="B197:B203"/>
    <mergeCell ref="B190:B196"/>
    <mergeCell ref="A197:A203"/>
    <mergeCell ref="C204:C210"/>
    <mergeCell ref="C246:C252"/>
    <mergeCell ref="B232:B238"/>
    <mergeCell ref="A211:A217"/>
    <mergeCell ref="B211:B217"/>
    <mergeCell ref="G303:I303"/>
    <mergeCell ref="G302:I302"/>
    <mergeCell ref="A295:F295"/>
    <mergeCell ref="A288:B294"/>
    <mergeCell ref="C288:C294"/>
    <mergeCell ref="D296:F296"/>
    <mergeCell ref="D297:F297"/>
    <mergeCell ref="D298:F298"/>
    <mergeCell ref="D301:F301"/>
    <mergeCell ref="B296:C296"/>
    <mergeCell ref="F12:Q12"/>
    <mergeCell ref="A218:A224"/>
    <mergeCell ref="A162:A168"/>
    <mergeCell ref="C218:C224"/>
    <mergeCell ref="B176:B182"/>
    <mergeCell ref="A183:A189"/>
    <mergeCell ref="A176:A182"/>
    <mergeCell ref="C148:C154"/>
    <mergeCell ref="C162:C168"/>
    <mergeCell ref="A190:A196"/>
    <mergeCell ref="E12:E13"/>
    <mergeCell ref="D12:D13"/>
    <mergeCell ref="B12:B13"/>
    <mergeCell ref="A141:A147"/>
    <mergeCell ref="B141:B147"/>
    <mergeCell ref="A43:A49"/>
    <mergeCell ref="B148:B154"/>
    <mergeCell ref="C176:C182"/>
    <mergeCell ref="B183:B189"/>
    <mergeCell ref="B169:B175"/>
    <mergeCell ref="A169:A175"/>
    <mergeCell ref="A12:A13"/>
    <mergeCell ref="B22:B28"/>
    <mergeCell ref="A22:A28"/>
    <mergeCell ref="C12:C13"/>
    <mergeCell ref="C22:C28"/>
    <mergeCell ref="A29:A35"/>
    <mergeCell ref="B29:B35"/>
    <mergeCell ref="C29:C35"/>
    <mergeCell ref="A36:A42"/>
    <mergeCell ref="B36:B42"/>
    <mergeCell ref="C36:C42"/>
    <mergeCell ref="A15:A21"/>
    <mergeCell ref="B15:B21"/>
    <mergeCell ref="C15:C21"/>
    <mergeCell ref="O1:Q1"/>
    <mergeCell ref="A8:Q8"/>
    <mergeCell ref="N2:Q2"/>
    <mergeCell ref="N3:Q3"/>
    <mergeCell ref="N4:Q4"/>
    <mergeCell ref="N6:Q6"/>
    <mergeCell ref="P11:Q11"/>
    <mergeCell ref="A10:Q10"/>
    <mergeCell ref="N5:Q5"/>
    <mergeCell ref="A9:Q9"/>
    <mergeCell ref="R134:R140"/>
    <mergeCell ref="A57:A63"/>
    <mergeCell ref="C134:C140"/>
    <mergeCell ref="A155:A161"/>
    <mergeCell ref="B155:B161"/>
    <mergeCell ref="C155:C161"/>
    <mergeCell ref="A50:A56"/>
    <mergeCell ref="C141:C147"/>
    <mergeCell ref="B134:B140"/>
    <mergeCell ref="A134:A140"/>
    <mergeCell ref="A92:A98"/>
    <mergeCell ref="A106:A112"/>
    <mergeCell ref="B85:B91"/>
    <mergeCell ref="C85:C91"/>
    <mergeCell ref="A64:A70"/>
    <mergeCell ref="A71:A77"/>
    <mergeCell ref="A78:A84"/>
    <mergeCell ref="A148:A154"/>
    <mergeCell ref="A113:A119"/>
    <mergeCell ref="B113:B119"/>
    <mergeCell ref="C113:C119"/>
    <mergeCell ref="B204:B210"/>
    <mergeCell ref="A204:A210"/>
    <mergeCell ref="B274:B280"/>
    <mergeCell ref="A274:A280"/>
    <mergeCell ref="C260:C266"/>
    <mergeCell ref="C281:C287"/>
    <mergeCell ref="C253:C259"/>
    <mergeCell ref="C274:C280"/>
    <mergeCell ref="B281:B287"/>
    <mergeCell ref="C267:C273"/>
    <mergeCell ref="A281:A287"/>
    <mergeCell ref="B267:B273"/>
    <mergeCell ref="A253:A259"/>
    <mergeCell ref="A260:A266"/>
    <mergeCell ref="C225:C231"/>
    <mergeCell ref="C232:C238"/>
    <mergeCell ref="B239:B245"/>
    <mergeCell ref="C211:C217"/>
    <mergeCell ref="B246:B252"/>
    <mergeCell ref="A239:A245"/>
    <mergeCell ref="A232:A238"/>
    <mergeCell ref="B225:B231"/>
    <mergeCell ref="A225:A231"/>
    <mergeCell ref="B218:B224"/>
    <mergeCell ref="A120:A126"/>
    <mergeCell ref="B120:B126"/>
    <mergeCell ref="C120:C126"/>
    <mergeCell ref="A127:A133"/>
    <mergeCell ref="B127:B133"/>
    <mergeCell ref="C127:C133"/>
    <mergeCell ref="B43:B49"/>
    <mergeCell ref="C43:C49"/>
    <mergeCell ref="B50:B56"/>
    <mergeCell ref="C50:C56"/>
    <mergeCell ref="B106:B112"/>
    <mergeCell ref="C106:C112"/>
    <mergeCell ref="B92:B98"/>
    <mergeCell ref="C92:C98"/>
    <mergeCell ref="A99:A105"/>
    <mergeCell ref="B99:B105"/>
    <mergeCell ref="C99:C105"/>
    <mergeCell ref="B57:B63"/>
    <mergeCell ref="C57:C63"/>
    <mergeCell ref="B64:B70"/>
    <mergeCell ref="C64:C70"/>
    <mergeCell ref="B71:B77"/>
    <mergeCell ref="C71:C77"/>
    <mergeCell ref="B78:B84"/>
    <mergeCell ref="C78:C84"/>
    <mergeCell ref="A85:A91"/>
  </mergeCells>
  <pageMargins left="0.19685039370078741" right="0" top="0.19685039370078741" bottom="0" header="0" footer="0"/>
  <pageSetup paperSize="8" scale="40" fitToHeight="0" orientation="landscape" r:id="rId1"/>
  <rowBreaks count="6" manualBreakCount="6">
    <brk id="42" max="16" man="1"/>
    <brk id="147" max="16" man="1"/>
    <brk id="182" max="16" man="1"/>
    <brk id="203" max="16" man="1"/>
    <brk id="231" max="16" man="1"/>
    <brk id="30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1</vt:lpstr>
      <vt:lpstr>'таблица 1'!Заголовки_для_печати</vt:lpstr>
      <vt:lpstr>'таблица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2023-01-11T10:14:31Z</dcterms:modified>
</cp:coreProperties>
</file>