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.6\общие папки\Обмен\#МУНИЦИПАЛЬНЫЕ ПРОГРАММЫ\2023 год\Комплексные планы\МП 11\"/>
    </mc:Choice>
  </mc:AlternateContent>
  <bookViews>
    <workbookView xWindow="0" yWindow="0" windowWidth="28800" windowHeight="11955" activeTab="2"/>
  </bookViews>
  <sheets>
    <sheet name="09.01.2023" sheetId="1" r:id="rId1"/>
    <sheet name="Решение Думы №902 от 24.05.2023" sheetId="2" r:id="rId2"/>
    <sheet name="Решение Думы №977 от 20.12.2023" sheetId="3" r:id="rId3"/>
  </sheets>
  <definedNames>
    <definedName name="_xlnm.Print_Titles" localSheetId="0">'09.01.2023'!$12:$14</definedName>
    <definedName name="_xlnm.Print_Titles" localSheetId="1">'Решение Думы №902 от 24.05.2023'!$12:$14</definedName>
    <definedName name="_xlnm.Print_Titles" localSheetId="2">'Решение Думы №977 от 20.12.2023'!$12:$14</definedName>
    <definedName name="_xlnm.Print_Area" localSheetId="0">'09.01.2023'!$A$1:$Q$106</definedName>
    <definedName name="_xlnm.Print_Area" localSheetId="1">'Решение Думы №902 от 24.05.2023'!$A$1:$Q$108</definedName>
    <definedName name="_xlnm.Print_Area" localSheetId="2">'Решение Думы №977 от 20.12.2023'!$A$1:$Q$108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3" l="1"/>
  <c r="Q32" i="3"/>
  <c r="E63" i="3"/>
  <c r="E62" i="3"/>
  <c r="E61" i="3"/>
  <c r="E60" i="3"/>
  <c r="E59" i="3"/>
  <c r="E58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E56" i="3"/>
  <c r="E55" i="3"/>
  <c r="E54" i="3"/>
  <c r="P53" i="3"/>
  <c r="O53" i="3"/>
  <c r="N53" i="3"/>
  <c r="M53" i="3"/>
  <c r="L53" i="3"/>
  <c r="E52" i="3"/>
  <c r="E51" i="3"/>
  <c r="Q50" i="3"/>
  <c r="O50" i="3"/>
  <c r="M50" i="3"/>
  <c r="K50" i="3"/>
  <c r="J50" i="3"/>
  <c r="I50" i="3"/>
  <c r="H50" i="3"/>
  <c r="G50" i="3"/>
  <c r="F50" i="3"/>
  <c r="Q49" i="3"/>
  <c r="P49" i="3"/>
  <c r="O49" i="3"/>
  <c r="N49" i="3"/>
  <c r="M49" i="3"/>
  <c r="L49" i="3"/>
  <c r="L98" i="3" s="1"/>
  <c r="K49" i="3"/>
  <c r="J49" i="3"/>
  <c r="I49" i="3"/>
  <c r="H49" i="3"/>
  <c r="G49" i="3"/>
  <c r="F49" i="3"/>
  <c r="Q48" i="3"/>
  <c r="Q97" i="3" s="1"/>
  <c r="P48" i="3"/>
  <c r="O48" i="3"/>
  <c r="N48" i="3"/>
  <c r="M48" i="3"/>
  <c r="M34" i="3" s="1"/>
  <c r="M20" i="3" s="1"/>
  <c r="L48" i="3"/>
  <c r="K48" i="3"/>
  <c r="J48" i="3"/>
  <c r="I48" i="3"/>
  <c r="I34" i="3" s="1"/>
  <c r="I20" i="3" s="1"/>
  <c r="H48" i="3"/>
  <c r="G48" i="3"/>
  <c r="F48" i="3"/>
  <c r="E48" i="3"/>
  <c r="Q47" i="3"/>
  <c r="P47" i="3"/>
  <c r="O47" i="3"/>
  <c r="N47" i="3"/>
  <c r="N33" i="3" s="1"/>
  <c r="N19" i="3" s="1"/>
  <c r="M47" i="3"/>
  <c r="L47" i="3"/>
  <c r="K47" i="3"/>
  <c r="J47" i="3"/>
  <c r="J33" i="3" s="1"/>
  <c r="J19" i="3" s="1"/>
  <c r="I47" i="3"/>
  <c r="H47" i="3"/>
  <c r="H43" i="3" s="1"/>
  <c r="G47" i="3"/>
  <c r="F47" i="3"/>
  <c r="Q46" i="3"/>
  <c r="O46" i="3"/>
  <c r="O95" i="3" s="1"/>
  <c r="M46" i="3"/>
  <c r="K46" i="3"/>
  <c r="K95" i="3" s="1"/>
  <c r="J46" i="3"/>
  <c r="I46" i="3"/>
  <c r="I95" i="3" s="1"/>
  <c r="H46" i="3"/>
  <c r="G46" i="3"/>
  <c r="G95" i="3" s="1"/>
  <c r="F46" i="3"/>
  <c r="Q45" i="3"/>
  <c r="Q31" i="3" s="1"/>
  <c r="Q17" i="3" s="1"/>
  <c r="P45" i="3"/>
  <c r="P31" i="3" s="1"/>
  <c r="P17" i="3" s="1"/>
  <c r="O45" i="3"/>
  <c r="N45" i="3"/>
  <c r="M45" i="3"/>
  <c r="M31" i="3" s="1"/>
  <c r="M17" i="3" s="1"/>
  <c r="L45" i="3"/>
  <c r="L31" i="3" s="1"/>
  <c r="L17" i="3" s="1"/>
  <c r="K45" i="3"/>
  <c r="J45" i="3"/>
  <c r="I45" i="3"/>
  <c r="I31" i="3" s="1"/>
  <c r="I17" i="3" s="1"/>
  <c r="H45" i="3"/>
  <c r="H31" i="3" s="1"/>
  <c r="H17" i="3" s="1"/>
  <c r="G45" i="3"/>
  <c r="F45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E42" i="3"/>
  <c r="E41" i="3"/>
  <c r="E40" i="3"/>
  <c r="E39" i="3"/>
  <c r="E38" i="3"/>
  <c r="E37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P35" i="3"/>
  <c r="P21" i="3" s="1"/>
  <c r="P98" i="3" s="1"/>
  <c r="O35" i="3"/>
  <c r="N35" i="3"/>
  <c r="N21" i="3" s="1"/>
  <c r="M35" i="3"/>
  <c r="M21" i="3" s="1"/>
  <c r="L35" i="3"/>
  <c r="L21" i="3" s="1"/>
  <c r="K35" i="3"/>
  <c r="J35" i="3"/>
  <c r="J21" i="3" s="1"/>
  <c r="I35" i="3"/>
  <c r="I21" i="3" s="1"/>
  <c r="H35" i="3"/>
  <c r="H21" i="3" s="1"/>
  <c r="H98" i="3" s="1"/>
  <c r="G35" i="3"/>
  <c r="F35" i="3"/>
  <c r="P34" i="3"/>
  <c r="N34" i="3"/>
  <c r="L34" i="3"/>
  <c r="J34" i="3"/>
  <c r="H34" i="3"/>
  <c r="F34" i="3"/>
  <c r="O33" i="3"/>
  <c r="O19" i="3" s="1"/>
  <c r="M33" i="3"/>
  <c r="K33" i="3"/>
  <c r="K19" i="3" s="1"/>
  <c r="I33" i="3"/>
  <c r="G33" i="3"/>
  <c r="G19" i="3" s="1"/>
  <c r="O31" i="3"/>
  <c r="K31" i="3"/>
  <c r="G31" i="3"/>
  <c r="P30" i="3"/>
  <c r="N30" i="3"/>
  <c r="L30" i="3"/>
  <c r="J30" i="3"/>
  <c r="H30" i="3"/>
  <c r="F30" i="3"/>
  <c r="E28" i="3"/>
  <c r="E27" i="3"/>
  <c r="E26" i="3"/>
  <c r="E25" i="3"/>
  <c r="E24" i="3"/>
  <c r="E23" i="3"/>
  <c r="E22" i="3" s="1"/>
  <c r="Q22" i="3"/>
  <c r="P22" i="3"/>
  <c r="O22" i="3"/>
  <c r="N22" i="3"/>
  <c r="M22" i="3"/>
  <c r="L22" i="3"/>
  <c r="K22" i="3"/>
  <c r="J22" i="3"/>
  <c r="I22" i="3"/>
  <c r="H22" i="3"/>
  <c r="G22" i="3"/>
  <c r="F22" i="3"/>
  <c r="Q21" i="3"/>
  <c r="O21" i="3"/>
  <c r="K21" i="3"/>
  <c r="G21" i="3"/>
  <c r="Q20" i="3"/>
  <c r="P20" i="3"/>
  <c r="N20" i="3"/>
  <c r="L20" i="3"/>
  <c r="J20" i="3"/>
  <c r="H20" i="3"/>
  <c r="F20" i="3"/>
  <c r="Q19" i="3"/>
  <c r="M19" i="3"/>
  <c r="I19" i="3"/>
  <c r="P18" i="3"/>
  <c r="O18" i="3"/>
  <c r="N18" i="3"/>
  <c r="M18" i="3"/>
  <c r="L18" i="3"/>
  <c r="K18" i="3"/>
  <c r="J18" i="3"/>
  <c r="I18" i="3"/>
  <c r="H18" i="3"/>
  <c r="G18" i="3"/>
  <c r="F18" i="3"/>
  <c r="O17" i="3"/>
  <c r="K17" i="3"/>
  <c r="G17" i="3"/>
  <c r="P16" i="3"/>
  <c r="N16" i="3"/>
  <c r="L16" i="3"/>
  <c r="J16" i="3"/>
  <c r="H16" i="3"/>
  <c r="F16" i="3"/>
  <c r="I98" i="3" l="1"/>
  <c r="M98" i="3"/>
  <c r="E49" i="3"/>
  <c r="Q98" i="3"/>
  <c r="F93" i="3"/>
  <c r="H93" i="3"/>
  <c r="J93" i="3"/>
  <c r="L93" i="3"/>
  <c r="N93" i="3"/>
  <c r="P93" i="3"/>
  <c r="E45" i="3"/>
  <c r="F31" i="3"/>
  <c r="F43" i="3"/>
  <c r="J31" i="3"/>
  <c r="J43" i="3"/>
  <c r="N31" i="3"/>
  <c r="E47" i="3"/>
  <c r="F33" i="3"/>
  <c r="H33" i="3"/>
  <c r="H19" i="3" s="1"/>
  <c r="H15" i="3" s="1"/>
  <c r="L33" i="3"/>
  <c r="L19" i="3" s="1"/>
  <c r="L15" i="3" s="1"/>
  <c r="P33" i="3"/>
  <c r="P19" i="3" s="1"/>
  <c r="P15" i="3" s="1"/>
  <c r="G34" i="3"/>
  <c r="G20" i="3" s="1"/>
  <c r="G97" i="3" s="1"/>
  <c r="K34" i="3"/>
  <c r="K20" i="3" s="1"/>
  <c r="K97" i="3" s="1"/>
  <c r="O34" i="3"/>
  <c r="O20" i="3" s="1"/>
  <c r="O97" i="3" s="1"/>
  <c r="G98" i="3"/>
  <c r="K98" i="3"/>
  <c r="O98" i="3"/>
  <c r="H94" i="3"/>
  <c r="P94" i="3"/>
  <c r="N96" i="3"/>
  <c r="I97" i="3"/>
  <c r="E32" i="3"/>
  <c r="Q18" i="3"/>
  <c r="E18" i="3" s="1"/>
  <c r="E35" i="3"/>
  <c r="F21" i="3"/>
  <c r="E21" i="3" s="1"/>
  <c r="M95" i="3"/>
  <c r="Q95" i="3"/>
  <c r="J98" i="3"/>
  <c r="N98" i="3"/>
  <c r="L94" i="3"/>
  <c r="J96" i="3"/>
  <c r="M97" i="3"/>
  <c r="G43" i="3"/>
  <c r="G30" i="3"/>
  <c r="I43" i="3"/>
  <c r="I30" i="3"/>
  <c r="K43" i="3"/>
  <c r="K30" i="3"/>
  <c r="M43" i="3"/>
  <c r="M30" i="3"/>
  <c r="O43" i="3"/>
  <c r="O30" i="3"/>
  <c r="Q43" i="3"/>
  <c r="Q30" i="3"/>
  <c r="G94" i="3"/>
  <c r="I94" i="3"/>
  <c r="K94" i="3"/>
  <c r="M94" i="3"/>
  <c r="O94" i="3"/>
  <c r="Q94" i="3"/>
  <c r="F95" i="3"/>
  <c r="H95" i="3"/>
  <c r="J95" i="3"/>
  <c r="G96" i="3"/>
  <c r="I96" i="3"/>
  <c r="K96" i="3"/>
  <c r="M96" i="3"/>
  <c r="O96" i="3"/>
  <c r="Q96" i="3"/>
  <c r="F97" i="3"/>
  <c r="H97" i="3"/>
  <c r="J97" i="3"/>
  <c r="L97" i="3"/>
  <c r="N97" i="3"/>
  <c r="P97" i="3"/>
  <c r="E53" i="3"/>
  <c r="L50" i="3"/>
  <c r="L46" i="3"/>
  <c r="N50" i="3"/>
  <c r="N46" i="3"/>
  <c r="N95" i="3" s="1"/>
  <c r="P50" i="3"/>
  <c r="P46" i="3"/>
  <c r="F98" i="3"/>
  <c r="E98" i="3" s="1"/>
  <c r="E63" i="2"/>
  <c r="E62" i="2"/>
  <c r="E61" i="2"/>
  <c r="E60" i="2"/>
  <c r="E59" i="2"/>
  <c r="E58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Q56" i="2"/>
  <c r="E56" i="2"/>
  <c r="E55" i="2"/>
  <c r="E54" i="2"/>
  <c r="Q53" i="2"/>
  <c r="P53" i="2"/>
  <c r="O53" i="2"/>
  <c r="N53" i="2"/>
  <c r="M53" i="2"/>
  <c r="L53" i="2"/>
  <c r="E52" i="2"/>
  <c r="E51" i="2"/>
  <c r="Q50" i="2"/>
  <c r="O50" i="2"/>
  <c r="M50" i="2"/>
  <c r="K50" i="2"/>
  <c r="J50" i="2"/>
  <c r="I50" i="2"/>
  <c r="H50" i="2"/>
  <c r="G50" i="2"/>
  <c r="F50" i="2"/>
  <c r="Q49" i="2"/>
  <c r="P49" i="2"/>
  <c r="O49" i="2"/>
  <c r="N49" i="2"/>
  <c r="N35" i="2" s="1"/>
  <c r="M49" i="2"/>
  <c r="L49" i="2"/>
  <c r="K49" i="2"/>
  <c r="J49" i="2"/>
  <c r="J35" i="2" s="1"/>
  <c r="I49" i="2"/>
  <c r="H49" i="2"/>
  <c r="G49" i="2"/>
  <c r="F49" i="2"/>
  <c r="E49" i="2" s="1"/>
  <c r="Q48" i="2"/>
  <c r="Q97" i="2" s="1"/>
  <c r="P48" i="2"/>
  <c r="O48" i="2"/>
  <c r="O34" i="2" s="1"/>
  <c r="N48" i="2"/>
  <c r="N97" i="2" s="1"/>
  <c r="M48" i="2"/>
  <c r="M34" i="2" s="1"/>
  <c r="L48" i="2"/>
  <c r="K48" i="2"/>
  <c r="K34" i="2" s="1"/>
  <c r="J48" i="2"/>
  <c r="J97" i="2" s="1"/>
  <c r="I48" i="2"/>
  <c r="I34" i="2" s="1"/>
  <c r="H48" i="2"/>
  <c r="G48" i="2"/>
  <c r="G34" i="2" s="1"/>
  <c r="F48" i="2"/>
  <c r="F97" i="2" s="1"/>
  <c r="E48" i="2"/>
  <c r="Q47" i="2"/>
  <c r="Q96" i="2" s="1"/>
  <c r="P47" i="2"/>
  <c r="O47" i="2"/>
  <c r="O96" i="2" s="1"/>
  <c r="N47" i="2"/>
  <c r="N96" i="2" s="1"/>
  <c r="M47" i="2"/>
  <c r="M96" i="2" s="1"/>
  <c r="L47" i="2"/>
  <c r="K47" i="2"/>
  <c r="K96" i="2" s="1"/>
  <c r="J47" i="2"/>
  <c r="J96" i="2" s="1"/>
  <c r="I47" i="2"/>
  <c r="I96" i="2" s="1"/>
  <c r="H47" i="2"/>
  <c r="G47" i="2"/>
  <c r="G96" i="2" s="1"/>
  <c r="F47" i="2"/>
  <c r="E47" i="2" s="1"/>
  <c r="Q46" i="2"/>
  <c r="Q95" i="2" s="1"/>
  <c r="O46" i="2"/>
  <c r="O95" i="2" s="1"/>
  <c r="M46" i="2"/>
  <c r="M95" i="2" s="1"/>
  <c r="K46" i="2"/>
  <c r="K95" i="2" s="1"/>
  <c r="J46" i="2"/>
  <c r="J95" i="2" s="1"/>
  <c r="I46" i="2"/>
  <c r="H46" i="2"/>
  <c r="H95" i="2" s="1"/>
  <c r="G46" i="2"/>
  <c r="G95" i="2" s="1"/>
  <c r="F46" i="2"/>
  <c r="F95" i="2" s="1"/>
  <c r="Q45" i="2"/>
  <c r="P45" i="2"/>
  <c r="P31" i="2" s="1"/>
  <c r="O45" i="2"/>
  <c r="O94" i="2" s="1"/>
  <c r="N45" i="2"/>
  <c r="N31" i="2" s="1"/>
  <c r="M45" i="2"/>
  <c r="L45" i="2"/>
  <c r="L31" i="2" s="1"/>
  <c r="K45" i="2"/>
  <c r="K94" i="2" s="1"/>
  <c r="J45" i="2"/>
  <c r="J31" i="2" s="1"/>
  <c r="I45" i="2"/>
  <c r="H45" i="2"/>
  <c r="H31" i="2" s="1"/>
  <c r="G45" i="2"/>
  <c r="G94" i="2" s="1"/>
  <c r="F45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J43" i="2"/>
  <c r="F43" i="2"/>
  <c r="E42" i="2"/>
  <c r="E41" i="2"/>
  <c r="E40" i="2"/>
  <c r="E39" i="2"/>
  <c r="E38" i="2"/>
  <c r="E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Q35" i="2"/>
  <c r="O35" i="2"/>
  <c r="M35" i="2"/>
  <c r="K35" i="2"/>
  <c r="I35" i="2"/>
  <c r="G35" i="2"/>
  <c r="P34" i="2"/>
  <c r="P20" i="2" s="1"/>
  <c r="N34" i="2"/>
  <c r="L34" i="2"/>
  <c r="L20" i="2" s="1"/>
  <c r="J34" i="2"/>
  <c r="H34" i="2"/>
  <c r="H20" i="2" s="1"/>
  <c r="E20" i="2" s="1"/>
  <c r="F34" i="2"/>
  <c r="P33" i="2"/>
  <c r="O33" i="2"/>
  <c r="N33" i="2"/>
  <c r="M33" i="2"/>
  <c r="L33" i="2"/>
  <c r="K33" i="2"/>
  <c r="J33" i="2"/>
  <c r="I33" i="2"/>
  <c r="H33" i="2"/>
  <c r="G33" i="2"/>
  <c r="F33" i="2"/>
  <c r="E33" i="2" s="1"/>
  <c r="Q32" i="2"/>
  <c r="E32" i="2" s="1"/>
  <c r="Q31" i="2"/>
  <c r="Q17" i="2" s="1"/>
  <c r="O31" i="2"/>
  <c r="M31" i="2"/>
  <c r="M17" i="2" s="1"/>
  <c r="K31" i="2"/>
  <c r="I31" i="2"/>
  <c r="I17" i="2" s="1"/>
  <c r="G31" i="2"/>
  <c r="P30" i="2"/>
  <c r="N30" i="2"/>
  <c r="N16" i="2" s="1"/>
  <c r="L30" i="2"/>
  <c r="J30" i="2"/>
  <c r="J16" i="2" s="1"/>
  <c r="H30" i="2"/>
  <c r="F30" i="2"/>
  <c r="E28" i="2"/>
  <c r="E27" i="2"/>
  <c r="E26" i="2"/>
  <c r="E25" i="2"/>
  <c r="E24" i="2"/>
  <c r="E23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Q21" i="2"/>
  <c r="O21" i="2"/>
  <c r="M21" i="2"/>
  <c r="K21" i="2"/>
  <c r="I21" i="2"/>
  <c r="G21" i="2"/>
  <c r="Q20" i="2"/>
  <c r="O20" i="2"/>
  <c r="O97" i="2" s="1"/>
  <c r="N20" i="2"/>
  <c r="M20" i="2"/>
  <c r="K20" i="2"/>
  <c r="K97" i="2" s="1"/>
  <c r="J20" i="2"/>
  <c r="I20" i="2"/>
  <c r="G20" i="2"/>
  <c r="G97" i="2" s="1"/>
  <c r="F20" i="2"/>
  <c r="Q19" i="2"/>
  <c r="P19" i="2"/>
  <c r="P96" i="2" s="1"/>
  <c r="O19" i="2"/>
  <c r="N19" i="2"/>
  <c r="M19" i="2"/>
  <c r="L19" i="2"/>
  <c r="L96" i="2" s="1"/>
  <c r="K19" i="2"/>
  <c r="J19" i="2"/>
  <c r="I19" i="2"/>
  <c r="H19" i="2"/>
  <c r="H96" i="2" s="1"/>
  <c r="G19" i="2"/>
  <c r="F19" i="2"/>
  <c r="E19" i="2" s="1"/>
  <c r="Q18" i="2"/>
  <c r="P18" i="2"/>
  <c r="O18" i="2"/>
  <c r="N18" i="2"/>
  <c r="M18" i="2"/>
  <c r="L18" i="2"/>
  <c r="K18" i="2"/>
  <c r="J18" i="2"/>
  <c r="I18" i="2"/>
  <c r="I95" i="2" s="1"/>
  <c r="H18" i="2"/>
  <c r="G18" i="2"/>
  <c r="F18" i="2"/>
  <c r="E18" i="2"/>
  <c r="P17" i="2"/>
  <c r="O17" i="2"/>
  <c r="N17" i="2"/>
  <c r="N94" i="2" s="1"/>
  <c r="L17" i="2"/>
  <c r="K17" i="2"/>
  <c r="J17" i="2"/>
  <c r="J94" i="2" s="1"/>
  <c r="H17" i="2"/>
  <c r="G17" i="2"/>
  <c r="P16" i="2"/>
  <c r="L16" i="2"/>
  <c r="H16" i="2"/>
  <c r="L29" i="3" l="1"/>
  <c r="P96" i="3"/>
  <c r="L96" i="3"/>
  <c r="H96" i="3"/>
  <c r="E50" i="3"/>
  <c r="P95" i="3"/>
  <c r="P43" i="3"/>
  <c r="L95" i="3"/>
  <c r="E95" i="3" s="1"/>
  <c r="E46" i="3"/>
  <c r="E43" i="3" s="1"/>
  <c r="E97" i="3"/>
  <c r="Q16" i="3"/>
  <c r="Q29" i="3"/>
  <c r="O29" i="3"/>
  <c r="O16" i="3"/>
  <c r="M16" i="3"/>
  <c r="M29" i="3"/>
  <c r="K29" i="3"/>
  <c r="K16" i="3"/>
  <c r="I16" i="3"/>
  <c r="I29" i="3"/>
  <c r="G29" i="3"/>
  <c r="G16" i="3"/>
  <c r="L43" i="3"/>
  <c r="J29" i="3"/>
  <c r="J17" i="3"/>
  <c r="E20" i="3"/>
  <c r="E30" i="3"/>
  <c r="E34" i="3"/>
  <c r="E33" i="3"/>
  <c r="F19" i="3"/>
  <c r="N43" i="3"/>
  <c r="N29" i="3"/>
  <c r="N17" i="3"/>
  <c r="E31" i="3"/>
  <c r="F29" i="3"/>
  <c r="F17" i="3"/>
  <c r="P92" i="3"/>
  <c r="H92" i="3"/>
  <c r="P29" i="3"/>
  <c r="H29" i="3"/>
  <c r="J29" i="2"/>
  <c r="J21" i="2"/>
  <c r="J15" i="2" s="1"/>
  <c r="N29" i="2"/>
  <c r="N21" i="2"/>
  <c r="N15" i="2" s="1"/>
  <c r="E30" i="2"/>
  <c r="G43" i="2"/>
  <c r="G30" i="2"/>
  <c r="I43" i="2"/>
  <c r="I30" i="2"/>
  <c r="K43" i="2"/>
  <c r="K30" i="2"/>
  <c r="M43" i="2"/>
  <c r="M30" i="2"/>
  <c r="O43" i="2"/>
  <c r="O30" i="2"/>
  <c r="Q43" i="2"/>
  <c r="Q30" i="2"/>
  <c r="I94" i="2"/>
  <c r="M94" i="2"/>
  <c r="Q94" i="2"/>
  <c r="H97" i="2"/>
  <c r="L97" i="2"/>
  <c r="E97" i="2" s="1"/>
  <c r="P97" i="2"/>
  <c r="E53" i="2"/>
  <c r="E50" i="2" s="1"/>
  <c r="L50" i="2"/>
  <c r="L46" i="2"/>
  <c r="N50" i="2"/>
  <c r="N46" i="2"/>
  <c r="P50" i="2"/>
  <c r="P46" i="2"/>
  <c r="J98" i="2"/>
  <c r="N98" i="2"/>
  <c r="F16" i="2"/>
  <c r="E34" i="2"/>
  <c r="F35" i="2"/>
  <c r="H35" i="2"/>
  <c r="L35" i="2"/>
  <c r="P35" i="2"/>
  <c r="H43" i="2"/>
  <c r="F93" i="2"/>
  <c r="H93" i="2"/>
  <c r="J93" i="2"/>
  <c r="J92" i="2" s="1"/>
  <c r="L93" i="2"/>
  <c r="N93" i="2"/>
  <c r="P93" i="2"/>
  <c r="E45" i="2"/>
  <c r="F31" i="2"/>
  <c r="G98" i="2"/>
  <c r="I98" i="2"/>
  <c r="K98" i="2"/>
  <c r="M98" i="2"/>
  <c r="O98" i="2"/>
  <c r="Q98" i="2"/>
  <c r="H94" i="2"/>
  <c r="L94" i="2"/>
  <c r="P94" i="2"/>
  <c r="F96" i="2"/>
  <c r="E96" i="2" s="1"/>
  <c r="I97" i="2"/>
  <c r="M97" i="2"/>
  <c r="Q56" i="1"/>
  <c r="Q35" i="1"/>
  <c r="L92" i="3" l="1"/>
  <c r="E17" i="3"/>
  <c r="F94" i="3"/>
  <c r="F15" i="3"/>
  <c r="E19" i="3"/>
  <c r="F96" i="3"/>
  <c r="E96" i="3" s="1"/>
  <c r="J15" i="3"/>
  <c r="J94" i="3"/>
  <c r="J92" i="3" s="1"/>
  <c r="I93" i="3"/>
  <c r="I92" i="3" s="1"/>
  <c r="I15" i="3"/>
  <c r="M93" i="3"/>
  <c r="M92" i="3" s="1"/>
  <c r="M15" i="3"/>
  <c r="Q93" i="3"/>
  <c r="Q92" i="3" s="1"/>
  <c r="Q15" i="3"/>
  <c r="N15" i="3"/>
  <c r="N94" i="3"/>
  <c r="N92" i="3" s="1"/>
  <c r="E29" i="3"/>
  <c r="G15" i="3"/>
  <c r="G93" i="3"/>
  <c r="E16" i="3"/>
  <c r="K15" i="3"/>
  <c r="K93" i="3"/>
  <c r="K92" i="3" s="1"/>
  <c r="O15" i="3"/>
  <c r="O93" i="3"/>
  <c r="O92" i="3" s="1"/>
  <c r="N92" i="2"/>
  <c r="P29" i="2"/>
  <c r="P21" i="2"/>
  <c r="H29" i="2"/>
  <c r="H21" i="2"/>
  <c r="P95" i="2"/>
  <c r="P43" i="2"/>
  <c r="N95" i="2"/>
  <c r="N43" i="2"/>
  <c r="L95" i="2"/>
  <c r="E95" i="2" s="1"/>
  <c r="E46" i="2"/>
  <c r="E43" i="2" s="1"/>
  <c r="L43" i="2"/>
  <c r="E29" i="2"/>
  <c r="E31" i="2"/>
  <c r="F29" i="2"/>
  <c r="F17" i="2"/>
  <c r="L29" i="2"/>
  <c r="L21" i="2"/>
  <c r="E35" i="2"/>
  <c r="F21" i="2"/>
  <c r="F15" i="2"/>
  <c r="Q29" i="2"/>
  <c r="Q16" i="2"/>
  <c r="O29" i="2"/>
  <c r="O16" i="2"/>
  <c r="M29" i="2"/>
  <c r="M16" i="2"/>
  <c r="K29" i="2"/>
  <c r="K16" i="2"/>
  <c r="I29" i="2"/>
  <c r="I16" i="2"/>
  <c r="G29" i="2"/>
  <c r="G16" i="2"/>
  <c r="G36" i="1"/>
  <c r="H36" i="1"/>
  <c r="I36" i="1"/>
  <c r="J36" i="1"/>
  <c r="K36" i="1"/>
  <c r="L36" i="1"/>
  <c r="M36" i="1"/>
  <c r="N36" i="1"/>
  <c r="O36" i="1"/>
  <c r="P36" i="1"/>
  <c r="Q36" i="1"/>
  <c r="F36" i="1"/>
  <c r="G22" i="1"/>
  <c r="H22" i="1"/>
  <c r="I22" i="1"/>
  <c r="J22" i="1"/>
  <c r="K22" i="1"/>
  <c r="L22" i="1"/>
  <c r="M22" i="1"/>
  <c r="N22" i="1"/>
  <c r="O22" i="1"/>
  <c r="P22" i="1"/>
  <c r="Q22" i="1"/>
  <c r="G18" i="1"/>
  <c r="H18" i="1"/>
  <c r="I18" i="1"/>
  <c r="J18" i="1"/>
  <c r="K18" i="1"/>
  <c r="L18" i="1"/>
  <c r="M18" i="1"/>
  <c r="N18" i="1"/>
  <c r="O18" i="1"/>
  <c r="P18" i="1"/>
  <c r="Q18" i="1"/>
  <c r="Q19" i="1"/>
  <c r="Q20" i="1"/>
  <c r="Q21" i="1"/>
  <c r="F22" i="1"/>
  <c r="G92" i="3" l="1"/>
  <c r="E93" i="3"/>
  <c r="E94" i="3"/>
  <c r="F92" i="3"/>
  <c r="E15" i="3"/>
  <c r="G15" i="2"/>
  <c r="G93" i="2"/>
  <c r="I15" i="2"/>
  <c r="I93" i="2"/>
  <c r="I92" i="2" s="1"/>
  <c r="K15" i="2"/>
  <c r="K93" i="2"/>
  <c r="K92" i="2" s="1"/>
  <c r="M15" i="2"/>
  <c r="M93" i="2"/>
  <c r="M92" i="2" s="1"/>
  <c r="O15" i="2"/>
  <c r="O93" i="2"/>
  <c r="O92" i="2" s="1"/>
  <c r="Q15" i="2"/>
  <c r="Q93" i="2"/>
  <c r="Q92" i="2" s="1"/>
  <c r="E21" i="2"/>
  <c r="F98" i="2"/>
  <c r="L15" i="2"/>
  <c r="L98" i="2"/>
  <c r="L92" i="2" s="1"/>
  <c r="H15" i="2"/>
  <c r="H98" i="2"/>
  <c r="H92" i="2" s="1"/>
  <c r="P15" i="2"/>
  <c r="P98" i="2"/>
  <c r="P92" i="2" s="1"/>
  <c r="E16" i="2"/>
  <c r="E17" i="2"/>
  <c r="F94" i="2"/>
  <c r="F18" i="1"/>
  <c r="E92" i="3" l="1"/>
  <c r="E98" i="2"/>
  <c r="G92" i="2"/>
  <c r="E93" i="2"/>
  <c r="E94" i="2"/>
  <c r="F92" i="2"/>
  <c r="E15" i="2"/>
  <c r="P63" i="1"/>
  <c r="O63" i="1"/>
  <c r="O56" i="1" s="1"/>
  <c r="O49" i="1" s="1"/>
  <c r="O35" i="1" s="1"/>
  <c r="N63" i="1"/>
  <c r="N56" i="1" s="1"/>
  <c r="N49" i="1" s="1"/>
  <c r="N35" i="1" s="1"/>
  <c r="N21" i="1" s="1"/>
  <c r="M63" i="1"/>
  <c r="M56" i="1" s="1"/>
  <c r="M49" i="1" s="1"/>
  <c r="M35" i="1" s="1"/>
  <c r="L63" i="1"/>
  <c r="K63" i="1"/>
  <c r="K56" i="1" s="1"/>
  <c r="K49" i="1" s="1"/>
  <c r="K35" i="1" s="1"/>
  <c r="J63" i="1"/>
  <c r="J56" i="1" s="1"/>
  <c r="J49" i="1" s="1"/>
  <c r="J35" i="1" s="1"/>
  <c r="J21" i="1" s="1"/>
  <c r="I63" i="1"/>
  <c r="I56" i="1" s="1"/>
  <c r="I49" i="1" s="1"/>
  <c r="I35" i="1" s="1"/>
  <c r="H63" i="1"/>
  <c r="G63" i="1"/>
  <c r="G56" i="1" s="1"/>
  <c r="G49" i="1" s="1"/>
  <c r="G35" i="1" s="1"/>
  <c r="F63" i="1"/>
  <c r="F56" i="1" s="1"/>
  <c r="Q62" i="1"/>
  <c r="Q48" i="1" s="1"/>
  <c r="P62" i="1"/>
  <c r="P55" i="1" s="1"/>
  <c r="P48" i="1" s="1"/>
  <c r="P34" i="1" s="1"/>
  <c r="O62" i="1"/>
  <c r="O55" i="1" s="1"/>
  <c r="O48" i="1" s="1"/>
  <c r="O34" i="1" s="1"/>
  <c r="O20" i="1" s="1"/>
  <c r="N62" i="1"/>
  <c r="N55" i="1" s="1"/>
  <c r="N48" i="1" s="1"/>
  <c r="N34" i="1" s="1"/>
  <c r="M62" i="1"/>
  <c r="M55" i="1" s="1"/>
  <c r="M48" i="1" s="1"/>
  <c r="L62" i="1"/>
  <c r="L55" i="1" s="1"/>
  <c r="L48" i="1" s="1"/>
  <c r="L34" i="1" s="1"/>
  <c r="K62" i="1"/>
  <c r="K55" i="1" s="1"/>
  <c r="K48" i="1" s="1"/>
  <c r="K34" i="1" s="1"/>
  <c r="K20" i="1" s="1"/>
  <c r="J62" i="1"/>
  <c r="J55" i="1" s="1"/>
  <c r="J48" i="1" s="1"/>
  <c r="J34" i="1" s="1"/>
  <c r="I62" i="1"/>
  <c r="H62" i="1"/>
  <c r="H55" i="1" s="1"/>
  <c r="H48" i="1" s="1"/>
  <c r="H34" i="1" s="1"/>
  <c r="G62" i="1"/>
  <c r="G55" i="1" s="1"/>
  <c r="G48" i="1" s="1"/>
  <c r="G34" i="1" s="1"/>
  <c r="G20" i="1" s="1"/>
  <c r="F62" i="1"/>
  <c r="Q61" i="1"/>
  <c r="Q47" i="1" s="1"/>
  <c r="Q96" i="1" s="1"/>
  <c r="P61" i="1"/>
  <c r="P54" i="1" s="1"/>
  <c r="P47" i="1" s="1"/>
  <c r="P33" i="1" s="1"/>
  <c r="P19" i="1" s="1"/>
  <c r="O61" i="1"/>
  <c r="O54" i="1" s="1"/>
  <c r="N61" i="1"/>
  <c r="N54" i="1" s="1"/>
  <c r="N47" i="1" s="1"/>
  <c r="N33" i="1" s="1"/>
  <c r="N19" i="1" s="1"/>
  <c r="M61" i="1"/>
  <c r="M54" i="1" s="1"/>
  <c r="M47" i="1" s="1"/>
  <c r="M33" i="1" s="1"/>
  <c r="L61" i="1"/>
  <c r="L54" i="1" s="1"/>
  <c r="L47" i="1" s="1"/>
  <c r="L33" i="1" s="1"/>
  <c r="L19" i="1" s="1"/>
  <c r="K61" i="1"/>
  <c r="K54" i="1" s="1"/>
  <c r="J61" i="1"/>
  <c r="J54" i="1" s="1"/>
  <c r="J47" i="1" s="1"/>
  <c r="J33" i="1" s="1"/>
  <c r="J19" i="1" s="1"/>
  <c r="I61" i="1"/>
  <c r="I54" i="1" s="1"/>
  <c r="I47" i="1" s="1"/>
  <c r="I33" i="1" s="1"/>
  <c r="H61" i="1"/>
  <c r="H54" i="1" s="1"/>
  <c r="H47" i="1" s="1"/>
  <c r="H33" i="1" s="1"/>
  <c r="H19" i="1" s="1"/>
  <c r="G61" i="1"/>
  <c r="G54" i="1" s="1"/>
  <c r="F61" i="1"/>
  <c r="Q60" i="1"/>
  <c r="Q46" i="1" s="1"/>
  <c r="P60" i="1"/>
  <c r="P46" i="1" s="1"/>
  <c r="O60" i="1"/>
  <c r="N60" i="1"/>
  <c r="N46" i="1" s="1"/>
  <c r="N95" i="1" s="1"/>
  <c r="M60" i="1"/>
  <c r="M46" i="1" s="1"/>
  <c r="L60" i="1"/>
  <c r="L46" i="1" s="1"/>
  <c r="K60" i="1"/>
  <c r="J60" i="1"/>
  <c r="I60" i="1"/>
  <c r="I46" i="1" s="1"/>
  <c r="H60" i="1"/>
  <c r="H46" i="1" s="1"/>
  <c r="G60" i="1"/>
  <c r="F60" i="1"/>
  <c r="F46" i="1" s="1"/>
  <c r="Q59" i="1"/>
  <c r="P59" i="1"/>
  <c r="O59" i="1"/>
  <c r="O52" i="1" s="1"/>
  <c r="O45" i="1" s="1"/>
  <c r="O31" i="1" s="1"/>
  <c r="N59" i="1"/>
  <c r="M59" i="1"/>
  <c r="M52" i="1" s="1"/>
  <c r="M45" i="1" s="1"/>
  <c r="M31" i="1" s="1"/>
  <c r="L59" i="1"/>
  <c r="K59" i="1"/>
  <c r="K52" i="1" s="1"/>
  <c r="K45" i="1" s="1"/>
  <c r="K31" i="1" s="1"/>
  <c r="J59" i="1"/>
  <c r="I59" i="1"/>
  <c r="I52" i="1" s="1"/>
  <c r="I45" i="1" s="1"/>
  <c r="I31" i="1" s="1"/>
  <c r="H59" i="1"/>
  <c r="G59" i="1"/>
  <c r="G52" i="1" s="1"/>
  <c r="G45" i="1" s="1"/>
  <c r="G31" i="1" s="1"/>
  <c r="F59" i="1"/>
  <c r="Q58" i="1"/>
  <c r="Q51" i="1" s="1"/>
  <c r="Q44" i="1" s="1"/>
  <c r="P58" i="1"/>
  <c r="O58" i="1"/>
  <c r="O51" i="1" s="1"/>
  <c r="O44" i="1" s="1"/>
  <c r="N58" i="1"/>
  <c r="M58" i="1"/>
  <c r="M51" i="1" s="1"/>
  <c r="M44" i="1" s="1"/>
  <c r="L58" i="1"/>
  <c r="K58" i="1"/>
  <c r="K57" i="1" s="1"/>
  <c r="J58" i="1"/>
  <c r="I58" i="1"/>
  <c r="I51" i="1" s="1"/>
  <c r="I44" i="1" s="1"/>
  <c r="H58" i="1"/>
  <c r="G58" i="1"/>
  <c r="G51" i="1" s="1"/>
  <c r="G44" i="1" s="1"/>
  <c r="F58" i="1"/>
  <c r="O57" i="1"/>
  <c r="P56" i="1"/>
  <c r="P49" i="1" s="1"/>
  <c r="P35" i="1" s="1"/>
  <c r="P21" i="1" s="1"/>
  <c r="L56" i="1"/>
  <c r="L49" i="1" s="1"/>
  <c r="L35" i="1" s="1"/>
  <c r="H56" i="1"/>
  <c r="H49" i="1" s="1"/>
  <c r="H35" i="1" s="1"/>
  <c r="H21" i="1" s="1"/>
  <c r="I55" i="1"/>
  <c r="I48" i="1" s="1"/>
  <c r="P52" i="1"/>
  <c r="P45" i="1" s="1"/>
  <c r="P31" i="1" s="1"/>
  <c r="P17" i="1" s="1"/>
  <c r="N52" i="1"/>
  <c r="L52" i="1"/>
  <c r="L45" i="1" s="1"/>
  <c r="L31" i="1" s="1"/>
  <c r="L17" i="1" s="1"/>
  <c r="J52" i="1"/>
  <c r="J45" i="1" s="1"/>
  <c r="J31" i="1" s="1"/>
  <c r="J17" i="1" s="1"/>
  <c r="H52" i="1"/>
  <c r="H45" i="1" s="1"/>
  <c r="H31" i="1" s="1"/>
  <c r="H17" i="1" s="1"/>
  <c r="F52" i="1"/>
  <c r="F45" i="1" s="1"/>
  <c r="Q49" i="1"/>
  <c r="N45" i="1"/>
  <c r="E92" i="2" l="1"/>
  <c r="K51" i="1"/>
  <c r="K44" i="1" s="1"/>
  <c r="E59" i="1"/>
  <c r="L21" i="1"/>
  <c r="L98" i="1" s="1"/>
  <c r="J46" i="1"/>
  <c r="J95" i="1" s="1"/>
  <c r="H20" i="1"/>
  <c r="H97" i="1" s="1"/>
  <c r="J20" i="1"/>
  <c r="J97" i="1" s="1"/>
  <c r="L20" i="1"/>
  <c r="L97" i="1" s="1"/>
  <c r="N20" i="1"/>
  <c r="N97" i="1" s="1"/>
  <c r="P20" i="1"/>
  <c r="P97" i="1" s="1"/>
  <c r="G17" i="1"/>
  <c r="G94" i="1" s="1"/>
  <c r="I17" i="1"/>
  <c r="I94" i="1" s="1"/>
  <c r="K17" i="1"/>
  <c r="K94" i="1" s="1"/>
  <c r="M17" i="1"/>
  <c r="M94" i="1" s="1"/>
  <c r="O17" i="1"/>
  <c r="O94" i="1" s="1"/>
  <c r="G46" i="1"/>
  <c r="K46" i="1"/>
  <c r="K95" i="1" s="1"/>
  <c r="O46" i="1"/>
  <c r="O95" i="1" s="1"/>
  <c r="I19" i="1"/>
  <c r="I96" i="1" s="1"/>
  <c r="M19" i="1"/>
  <c r="M96" i="1" s="1"/>
  <c r="G21" i="1"/>
  <c r="G98" i="1" s="1"/>
  <c r="I21" i="1"/>
  <c r="I98" i="1" s="1"/>
  <c r="K21" i="1"/>
  <c r="K98" i="1" s="1"/>
  <c r="M21" i="1"/>
  <c r="M98" i="1" s="1"/>
  <c r="O21" i="1"/>
  <c r="O98" i="1" s="1"/>
  <c r="G57" i="1"/>
  <c r="E61" i="1"/>
  <c r="E62" i="1"/>
  <c r="E63" i="1"/>
  <c r="P98" i="1"/>
  <c r="K97" i="1"/>
  <c r="F54" i="1"/>
  <c r="H57" i="1"/>
  <c r="L57" i="1"/>
  <c r="P57" i="1"/>
  <c r="H98" i="1"/>
  <c r="G97" i="1"/>
  <c r="Q97" i="1"/>
  <c r="E58" i="1"/>
  <c r="J57" i="1"/>
  <c r="N57" i="1"/>
  <c r="I57" i="1"/>
  <c r="M57" i="1"/>
  <c r="Q57" i="1"/>
  <c r="O97" i="1"/>
  <c r="Q98" i="1"/>
  <c r="Q52" i="1"/>
  <c r="Q50" i="1" s="1"/>
  <c r="F51" i="1"/>
  <c r="F44" i="1" s="1"/>
  <c r="H51" i="1"/>
  <c r="H44" i="1" s="1"/>
  <c r="H30" i="1" s="1"/>
  <c r="J51" i="1"/>
  <c r="J50" i="1" s="1"/>
  <c r="L51" i="1"/>
  <c r="L50" i="1" s="1"/>
  <c r="N51" i="1"/>
  <c r="N50" i="1" s="1"/>
  <c r="P51" i="1"/>
  <c r="P44" i="1" s="1"/>
  <c r="P30" i="1" s="1"/>
  <c r="E56" i="1"/>
  <c r="E60" i="1"/>
  <c r="F49" i="1"/>
  <c r="E49" i="1" s="1"/>
  <c r="E54" i="1"/>
  <c r="F55" i="1"/>
  <c r="E55" i="1" s="1"/>
  <c r="F57" i="1"/>
  <c r="G50" i="1"/>
  <c r="G47" i="1"/>
  <c r="G33" i="1" s="1"/>
  <c r="K50" i="1"/>
  <c r="K47" i="1"/>
  <c r="K33" i="1" s="1"/>
  <c r="O50" i="1"/>
  <c r="O47" i="1"/>
  <c r="O33" i="1" s="1"/>
  <c r="F47" i="1"/>
  <c r="F33" i="1" s="1"/>
  <c r="F19" i="1" s="1"/>
  <c r="I50" i="1"/>
  <c r="M50" i="1"/>
  <c r="E53" i="1"/>
  <c r="E42" i="1"/>
  <c r="I43" i="1"/>
  <c r="M43" i="1"/>
  <c r="N31" i="1"/>
  <c r="N17" i="1" s="1"/>
  <c r="E40" i="1"/>
  <c r="I34" i="1"/>
  <c r="M34" i="1"/>
  <c r="G30" i="1"/>
  <c r="I30" i="1"/>
  <c r="K30" i="1"/>
  <c r="M30" i="1"/>
  <c r="O30" i="1"/>
  <c r="Q30" i="1"/>
  <c r="L94" i="1"/>
  <c r="I95" i="1"/>
  <c r="M95" i="1"/>
  <c r="J98" i="1"/>
  <c r="N98" i="1"/>
  <c r="H96" i="1"/>
  <c r="J96" i="1"/>
  <c r="L96" i="1"/>
  <c r="N96" i="1"/>
  <c r="P96" i="1"/>
  <c r="Q95" i="1"/>
  <c r="H94" i="1"/>
  <c r="P94" i="1"/>
  <c r="P50" i="1" l="1"/>
  <c r="L44" i="1"/>
  <c r="L30" i="1" s="1"/>
  <c r="L16" i="1" s="1"/>
  <c r="L15" i="1" s="1"/>
  <c r="H50" i="1"/>
  <c r="E46" i="1"/>
  <c r="F48" i="1"/>
  <c r="E48" i="1" s="1"/>
  <c r="G95" i="1"/>
  <c r="Q16" i="1"/>
  <c r="M29" i="1"/>
  <c r="M16" i="1"/>
  <c r="M15" i="1" s="1"/>
  <c r="I29" i="1"/>
  <c r="I16" i="1"/>
  <c r="I15" i="1" s="1"/>
  <c r="M20" i="1"/>
  <c r="M97" i="1" s="1"/>
  <c r="L29" i="1"/>
  <c r="H16" i="1"/>
  <c r="H15" i="1" s="1"/>
  <c r="H29" i="1"/>
  <c r="O19" i="1"/>
  <c r="O96" i="1" s="1"/>
  <c r="K19" i="1"/>
  <c r="K96" i="1" s="1"/>
  <c r="G19" i="1"/>
  <c r="G96" i="1" s="1"/>
  <c r="O29" i="1"/>
  <c r="O16" i="1"/>
  <c r="O15" i="1" s="1"/>
  <c r="K29" i="1"/>
  <c r="K16" i="1"/>
  <c r="G29" i="1"/>
  <c r="G16" i="1"/>
  <c r="G15" i="1" s="1"/>
  <c r="I20" i="1"/>
  <c r="I97" i="1" s="1"/>
  <c r="P16" i="1"/>
  <c r="P15" i="1" s="1"/>
  <c r="P29" i="1"/>
  <c r="J44" i="1"/>
  <c r="J43" i="1" s="1"/>
  <c r="N44" i="1"/>
  <c r="E57" i="1"/>
  <c r="E51" i="1"/>
  <c r="Q45" i="1"/>
  <c r="E52" i="1"/>
  <c r="F50" i="1"/>
  <c r="F35" i="1"/>
  <c r="E33" i="1"/>
  <c r="E47" i="1"/>
  <c r="O43" i="1"/>
  <c r="K43" i="1"/>
  <c r="G43" i="1"/>
  <c r="P43" i="1"/>
  <c r="L43" i="1"/>
  <c r="H43" i="1"/>
  <c r="H95" i="1"/>
  <c r="F30" i="1"/>
  <c r="E37" i="1"/>
  <c r="F31" i="1"/>
  <c r="F17" i="1" s="1"/>
  <c r="N94" i="1"/>
  <c r="J94" i="1"/>
  <c r="E44" i="1" l="1"/>
  <c r="H93" i="1"/>
  <c r="K15" i="1"/>
  <c r="F29" i="1"/>
  <c r="F16" i="1"/>
  <c r="H92" i="1"/>
  <c r="E35" i="1"/>
  <c r="F21" i="1"/>
  <c r="E21" i="1" s="1"/>
  <c r="P93" i="1"/>
  <c r="L93" i="1"/>
  <c r="F43" i="1"/>
  <c r="E50" i="1"/>
  <c r="N43" i="1"/>
  <c r="N30" i="1"/>
  <c r="L95" i="1"/>
  <c r="P95" i="1"/>
  <c r="P92" i="1" s="1"/>
  <c r="E19" i="1"/>
  <c r="F96" i="1"/>
  <c r="E96" i="1" s="1"/>
  <c r="J30" i="1"/>
  <c r="Q43" i="1"/>
  <c r="E45" i="1"/>
  <c r="E43" i="1" s="1"/>
  <c r="F34" i="1"/>
  <c r="F20" i="1" s="1"/>
  <c r="E41" i="1"/>
  <c r="E39" i="1"/>
  <c r="E26" i="1"/>
  <c r="Q93" i="1"/>
  <c r="I93" i="1"/>
  <c r="I92" i="1" s="1"/>
  <c r="M93" i="1"/>
  <c r="M92" i="1" s="1"/>
  <c r="E28" i="1"/>
  <c r="F98" i="1" l="1"/>
  <c r="E98" i="1" s="1"/>
  <c r="N16" i="1"/>
  <c r="N15" i="1" s="1"/>
  <c r="N29" i="1"/>
  <c r="F15" i="1"/>
  <c r="F93" i="1"/>
  <c r="J16" i="1"/>
  <c r="J15" i="1" s="1"/>
  <c r="J29" i="1"/>
  <c r="L92" i="1"/>
  <c r="F94" i="1"/>
  <c r="O93" i="1"/>
  <c r="O92" i="1" s="1"/>
  <c r="K93" i="1"/>
  <c r="K92" i="1" s="1"/>
  <c r="G93" i="1"/>
  <c r="G92" i="1" s="1"/>
  <c r="E24" i="1"/>
  <c r="E30" i="1"/>
  <c r="Q31" i="1"/>
  <c r="E38" i="1"/>
  <c r="E36" i="1" s="1"/>
  <c r="E34" i="1"/>
  <c r="E32" i="1"/>
  <c r="Q17" i="1" l="1"/>
  <c r="Q15" i="1" s="1"/>
  <c r="Q29" i="1"/>
  <c r="Q94" i="1"/>
  <c r="E31" i="1"/>
  <c r="E29" i="1" s="1"/>
  <c r="J93" i="1"/>
  <c r="J92" i="1" s="1"/>
  <c r="E23" i="1"/>
  <c r="E27" i="1"/>
  <c r="E25" i="1"/>
  <c r="E22" i="1" s="1"/>
  <c r="F95" i="1" l="1"/>
  <c r="N93" i="1"/>
  <c r="N92" i="1" s="1"/>
  <c r="Q92" i="1"/>
  <c r="E94" i="1"/>
  <c r="E95" i="1"/>
  <c r="E20" i="1"/>
  <c r="F97" i="1"/>
  <c r="E97" i="1" s="1"/>
  <c r="E16" i="1"/>
  <c r="E17" i="1"/>
  <c r="E18" i="1"/>
  <c r="E15" i="1" l="1"/>
  <c r="E93" i="1"/>
  <c r="E92" i="1" s="1"/>
  <c r="F92" i="1"/>
</calcChain>
</file>

<file path=xl/sharedStrings.xml><?xml version="1.0" encoding="utf-8"?>
<sst xmlns="http://schemas.openxmlformats.org/spreadsheetml/2006/main" count="420" uniqueCount="67">
  <si>
    <t>СОГЛАСОВАНО</t>
  </si>
  <si>
    <t>(куратор ответсвенного исполнителя)</t>
  </si>
  <si>
    <t xml:space="preserve">КОМПЛЕКСНЫЙ ПЛАН </t>
  </si>
  <si>
    <t>тыс.рублей</t>
  </si>
  <si>
    <t xml:space="preserve">№ 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</si>
  <si>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</si>
  <si>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мероприятия
(структурное подразделение, ФИО, должность,
 № тел.)</t>
  </si>
  <si>
    <t>Источники финансирования</t>
  </si>
  <si>
    <t>Всего</t>
  </si>
  <si>
    <t>Финансовые затраты на реализацию муниципальной программы
(планируемое освоение)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</si>
  <si>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</si>
  <si>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</si>
  <si>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</si>
  <si>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</si>
  <si>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</si>
  <si>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</si>
  <si>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</si>
  <si>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</si>
  <si>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</si>
  <si>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</si>
  <si>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</si>
  <si>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</si>
  <si>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1.1.</t>
  </si>
  <si>
    <t>всего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</si>
  <si>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</si>
  <si>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</si>
  <si>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</si>
  <si>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</si>
  <si>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</si>
  <si>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</si>
  <si>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t>1.2.</t>
  </si>
  <si>
    <t xml:space="preserve"> Департамент культуры и спорта Нефтеюганского района Андреевский Александр Юрьевич, 8(3463) 316-411</t>
  </si>
  <si>
    <t>Администрации городского и сельских поселений района</t>
  </si>
  <si>
    <t>2.1.</t>
  </si>
  <si>
    <t>Обеспечение населенных пунктов наружным противопожарным водоснабжением (показатель 5)</t>
  </si>
  <si>
    <t>средства поселений **</t>
  </si>
  <si>
    <t>иные источники***</t>
  </si>
  <si>
    <t xml:space="preserve">Всего по муниципальной программе
</t>
  </si>
  <si>
    <t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</t>
  </si>
  <si>
    <t>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указаны справочно и не суммируются по строке «Всего».</t>
  </si>
  <si>
    <t>***Иные источники заполняется при наличии информации в таблице 2</t>
  </si>
  <si>
    <t>Председатель комитета гражданской защиты населения Нефтеюганского района</t>
  </si>
  <si>
    <t>А.М. Сычёв</t>
  </si>
  <si>
    <t>(подпись)</t>
  </si>
  <si>
    <t>8(3463) 250-162</t>
  </si>
  <si>
    <t xml:space="preserve">Первый заместитель главы  района  </t>
  </si>
  <si>
    <t>С.А. Кудашкин</t>
  </si>
  <si>
    <t>Основное мероприятие "Предупреждение и ликвидация чрезвычайных ситуаций природного и техногенного характера на территории Нефтеюганского района" (показатель 1 таблицы 1)</t>
  </si>
  <si>
    <t>Администрация Нефтеюганского района (Комитет гражданской защиты населения Нефтеюганского района) /  Департамент строительсва и жилищно-коммунального комплекса Нефтеюганского района, Департамент культуры и спорта Нефтеюганского района</t>
  </si>
  <si>
    <t>Администрация Нефтеюганского района (Комитет гражданской защиты населения Нефтеюганского района) Сычёв Александр Михайлович 8(3463)250-162</t>
  </si>
  <si>
    <t>Департамент строительства и жилищно-коммунального комплекса Нефтеюганского района</t>
  </si>
  <si>
    <t>Основное мероприятие "Обеспечение  деятельности муниципального казенного учреждения "Единая дежурно-диспетчерская служба Нефтеюганского района" (показатель 1 таблицы 1)</t>
  </si>
  <si>
    <t>Администрация Нефтеюганского района (Комитет гражданской защиты населения Нефтеюганского района) / Департамент строительсва и жилищно-коммунального комплекса Нефтеюганского района</t>
  </si>
  <si>
    <t>Администрация Нефтеюганского района (Комитет гражданской защиты населения Нефтеюганского района) / Департамент строительсва и жилищно-коммунального комплекса Нефтеюганского района, Администрации городского и сельских поселений Нефтеюганского района</t>
  </si>
  <si>
    <t>"___" декабря 2022 года</t>
  </si>
  <si>
    <t>Директор департамента строительства и жилищно-коммунального комплекса Нефтеюганского района</t>
  </si>
  <si>
    <t>В.С. Кошаков</t>
  </si>
  <si>
    <r>
      <t xml:space="preserve">к муниципальной программе  "Безопасность жизнедеятельности" </t>
    </r>
    <r>
      <rPr>
        <b/>
        <u/>
        <sz val="11"/>
        <rFont val="Times New Roman"/>
        <family val="1"/>
        <charset val="204"/>
      </rPr>
      <t>на 2023 год</t>
    </r>
  </si>
  <si>
    <t xml:space="preserve">Директор департамента строительства и жилищно-коммунального комплекса Нефтеюганского района - заместитель главы района  </t>
  </si>
  <si>
    <t>"___" августа 2023 года</t>
  </si>
  <si>
    <t xml:space="preserve">Заместитель начальника управления отчетности и программно целевого планирования - заместитель главного бухгалтера </t>
  </si>
  <si>
    <t>О.В. Николаева</t>
  </si>
  <si>
    <t>Начальник отдела по учету и отчетности Департамента строительства и жилищно-коммунального комплекса Нефтеюганского района</t>
  </si>
  <si>
    <t>Э.А. Фаизова</t>
  </si>
  <si>
    <t>"___" декабря 2023 года</t>
  </si>
  <si>
    <t xml:space="preserve">Первый заместитель главы района  </t>
  </si>
  <si>
    <t xml:space="preserve">Начальник отдела планирования, анализа и отчетности - главный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</si>
</sst>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000\ _₽_-;\-* #,##0.00000\ _₽_-;_-* &quot;-&quot;?????\ _₽_-;_-@_-"/>
    <numFmt numFmtId="165" formatCode="_-* #,##0.0000_р_._-;\-* #,##0.0000_р_._-;_-* &quot;-&quot;??_р_._-;_-@_-"/>
    <numFmt numFmtId="166" formatCode="#,##0.00000"/>
    <numFmt numFmtId="167" formatCode="_-* #,##0.00\ _₽_-;\-* #,##0.00\ _₽_-;_-* &quot;-&quot;?????\ _₽_-;_-@_-"/>
    <numFmt numFmtId="168" formatCode="_-* #,##0.00000\ _₽_-;\-* #,##0.0000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left"/>
    </xf>
    <xf numFmtId="0" fontId="11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43" fontId="7" fillId="0" borderId="2" xfId="0" applyNumberFormat="1" applyFont="1" applyFill="1" applyBorder="1" applyAlignment="1">
      <alignment horizontal="center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43" fontId="1" fillId="0" borderId="2" xfId="0" applyNumberFormat="1" applyFont="1" applyFill="1" applyBorder="1" applyAlignment="1">
      <alignment horizontal="center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43" fontId="8" fillId="0" borderId="2" xfId="0" applyNumberFormat="1" applyFont="1" applyFill="1" applyBorder="1" applyAlignment="1">
      <alignment horizontal="center" vertical="center" wrapText="1"/>
    </xf>
    <xf numFmtId="43" fontId="8" fillId="2" borderId="2" xfId="0" applyNumberFormat="1" applyFont="1" applyFill="1" applyBorder="1" applyAlignment="1">
      <alignment horizontal="center" vertical="center" wrapText="1"/>
    </xf>
    <xf numFmtId="43" fontId="12" fillId="0" borderId="2" xfId="0" applyNumberFormat="1" applyFont="1" applyFill="1" applyBorder="1" applyAlignment="1">
      <alignment horizontal="center" vertical="center" wrapText="1"/>
    </xf>
    <xf numFmtId="43" fontId="12" fillId="2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8" fillId="0" borderId="2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4" fontId="14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11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166" fontId="15" fillId="0" borderId="0" xfId="0" applyNumberFormat="1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" fillId="0" borderId="0" xfId="0" applyFont="1" applyFill="1" applyBorder="1" applyAlignment="1">
      <alignment horizontal="left"/>
    </xf>
    <xf numFmtId="164" fontId="10" fillId="0" borderId="2" xfId="0" applyNumberFormat="1" applyFont="1" applyFill="1" applyBorder="1" applyAlignment="1">
      <alignment horizontal="center" vertical="center" wrapText="1"/>
    </xf>
    <xf numFmtId="167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68" fontId="7" fillId="0" borderId="2" xfId="0" applyNumberFormat="1" applyFont="1" applyFill="1" applyBorder="1" applyAlignment="1">
      <alignment horizontal="center" vertical="center" wrapText="1"/>
    </xf>
    <xf numFmtId="168" fontId="1" fillId="0" borderId="2" xfId="0" applyNumberFormat="1" applyFont="1" applyFill="1" applyBorder="1" applyAlignment="1">
      <alignment horizontal="center" vertical="center" wrapText="1"/>
    </xf>
    <xf numFmtId="167" fontId="10" fillId="2" borderId="2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left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68" fontId="1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7"/>
  <sheetViews>
    <sheetView view="pageBreakPreview" topLeftCell="C1" zoomScale="90" zoomScaleNormal="90" zoomScaleSheetLayoutView="90" workbookViewId="0">
      <pane ySplit="13" topLeftCell="A26" activePane="bottomLeft" state="frozen"/>
      <selection pane="bottomLeft" activeCell="Q41" sqref="Q41"/>
    </sheetView>
  </sheetViews>
  <sheetFormatPr defaultRowHeight="15" x14ac:dyDescent="0.25"/>
  <cols>
    <col min="1" max="1" width="6.5703125" style="1" customWidth="1"/>
    <col min="2" max="2" width="37.5703125" style="2" customWidth="1"/>
    <col min="3" max="3" width="41.42578125" style="2" customWidth="1"/>
    <col min="4" max="4" width="25.7109375" style="2" customWidth="1"/>
    <col min="5" max="5" width="16.140625" style="2" customWidth="1"/>
    <col min="6" max="6" width="15.42578125" style="2" customWidth="1"/>
    <col min="7" max="7" width="15" style="2" customWidth="1"/>
    <col min="8" max="12" width="15.7109375" style="2" customWidth="1"/>
    <col min="13" max="14" width="15.7109375" style="10" customWidth="1"/>
    <col min="15" max="17" width="15.7109375" style="2" customWidth="1"/>
    <col min="18" max="18" width="4.140625" style="4" customWidth="1"/>
    <col min="19" max="19" width="18.140625" style="5" customWidth="1"/>
    <col min="20" max="16384" width="9.140625" style="2"/>
  </cols>
  <sheetData>
    <row r="1" spans="1:19" ht="16.5" x14ac:dyDescent="0.25">
      <c r="G1" s="3"/>
      <c r="M1" s="68" t="s">
        <v>0</v>
      </c>
      <c r="N1" s="68"/>
      <c r="O1" s="68"/>
      <c r="P1" s="68"/>
      <c r="Q1" s="68"/>
    </row>
    <row r="2" spans="1:19" ht="13.5" customHeight="1" x14ac:dyDescent="0.25">
      <c r="G2" s="3"/>
      <c r="M2" s="6"/>
      <c r="N2" s="6"/>
      <c r="O2" s="7"/>
      <c r="P2" s="7"/>
      <c r="Q2" s="7"/>
    </row>
    <row r="3" spans="1:19" ht="13.5" customHeight="1" x14ac:dyDescent="0.25">
      <c r="G3" s="3"/>
      <c r="M3" s="69" t="s">
        <v>45</v>
      </c>
      <c r="N3" s="70"/>
      <c r="O3" s="70"/>
      <c r="P3" s="70"/>
      <c r="Q3" s="70"/>
    </row>
    <row r="4" spans="1:19" ht="13.5" customHeight="1" x14ac:dyDescent="0.25">
      <c r="G4" s="3"/>
      <c r="M4" s="71"/>
      <c r="N4" s="72"/>
      <c r="O4" s="72"/>
      <c r="P4" s="51" t="s">
        <v>46</v>
      </c>
      <c r="Q4" s="51"/>
    </row>
    <row r="5" spans="1:19" ht="13.5" customHeight="1" x14ac:dyDescent="0.25">
      <c r="G5" s="3"/>
      <c r="M5" s="73" t="s">
        <v>1</v>
      </c>
      <c r="N5" s="73"/>
      <c r="O5" s="73"/>
      <c r="P5" s="73"/>
      <c r="Q5" s="73"/>
    </row>
    <row r="6" spans="1:19" ht="13.5" customHeight="1" x14ac:dyDescent="0.25">
      <c r="G6" s="3"/>
      <c r="M6" s="8"/>
      <c r="N6" s="8"/>
      <c r="O6" s="9"/>
      <c r="P6" s="9"/>
      <c r="Q6" s="9"/>
    </row>
    <row r="7" spans="1:19" ht="15.75" customHeight="1" x14ac:dyDescent="0.25">
      <c r="G7" s="3"/>
      <c r="M7" s="74" t="s">
        <v>54</v>
      </c>
      <c r="N7" s="74"/>
      <c r="O7" s="74"/>
      <c r="P7" s="74"/>
      <c r="Q7" s="74"/>
    </row>
    <row r="8" spans="1:19" ht="16.5" x14ac:dyDescent="0.25">
      <c r="G8" s="3"/>
      <c r="N8" s="11"/>
      <c r="O8" s="12"/>
      <c r="P8" s="12"/>
      <c r="Q8" s="12"/>
    </row>
    <row r="9" spans="1:19" ht="21" customHeight="1" x14ac:dyDescent="0.25">
      <c r="A9" s="67" t="s">
        <v>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ht="22.5" customHeight="1" x14ac:dyDescent="0.25">
      <c r="A10" s="75" t="s">
        <v>57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9" ht="12" customHeight="1" x14ac:dyDescent="0.25">
      <c r="P11" s="76" t="s">
        <v>3</v>
      </c>
      <c r="Q11" s="76"/>
    </row>
    <row r="12" spans="1:19" ht="52.5" customHeight="1" x14ac:dyDescent="0.25">
      <c r="A12" s="77" t="s">
        <v>4</v>
      </c>
      <c r="B12" s="77" t="s">
        <v>5</v>
      </c>
      <c r="C12" s="78" t="s">
        <v>6</v>
      </c>
      <c r="D12" s="77" t="s">
        <v>7</v>
      </c>
      <c r="E12" s="77" t="s">
        <v>8</v>
      </c>
      <c r="F12" s="77" t="s">
        <v>9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9" ht="37.5" customHeight="1" x14ac:dyDescent="0.25">
      <c r="A13" s="77"/>
      <c r="B13" s="77"/>
      <c r="C13" s="79"/>
      <c r="D13" s="77"/>
      <c r="E13" s="77"/>
      <c r="F13" s="13" t="s">
        <v>10</v>
      </c>
      <c r="G13" s="13" t="s">
        <v>11</v>
      </c>
      <c r="H13" s="13" t="s">
        <v>12</v>
      </c>
      <c r="I13" s="13" t="s">
        <v>13</v>
      </c>
      <c r="J13" s="13" t="s">
        <v>14</v>
      </c>
      <c r="K13" s="13" t="s">
        <v>15</v>
      </c>
      <c r="L13" s="13" t="s">
        <v>16</v>
      </c>
      <c r="M13" s="14" t="s">
        <v>17</v>
      </c>
      <c r="N13" s="14" t="s">
        <v>18</v>
      </c>
      <c r="O13" s="13" t="s">
        <v>19</v>
      </c>
      <c r="P13" s="13" t="s">
        <v>20</v>
      </c>
      <c r="Q13" s="13" t="s">
        <v>21</v>
      </c>
    </row>
    <row r="14" spans="1:19" s="20" customFormat="1" ht="15" customHeight="1" x14ac:dyDescent="0.2">
      <c r="A14" s="15">
        <v>1</v>
      </c>
      <c r="B14" s="15">
        <v>2</v>
      </c>
      <c r="C14" s="15">
        <v>3</v>
      </c>
      <c r="D14" s="15">
        <v>4</v>
      </c>
      <c r="E14" s="16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15">
        <v>12</v>
      </c>
      <c r="M14" s="17">
        <v>13</v>
      </c>
      <c r="N14" s="17">
        <v>14</v>
      </c>
      <c r="O14" s="15">
        <v>15</v>
      </c>
      <c r="P14" s="15">
        <v>16</v>
      </c>
      <c r="Q14" s="15">
        <v>17</v>
      </c>
      <c r="R14" s="18"/>
      <c r="S14" s="19"/>
    </row>
    <row r="15" spans="1:19" s="20" customFormat="1" ht="15.95" customHeight="1" x14ac:dyDescent="0.2">
      <c r="A15" s="88" t="s">
        <v>22</v>
      </c>
      <c r="B15" s="90" t="s">
        <v>47</v>
      </c>
      <c r="C15" s="83" t="s">
        <v>48</v>
      </c>
      <c r="D15" s="21" t="s">
        <v>23</v>
      </c>
      <c r="E15" s="22">
        <f>E16+E17+E18+E19+E21</f>
        <v>12366.515120000002</v>
      </c>
      <c r="F15" s="22">
        <f>F16+F17+F18+F19+F21</f>
        <v>0</v>
      </c>
      <c r="G15" s="22">
        <f t="shared" ref="G15:Q15" si="0">G16+G17+G18+G19+G21</f>
        <v>810.56713000000002</v>
      </c>
      <c r="H15" s="22">
        <f t="shared" si="0"/>
        <v>810.56713000000002</v>
      </c>
      <c r="I15" s="22">
        <f t="shared" si="0"/>
        <v>810.56713000000002</v>
      </c>
      <c r="J15" s="22">
        <f t="shared" si="0"/>
        <v>810.56713000000002</v>
      </c>
      <c r="K15" s="22">
        <f t="shared" si="0"/>
        <v>1065.0671299999999</v>
      </c>
      <c r="L15" s="22">
        <f t="shared" si="0"/>
        <v>810.56713000000002</v>
      </c>
      <c r="M15" s="22">
        <f t="shared" si="0"/>
        <v>810.56713000000002</v>
      </c>
      <c r="N15" s="22">
        <f t="shared" si="0"/>
        <v>810.56713000000002</v>
      </c>
      <c r="O15" s="22">
        <f t="shared" si="0"/>
        <v>1040.66713</v>
      </c>
      <c r="P15" s="22">
        <f t="shared" si="0"/>
        <v>810.56713000000002</v>
      </c>
      <c r="Q15" s="22">
        <f t="shared" si="0"/>
        <v>3776.2438200000001</v>
      </c>
      <c r="R15" s="18"/>
      <c r="S15" s="19"/>
    </row>
    <row r="16" spans="1:19" s="20" customFormat="1" ht="15.95" customHeight="1" x14ac:dyDescent="0.2">
      <c r="A16" s="89"/>
      <c r="B16" s="91"/>
      <c r="C16" s="84"/>
      <c r="D16" s="24" t="s">
        <v>24</v>
      </c>
      <c r="E16" s="22">
        <f t="shared" ref="E16:E20" si="1">SUM(F16:Q16)</f>
        <v>0</v>
      </c>
      <c r="F16" s="25">
        <f>F23+F30+F37</f>
        <v>0</v>
      </c>
      <c r="G16" s="25">
        <f t="shared" ref="G16:Q16" si="2">G23+G30+G37</f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  <c r="M16" s="25">
        <f t="shared" si="2"/>
        <v>0</v>
      </c>
      <c r="N16" s="25">
        <f t="shared" si="2"/>
        <v>0</v>
      </c>
      <c r="O16" s="25">
        <f t="shared" si="2"/>
        <v>0</v>
      </c>
      <c r="P16" s="25">
        <f t="shared" si="2"/>
        <v>0</v>
      </c>
      <c r="Q16" s="25">
        <f t="shared" si="2"/>
        <v>0</v>
      </c>
      <c r="R16" s="18"/>
      <c r="S16" s="19"/>
    </row>
    <row r="17" spans="1:19" s="20" customFormat="1" ht="15.95" customHeight="1" x14ac:dyDescent="0.2">
      <c r="A17" s="89"/>
      <c r="B17" s="91"/>
      <c r="C17" s="84"/>
      <c r="D17" s="24" t="s">
        <v>25</v>
      </c>
      <c r="E17" s="22">
        <f t="shared" si="1"/>
        <v>0</v>
      </c>
      <c r="F17" s="25">
        <f t="shared" ref="F17:Q21" si="3">F24+F31+F38</f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  <c r="J17" s="25">
        <f t="shared" si="3"/>
        <v>0</v>
      </c>
      <c r="K17" s="25">
        <f t="shared" si="3"/>
        <v>0</v>
      </c>
      <c r="L17" s="25">
        <f t="shared" si="3"/>
        <v>0</v>
      </c>
      <c r="M17" s="25">
        <f t="shared" si="3"/>
        <v>0</v>
      </c>
      <c r="N17" s="25">
        <f t="shared" si="3"/>
        <v>0</v>
      </c>
      <c r="O17" s="25">
        <f t="shared" si="3"/>
        <v>0</v>
      </c>
      <c r="P17" s="25">
        <f t="shared" si="3"/>
        <v>0</v>
      </c>
      <c r="Q17" s="25">
        <f t="shared" si="3"/>
        <v>0</v>
      </c>
      <c r="R17" s="18"/>
      <c r="S17" s="19"/>
    </row>
    <row r="18" spans="1:19" s="20" customFormat="1" ht="15.95" customHeight="1" x14ac:dyDescent="0.2">
      <c r="A18" s="89"/>
      <c r="B18" s="91"/>
      <c r="C18" s="84"/>
      <c r="D18" s="27" t="s">
        <v>26</v>
      </c>
      <c r="E18" s="22">
        <f t="shared" si="1"/>
        <v>11062.900000000001</v>
      </c>
      <c r="F18" s="25">
        <f t="shared" si="3"/>
        <v>0</v>
      </c>
      <c r="G18" s="25">
        <f t="shared" si="3"/>
        <v>810.56713000000002</v>
      </c>
      <c r="H18" s="25">
        <f t="shared" si="3"/>
        <v>810.56713000000002</v>
      </c>
      <c r="I18" s="25">
        <f t="shared" si="3"/>
        <v>810.56713000000002</v>
      </c>
      <c r="J18" s="25">
        <f t="shared" si="3"/>
        <v>810.56713000000002</v>
      </c>
      <c r="K18" s="25">
        <f t="shared" si="3"/>
        <v>1065.0671299999999</v>
      </c>
      <c r="L18" s="25">
        <f t="shared" si="3"/>
        <v>810.56713000000002</v>
      </c>
      <c r="M18" s="25">
        <f t="shared" si="3"/>
        <v>810.56713000000002</v>
      </c>
      <c r="N18" s="25">
        <f t="shared" si="3"/>
        <v>810.56713000000002</v>
      </c>
      <c r="O18" s="25">
        <f t="shared" si="3"/>
        <v>1040.66713</v>
      </c>
      <c r="P18" s="25">
        <f t="shared" si="3"/>
        <v>810.56713000000002</v>
      </c>
      <c r="Q18" s="25">
        <f t="shared" si="3"/>
        <v>2472.6287000000002</v>
      </c>
      <c r="R18" s="18"/>
      <c r="S18" s="19"/>
    </row>
    <row r="19" spans="1:19" s="20" customFormat="1" ht="33" customHeight="1" x14ac:dyDescent="0.2">
      <c r="A19" s="89"/>
      <c r="B19" s="91"/>
      <c r="C19" s="84"/>
      <c r="D19" s="28" t="s">
        <v>27</v>
      </c>
      <c r="E19" s="22">
        <f t="shared" si="1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si="3"/>
        <v>0</v>
      </c>
      <c r="J19" s="25">
        <f t="shared" si="3"/>
        <v>0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0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18"/>
      <c r="S19" s="19"/>
    </row>
    <row r="20" spans="1:19" s="20" customFormat="1" ht="15.95" customHeight="1" x14ac:dyDescent="0.2">
      <c r="A20" s="89"/>
      <c r="B20" s="91"/>
      <c r="C20" s="84"/>
      <c r="D20" s="28" t="s">
        <v>28</v>
      </c>
      <c r="E20" s="22">
        <f t="shared" si="1"/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0</v>
      </c>
      <c r="O20" s="25">
        <f t="shared" si="3"/>
        <v>0</v>
      </c>
      <c r="P20" s="25">
        <f t="shared" si="3"/>
        <v>0</v>
      </c>
      <c r="Q20" s="25">
        <f t="shared" si="3"/>
        <v>0</v>
      </c>
      <c r="R20" s="18"/>
      <c r="S20" s="19"/>
    </row>
    <row r="21" spans="1:19" s="20" customFormat="1" ht="15.95" customHeight="1" x14ac:dyDescent="0.2">
      <c r="A21" s="89"/>
      <c r="B21" s="91"/>
      <c r="C21" s="84"/>
      <c r="D21" s="28" t="s">
        <v>29</v>
      </c>
      <c r="E21" s="22">
        <f>SUM(F21:Q21)</f>
        <v>1303.6151199999999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  <c r="O21" s="25">
        <f t="shared" si="3"/>
        <v>0</v>
      </c>
      <c r="P21" s="25">
        <f t="shared" si="3"/>
        <v>0</v>
      </c>
      <c r="Q21" s="25">
        <f t="shared" si="3"/>
        <v>1303.6151199999999</v>
      </c>
      <c r="R21" s="18"/>
      <c r="S21" s="19"/>
    </row>
    <row r="22" spans="1:19" s="20" customFormat="1" ht="15" customHeight="1" x14ac:dyDescent="0.2">
      <c r="A22" s="89"/>
      <c r="B22" s="91"/>
      <c r="C22" s="85" t="s">
        <v>49</v>
      </c>
      <c r="D22" s="21" t="s">
        <v>23</v>
      </c>
      <c r="E22" s="22">
        <f>E23+E24+E25+E26+E28</f>
        <v>0</v>
      </c>
      <c r="F22" s="22">
        <f>F23+F24+F25+F26+F28</f>
        <v>0</v>
      </c>
      <c r="G22" s="22">
        <f t="shared" ref="G22:Q22" si="4">G23+G24+G25+G26+G28</f>
        <v>0</v>
      </c>
      <c r="H22" s="22">
        <f t="shared" si="4"/>
        <v>0</v>
      </c>
      <c r="I22" s="22">
        <f t="shared" si="4"/>
        <v>0</v>
      </c>
      <c r="J22" s="22">
        <f t="shared" si="4"/>
        <v>0</v>
      </c>
      <c r="K22" s="22">
        <f t="shared" si="4"/>
        <v>0</v>
      </c>
      <c r="L22" s="22">
        <f t="shared" si="4"/>
        <v>0</v>
      </c>
      <c r="M22" s="22">
        <f t="shared" si="4"/>
        <v>0</v>
      </c>
      <c r="N22" s="22">
        <f t="shared" si="4"/>
        <v>0</v>
      </c>
      <c r="O22" s="22">
        <f t="shared" si="4"/>
        <v>0</v>
      </c>
      <c r="P22" s="22">
        <f t="shared" si="4"/>
        <v>0</v>
      </c>
      <c r="Q22" s="22">
        <f t="shared" si="4"/>
        <v>0</v>
      </c>
      <c r="R22" s="18"/>
      <c r="S22" s="19"/>
    </row>
    <row r="23" spans="1:19" s="20" customFormat="1" ht="15" customHeight="1" x14ac:dyDescent="0.2">
      <c r="A23" s="89"/>
      <c r="B23" s="91"/>
      <c r="C23" s="86"/>
      <c r="D23" s="24" t="s">
        <v>24</v>
      </c>
      <c r="E23" s="22">
        <f t="shared" ref="E23:E28" si="5">SUM(F23:Q23)</f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18"/>
      <c r="S23" s="19"/>
    </row>
    <row r="24" spans="1:19" s="20" customFormat="1" ht="15" customHeight="1" x14ac:dyDescent="0.2">
      <c r="A24" s="89"/>
      <c r="B24" s="91"/>
      <c r="C24" s="86"/>
      <c r="D24" s="24" t="s">
        <v>25</v>
      </c>
      <c r="E24" s="22">
        <f t="shared" si="5"/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18"/>
      <c r="S24" s="19"/>
    </row>
    <row r="25" spans="1:19" s="20" customFormat="1" ht="15" customHeight="1" x14ac:dyDescent="0.2">
      <c r="A25" s="89"/>
      <c r="B25" s="91"/>
      <c r="C25" s="86"/>
      <c r="D25" s="27" t="s">
        <v>26</v>
      </c>
      <c r="E25" s="22">
        <f t="shared" si="5"/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18"/>
      <c r="S25" s="19"/>
    </row>
    <row r="26" spans="1:19" s="20" customFormat="1" ht="30" customHeight="1" x14ac:dyDescent="0.2">
      <c r="A26" s="89"/>
      <c r="B26" s="91"/>
      <c r="C26" s="86"/>
      <c r="D26" s="28" t="s">
        <v>27</v>
      </c>
      <c r="E26" s="22">
        <f t="shared" si="5"/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18"/>
      <c r="S26" s="19"/>
    </row>
    <row r="27" spans="1:19" s="20" customFormat="1" ht="15" customHeight="1" x14ac:dyDescent="0.2">
      <c r="A27" s="89"/>
      <c r="B27" s="91"/>
      <c r="C27" s="86"/>
      <c r="D27" s="28" t="s">
        <v>28</v>
      </c>
      <c r="E27" s="22">
        <f t="shared" si="5"/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18"/>
      <c r="S27" s="19"/>
    </row>
    <row r="28" spans="1:19" s="20" customFormat="1" ht="15" customHeight="1" x14ac:dyDescent="0.2">
      <c r="A28" s="89"/>
      <c r="B28" s="91"/>
      <c r="C28" s="87"/>
      <c r="D28" s="28" t="s">
        <v>29</v>
      </c>
      <c r="E28" s="22">
        <f t="shared" si="5"/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18"/>
      <c r="S28" s="19"/>
    </row>
    <row r="29" spans="1:19" s="20" customFormat="1" ht="15" customHeight="1" x14ac:dyDescent="0.2">
      <c r="A29" s="89"/>
      <c r="B29" s="91"/>
      <c r="C29" s="83" t="s">
        <v>50</v>
      </c>
      <c r="D29" s="21" t="s">
        <v>23</v>
      </c>
      <c r="E29" s="22">
        <f>E30+E31+E32+E33+E35</f>
        <v>12078.815120000001</v>
      </c>
      <c r="F29" s="22">
        <f>F30+F31+F32+F33+F35</f>
        <v>0</v>
      </c>
      <c r="G29" s="22">
        <f t="shared" ref="G29:Q29" si="6">G30+G31+G32+G33+G35</f>
        <v>810.56713000000002</v>
      </c>
      <c r="H29" s="22">
        <f t="shared" si="6"/>
        <v>810.56713000000002</v>
      </c>
      <c r="I29" s="22">
        <f t="shared" si="6"/>
        <v>810.56713000000002</v>
      </c>
      <c r="J29" s="22">
        <f t="shared" si="6"/>
        <v>810.56713000000002</v>
      </c>
      <c r="K29" s="22">
        <f t="shared" si="6"/>
        <v>1065.0671299999999</v>
      </c>
      <c r="L29" s="22">
        <f t="shared" si="6"/>
        <v>810.56713000000002</v>
      </c>
      <c r="M29" s="22">
        <f t="shared" si="6"/>
        <v>810.56713000000002</v>
      </c>
      <c r="N29" s="22">
        <f t="shared" si="6"/>
        <v>810.56713000000002</v>
      </c>
      <c r="O29" s="22">
        <f t="shared" si="6"/>
        <v>1040.66713</v>
      </c>
      <c r="P29" s="22">
        <f t="shared" si="6"/>
        <v>810.56713000000002</v>
      </c>
      <c r="Q29" s="22">
        <f t="shared" si="6"/>
        <v>3488.5438200000003</v>
      </c>
      <c r="R29" s="18"/>
      <c r="S29" s="19"/>
    </row>
    <row r="30" spans="1:19" s="20" customFormat="1" ht="15" customHeight="1" x14ac:dyDescent="0.2">
      <c r="A30" s="89"/>
      <c r="B30" s="91"/>
      <c r="C30" s="84"/>
      <c r="D30" s="24" t="s">
        <v>24</v>
      </c>
      <c r="E30" s="22">
        <f t="shared" ref="E30:E35" si="7">SUM(F30:Q30)</f>
        <v>0</v>
      </c>
      <c r="F30" s="25">
        <f>F37+F44+F51+F58</f>
        <v>0</v>
      </c>
      <c r="G30" s="25">
        <f t="shared" ref="G30:Q30" si="8">G37+G44+G51+G58</f>
        <v>0</v>
      </c>
      <c r="H30" s="25">
        <f t="shared" si="8"/>
        <v>0</v>
      </c>
      <c r="I30" s="25">
        <f t="shared" si="8"/>
        <v>0</v>
      </c>
      <c r="J30" s="25">
        <f t="shared" si="8"/>
        <v>0</v>
      </c>
      <c r="K30" s="25">
        <f t="shared" si="8"/>
        <v>0</v>
      </c>
      <c r="L30" s="25">
        <f t="shared" si="8"/>
        <v>0</v>
      </c>
      <c r="M30" s="26">
        <f t="shared" si="8"/>
        <v>0</v>
      </c>
      <c r="N30" s="26">
        <f t="shared" si="8"/>
        <v>0</v>
      </c>
      <c r="O30" s="25">
        <f t="shared" si="8"/>
        <v>0</v>
      </c>
      <c r="P30" s="25">
        <f t="shared" si="8"/>
        <v>0</v>
      </c>
      <c r="Q30" s="25">
        <f t="shared" si="8"/>
        <v>0</v>
      </c>
      <c r="R30" s="18"/>
      <c r="S30" s="19"/>
    </row>
    <row r="31" spans="1:19" s="20" customFormat="1" ht="15" customHeight="1" x14ac:dyDescent="0.2">
      <c r="A31" s="89"/>
      <c r="B31" s="91"/>
      <c r="C31" s="84"/>
      <c r="D31" s="24" t="s">
        <v>25</v>
      </c>
      <c r="E31" s="22">
        <f t="shared" si="7"/>
        <v>0</v>
      </c>
      <c r="F31" s="25">
        <f t="shared" ref="F31:Q35" si="9">F38+F45+F52+F59</f>
        <v>0</v>
      </c>
      <c r="G31" s="25">
        <f t="shared" si="9"/>
        <v>0</v>
      </c>
      <c r="H31" s="25">
        <f t="shared" si="9"/>
        <v>0</v>
      </c>
      <c r="I31" s="25">
        <f t="shared" si="9"/>
        <v>0</v>
      </c>
      <c r="J31" s="25">
        <f t="shared" si="9"/>
        <v>0</v>
      </c>
      <c r="K31" s="25">
        <f t="shared" si="9"/>
        <v>0</v>
      </c>
      <c r="L31" s="25">
        <f t="shared" si="9"/>
        <v>0</v>
      </c>
      <c r="M31" s="26">
        <f t="shared" si="9"/>
        <v>0</v>
      </c>
      <c r="N31" s="26">
        <f t="shared" si="9"/>
        <v>0</v>
      </c>
      <c r="O31" s="25">
        <f t="shared" si="9"/>
        <v>0</v>
      </c>
      <c r="P31" s="25">
        <f t="shared" si="9"/>
        <v>0</v>
      </c>
      <c r="Q31" s="25">
        <f t="shared" si="9"/>
        <v>0</v>
      </c>
      <c r="R31" s="18"/>
      <c r="S31" s="19"/>
    </row>
    <row r="32" spans="1:19" s="20" customFormat="1" ht="15" customHeight="1" x14ac:dyDescent="0.2">
      <c r="A32" s="89"/>
      <c r="B32" s="91"/>
      <c r="C32" s="84"/>
      <c r="D32" s="27" t="s">
        <v>26</v>
      </c>
      <c r="E32" s="22">
        <f t="shared" si="7"/>
        <v>11062.900000000001</v>
      </c>
      <c r="F32" s="25">
        <v>0</v>
      </c>
      <c r="G32" s="25">
        <v>810.56713000000002</v>
      </c>
      <c r="H32" s="25">
        <v>810.56713000000002</v>
      </c>
      <c r="I32" s="25">
        <v>810.56713000000002</v>
      </c>
      <c r="J32" s="25">
        <v>810.56713000000002</v>
      </c>
      <c r="K32" s="25">
        <v>1065.0671299999999</v>
      </c>
      <c r="L32" s="25">
        <v>810.56713000000002</v>
      </c>
      <c r="M32" s="26">
        <v>810.56713000000002</v>
      </c>
      <c r="N32" s="26">
        <v>810.56713000000002</v>
      </c>
      <c r="O32" s="25">
        <v>1040.66713</v>
      </c>
      <c r="P32" s="25">
        <v>810.56713000000002</v>
      </c>
      <c r="Q32" s="53">
        <v>2472.6287000000002</v>
      </c>
      <c r="R32" s="18"/>
      <c r="S32" s="19"/>
    </row>
    <row r="33" spans="1:19" s="20" customFormat="1" ht="30" customHeight="1" x14ac:dyDescent="0.2">
      <c r="A33" s="89"/>
      <c r="B33" s="91"/>
      <c r="C33" s="84"/>
      <c r="D33" s="28" t="s">
        <v>27</v>
      </c>
      <c r="E33" s="22">
        <f t="shared" si="7"/>
        <v>0</v>
      </c>
      <c r="F33" s="25">
        <f t="shared" si="9"/>
        <v>0</v>
      </c>
      <c r="G33" s="25">
        <f t="shared" si="9"/>
        <v>0</v>
      </c>
      <c r="H33" s="25">
        <f t="shared" si="9"/>
        <v>0</v>
      </c>
      <c r="I33" s="25">
        <f t="shared" si="9"/>
        <v>0</v>
      </c>
      <c r="J33" s="25">
        <f t="shared" si="9"/>
        <v>0</v>
      </c>
      <c r="K33" s="25">
        <f t="shared" si="9"/>
        <v>0</v>
      </c>
      <c r="L33" s="25">
        <f t="shared" si="9"/>
        <v>0</v>
      </c>
      <c r="M33" s="26">
        <f t="shared" si="9"/>
        <v>0</v>
      </c>
      <c r="N33" s="26">
        <f t="shared" si="9"/>
        <v>0</v>
      </c>
      <c r="O33" s="25">
        <f t="shared" si="9"/>
        <v>0</v>
      </c>
      <c r="P33" s="25">
        <f t="shared" si="9"/>
        <v>0</v>
      </c>
      <c r="Q33" s="52">
        <v>0</v>
      </c>
      <c r="R33" s="18"/>
      <c r="S33" s="19"/>
    </row>
    <row r="34" spans="1:19" s="20" customFormat="1" ht="15" customHeight="1" x14ac:dyDescent="0.2">
      <c r="A34" s="89"/>
      <c r="B34" s="91"/>
      <c r="C34" s="84"/>
      <c r="D34" s="28" t="s">
        <v>28</v>
      </c>
      <c r="E34" s="22">
        <f t="shared" si="7"/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5">
        <f t="shared" si="9"/>
        <v>0</v>
      </c>
      <c r="K34" s="25">
        <f t="shared" si="9"/>
        <v>0</v>
      </c>
      <c r="L34" s="25">
        <f t="shared" si="9"/>
        <v>0</v>
      </c>
      <c r="M34" s="26">
        <f t="shared" si="9"/>
        <v>0</v>
      </c>
      <c r="N34" s="26">
        <f t="shared" si="9"/>
        <v>0</v>
      </c>
      <c r="O34" s="25">
        <f t="shared" si="9"/>
        <v>0</v>
      </c>
      <c r="P34" s="25">
        <f t="shared" si="9"/>
        <v>0</v>
      </c>
      <c r="Q34" s="52">
        <v>0</v>
      </c>
      <c r="R34" s="18"/>
      <c r="S34" s="19"/>
    </row>
    <row r="35" spans="1:19" s="20" customFormat="1" ht="15" customHeight="1" x14ac:dyDescent="0.2">
      <c r="A35" s="89"/>
      <c r="B35" s="91"/>
      <c r="C35" s="84"/>
      <c r="D35" s="28" t="s">
        <v>29</v>
      </c>
      <c r="E35" s="22">
        <f t="shared" si="7"/>
        <v>1015.91512</v>
      </c>
      <c r="F35" s="25">
        <f t="shared" si="9"/>
        <v>0</v>
      </c>
      <c r="G35" s="25">
        <f t="shared" si="9"/>
        <v>0</v>
      </c>
      <c r="H35" s="25">
        <f t="shared" si="9"/>
        <v>0</v>
      </c>
      <c r="I35" s="25">
        <f t="shared" si="9"/>
        <v>0</v>
      </c>
      <c r="J35" s="25">
        <f t="shared" si="9"/>
        <v>0</v>
      </c>
      <c r="K35" s="25">
        <f t="shared" si="9"/>
        <v>0</v>
      </c>
      <c r="L35" s="25">
        <f t="shared" si="9"/>
        <v>0</v>
      </c>
      <c r="M35" s="26">
        <f t="shared" si="9"/>
        <v>0</v>
      </c>
      <c r="N35" s="26">
        <f t="shared" si="9"/>
        <v>0</v>
      </c>
      <c r="O35" s="25">
        <f t="shared" si="9"/>
        <v>0</v>
      </c>
      <c r="P35" s="25">
        <f t="shared" si="9"/>
        <v>0</v>
      </c>
      <c r="Q35" s="53">
        <f>1000+15.91512</f>
        <v>1015.91512</v>
      </c>
      <c r="R35" s="18"/>
      <c r="S35" s="19"/>
    </row>
    <row r="36" spans="1:19" s="20" customFormat="1" ht="15" customHeight="1" x14ac:dyDescent="0.2">
      <c r="A36" s="89"/>
      <c r="B36" s="91"/>
      <c r="C36" s="92" t="s">
        <v>31</v>
      </c>
      <c r="D36" s="21" t="s">
        <v>23</v>
      </c>
      <c r="E36" s="22">
        <f>E37+E38+E39+E40+E42</f>
        <v>287.7</v>
      </c>
      <c r="F36" s="22">
        <f>F37+F38+F39+F40+F42</f>
        <v>0</v>
      </c>
      <c r="G36" s="22">
        <f t="shared" ref="G36:Q36" si="10">G37+G38+G39+G40+G42</f>
        <v>0</v>
      </c>
      <c r="H36" s="22">
        <f t="shared" si="10"/>
        <v>0</v>
      </c>
      <c r="I36" s="22">
        <f t="shared" si="10"/>
        <v>0</v>
      </c>
      <c r="J36" s="22">
        <f t="shared" si="10"/>
        <v>0</v>
      </c>
      <c r="K36" s="22">
        <f t="shared" si="10"/>
        <v>0</v>
      </c>
      <c r="L36" s="22">
        <f t="shared" si="10"/>
        <v>0</v>
      </c>
      <c r="M36" s="22">
        <f t="shared" si="10"/>
        <v>0</v>
      </c>
      <c r="N36" s="22">
        <f t="shared" si="10"/>
        <v>0</v>
      </c>
      <c r="O36" s="22">
        <f t="shared" si="10"/>
        <v>0</v>
      </c>
      <c r="P36" s="22">
        <f t="shared" si="10"/>
        <v>0</v>
      </c>
      <c r="Q36" s="22">
        <f t="shared" si="10"/>
        <v>287.7</v>
      </c>
      <c r="R36" s="18"/>
      <c r="S36" s="19"/>
    </row>
    <row r="37" spans="1:19" s="20" customFormat="1" ht="15" customHeight="1" x14ac:dyDescent="0.2">
      <c r="A37" s="89"/>
      <c r="B37" s="91"/>
      <c r="C37" s="93"/>
      <c r="D37" s="24" t="s">
        <v>24</v>
      </c>
      <c r="E37" s="22">
        <f t="shared" ref="E37:E42" si="11">SUM(F37:Q37)</f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18"/>
      <c r="S37" s="19"/>
    </row>
    <row r="38" spans="1:19" s="20" customFormat="1" ht="15" customHeight="1" x14ac:dyDescent="0.2">
      <c r="A38" s="89"/>
      <c r="B38" s="91"/>
      <c r="C38" s="93"/>
      <c r="D38" s="24" t="s">
        <v>25</v>
      </c>
      <c r="E38" s="22">
        <f t="shared" si="11"/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18"/>
      <c r="S38" s="19"/>
    </row>
    <row r="39" spans="1:19" s="20" customFormat="1" ht="15" customHeight="1" x14ac:dyDescent="0.2">
      <c r="A39" s="89"/>
      <c r="B39" s="91"/>
      <c r="C39" s="93"/>
      <c r="D39" s="27" t="s">
        <v>26</v>
      </c>
      <c r="E39" s="22">
        <f t="shared" si="11"/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18"/>
      <c r="S39" s="19"/>
    </row>
    <row r="40" spans="1:19" s="20" customFormat="1" ht="30" customHeight="1" x14ac:dyDescent="0.2">
      <c r="A40" s="89"/>
      <c r="B40" s="91"/>
      <c r="C40" s="93"/>
      <c r="D40" s="28" t="s">
        <v>27</v>
      </c>
      <c r="E40" s="22">
        <f t="shared" si="11"/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18"/>
      <c r="S40" s="19"/>
    </row>
    <row r="41" spans="1:19" s="20" customFormat="1" ht="15" customHeight="1" x14ac:dyDescent="0.2">
      <c r="A41" s="89"/>
      <c r="B41" s="91"/>
      <c r="C41" s="93"/>
      <c r="D41" s="28" t="s">
        <v>28</v>
      </c>
      <c r="E41" s="22">
        <f t="shared" si="11"/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18"/>
      <c r="S41" s="19"/>
    </row>
    <row r="42" spans="1:19" s="20" customFormat="1" ht="15" customHeight="1" x14ac:dyDescent="0.2">
      <c r="A42" s="89"/>
      <c r="B42" s="91"/>
      <c r="C42" s="94"/>
      <c r="D42" s="28" t="s">
        <v>29</v>
      </c>
      <c r="E42" s="22">
        <f t="shared" si="11"/>
        <v>287.7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287.7</v>
      </c>
      <c r="R42" s="18"/>
      <c r="S42" s="19"/>
    </row>
    <row r="43" spans="1:19" s="5" customFormat="1" ht="15" customHeight="1" x14ac:dyDescent="0.25">
      <c r="A43" s="97" t="s">
        <v>30</v>
      </c>
      <c r="B43" s="81" t="s">
        <v>51</v>
      </c>
      <c r="C43" s="83" t="s">
        <v>52</v>
      </c>
      <c r="D43" s="34" t="s">
        <v>23</v>
      </c>
      <c r="E43" s="22">
        <f>E44+E45+E46+E47+E49</f>
        <v>21402.058590000001</v>
      </c>
      <c r="F43" s="22">
        <f t="shared" ref="F43:P43" si="12">F44+F45+F46+F47+F48+F49</f>
        <v>280</v>
      </c>
      <c r="G43" s="22">
        <f t="shared" si="12"/>
        <v>1219.4000000000001</v>
      </c>
      <c r="H43" s="22">
        <f t="shared" si="12"/>
        <v>1624.5</v>
      </c>
      <c r="I43" s="22">
        <f t="shared" si="12"/>
        <v>936.2</v>
      </c>
      <c r="J43" s="22">
        <f t="shared" si="12"/>
        <v>904.6</v>
      </c>
      <c r="K43" s="22">
        <f t="shared" si="12"/>
        <v>1922.3</v>
      </c>
      <c r="L43" s="22">
        <f t="shared" si="12"/>
        <v>1008.9</v>
      </c>
      <c r="M43" s="23">
        <f t="shared" si="12"/>
        <v>1509.2</v>
      </c>
      <c r="N43" s="23">
        <f t="shared" si="12"/>
        <v>2305.6999999999998</v>
      </c>
      <c r="O43" s="22">
        <f t="shared" si="12"/>
        <v>763.7</v>
      </c>
      <c r="P43" s="22">
        <f t="shared" si="12"/>
        <v>992.6</v>
      </c>
      <c r="Q43" s="22">
        <f>Q44+Q45+Q46+Q47+Q48+Q49</f>
        <v>7934.9585900000002</v>
      </c>
      <c r="R43" s="4"/>
    </row>
    <row r="44" spans="1:19" s="5" customFormat="1" ht="15" customHeight="1" x14ac:dyDescent="0.25">
      <c r="A44" s="98"/>
      <c r="B44" s="82"/>
      <c r="C44" s="84"/>
      <c r="D44" s="35" t="s">
        <v>24</v>
      </c>
      <c r="E44" s="22">
        <f t="shared" ref="E44:E48" si="13">SUM(F44:Q44)</f>
        <v>0</v>
      </c>
      <c r="F44" s="25">
        <f t="shared" ref="F44:Q48" si="14">F51+F58+F65</f>
        <v>0</v>
      </c>
      <c r="G44" s="25">
        <f t="shared" si="14"/>
        <v>0</v>
      </c>
      <c r="H44" s="25">
        <f t="shared" si="14"/>
        <v>0</v>
      </c>
      <c r="I44" s="25">
        <f t="shared" si="14"/>
        <v>0</v>
      </c>
      <c r="J44" s="25">
        <f t="shared" si="14"/>
        <v>0</v>
      </c>
      <c r="K44" s="25">
        <f t="shared" si="14"/>
        <v>0</v>
      </c>
      <c r="L44" s="25">
        <f t="shared" si="14"/>
        <v>0</v>
      </c>
      <c r="M44" s="25">
        <f t="shared" si="14"/>
        <v>0</v>
      </c>
      <c r="N44" s="25">
        <f t="shared" si="14"/>
        <v>0</v>
      </c>
      <c r="O44" s="25">
        <f t="shared" si="14"/>
        <v>0</v>
      </c>
      <c r="P44" s="25">
        <f t="shared" si="14"/>
        <v>0</v>
      </c>
      <c r="Q44" s="25">
        <f t="shared" si="14"/>
        <v>0</v>
      </c>
      <c r="R44" s="4"/>
    </row>
    <row r="45" spans="1:19" s="5" customFormat="1" ht="15" customHeight="1" x14ac:dyDescent="0.25">
      <c r="A45" s="98"/>
      <c r="B45" s="82"/>
      <c r="C45" s="84"/>
      <c r="D45" s="35" t="s">
        <v>25</v>
      </c>
      <c r="E45" s="22">
        <f t="shared" si="13"/>
        <v>0</v>
      </c>
      <c r="F45" s="25">
        <f t="shared" ref="F45:P45" si="15">F52+F59+F66</f>
        <v>0</v>
      </c>
      <c r="G45" s="25">
        <f t="shared" si="15"/>
        <v>0</v>
      </c>
      <c r="H45" s="25">
        <f t="shared" si="15"/>
        <v>0</v>
      </c>
      <c r="I45" s="25">
        <f t="shared" si="15"/>
        <v>0</v>
      </c>
      <c r="J45" s="25">
        <f t="shared" si="15"/>
        <v>0</v>
      </c>
      <c r="K45" s="25">
        <f t="shared" si="15"/>
        <v>0</v>
      </c>
      <c r="L45" s="25">
        <f t="shared" si="15"/>
        <v>0</v>
      </c>
      <c r="M45" s="25">
        <f t="shared" si="15"/>
        <v>0</v>
      </c>
      <c r="N45" s="25">
        <f t="shared" si="15"/>
        <v>0</v>
      </c>
      <c r="O45" s="25">
        <f t="shared" si="15"/>
        <v>0</v>
      </c>
      <c r="P45" s="25">
        <f t="shared" si="15"/>
        <v>0</v>
      </c>
      <c r="Q45" s="25">
        <f t="shared" si="14"/>
        <v>0</v>
      </c>
      <c r="R45" s="4"/>
    </row>
    <row r="46" spans="1:19" s="5" customFormat="1" ht="15" customHeight="1" x14ac:dyDescent="0.25">
      <c r="A46" s="98"/>
      <c r="B46" s="82"/>
      <c r="C46" s="84"/>
      <c r="D46" s="35" t="s">
        <v>26</v>
      </c>
      <c r="E46" s="22">
        <f>SUM(F46:Q46)</f>
        <v>15658.126630000001</v>
      </c>
      <c r="F46" s="25">
        <f t="shared" ref="F46:P46" si="16">F53+F60+F67</f>
        <v>280</v>
      </c>
      <c r="G46" s="25">
        <f t="shared" si="16"/>
        <v>1219.4000000000001</v>
      </c>
      <c r="H46" s="25">
        <f t="shared" si="16"/>
        <v>1624.5</v>
      </c>
      <c r="I46" s="25">
        <f t="shared" si="16"/>
        <v>936.2</v>
      </c>
      <c r="J46" s="25">
        <f t="shared" si="16"/>
        <v>904.6</v>
      </c>
      <c r="K46" s="25">
        <f t="shared" si="16"/>
        <v>1922.3</v>
      </c>
      <c r="L46" s="25">
        <f t="shared" si="16"/>
        <v>1008.9</v>
      </c>
      <c r="M46" s="25">
        <f t="shared" si="16"/>
        <v>1509.2</v>
      </c>
      <c r="N46" s="25">
        <f t="shared" si="16"/>
        <v>2305.6999999999998</v>
      </c>
      <c r="O46" s="25">
        <f t="shared" si="16"/>
        <v>763.7</v>
      </c>
      <c r="P46" s="25">
        <f t="shared" si="16"/>
        <v>992.6</v>
      </c>
      <c r="Q46" s="25">
        <f t="shared" si="14"/>
        <v>2191.0266299999998</v>
      </c>
      <c r="R46" s="4"/>
    </row>
    <row r="47" spans="1:19" s="5" customFormat="1" ht="15" customHeight="1" x14ac:dyDescent="0.25">
      <c r="A47" s="98"/>
      <c r="B47" s="82"/>
      <c r="C47" s="84"/>
      <c r="D47" s="35" t="s">
        <v>27</v>
      </c>
      <c r="E47" s="22">
        <f t="shared" si="13"/>
        <v>0</v>
      </c>
      <c r="F47" s="25">
        <f t="shared" ref="F47:P47" si="17">F54+F61+F68</f>
        <v>0</v>
      </c>
      <c r="G47" s="25">
        <f t="shared" si="17"/>
        <v>0</v>
      </c>
      <c r="H47" s="25">
        <f t="shared" si="17"/>
        <v>0</v>
      </c>
      <c r="I47" s="25">
        <f t="shared" si="17"/>
        <v>0</v>
      </c>
      <c r="J47" s="25">
        <f t="shared" si="17"/>
        <v>0</v>
      </c>
      <c r="K47" s="25">
        <f t="shared" si="17"/>
        <v>0</v>
      </c>
      <c r="L47" s="25">
        <f t="shared" si="17"/>
        <v>0</v>
      </c>
      <c r="M47" s="25">
        <f t="shared" si="17"/>
        <v>0</v>
      </c>
      <c r="N47" s="25">
        <f t="shared" si="17"/>
        <v>0</v>
      </c>
      <c r="O47" s="25">
        <f t="shared" si="17"/>
        <v>0</v>
      </c>
      <c r="P47" s="25">
        <f t="shared" si="17"/>
        <v>0</v>
      </c>
      <c r="Q47" s="25">
        <f t="shared" si="14"/>
        <v>0</v>
      </c>
      <c r="R47" s="4"/>
    </row>
    <row r="48" spans="1:19" s="5" customFormat="1" ht="15" customHeight="1" x14ac:dyDescent="0.25">
      <c r="A48" s="98"/>
      <c r="B48" s="82"/>
      <c r="C48" s="84"/>
      <c r="D48" s="35" t="s">
        <v>28</v>
      </c>
      <c r="E48" s="22">
        <f t="shared" si="13"/>
        <v>0</v>
      </c>
      <c r="F48" s="25">
        <f t="shared" ref="F48:P48" si="18">F55+F62+F69</f>
        <v>0</v>
      </c>
      <c r="G48" s="25">
        <f t="shared" si="18"/>
        <v>0</v>
      </c>
      <c r="H48" s="25">
        <f t="shared" si="18"/>
        <v>0</v>
      </c>
      <c r="I48" s="25">
        <f t="shared" si="18"/>
        <v>0</v>
      </c>
      <c r="J48" s="25">
        <f t="shared" si="18"/>
        <v>0</v>
      </c>
      <c r="K48" s="25">
        <f t="shared" si="18"/>
        <v>0</v>
      </c>
      <c r="L48" s="25">
        <f t="shared" si="18"/>
        <v>0</v>
      </c>
      <c r="M48" s="25">
        <f t="shared" si="18"/>
        <v>0</v>
      </c>
      <c r="N48" s="25">
        <f t="shared" si="18"/>
        <v>0</v>
      </c>
      <c r="O48" s="25">
        <f t="shared" si="18"/>
        <v>0</v>
      </c>
      <c r="P48" s="25">
        <f t="shared" si="18"/>
        <v>0</v>
      </c>
      <c r="Q48" s="25">
        <f t="shared" si="14"/>
        <v>0</v>
      </c>
      <c r="R48" s="4"/>
    </row>
    <row r="49" spans="1:19" s="5" customFormat="1" ht="15" customHeight="1" x14ac:dyDescent="0.25">
      <c r="A49" s="98"/>
      <c r="B49" s="82"/>
      <c r="C49" s="84"/>
      <c r="D49" s="35" t="s">
        <v>29</v>
      </c>
      <c r="E49" s="22">
        <f>SUM(F49:Q49)</f>
        <v>5743.9319600000008</v>
      </c>
      <c r="F49" s="25">
        <f t="shared" ref="F49:P49" si="19">F56+F63+F70</f>
        <v>0</v>
      </c>
      <c r="G49" s="25">
        <f t="shared" si="19"/>
        <v>0</v>
      </c>
      <c r="H49" s="25">
        <f t="shared" si="19"/>
        <v>0</v>
      </c>
      <c r="I49" s="25">
        <f t="shared" si="19"/>
        <v>0</v>
      </c>
      <c r="J49" s="25">
        <f t="shared" si="19"/>
        <v>0</v>
      </c>
      <c r="K49" s="25">
        <f t="shared" si="19"/>
        <v>0</v>
      </c>
      <c r="L49" s="25">
        <f t="shared" si="19"/>
        <v>0</v>
      </c>
      <c r="M49" s="25">
        <f t="shared" si="19"/>
        <v>0</v>
      </c>
      <c r="N49" s="25">
        <f t="shared" si="19"/>
        <v>0</v>
      </c>
      <c r="O49" s="25">
        <f t="shared" si="19"/>
        <v>0</v>
      </c>
      <c r="P49" s="25">
        <f t="shared" si="19"/>
        <v>0</v>
      </c>
      <c r="Q49" s="25">
        <f>Q56+Q63+Q70</f>
        <v>5743.9319600000008</v>
      </c>
      <c r="R49" s="4"/>
    </row>
    <row r="50" spans="1:19" s="5" customFormat="1" ht="15" customHeight="1" x14ac:dyDescent="0.25">
      <c r="A50" s="98"/>
      <c r="B50" s="82"/>
      <c r="C50" s="85" t="s">
        <v>49</v>
      </c>
      <c r="D50" s="33" t="s">
        <v>23</v>
      </c>
      <c r="E50" s="29">
        <f>E51+E52+E53+E54+E56</f>
        <v>21334.458590000002</v>
      </c>
      <c r="F50" s="29">
        <f t="shared" ref="F50:Q50" si="20">F51+F52+F53+F54+F55+F56</f>
        <v>280</v>
      </c>
      <c r="G50" s="29">
        <f t="shared" si="20"/>
        <v>1219.4000000000001</v>
      </c>
      <c r="H50" s="29">
        <f t="shared" si="20"/>
        <v>1624.5</v>
      </c>
      <c r="I50" s="29">
        <f t="shared" si="20"/>
        <v>936.2</v>
      </c>
      <c r="J50" s="29">
        <f t="shared" si="20"/>
        <v>904.6</v>
      </c>
      <c r="K50" s="29">
        <f t="shared" si="20"/>
        <v>1922.3</v>
      </c>
      <c r="L50" s="29">
        <f t="shared" si="20"/>
        <v>1008.9</v>
      </c>
      <c r="M50" s="30">
        <f t="shared" si="20"/>
        <v>1509.2</v>
      </c>
      <c r="N50" s="30">
        <f t="shared" si="20"/>
        <v>2305.6999999999998</v>
      </c>
      <c r="O50" s="29">
        <f t="shared" si="20"/>
        <v>763.7</v>
      </c>
      <c r="P50" s="29">
        <f t="shared" si="20"/>
        <v>992.6</v>
      </c>
      <c r="Q50" s="29">
        <f t="shared" si="20"/>
        <v>7867.3585899999998</v>
      </c>
      <c r="R50" s="4"/>
    </row>
    <row r="51" spans="1:19" s="4" customFormat="1" ht="15" customHeight="1" x14ac:dyDescent="0.25">
      <c r="A51" s="98"/>
      <c r="B51" s="82"/>
      <c r="C51" s="86"/>
      <c r="D51" s="24" t="s">
        <v>24</v>
      </c>
      <c r="E51" s="29">
        <f t="shared" ref="E51:E56" si="21">SUM(F51:Q51)</f>
        <v>0</v>
      </c>
      <c r="F51" s="31">
        <f>F58+F65+F72+F79</f>
        <v>0</v>
      </c>
      <c r="G51" s="31">
        <f t="shared" ref="G51:Q51" si="22">G58+G65+G72+G79</f>
        <v>0</v>
      </c>
      <c r="H51" s="31">
        <f t="shared" si="22"/>
        <v>0</v>
      </c>
      <c r="I51" s="31">
        <f t="shared" si="22"/>
        <v>0</v>
      </c>
      <c r="J51" s="31">
        <f t="shared" si="22"/>
        <v>0</v>
      </c>
      <c r="K51" s="31">
        <f t="shared" si="22"/>
        <v>0</v>
      </c>
      <c r="L51" s="31">
        <f t="shared" si="22"/>
        <v>0</v>
      </c>
      <c r="M51" s="32">
        <f t="shared" si="22"/>
        <v>0</v>
      </c>
      <c r="N51" s="32">
        <f t="shared" si="22"/>
        <v>0</v>
      </c>
      <c r="O51" s="31">
        <f t="shared" si="22"/>
        <v>0</v>
      </c>
      <c r="P51" s="31">
        <f t="shared" si="22"/>
        <v>0</v>
      </c>
      <c r="Q51" s="31">
        <f t="shared" si="22"/>
        <v>0</v>
      </c>
      <c r="S51" s="5"/>
    </row>
    <row r="52" spans="1:19" s="4" customFormat="1" ht="15" customHeight="1" x14ac:dyDescent="0.25">
      <c r="A52" s="98"/>
      <c r="B52" s="82"/>
      <c r="C52" s="86"/>
      <c r="D52" s="24" t="s">
        <v>25</v>
      </c>
      <c r="E52" s="29">
        <f t="shared" si="21"/>
        <v>0</v>
      </c>
      <c r="F52" s="31">
        <f t="shared" ref="F52:Q52" si="23">F59+F66+F73+F80</f>
        <v>0</v>
      </c>
      <c r="G52" s="31">
        <f t="shared" si="23"/>
        <v>0</v>
      </c>
      <c r="H52" s="31">
        <f t="shared" si="23"/>
        <v>0</v>
      </c>
      <c r="I52" s="31">
        <f t="shared" si="23"/>
        <v>0</v>
      </c>
      <c r="J52" s="31">
        <f t="shared" si="23"/>
        <v>0</v>
      </c>
      <c r="K52" s="31">
        <f t="shared" si="23"/>
        <v>0</v>
      </c>
      <c r="L52" s="31">
        <f t="shared" si="23"/>
        <v>0</v>
      </c>
      <c r="M52" s="32">
        <f t="shared" si="23"/>
        <v>0</v>
      </c>
      <c r="N52" s="32">
        <f t="shared" si="23"/>
        <v>0</v>
      </c>
      <c r="O52" s="31">
        <f t="shared" si="23"/>
        <v>0</v>
      </c>
      <c r="P52" s="31">
        <f t="shared" si="23"/>
        <v>0</v>
      </c>
      <c r="Q52" s="31">
        <f t="shared" si="23"/>
        <v>0</v>
      </c>
      <c r="S52" s="5"/>
    </row>
    <row r="53" spans="1:19" s="4" customFormat="1" ht="15" customHeight="1" x14ac:dyDescent="0.25">
      <c r="A53" s="98"/>
      <c r="B53" s="82"/>
      <c r="C53" s="86"/>
      <c r="D53" s="24" t="s">
        <v>26</v>
      </c>
      <c r="E53" s="29">
        <f t="shared" si="21"/>
        <v>15658.126630000001</v>
      </c>
      <c r="F53" s="31">
        <v>280</v>
      </c>
      <c r="G53" s="31">
        <v>1219.4000000000001</v>
      </c>
      <c r="H53" s="31">
        <v>1624.5</v>
      </c>
      <c r="I53" s="31">
        <v>936.2</v>
      </c>
      <c r="J53" s="31">
        <v>904.6</v>
      </c>
      <c r="K53" s="31">
        <v>1922.3</v>
      </c>
      <c r="L53" s="31">
        <v>1008.9</v>
      </c>
      <c r="M53" s="32">
        <v>1509.2</v>
      </c>
      <c r="N53" s="32">
        <v>2305.6999999999998</v>
      </c>
      <c r="O53" s="31">
        <v>763.7</v>
      </c>
      <c r="P53" s="31">
        <v>992.6</v>
      </c>
      <c r="Q53" s="31">
        <v>2191.0266299999998</v>
      </c>
      <c r="S53" s="5"/>
    </row>
    <row r="54" spans="1:19" s="4" customFormat="1" ht="15" customHeight="1" x14ac:dyDescent="0.25">
      <c r="A54" s="98"/>
      <c r="B54" s="82"/>
      <c r="C54" s="86"/>
      <c r="D54" s="28" t="s">
        <v>27</v>
      </c>
      <c r="E54" s="29">
        <f t="shared" si="21"/>
        <v>0</v>
      </c>
      <c r="F54" s="31">
        <f t="shared" ref="F54:P54" si="24">F61+F68+F75+F82</f>
        <v>0</v>
      </c>
      <c r="G54" s="31">
        <f t="shared" si="24"/>
        <v>0</v>
      </c>
      <c r="H54" s="31">
        <f t="shared" si="24"/>
        <v>0</v>
      </c>
      <c r="I54" s="31">
        <f t="shared" si="24"/>
        <v>0</v>
      </c>
      <c r="J54" s="31">
        <f t="shared" si="24"/>
        <v>0</v>
      </c>
      <c r="K54" s="31">
        <f t="shared" si="24"/>
        <v>0</v>
      </c>
      <c r="L54" s="31">
        <f t="shared" si="24"/>
        <v>0</v>
      </c>
      <c r="M54" s="32">
        <f t="shared" si="24"/>
        <v>0</v>
      </c>
      <c r="N54" s="32">
        <f t="shared" si="24"/>
        <v>0</v>
      </c>
      <c r="O54" s="31">
        <f t="shared" si="24"/>
        <v>0</v>
      </c>
      <c r="P54" s="31">
        <f t="shared" si="24"/>
        <v>0</v>
      </c>
      <c r="Q54" s="31">
        <v>0</v>
      </c>
      <c r="S54" s="5"/>
    </row>
    <row r="55" spans="1:19" s="4" customFormat="1" ht="15" customHeight="1" x14ac:dyDescent="0.25">
      <c r="A55" s="98"/>
      <c r="B55" s="82"/>
      <c r="C55" s="86"/>
      <c r="D55" s="28" t="s">
        <v>28</v>
      </c>
      <c r="E55" s="29">
        <f t="shared" si="21"/>
        <v>0</v>
      </c>
      <c r="F55" s="31">
        <f t="shared" ref="F55:P55" si="25">F62+F69+F76+F83</f>
        <v>0</v>
      </c>
      <c r="G55" s="31">
        <f t="shared" si="25"/>
        <v>0</v>
      </c>
      <c r="H55" s="31">
        <f t="shared" si="25"/>
        <v>0</v>
      </c>
      <c r="I55" s="31">
        <f t="shared" si="25"/>
        <v>0</v>
      </c>
      <c r="J55" s="31">
        <f t="shared" si="25"/>
        <v>0</v>
      </c>
      <c r="K55" s="31">
        <f t="shared" si="25"/>
        <v>0</v>
      </c>
      <c r="L55" s="31">
        <f t="shared" si="25"/>
        <v>0</v>
      </c>
      <c r="M55" s="32">
        <f t="shared" si="25"/>
        <v>0</v>
      </c>
      <c r="N55" s="32">
        <f t="shared" si="25"/>
        <v>0</v>
      </c>
      <c r="O55" s="31">
        <f t="shared" si="25"/>
        <v>0</v>
      </c>
      <c r="P55" s="31">
        <f t="shared" si="25"/>
        <v>0</v>
      </c>
      <c r="Q55" s="31">
        <v>0</v>
      </c>
      <c r="S55" s="5"/>
    </row>
    <row r="56" spans="1:19" s="4" customFormat="1" ht="15" customHeight="1" x14ac:dyDescent="0.25">
      <c r="A56" s="98"/>
      <c r="B56" s="82"/>
      <c r="C56" s="87"/>
      <c r="D56" s="28" t="s">
        <v>29</v>
      </c>
      <c r="E56" s="29">
        <f t="shared" si="21"/>
        <v>5676.3319600000004</v>
      </c>
      <c r="F56" s="31">
        <f t="shared" ref="F56:P56" si="26">F63+F70+F77+F84</f>
        <v>0</v>
      </c>
      <c r="G56" s="31">
        <f t="shared" si="26"/>
        <v>0</v>
      </c>
      <c r="H56" s="31">
        <f t="shared" si="26"/>
        <v>0</v>
      </c>
      <c r="I56" s="31">
        <f t="shared" si="26"/>
        <v>0</v>
      </c>
      <c r="J56" s="31">
        <f t="shared" si="26"/>
        <v>0</v>
      </c>
      <c r="K56" s="31">
        <f t="shared" si="26"/>
        <v>0</v>
      </c>
      <c r="L56" s="31">
        <f t="shared" si="26"/>
        <v>0</v>
      </c>
      <c r="M56" s="32">
        <f t="shared" si="26"/>
        <v>0</v>
      </c>
      <c r="N56" s="32">
        <f t="shared" si="26"/>
        <v>0</v>
      </c>
      <c r="O56" s="31">
        <f t="shared" si="26"/>
        <v>0</v>
      </c>
      <c r="P56" s="31">
        <f t="shared" si="26"/>
        <v>0</v>
      </c>
      <c r="Q56" s="31">
        <f>6538.66654-862.33458</f>
        <v>5676.3319600000004</v>
      </c>
      <c r="S56" s="5"/>
    </row>
    <row r="57" spans="1:19" s="4" customFormat="1" ht="15" customHeight="1" x14ac:dyDescent="0.25">
      <c r="A57" s="99"/>
      <c r="B57" s="82"/>
      <c r="C57" s="83" t="s">
        <v>50</v>
      </c>
      <c r="D57" s="33" t="s">
        <v>23</v>
      </c>
      <c r="E57" s="22">
        <f>E58+E59+E60+E61+E63</f>
        <v>67.599999999999994</v>
      </c>
      <c r="F57" s="22">
        <f t="shared" ref="F57:Q57" si="27">F58+F59+F60+F61+F62+F63</f>
        <v>0</v>
      </c>
      <c r="G57" s="22">
        <f t="shared" si="27"/>
        <v>0</v>
      </c>
      <c r="H57" s="22">
        <f t="shared" si="27"/>
        <v>0</v>
      </c>
      <c r="I57" s="22">
        <f t="shared" si="27"/>
        <v>0</v>
      </c>
      <c r="J57" s="22">
        <f t="shared" si="27"/>
        <v>0</v>
      </c>
      <c r="K57" s="22">
        <f t="shared" si="27"/>
        <v>0</v>
      </c>
      <c r="L57" s="22">
        <f t="shared" si="27"/>
        <v>0</v>
      </c>
      <c r="M57" s="23">
        <f t="shared" si="27"/>
        <v>0</v>
      </c>
      <c r="N57" s="23">
        <f t="shared" si="27"/>
        <v>0</v>
      </c>
      <c r="O57" s="22">
        <f t="shared" si="27"/>
        <v>0</v>
      </c>
      <c r="P57" s="22">
        <f t="shared" si="27"/>
        <v>0</v>
      </c>
      <c r="Q57" s="22">
        <f t="shared" si="27"/>
        <v>67.599999999999994</v>
      </c>
      <c r="S57" s="5"/>
    </row>
    <row r="58" spans="1:19" s="4" customFormat="1" ht="15" customHeight="1" x14ac:dyDescent="0.25">
      <c r="A58" s="99"/>
      <c r="B58" s="82"/>
      <c r="C58" s="84"/>
      <c r="D58" s="24" t="s">
        <v>24</v>
      </c>
      <c r="E58" s="22">
        <f t="shared" ref="E58:E63" si="28">SUM(F58:Q58)</f>
        <v>0</v>
      </c>
      <c r="F58" s="25">
        <f>F65+F72+F79+F86</f>
        <v>0</v>
      </c>
      <c r="G58" s="25">
        <f t="shared" ref="G58:Q58" si="29">G65+G72+G79+G86</f>
        <v>0</v>
      </c>
      <c r="H58" s="25">
        <f t="shared" si="29"/>
        <v>0</v>
      </c>
      <c r="I58" s="25">
        <f t="shared" si="29"/>
        <v>0</v>
      </c>
      <c r="J58" s="25">
        <f t="shared" si="29"/>
        <v>0</v>
      </c>
      <c r="K58" s="25">
        <f t="shared" si="29"/>
        <v>0</v>
      </c>
      <c r="L58" s="25">
        <f t="shared" si="29"/>
        <v>0</v>
      </c>
      <c r="M58" s="26">
        <f t="shared" si="29"/>
        <v>0</v>
      </c>
      <c r="N58" s="26">
        <f t="shared" si="29"/>
        <v>0</v>
      </c>
      <c r="O58" s="25">
        <f t="shared" si="29"/>
        <v>0</v>
      </c>
      <c r="P58" s="25">
        <f t="shared" si="29"/>
        <v>0</v>
      </c>
      <c r="Q58" s="25">
        <f t="shared" si="29"/>
        <v>0</v>
      </c>
      <c r="S58" s="5"/>
    </row>
    <row r="59" spans="1:19" s="4" customFormat="1" ht="15" customHeight="1" x14ac:dyDescent="0.25">
      <c r="A59" s="99"/>
      <c r="B59" s="82"/>
      <c r="C59" s="84"/>
      <c r="D59" s="24" t="s">
        <v>25</v>
      </c>
      <c r="E59" s="22">
        <f t="shared" si="28"/>
        <v>0</v>
      </c>
      <c r="F59" s="25">
        <f t="shared" ref="F59:Q59" si="30">F66+F73+F80+F87</f>
        <v>0</v>
      </c>
      <c r="G59" s="25">
        <f t="shared" si="30"/>
        <v>0</v>
      </c>
      <c r="H59" s="25">
        <f t="shared" si="30"/>
        <v>0</v>
      </c>
      <c r="I59" s="25">
        <f t="shared" si="30"/>
        <v>0</v>
      </c>
      <c r="J59" s="25">
        <f t="shared" si="30"/>
        <v>0</v>
      </c>
      <c r="K59" s="25">
        <f t="shared" si="30"/>
        <v>0</v>
      </c>
      <c r="L59" s="25">
        <f t="shared" si="30"/>
        <v>0</v>
      </c>
      <c r="M59" s="26">
        <f t="shared" si="30"/>
        <v>0</v>
      </c>
      <c r="N59" s="26">
        <f t="shared" si="30"/>
        <v>0</v>
      </c>
      <c r="O59" s="25">
        <f t="shared" si="30"/>
        <v>0</v>
      </c>
      <c r="P59" s="25">
        <f t="shared" si="30"/>
        <v>0</v>
      </c>
      <c r="Q59" s="25">
        <f t="shared" si="30"/>
        <v>0</v>
      </c>
      <c r="S59" s="5"/>
    </row>
    <row r="60" spans="1:19" s="4" customFormat="1" ht="15" customHeight="1" x14ac:dyDescent="0.25">
      <c r="A60" s="99"/>
      <c r="B60" s="82"/>
      <c r="C60" s="84"/>
      <c r="D60" s="24" t="s">
        <v>26</v>
      </c>
      <c r="E60" s="22">
        <f t="shared" si="28"/>
        <v>0</v>
      </c>
      <c r="F60" s="25">
        <f>F67+F74+F81+F88</f>
        <v>0</v>
      </c>
      <c r="G60" s="25">
        <f t="shared" ref="G60:Q60" si="31">G67+G74+G81+G88</f>
        <v>0</v>
      </c>
      <c r="H60" s="25">
        <f t="shared" si="31"/>
        <v>0</v>
      </c>
      <c r="I60" s="25">
        <f t="shared" si="31"/>
        <v>0</v>
      </c>
      <c r="J60" s="25">
        <f t="shared" si="31"/>
        <v>0</v>
      </c>
      <c r="K60" s="25">
        <f t="shared" si="31"/>
        <v>0</v>
      </c>
      <c r="L60" s="25">
        <f t="shared" si="31"/>
        <v>0</v>
      </c>
      <c r="M60" s="26">
        <f t="shared" si="31"/>
        <v>0</v>
      </c>
      <c r="N60" s="26">
        <f t="shared" si="31"/>
        <v>0</v>
      </c>
      <c r="O60" s="25">
        <f t="shared" si="31"/>
        <v>0</v>
      </c>
      <c r="P60" s="25">
        <f t="shared" si="31"/>
        <v>0</v>
      </c>
      <c r="Q60" s="25">
        <f t="shared" si="31"/>
        <v>0</v>
      </c>
      <c r="S60" s="5"/>
    </row>
    <row r="61" spans="1:19" s="4" customFormat="1" ht="15" customHeight="1" x14ac:dyDescent="0.25">
      <c r="A61" s="99"/>
      <c r="B61" s="82"/>
      <c r="C61" s="84"/>
      <c r="D61" s="28" t="s">
        <v>27</v>
      </c>
      <c r="E61" s="22">
        <f t="shared" si="28"/>
        <v>0</v>
      </c>
      <c r="F61" s="25">
        <f t="shared" ref="F61:Q61" si="32">F68+F75+F82+F89</f>
        <v>0</v>
      </c>
      <c r="G61" s="25">
        <f t="shared" si="32"/>
        <v>0</v>
      </c>
      <c r="H61" s="25">
        <f t="shared" si="32"/>
        <v>0</v>
      </c>
      <c r="I61" s="25">
        <f t="shared" si="32"/>
        <v>0</v>
      </c>
      <c r="J61" s="25">
        <f t="shared" si="32"/>
        <v>0</v>
      </c>
      <c r="K61" s="25">
        <f t="shared" si="32"/>
        <v>0</v>
      </c>
      <c r="L61" s="25">
        <f t="shared" si="32"/>
        <v>0</v>
      </c>
      <c r="M61" s="26">
        <f t="shared" si="32"/>
        <v>0</v>
      </c>
      <c r="N61" s="26">
        <f t="shared" si="32"/>
        <v>0</v>
      </c>
      <c r="O61" s="25">
        <f t="shared" si="32"/>
        <v>0</v>
      </c>
      <c r="P61" s="25">
        <f t="shared" si="32"/>
        <v>0</v>
      </c>
      <c r="Q61" s="25">
        <f t="shared" si="32"/>
        <v>0</v>
      </c>
      <c r="S61" s="5"/>
    </row>
    <row r="62" spans="1:19" s="4" customFormat="1" ht="15" customHeight="1" x14ac:dyDescent="0.25">
      <c r="A62" s="99"/>
      <c r="B62" s="82"/>
      <c r="C62" s="84"/>
      <c r="D62" s="28" t="s">
        <v>28</v>
      </c>
      <c r="E62" s="22">
        <f t="shared" si="28"/>
        <v>0</v>
      </c>
      <c r="F62" s="25">
        <f t="shared" ref="F62:Q62" si="33">F69+F76+F83+F90</f>
        <v>0</v>
      </c>
      <c r="G62" s="25">
        <f t="shared" si="33"/>
        <v>0</v>
      </c>
      <c r="H62" s="25">
        <f t="shared" si="33"/>
        <v>0</v>
      </c>
      <c r="I62" s="25">
        <f t="shared" si="33"/>
        <v>0</v>
      </c>
      <c r="J62" s="25">
        <f t="shared" si="33"/>
        <v>0</v>
      </c>
      <c r="K62" s="25">
        <f t="shared" si="33"/>
        <v>0</v>
      </c>
      <c r="L62" s="25">
        <f t="shared" si="33"/>
        <v>0</v>
      </c>
      <c r="M62" s="26">
        <f t="shared" si="33"/>
        <v>0</v>
      </c>
      <c r="N62" s="26">
        <f t="shared" si="33"/>
        <v>0</v>
      </c>
      <c r="O62" s="25">
        <f t="shared" si="33"/>
        <v>0</v>
      </c>
      <c r="P62" s="25">
        <f t="shared" si="33"/>
        <v>0</v>
      </c>
      <c r="Q62" s="25">
        <f t="shared" si="33"/>
        <v>0</v>
      </c>
      <c r="S62" s="5"/>
    </row>
    <row r="63" spans="1:19" s="4" customFormat="1" ht="15" customHeight="1" x14ac:dyDescent="0.25">
      <c r="A63" s="100"/>
      <c r="B63" s="82"/>
      <c r="C63" s="84"/>
      <c r="D63" s="28" t="s">
        <v>29</v>
      </c>
      <c r="E63" s="22">
        <f t="shared" si="28"/>
        <v>67.599999999999994</v>
      </c>
      <c r="F63" s="25">
        <f t="shared" ref="F63:P63" si="34">F70+F77+F84+F91</f>
        <v>0</v>
      </c>
      <c r="G63" s="25">
        <f t="shared" si="34"/>
        <v>0</v>
      </c>
      <c r="H63" s="25">
        <f t="shared" si="34"/>
        <v>0</v>
      </c>
      <c r="I63" s="25">
        <f t="shared" si="34"/>
        <v>0</v>
      </c>
      <c r="J63" s="25">
        <f t="shared" si="34"/>
        <v>0</v>
      </c>
      <c r="K63" s="25">
        <f t="shared" si="34"/>
        <v>0</v>
      </c>
      <c r="L63" s="25">
        <f t="shared" si="34"/>
        <v>0</v>
      </c>
      <c r="M63" s="26">
        <f t="shared" si="34"/>
        <v>0</v>
      </c>
      <c r="N63" s="26">
        <f t="shared" si="34"/>
        <v>0</v>
      </c>
      <c r="O63" s="25">
        <f t="shared" si="34"/>
        <v>0</v>
      </c>
      <c r="P63" s="25">
        <f t="shared" si="34"/>
        <v>0</v>
      </c>
      <c r="Q63" s="52">
        <v>67.599999999999994</v>
      </c>
      <c r="S63" s="5"/>
    </row>
    <row r="64" spans="1:19" s="36" customFormat="1" ht="15" customHeight="1" x14ac:dyDescent="0.25">
      <c r="A64" s="88" t="s">
        <v>33</v>
      </c>
      <c r="B64" s="90" t="s">
        <v>34</v>
      </c>
      <c r="C64" s="112" t="s">
        <v>53</v>
      </c>
      <c r="D64" s="37" t="s">
        <v>23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30">
        <v>0</v>
      </c>
      <c r="N64" s="30">
        <v>0</v>
      </c>
      <c r="O64" s="29">
        <v>0</v>
      </c>
      <c r="P64" s="29">
        <v>0</v>
      </c>
      <c r="Q64" s="29">
        <v>0</v>
      </c>
      <c r="R64" s="4"/>
      <c r="S64" s="5"/>
    </row>
    <row r="65" spans="1:19" s="36" customFormat="1" ht="15" customHeight="1" x14ac:dyDescent="0.25">
      <c r="A65" s="88"/>
      <c r="B65" s="111"/>
      <c r="C65" s="113"/>
      <c r="D65" s="28" t="s">
        <v>24</v>
      </c>
      <c r="E65" s="29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2">
        <v>0</v>
      </c>
      <c r="N65" s="32">
        <v>0</v>
      </c>
      <c r="O65" s="31">
        <v>0</v>
      </c>
      <c r="P65" s="31">
        <v>0</v>
      </c>
      <c r="Q65" s="31">
        <v>0</v>
      </c>
      <c r="R65" s="4"/>
      <c r="S65" s="5"/>
    </row>
    <row r="66" spans="1:19" s="36" customFormat="1" ht="15" customHeight="1" x14ac:dyDescent="0.25">
      <c r="A66" s="88"/>
      <c r="B66" s="111"/>
      <c r="C66" s="113"/>
      <c r="D66" s="28" t="s">
        <v>25</v>
      </c>
      <c r="E66" s="29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2">
        <v>0</v>
      </c>
      <c r="N66" s="32">
        <v>0</v>
      </c>
      <c r="O66" s="31">
        <v>0</v>
      </c>
      <c r="P66" s="31">
        <v>0</v>
      </c>
      <c r="Q66" s="31">
        <v>0</v>
      </c>
      <c r="R66" s="38"/>
      <c r="S66" s="5"/>
    </row>
    <row r="67" spans="1:19" s="36" customFormat="1" ht="15" customHeight="1" x14ac:dyDescent="0.25">
      <c r="A67" s="88"/>
      <c r="B67" s="111"/>
      <c r="C67" s="113"/>
      <c r="D67" s="28" t="s">
        <v>26</v>
      </c>
      <c r="E67" s="29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2">
        <v>0</v>
      </c>
      <c r="N67" s="32">
        <v>0</v>
      </c>
      <c r="O67" s="31">
        <v>0</v>
      </c>
      <c r="P67" s="31">
        <v>0</v>
      </c>
      <c r="Q67" s="31">
        <v>0</v>
      </c>
      <c r="R67" s="4"/>
      <c r="S67" s="5"/>
    </row>
    <row r="68" spans="1:19" s="36" customFormat="1" ht="15" customHeight="1" x14ac:dyDescent="0.25">
      <c r="A68" s="88"/>
      <c r="B68" s="111"/>
      <c r="C68" s="113"/>
      <c r="D68" s="28" t="s">
        <v>27</v>
      </c>
      <c r="E68" s="29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2">
        <v>0</v>
      </c>
      <c r="N68" s="32">
        <v>0</v>
      </c>
      <c r="O68" s="31">
        <v>0</v>
      </c>
      <c r="P68" s="31">
        <v>0</v>
      </c>
      <c r="Q68" s="31">
        <v>0</v>
      </c>
      <c r="R68" s="39"/>
      <c r="S68" s="5"/>
    </row>
    <row r="69" spans="1:19" s="36" customFormat="1" ht="15" customHeight="1" x14ac:dyDescent="0.25">
      <c r="A69" s="88"/>
      <c r="B69" s="111"/>
      <c r="C69" s="113"/>
      <c r="D69" s="28" t="s">
        <v>28</v>
      </c>
      <c r="E69" s="29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2">
        <v>0</v>
      </c>
      <c r="N69" s="32">
        <v>0</v>
      </c>
      <c r="O69" s="31">
        <v>0</v>
      </c>
      <c r="P69" s="31">
        <v>0</v>
      </c>
      <c r="Q69" s="31">
        <v>0</v>
      </c>
      <c r="R69" s="4"/>
      <c r="S69" s="5"/>
    </row>
    <row r="70" spans="1:19" s="36" customFormat="1" ht="15" customHeight="1" x14ac:dyDescent="0.25">
      <c r="A70" s="88"/>
      <c r="B70" s="111"/>
      <c r="C70" s="113"/>
      <c r="D70" s="28" t="s">
        <v>29</v>
      </c>
      <c r="E70" s="29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2">
        <v>0</v>
      </c>
      <c r="N70" s="32">
        <v>0</v>
      </c>
      <c r="O70" s="31">
        <v>0</v>
      </c>
      <c r="P70" s="31">
        <v>0</v>
      </c>
      <c r="Q70" s="31">
        <v>0</v>
      </c>
      <c r="R70" s="4"/>
      <c r="S70" s="5"/>
    </row>
    <row r="71" spans="1:19" s="36" customFormat="1" ht="15" customHeight="1" x14ac:dyDescent="0.25">
      <c r="A71" s="89"/>
      <c r="B71" s="91"/>
      <c r="C71" s="85" t="s">
        <v>49</v>
      </c>
      <c r="D71" s="37" t="s">
        <v>23</v>
      </c>
      <c r="E71" s="29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2">
        <v>0</v>
      </c>
      <c r="N71" s="32">
        <v>0</v>
      </c>
      <c r="O71" s="31">
        <v>0</v>
      </c>
      <c r="P71" s="31">
        <v>0</v>
      </c>
      <c r="Q71" s="31">
        <v>0</v>
      </c>
      <c r="R71" s="4"/>
      <c r="S71" s="5"/>
    </row>
    <row r="72" spans="1:19" s="36" customFormat="1" ht="15" customHeight="1" x14ac:dyDescent="0.25">
      <c r="A72" s="89"/>
      <c r="B72" s="91"/>
      <c r="C72" s="86"/>
      <c r="D72" s="28" t="s">
        <v>24</v>
      </c>
      <c r="E72" s="29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2">
        <v>0</v>
      </c>
      <c r="N72" s="32">
        <v>0</v>
      </c>
      <c r="O72" s="31">
        <v>0</v>
      </c>
      <c r="P72" s="31">
        <v>0</v>
      </c>
      <c r="Q72" s="31">
        <v>0</v>
      </c>
      <c r="R72" s="4"/>
      <c r="S72" s="5"/>
    </row>
    <row r="73" spans="1:19" s="36" customFormat="1" ht="15" customHeight="1" x14ac:dyDescent="0.25">
      <c r="A73" s="89"/>
      <c r="B73" s="91"/>
      <c r="C73" s="86"/>
      <c r="D73" s="28" t="s">
        <v>25</v>
      </c>
      <c r="E73" s="29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2">
        <v>0</v>
      </c>
      <c r="N73" s="32">
        <v>0</v>
      </c>
      <c r="O73" s="31">
        <v>0</v>
      </c>
      <c r="P73" s="31">
        <v>0</v>
      </c>
      <c r="Q73" s="31">
        <v>0</v>
      </c>
      <c r="R73" s="4"/>
      <c r="S73" s="5"/>
    </row>
    <row r="74" spans="1:19" s="36" customFormat="1" ht="15" customHeight="1" x14ac:dyDescent="0.25">
      <c r="A74" s="89"/>
      <c r="B74" s="91"/>
      <c r="C74" s="86"/>
      <c r="D74" s="28" t="s">
        <v>26</v>
      </c>
      <c r="E74" s="29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2">
        <v>0</v>
      </c>
      <c r="N74" s="32">
        <v>0</v>
      </c>
      <c r="O74" s="31">
        <v>0</v>
      </c>
      <c r="P74" s="31">
        <v>0</v>
      </c>
      <c r="Q74" s="31">
        <v>0</v>
      </c>
      <c r="R74" s="4"/>
      <c r="S74" s="5"/>
    </row>
    <row r="75" spans="1:19" s="36" customFormat="1" ht="15" customHeight="1" x14ac:dyDescent="0.25">
      <c r="A75" s="89"/>
      <c r="B75" s="91"/>
      <c r="C75" s="86"/>
      <c r="D75" s="28" t="s">
        <v>27</v>
      </c>
      <c r="E75" s="29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2">
        <v>0</v>
      </c>
      <c r="N75" s="32">
        <v>0</v>
      </c>
      <c r="O75" s="31">
        <v>0</v>
      </c>
      <c r="P75" s="31">
        <v>0</v>
      </c>
      <c r="Q75" s="31">
        <v>0</v>
      </c>
      <c r="R75" s="4"/>
      <c r="S75" s="5"/>
    </row>
    <row r="76" spans="1:19" s="36" customFormat="1" ht="15" customHeight="1" x14ac:dyDescent="0.25">
      <c r="A76" s="89"/>
      <c r="B76" s="91"/>
      <c r="C76" s="86"/>
      <c r="D76" s="28" t="s">
        <v>28</v>
      </c>
      <c r="E76" s="29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2">
        <v>0</v>
      </c>
      <c r="N76" s="32">
        <v>0</v>
      </c>
      <c r="O76" s="31">
        <v>0</v>
      </c>
      <c r="P76" s="31">
        <v>0</v>
      </c>
      <c r="Q76" s="31">
        <v>0</v>
      </c>
      <c r="R76" s="4"/>
      <c r="S76" s="5"/>
    </row>
    <row r="77" spans="1:19" s="36" customFormat="1" ht="15" customHeight="1" x14ac:dyDescent="0.25">
      <c r="A77" s="89"/>
      <c r="B77" s="91"/>
      <c r="C77" s="87"/>
      <c r="D77" s="28" t="s">
        <v>29</v>
      </c>
      <c r="E77" s="29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2">
        <v>0</v>
      </c>
      <c r="N77" s="32">
        <v>0</v>
      </c>
      <c r="O77" s="31">
        <v>0</v>
      </c>
      <c r="P77" s="31">
        <v>0</v>
      </c>
      <c r="Q77" s="31">
        <v>0</v>
      </c>
      <c r="R77" s="4"/>
      <c r="S77" s="5"/>
    </row>
    <row r="78" spans="1:19" s="36" customFormat="1" ht="15" customHeight="1" x14ac:dyDescent="0.25">
      <c r="A78" s="89"/>
      <c r="B78" s="91"/>
      <c r="C78" s="83" t="s">
        <v>50</v>
      </c>
      <c r="D78" s="37" t="s">
        <v>23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30">
        <v>0</v>
      </c>
      <c r="N78" s="30">
        <v>0</v>
      </c>
      <c r="O78" s="29">
        <v>0</v>
      </c>
      <c r="P78" s="29">
        <v>0</v>
      </c>
      <c r="Q78" s="29">
        <v>0</v>
      </c>
      <c r="R78" s="4"/>
      <c r="S78" s="5"/>
    </row>
    <row r="79" spans="1:19" s="36" customFormat="1" ht="15" customHeight="1" x14ac:dyDescent="0.25">
      <c r="A79" s="89"/>
      <c r="B79" s="91"/>
      <c r="C79" s="84"/>
      <c r="D79" s="28" t="s">
        <v>24</v>
      </c>
      <c r="E79" s="29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2">
        <v>0</v>
      </c>
      <c r="N79" s="32">
        <v>0</v>
      </c>
      <c r="O79" s="31">
        <v>0</v>
      </c>
      <c r="P79" s="31">
        <v>0</v>
      </c>
      <c r="Q79" s="31">
        <v>0</v>
      </c>
      <c r="R79" s="4"/>
      <c r="S79" s="5"/>
    </row>
    <row r="80" spans="1:19" s="36" customFormat="1" ht="15" customHeight="1" x14ac:dyDescent="0.25">
      <c r="A80" s="89"/>
      <c r="B80" s="91"/>
      <c r="C80" s="84"/>
      <c r="D80" s="28" t="s">
        <v>25</v>
      </c>
      <c r="E80" s="29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2">
        <v>0</v>
      </c>
      <c r="N80" s="32">
        <v>0</v>
      </c>
      <c r="O80" s="31">
        <v>0</v>
      </c>
      <c r="P80" s="31">
        <v>0</v>
      </c>
      <c r="Q80" s="31">
        <v>0</v>
      </c>
      <c r="R80" s="4"/>
      <c r="S80" s="5"/>
    </row>
    <row r="81" spans="1:19" s="36" customFormat="1" ht="15" customHeight="1" x14ac:dyDescent="0.25">
      <c r="A81" s="89"/>
      <c r="B81" s="91"/>
      <c r="C81" s="84"/>
      <c r="D81" s="28" t="s">
        <v>26</v>
      </c>
      <c r="E81" s="29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2">
        <v>0</v>
      </c>
      <c r="N81" s="32">
        <v>0</v>
      </c>
      <c r="O81" s="31">
        <v>0</v>
      </c>
      <c r="P81" s="31">
        <v>0</v>
      </c>
      <c r="Q81" s="31">
        <v>0</v>
      </c>
      <c r="R81" s="4"/>
      <c r="S81" s="5"/>
    </row>
    <row r="82" spans="1:19" s="36" customFormat="1" ht="15" customHeight="1" x14ac:dyDescent="0.25">
      <c r="A82" s="89"/>
      <c r="B82" s="91"/>
      <c r="C82" s="84"/>
      <c r="D82" s="28" t="s">
        <v>27</v>
      </c>
      <c r="E82" s="29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2">
        <v>0</v>
      </c>
      <c r="N82" s="32">
        <v>0</v>
      </c>
      <c r="O82" s="31">
        <v>0</v>
      </c>
      <c r="P82" s="31">
        <v>0</v>
      </c>
      <c r="Q82" s="31">
        <v>0</v>
      </c>
      <c r="R82" s="4"/>
      <c r="S82" s="5"/>
    </row>
    <row r="83" spans="1:19" s="36" customFormat="1" ht="15" customHeight="1" x14ac:dyDescent="0.25">
      <c r="A83" s="89"/>
      <c r="B83" s="91"/>
      <c r="C83" s="84"/>
      <c r="D83" s="28" t="s">
        <v>28</v>
      </c>
      <c r="E83" s="29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2">
        <v>0</v>
      </c>
      <c r="N83" s="32">
        <v>0</v>
      </c>
      <c r="O83" s="31">
        <v>0</v>
      </c>
      <c r="P83" s="31">
        <v>0</v>
      </c>
      <c r="Q83" s="31">
        <v>0</v>
      </c>
      <c r="R83" s="4"/>
      <c r="S83" s="5"/>
    </row>
    <row r="84" spans="1:19" s="36" customFormat="1" ht="15" customHeight="1" x14ac:dyDescent="0.25">
      <c r="A84" s="89"/>
      <c r="B84" s="91"/>
      <c r="C84" s="84"/>
      <c r="D84" s="28" t="s">
        <v>29</v>
      </c>
      <c r="E84" s="29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2">
        <v>0</v>
      </c>
      <c r="N84" s="32">
        <v>0</v>
      </c>
      <c r="O84" s="31">
        <v>0</v>
      </c>
      <c r="P84" s="31">
        <v>0</v>
      </c>
      <c r="Q84" s="31">
        <v>0</v>
      </c>
      <c r="R84" s="4"/>
      <c r="S84" s="5"/>
    </row>
    <row r="85" spans="1:19" s="36" customFormat="1" ht="15" customHeight="1" x14ac:dyDescent="0.25">
      <c r="A85" s="89"/>
      <c r="B85" s="91"/>
      <c r="C85" s="83" t="s">
        <v>32</v>
      </c>
      <c r="D85" s="37" t="s">
        <v>23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30">
        <v>0</v>
      </c>
      <c r="N85" s="30">
        <v>0</v>
      </c>
      <c r="O85" s="29">
        <v>0</v>
      </c>
      <c r="P85" s="29">
        <v>0</v>
      </c>
      <c r="Q85" s="29">
        <v>0</v>
      </c>
      <c r="R85" s="4"/>
      <c r="S85" s="5"/>
    </row>
    <row r="86" spans="1:19" s="36" customFormat="1" ht="15" customHeight="1" x14ac:dyDescent="0.25">
      <c r="A86" s="89"/>
      <c r="B86" s="91"/>
      <c r="C86" s="114"/>
      <c r="D86" s="28" t="s">
        <v>24</v>
      </c>
      <c r="E86" s="29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2">
        <v>0</v>
      </c>
      <c r="N86" s="32">
        <v>0</v>
      </c>
      <c r="O86" s="31">
        <v>0</v>
      </c>
      <c r="P86" s="31">
        <v>0</v>
      </c>
      <c r="Q86" s="31">
        <v>0</v>
      </c>
      <c r="R86" s="4"/>
      <c r="S86" s="5"/>
    </row>
    <row r="87" spans="1:19" s="36" customFormat="1" ht="15" customHeight="1" x14ac:dyDescent="0.25">
      <c r="A87" s="89"/>
      <c r="B87" s="91"/>
      <c r="C87" s="114"/>
      <c r="D87" s="28" t="s">
        <v>25</v>
      </c>
      <c r="E87" s="29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2">
        <v>0</v>
      </c>
      <c r="N87" s="32">
        <v>0</v>
      </c>
      <c r="O87" s="31">
        <v>0</v>
      </c>
      <c r="P87" s="31">
        <v>0</v>
      </c>
      <c r="Q87" s="31">
        <v>0</v>
      </c>
      <c r="R87" s="4"/>
      <c r="S87" s="5"/>
    </row>
    <row r="88" spans="1:19" s="36" customFormat="1" ht="15" customHeight="1" x14ac:dyDescent="0.25">
      <c r="A88" s="89"/>
      <c r="B88" s="91"/>
      <c r="C88" s="114"/>
      <c r="D88" s="28" t="s">
        <v>26</v>
      </c>
      <c r="E88" s="29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2">
        <v>0</v>
      </c>
      <c r="N88" s="32">
        <v>0</v>
      </c>
      <c r="O88" s="31">
        <v>0</v>
      </c>
      <c r="P88" s="31">
        <v>0</v>
      </c>
      <c r="Q88" s="31">
        <v>0</v>
      </c>
      <c r="R88" s="4"/>
      <c r="S88" s="5"/>
    </row>
    <row r="89" spans="1:19" s="36" customFormat="1" ht="15" customHeight="1" x14ac:dyDescent="0.25">
      <c r="A89" s="89"/>
      <c r="B89" s="91"/>
      <c r="C89" s="114"/>
      <c r="D89" s="28" t="s">
        <v>27</v>
      </c>
      <c r="E89" s="29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2">
        <v>0</v>
      </c>
      <c r="N89" s="32">
        <v>0</v>
      </c>
      <c r="O89" s="31">
        <v>0</v>
      </c>
      <c r="P89" s="31">
        <v>0</v>
      </c>
      <c r="Q89" s="31">
        <v>0</v>
      </c>
      <c r="R89" s="4"/>
      <c r="S89" s="5"/>
    </row>
    <row r="90" spans="1:19" s="36" customFormat="1" ht="15" customHeight="1" x14ac:dyDescent="0.25">
      <c r="A90" s="89"/>
      <c r="B90" s="91"/>
      <c r="C90" s="114"/>
      <c r="D90" s="28" t="s">
        <v>28</v>
      </c>
      <c r="E90" s="29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2">
        <v>0</v>
      </c>
      <c r="N90" s="32">
        <v>0</v>
      </c>
      <c r="O90" s="31">
        <v>0</v>
      </c>
      <c r="P90" s="31">
        <v>0</v>
      </c>
      <c r="Q90" s="31">
        <v>0</v>
      </c>
      <c r="R90" s="4"/>
      <c r="S90" s="5"/>
    </row>
    <row r="91" spans="1:19" s="36" customFormat="1" ht="15" customHeight="1" x14ac:dyDescent="0.25">
      <c r="A91" s="89"/>
      <c r="B91" s="91"/>
      <c r="C91" s="114"/>
      <c r="D91" s="28" t="s">
        <v>29</v>
      </c>
      <c r="E91" s="29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2">
        <v>0</v>
      </c>
      <c r="N91" s="32">
        <v>0</v>
      </c>
      <c r="O91" s="31">
        <v>0</v>
      </c>
      <c r="P91" s="31">
        <v>0</v>
      </c>
      <c r="Q91" s="31">
        <v>0</v>
      </c>
      <c r="R91" s="4"/>
      <c r="S91" s="5"/>
    </row>
    <row r="92" spans="1:19" ht="15" customHeight="1" x14ac:dyDescent="0.25">
      <c r="A92" s="103" t="s">
        <v>37</v>
      </c>
      <c r="B92" s="103"/>
      <c r="C92" s="104"/>
      <c r="D92" s="21" t="s">
        <v>23</v>
      </c>
      <c r="E92" s="29">
        <f>E93+E94+E95+E96+E98</f>
        <v>33768.573709999997</v>
      </c>
      <c r="F92" s="29">
        <f t="shared" ref="F92:Q92" si="35">F93+F94+F95+F96+F97+F98</f>
        <v>280</v>
      </c>
      <c r="G92" s="29">
        <f t="shared" si="35"/>
        <v>2029.96713</v>
      </c>
      <c r="H92" s="29">
        <f t="shared" si="35"/>
        <v>2435.0671299999999</v>
      </c>
      <c r="I92" s="29">
        <f t="shared" si="35"/>
        <v>1746.7671300000002</v>
      </c>
      <c r="J92" s="29">
        <f t="shared" si="35"/>
        <v>1715.16713</v>
      </c>
      <c r="K92" s="29">
        <f t="shared" si="35"/>
        <v>2987.3671299999996</v>
      </c>
      <c r="L92" s="29">
        <f t="shared" si="35"/>
        <v>1819.46713</v>
      </c>
      <c r="M92" s="30">
        <f t="shared" si="35"/>
        <v>2319.7671300000002</v>
      </c>
      <c r="N92" s="30">
        <f t="shared" si="35"/>
        <v>3116.2671299999997</v>
      </c>
      <c r="O92" s="29">
        <f t="shared" si="35"/>
        <v>1804.3671300000001</v>
      </c>
      <c r="P92" s="29">
        <f t="shared" si="35"/>
        <v>1803.16713</v>
      </c>
      <c r="Q92" s="29">
        <f t="shared" si="35"/>
        <v>11711.20241</v>
      </c>
      <c r="R92" s="40"/>
    </row>
    <row r="93" spans="1:19" ht="15" customHeight="1" x14ac:dyDescent="0.25">
      <c r="A93" s="103"/>
      <c r="B93" s="103"/>
      <c r="C93" s="105"/>
      <c r="D93" s="21" t="s">
        <v>24</v>
      </c>
      <c r="E93" s="29">
        <f t="shared" ref="E93:E98" si="36">SUM(F93:Q93)</f>
        <v>0</v>
      </c>
      <c r="F93" s="31">
        <f>F44+F16+F65</f>
        <v>0</v>
      </c>
      <c r="G93" s="31">
        <f t="shared" ref="G93:Q93" si="37">G44+G16+G65</f>
        <v>0</v>
      </c>
      <c r="H93" s="31">
        <f t="shared" si="37"/>
        <v>0</v>
      </c>
      <c r="I93" s="31">
        <f t="shared" si="37"/>
        <v>0</v>
      </c>
      <c r="J93" s="31">
        <f t="shared" si="37"/>
        <v>0</v>
      </c>
      <c r="K93" s="31">
        <f t="shared" si="37"/>
        <v>0</v>
      </c>
      <c r="L93" s="31">
        <f t="shared" si="37"/>
        <v>0</v>
      </c>
      <c r="M93" s="31">
        <f t="shared" si="37"/>
        <v>0</v>
      </c>
      <c r="N93" s="31">
        <f t="shared" si="37"/>
        <v>0</v>
      </c>
      <c r="O93" s="31">
        <f t="shared" si="37"/>
        <v>0</v>
      </c>
      <c r="P93" s="31">
        <f t="shared" si="37"/>
        <v>0</v>
      </c>
      <c r="Q93" s="31">
        <f t="shared" si="37"/>
        <v>0</v>
      </c>
    </row>
    <row r="94" spans="1:19" ht="15" customHeight="1" x14ac:dyDescent="0.25">
      <c r="A94" s="103"/>
      <c r="B94" s="103"/>
      <c r="C94" s="105"/>
      <c r="D94" s="21" t="s">
        <v>25</v>
      </c>
      <c r="E94" s="29">
        <f t="shared" si="36"/>
        <v>0</v>
      </c>
      <c r="F94" s="31">
        <f t="shared" ref="F94:Q98" si="38">F45+F17+F66</f>
        <v>0</v>
      </c>
      <c r="G94" s="31">
        <f t="shared" si="38"/>
        <v>0</v>
      </c>
      <c r="H94" s="31">
        <f t="shared" si="38"/>
        <v>0</v>
      </c>
      <c r="I94" s="31">
        <f t="shared" si="38"/>
        <v>0</v>
      </c>
      <c r="J94" s="31">
        <f t="shared" si="38"/>
        <v>0</v>
      </c>
      <c r="K94" s="31">
        <f t="shared" si="38"/>
        <v>0</v>
      </c>
      <c r="L94" s="31">
        <f t="shared" si="38"/>
        <v>0</v>
      </c>
      <c r="M94" s="31">
        <f t="shared" si="38"/>
        <v>0</v>
      </c>
      <c r="N94" s="31">
        <f t="shared" si="38"/>
        <v>0</v>
      </c>
      <c r="O94" s="31">
        <f t="shared" si="38"/>
        <v>0</v>
      </c>
      <c r="P94" s="31">
        <f t="shared" si="38"/>
        <v>0</v>
      </c>
      <c r="Q94" s="31">
        <f t="shared" si="38"/>
        <v>0</v>
      </c>
    </row>
    <row r="95" spans="1:19" ht="15" customHeight="1" x14ac:dyDescent="0.25">
      <c r="A95" s="103"/>
      <c r="B95" s="103"/>
      <c r="C95" s="105"/>
      <c r="D95" s="21" t="s">
        <v>26</v>
      </c>
      <c r="E95" s="29">
        <f t="shared" si="36"/>
        <v>26721.02663</v>
      </c>
      <c r="F95" s="31">
        <f>F46+F18+F67</f>
        <v>280</v>
      </c>
      <c r="G95" s="31">
        <f t="shared" si="38"/>
        <v>2029.96713</v>
      </c>
      <c r="H95" s="31">
        <f t="shared" si="38"/>
        <v>2435.0671299999999</v>
      </c>
      <c r="I95" s="31">
        <f t="shared" si="38"/>
        <v>1746.7671300000002</v>
      </c>
      <c r="J95" s="31">
        <f t="shared" si="38"/>
        <v>1715.16713</v>
      </c>
      <c r="K95" s="31">
        <f t="shared" si="38"/>
        <v>2987.3671299999996</v>
      </c>
      <c r="L95" s="31">
        <f t="shared" si="38"/>
        <v>1819.46713</v>
      </c>
      <c r="M95" s="31">
        <f t="shared" si="38"/>
        <v>2319.7671300000002</v>
      </c>
      <c r="N95" s="31">
        <f t="shared" si="38"/>
        <v>3116.2671299999997</v>
      </c>
      <c r="O95" s="31">
        <f t="shared" si="38"/>
        <v>1804.3671300000001</v>
      </c>
      <c r="P95" s="31">
        <f t="shared" si="38"/>
        <v>1803.16713</v>
      </c>
      <c r="Q95" s="31">
        <f t="shared" si="38"/>
        <v>4663.6553299999996</v>
      </c>
    </row>
    <row r="96" spans="1:19" ht="42.75" x14ac:dyDescent="0.25">
      <c r="A96" s="103"/>
      <c r="B96" s="103"/>
      <c r="C96" s="105"/>
      <c r="D96" s="37" t="s">
        <v>27</v>
      </c>
      <c r="E96" s="29">
        <f t="shared" si="36"/>
        <v>0</v>
      </c>
      <c r="F96" s="31">
        <f t="shared" si="38"/>
        <v>0</v>
      </c>
      <c r="G96" s="31">
        <f t="shared" si="38"/>
        <v>0</v>
      </c>
      <c r="H96" s="31">
        <f t="shared" si="38"/>
        <v>0</v>
      </c>
      <c r="I96" s="31">
        <f t="shared" si="38"/>
        <v>0</v>
      </c>
      <c r="J96" s="31">
        <f t="shared" si="38"/>
        <v>0</v>
      </c>
      <c r="K96" s="31">
        <f t="shared" si="38"/>
        <v>0</v>
      </c>
      <c r="L96" s="31">
        <f t="shared" si="38"/>
        <v>0</v>
      </c>
      <c r="M96" s="31">
        <f t="shared" si="38"/>
        <v>0</v>
      </c>
      <c r="N96" s="31">
        <f t="shared" si="38"/>
        <v>0</v>
      </c>
      <c r="O96" s="31">
        <f t="shared" si="38"/>
        <v>0</v>
      </c>
      <c r="P96" s="31">
        <f t="shared" si="38"/>
        <v>0</v>
      </c>
      <c r="Q96" s="31">
        <f t="shared" si="38"/>
        <v>0</v>
      </c>
      <c r="R96" s="41"/>
    </row>
    <row r="97" spans="1:19" ht="15" customHeight="1" x14ac:dyDescent="0.25">
      <c r="A97" s="103"/>
      <c r="B97" s="103"/>
      <c r="C97" s="105"/>
      <c r="D97" s="37" t="s">
        <v>35</v>
      </c>
      <c r="E97" s="29">
        <f t="shared" si="36"/>
        <v>0</v>
      </c>
      <c r="F97" s="31">
        <f t="shared" si="38"/>
        <v>0</v>
      </c>
      <c r="G97" s="31">
        <f t="shared" si="38"/>
        <v>0</v>
      </c>
      <c r="H97" s="31">
        <f t="shared" si="38"/>
        <v>0</v>
      </c>
      <c r="I97" s="31">
        <f t="shared" si="38"/>
        <v>0</v>
      </c>
      <c r="J97" s="31">
        <f t="shared" si="38"/>
        <v>0</v>
      </c>
      <c r="K97" s="31">
        <f t="shared" si="38"/>
        <v>0</v>
      </c>
      <c r="L97" s="31">
        <f t="shared" si="38"/>
        <v>0</v>
      </c>
      <c r="M97" s="31">
        <f t="shared" si="38"/>
        <v>0</v>
      </c>
      <c r="N97" s="31">
        <f t="shared" si="38"/>
        <v>0</v>
      </c>
      <c r="O97" s="31">
        <f t="shared" si="38"/>
        <v>0</v>
      </c>
      <c r="P97" s="31">
        <f t="shared" si="38"/>
        <v>0</v>
      </c>
      <c r="Q97" s="31">
        <f t="shared" si="38"/>
        <v>0</v>
      </c>
    </row>
    <row r="98" spans="1:19" s="4" customFormat="1" ht="15" customHeight="1" x14ac:dyDescent="0.25">
      <c r="A98" s="103"/>
      <c r="B98" s="103"/>
      <c r="C98" s="106"/>
      <c r="D98" s="37" t="s">
        <v>36</v>
      </c>
      <c r="E98" s="29">
        <f t="shared" si="36"/>
        <v>7047.5470800000003</v>
      </c>
      <c r="F98" s="31">
        <f t="shared" si="38"/>
        <v>0</v>
      </c>
      <c r="G98" s="31">
        <f t="shared" si="38"/>
        <v>0</v>
      </c>
      <c r="H98" s="31">
        <f t="shared" si="38"/>
        <v>0</v>
      </c>
      <c r="I98" s="31">
        <f t="shared" si="38"/>
        <v>0</v>
      </c>
      <c r="J98" s="31">
        <f t="shared" si="38"/>
        <v>0</v>
      </c>
      <c r="K98" s="31">
        <f t="shared" si="38"/>
        <v>0</v>
      </c>
      <c r="L98" s="31">
        <f t="shared" si="38"/>
        <v>0</v>
      </c>
      <c r="M98" s="31">
        <f t="shared" si="38"/>
        <v>0</v>
      </c>
      <c r="N98" s="31">
        <f t="shared" si="38"/>
        <v>0</v>
      </c>
      <c r="O98" s="31">
        <f t="shared" si="38"/>
        <v>0</v>
      </c>
      <c r="P98" s="31">
        <f t="shared" si="38"/>
        <v>0</v>
      </c>
      <c r="Q98" s="31">
        <f t="shared" si="38"/>
        <v>7047.5470800000003</v>
      </c>
      <c r="S98" s="5"/>
    </row>
    <row r="99" spans="1:19" s="4" customFormat="1" ht="45.75" customHeight="1" x14ac:dyDescent="0.25">
      <c r="A99" s="107" t="s">
        <v>38</v>
      </c>
      <c r="B99" s="107"/>
      <c r="C99" s="107"/>
      <c r="D99" s="107"/>
      <c r="E99" s="107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S99" s="5"/>
    </row>
    <row r="100" spans="1:19" s="4" customFormat="1" ht="21" customHeight="1" x14ac:dyDescent="0.25">
      <c r="A100" s="109" t="s">
        <v>39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S100" s="5"/>
    </row>
    <row r="101" spans="1:19" s="4" customFormat="1" ht="21" customHeight="1" x14ac:dyDescent="0.25">
      <c r="A101" s="109" t="s">
        <v>40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S101" s="5"/>
    </row>
    <row r="102" spans="1:19" s="4" customFormat="1" ht="24" customHeight="1" x14ac:dyDescent="0.25">
      <c r="A102" s="1"/>
      <c r="B102" s="101" t="s">
        <v>41</v>
      </c>
      <c r="C102" s="110"/>
      <c r="D102" s="110"/>
      <c r="E102" s="2"/>
      <c r="F102" s="42"/>
      <c r="G102" s="42"/>
      <c r="H102" s="42"/>
      <c r="I102" s="43" t="s">
        <v>42</v>
      </c>
      <c r="J102" s="2"/>
      <c r="K102" s="2"/>
      <c r="L102" s="2"/>
      <c r="M102" s="10"/>
      <c r="N102" s="10"/>
      <c r="O102" s="2"/>
      <c r="P102" s="2"/>
      <c r="Q102" s="2"/>
      <c r="S102" s="5"/>
    </row>
    <row r="103" spans="1:19" s="4" customFormat="1" ht="11.25" customHeight="1" x14ac:dyDescent="0.25">
      <c r="A103" s="1"/>
      <c r="B103" s="44"/>
      <c r="C103" s="44"/>
      <c r="D103" s="45"/>
      <c r="E103" s="2"/>
      <c r="F103" s="95" t="s">
        <v>43</v>
      </c>
      <c r="G103" s="95"/>
      <c r="H103" s="95"/>
      <c r="I103" s="2"/>
      <c r="J103" s="2"/>
      <c r="K103" s="2"/>
      <c r="L103" s="2"/>
      <c r="M103" s="10"/>
      <c r="N103" s="10"/>
      <c r="O103" s="2"/>
      <c r="P103" s="2"/>
      <c r="Q103" s="2"/>
      <c r="S103" s="5"/>
    </row>
    <row r="104" spans="1:19" s="4" customFormat="1" ht="33" customHeight="1" x14ac:dyDescent="0.25">
      <c r="A104" s="1"/>
      <c r="B104" s="101" t="s">
        <v>55</v>
      </c>
      <c r="C104" s="102"/>
      <c r="D104" s="102"/>
      <c r="E104" s="2"/>
      <c r="F104" s="42"/>
      <c r="G104" s="42"/>
      <c r="H104" s="42"/>
      <c r="I104" s="43" t="s">
        <v>56</v>
      </c>
      <c r="J104" s="2"/>
      <c r="K104" s="2"/>
      <c r="L104" s="2"/>
      <c r="M104" s="10"/>
      <c r="N104" s="10"/>
      <c r="O104" s="2"/>
      <c r="P104" s="2"/>
      <c r="Q104" s="2"/>
      <c r="S104" s="5"/>
    </row>
    <row r="105" spans="1:19" s="4" customFormat="1" ht="16.5" x14ac:dyDescent="0.25">
      <c r="A105" s="1"/>
      <c r="C105" s="3"/>
      <c r="D105" s="46"/>
      <c r="E105" s="46"/>
      <c r="F105" s="95" t="s">
        <v>43</v>
      </c>
      <c r="G105" s="96"/>
      <c r="H105" s="96"/>
      <c r="I105" s="46"/>
      <c r="J105" s="2"/>
      <c r="K105" s="2"/>
      <c r="L105" s="2"/>
      <c r="M105" s="10"/>
      <c r="N105" s="10"/>
      <c r="O105" s="2"/>
      <c r="P105" s="2"/>
      <c r="Q105" s="2"/>
      <c r="S105" s="5"/>
    </row>
    <row r="106" spans="1:19" s="4" customFormat="1" ht="22.5" customHeight="1" x14ac:dyDescent="0.25">
      <c r="A106" s="1"/>
      <c r="B106" s="47" t="s">
        <v>44</v>
      </c>
      <c r="C106" s="2"/>
      <c r="D106" s="48"/>
      <c r="E106" s="48"/>
      <c r="F106" s="2"/>
      <c r="G106" s="2"/>
      <c r="H106" s="2"/>
      <c r="I106" s="2"/>
      <c r="J106" s="2"/>
      <c r="K106" s="2"/>
      <c r="L106" s="2"/>
      <c r="M106" s="10"/>
      <c r="N106" s="10"/>
      <c r="O106" s="2"/>
      <c r="P106" s="2"/>
      <c r="Q106" s="2"/>
      <c r="S106" s="5"/>
    </row>
    <row r="107" spans="1:19" s="4" customFormat="1" x14ac:dyDescent="0.25">
      <c r="A107" s="1"/>
      <c r="B107" s="2"/>
      <c r="C107" s="2"/>
      <c r="D107" s="49"/>
      <c r="E107" s="50"/>
      <c r="F107" s="2"/>
      <c r="G107" s="2"/>
      <c r="H107" s="2"/>
      <c r="I107" s="2"/>
      <c r="J107" s="2"/>
      <c r="K107" s="2"/>
      <c r="L107" s="2"/>
      <c r="M107" s="10"/>
      <c r="N107" s="10"/>
      <c r="O107" s="2"/>
      <c r="P107" s="2"/>
      <c r="Q107" s="2"/>
      <c r="S107" s="5"/>
    </row>
  </sheetData>
  <mergeCells count="40">
    <mergeCell ref="F105:H105"/>
    <mergeCell ref="A43:A63"/>
    <mergeCell ref="F103:H103"/>
    <mergeCell ref="B104:D104"/>
    <mergeCell ref="A92:B98"/>
    <mergeCell ref="C92:C98"/>
    <mergeCell ref="A99:Q99"/>
    <mergeCell ref="A100:Q100"/>
    <mergeCell ref="A101:Q101"/>
    <mergeCell ref="B102:D102"/>
    <mergeCell ref="A64:A91"/>
    <mergeCell ref="B64:B91"/>
    <mergeCell ref="C64:C70"/>
    <mergeCell ref="C71:C77"/>
    <mergeCell ref="C78:C84"/>
    <mergeCell ref="C85:C91"/>
    <mergeCell ref="B43:B63"/>
    <mergeCell ref="C43:C49"/>
    <mergeCell ref="C50:C56"/>
    <mergeCell ref="C57:C63"/>
    <mergeCell ref="A15:A42"/>
    <mergeCell ref="B15:B42"/>
    <mergeCell ref="C15:C21"/>
    <mergeCell ref="C22:C28"/>
    <mergeCell ref="C29:C35"/>
    <mergeCell ref="C36:C42"/>
    <mergeCell ref="A10:Q10"/>
    <mergeCell ref="P11:Q11"/>
    <mergeCell ref="A12:A13"/>
    <mergeCell ref="B12:B13"/>
    <mergeCell ref="C12:C13"/>
    <mergeCell ref="D12:D13"/>
    <mergeCell ref="E12:E13"/>
    <mergeCell ref="F12:Q12"/>
    <mergeCell ref="A9:Q9"/>
    <mergeCell ref="M1:Q1"/>
    <mergeCell ref="M3:Q3"/>
    <mergeCell ref="M4:O4"/>
    <mergeCell ref="M5:Q5"/>
    <mergeCell ref="M7:Q7"/>
  </mergeCells>
  <pageMargins left="0.31496062992125984" right="0.31496062992125984" top="0.55118110236220474" bottom="0.35433070866141736" header="0.31496062992125984" footer="0.31496062992125984"/>
  <pageSetup paperSize="9" scale="42" orientation="landscape" r:id="rId1"/>
  <rowBreaks count="1" manualBreakCount="1">
    <brk id="6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9"/>
  <sheetViews>
    <sheetView view="pageBreakPreview" topLeftCell="C1" zoomScale="90" zoomScaleNormal="90" zoomScaleSheetLayoutView="90" workbookViewId="0">
      <pane ySplit="13" topLeftCell="A14" activePane="bottomLeft" state="frozen"/>
      <selection pane="bottomLeft" activeCell="M21" sqref="M21"/>
    </sheetView>
  </sheetViews>
  <sheetFormatPr defaultRowHeight="15" x14ac:dyDescent="0.25"/>
  <cols>
    <col min="1" max="1" width="6.5703125" style="1" customWidth="1"/>
    <col min="2" max="2" width="37.5703125" style="2" customWidth="1"/>
    <col min="3" max="3" width="41.42578125" style="2" customWidth="1"/>
    <col min="4" max="4" width="25.7109375" style="2" customWidth="1"/>
    <col min="5" max="5" width="16.140625" style="2" customWidth="1"/>
    <col min="6" max="6" width="15.42578125" style="2" customWidth="1"/>
    <col min="7" max="7" width="15" style="2" customWidth="1"/>
    <col min="8" max="12" width="15.7109375" style="2" customWidth="1"/>
    <col min="13" max="14" width="15.7109375" style="10" customWidth="1"/>
    <col min="15" max="17" width="15.7109375" style="2" customWidth="1"/>
    <col min="18" max="18" width="4.140625" style="4" customWidth="1"/>
    <col min="19" max="19" width="18.140625" style="5" customWidth="1"/>
    <col min="20" max="16384" width="9.140625" style="2"/>
  </cols>
  <sheetData>
    <row r="1" spans="1:19" ht="16.5" x14ac:dyDescent="0.25">
      <c r="G1" s="3"/>
      <c r="M1" s="68" t="s">
        <v>0</v>
      </c>
      <c r="N1" s="68"/>
      <c r="O1" s="68"/>
      <c r="P1" s="68"/>
      <c r="Q1" s="68"/>
    </row>
    <row r="2" spans="1:19" ht="13.5" customHeight="1" x14ac:dyDescent="0.25">
      <c r="G2" s="3"/>
      <c r="M2" s="6"/>
      <c r="N2" s="6"/>
      <c r="O2" s="7"/>
      <c r="P2" s="7"/>
      <c r="Q2" s="7"/>
    </row>
    <row r="3" spans="1:19" ht="29.25" customHeight="1" x14ac:dyDescent="0.25">
      <c r="G3" s="3"/>
      <c r="M3" s="69" t="s">
        <v>58</v>
      </c>
      <c r="N3" s="70"/>
      <c r="O3" s="70"/>
      <c r="P3" s="70"/>
      <c r="Q3" s="70"/>
    </row>
    <row r="4" spans="1:19" ht="13.5" customHeight="1" x14ac:dyDescent="0.25">
      <c r="G4" s="3"/>
      <c r="M4" s="71"/>
      <c r="N4" s="72"/>
      <c r="O4" s="72"/>
      <c r="P4" s="51" t="s">
        <v>56</v>
      </c>
      <c r="Q4" s="51"/>
    </row>
    <row r="5" spans="1:19" ht="13.5" customHeight="1" x14ac:dyDescent="0.25">
      <c r="G5" s="3"/>
      <c r="M5" s="73" t="s">
        <v>1</v>
      </c>
      <c r="N5" s="73"/>
      <c r="O5" s="73"/>
      <c r="P5" s="73"/>
      <c r="Q5" s="73"/>
    </row>
    <row r="6" spans="1:19" ht="13.5" customHeight="1" x14ac:dyDescent="0.25">
      <c r="G6" s="3"/>
      <c r="M6" s="8"/>
      <c r="N6" s="8"/>
      <c r="O6" s="57"/>
      <c r="P6" s="57"/>
      <c r="Q6" s="57"/>
    </row>
    <row r="7" spans="1:19" ht="15.75" customHeight="1" x14ac:dyDescent="0.25">
      <c r="G7" s="3"/>
      <c r="M7" s="74" t="s">
        <v>59</v>
      </c>
      <c r="N7" s="74"/>
      <c r="O7" s="74"/>
      <c r="P7" s="74"/>
      <c r="Q7" s="74"/>
    </row>
    <row r="8" spans="1:19" ht="16.5" x14ac:dyDescent="0.25">
      <c r="G8" s="3"/>
      <c r="N8" s="11"/>
      <c r="O8" s="12"/>
      <c r="P8" s="12"/>
      <c r="Q8" s="12"/>
    </row>
    <row r="9" spans="1:19" ht="21" customHeight="1" x14ac:dyDescent="0.25">
      <c r="A9" s="67" t="s">
        <v>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9" ht="22.5" customHeight="1" x14ac:dyDescent="0.25">
      <c r="A10" s="75" t="s">
        <v>57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9" ht="12" customHeight="1" x14ac:dyDescent="0.25">
      <c r="P11" s="76" t="s">
        <v>3</v>
      </c>
      <c r="Q11" s="76"/>
    </row>
    <row r="12" spans="1:19" ht="52.5" customHeight="1" x14ac:dyDescent="0.25">
      <c r="A12" s="77" t="s">
        <v>4</v>
      </c>
      <c r="B12" s="77" t="s">
        <v>5</v>
      </c>
      <c r="C12" s="78" t="s">
        <v>6</v>
      </c>
      <c r="D12" s="77" t="s">
        <v>7</v>
      </c>
      <c r="E12" s="77" t="s">
        <v>8</v>
      </c>
      <c r="F12" s="77" t="s">
        <v>9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9" ht="37.5" customHeight="1" x14ac:dyDescent="0.25">
      <c r="A13" s="77"/>
      <c r="B13" s="77"/>
      <c r="C13" s="79"/>
      <c r="D13" s="77"/>
      <c r="E13" s="77"/>
      <c r="F13" s="56" t="s">
        <v>10</v>
      </c>
      <c r="G13" s="56" t="s">
        <v>11</v>
      </c>
      <c r="H13" s="56" t="s">
        <v>12</v>
      </c>
      <c r="I13" s="56" t="s">
        <v>13</v>
      </c>
      <c r="J13" s="56" t="s">
        <v>14</v>
      </c>
      <c r="K13" s="56" t="s">
        <v>15</v>
      </c>
      <c r="L13" s="56" t="s">
        <v>16</v>
      </c>
      <c r="M13" s="14" t="s">
        <v>17</v>
      </c>
      <c r="N13" s="14" t="s">
        <v>18</v>
      </c>
      <c r="O13" s="56" t="s">
        <v>19</v>
      </c>
      <c r="P13" s="56" t="s">
        <v>20</v>
      </c>
      <c r="Q13" s="56" t="s">
        <v>21</v>
      </c>
    </row>
    <row r="14" spans="1:19" s="20" customFormat="1" ht="15" customHeight="1" x14ac:dyDescent="0.2">
      <c r="A14" s="15">
        <v>1</v>
      </c>
      <c r="B14" s="15">
        <v>2</v>
      </c>
      <c r="C14" s="15">
        <v>3</v>
      </c>
      <c r="D14" s="15">
        <v>4</v>
      </c>
      <c r="E14" s="16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15">
        <v>12</v>
      </c>
      <c r="M14" s="17">
        <v>13</v>
      </c>
      <c r="N14" s="17">
        <v>14</v>
      </c>
      <c r="O14" s="15">
        <v>15</v>
      </c>
      <c r="P14" s="15">
        <v>16</v>
      </c>
      <c r="Q14" s="15">
        <v>17</v>
      </c>
      <c r="R14" s="18"/>
      <c r="S14" s="19"/>
    </row>
    <row r="15" spans="1:19" s="20" customFormat="1" ht="15.95" customHeight="1" x14ac:dyDescent="0.2">
      <c r="A15" s="88" t="s">
        <v>22</v>
      </c>
      <c r="B15" s="90" t="s">
        <v>47</v>
      </c>
      <c r="C15" s="83" t="s">
        <v>48</v>
      </c>
      <c r="D15" s="21" t="s">
        <v>23</v>
      </c>
      <c r="E15" s="22">
        <f>E16+E17+E18+E19+E21</f>
        <v>11491.434370000001</v>
      </c>
      <c r="F15" s="22">
        <f>F16+F17+F18+F19+F21</f>
        <v>0</v>
      </c>
      <c r="G15" s="22">
        <f t="shared" ref="G15:Q15" si="0">G16+G17+G18+G19+G21</f>
        <v>810.56713000000002</v>
      </c>
      <c r="H15" s="22">
        <f t="shared" si="0"/>
        <v>810.56713000000002</v>
      </c>
      <c r="I15" s="22">
        <f t="shared" si="0"/>
        <v>810.56713000000002</v>
      </c>
      <c r="J15" s="22">
        <f t="shared" si="0"/>
        <v>810.56713000000002</v>
      </c>
      <c r="K15" s="22">
        <f t="shared" si="0"/>
        <v>1065.0671299999999</v>
      </c>
      <c r="L15" s="22">
        <f t="shared" si="0"/>
        <v>269.47915</v>
      </c>
      <c r="M15" s="22">
        <f t="shared" si="0"/>
        <v>802.45858999999996</v>
      </c>
      <c r="N15" s="22">
        <f t="shared" si="0"/>
        <v>1010.56713</v>
      </c>
      <c r="O15" s="22">
        <f t="shared" si="0"/>
        <v>1040.66713</v>
      </c>
      <c r="P15" s="22">
        <f t="shared" si="0"/>
        <v>1159.7636500000001</v>
      </c>
      <c r="Q15" s="22">
        <f t="shared" si="0"/>
        <v>2901.1630700000005</v>
      </c>
      <c r="R15" s="18"/>
      <c r="S15" s="19"/>
    </row>
    <row r="16" spans="1:19" s="20" customFormat="1" ht="15.95" customHeight="1" x14ac:dyDescent="0.2">
      <c r="A16" s="89"/>
      <c r="B16" s="91"/>
      <c r="C16" s="84"/>
      <c r="D16" s="54" t="s">
        <v>24</v>
      </c>
      <c r="E16" s="22">
        <f t="shared" ref="E16:E20" si="1">SUM(F16:Q16)</f>
        <v>0</v>
      </c>
      <c r="F16" s="25">
        <f>F23+F30+F37</f>
        <v>0</v>
      </c>
      <c r="G16" s="25">
        <f t="shared" ref="G16:Q16" si="2">G23+G30+G37</f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  <c r="M16" s="25">
        <f t="shared" si="2"/>
        <v>0</v>
      </c>
      <c r="N16" s="25">
        <f t="shared" si="2"/>
        <v>0</v>
      </c>
      <c r="O16" s="25">
        <f t="shared" si="2"/>
        <v>0</v>
      </c>
      <c r="P16" s="25">
        <f t="shared" si="2"/>
        <v>0</v>
      </c>
      <c r="Q16" s="25">
        <f t="shared" si="2"/>
        <v>0</v>
      </c>
      <c r="R16" s="18"/>
      <c r="S16" s="19"/>
    </row>
    <row r="17" spans="1:19" s="20" customFormat="1" ht="15.95" customHeight="1" x14ac:dyDescent="0.2">
      <c r="A17" s="89"/>
      <c r="B17" s="91"/>
      <c r="C17" s="84"/>
      <c r="D17" s="54" t="s">
        <v>25</v>
      </c>
      <c r="E17" s="22">
        <f t="shared" si="1"/>
        <v>0</v>
      </c>
      <c r="F17" s="25">
        <f t="shared" ref="F17:Q21" si="3">F24+F31+F38</f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  <c r="J17" s="25">
        <f t="shared" si="3"/>
        <v>0</v>
      </c>
      <c r="K17" s="25">
        <f t="shared" si="3"/>
        <v>0</v>
      </c>
      <c r="L17" s="25">
        <f t="shared" si="3"/>
        <v>0</v>
      </c>
      <c r="M17" s="25">
        <f t="shared" si="3"/>
        <v>0</v>
      </c>
      <c r="N17" s="25">
        <f t="shared" si="3"/>
        <v>0</v>
      </c>
      <c r="O17" s="25">
        <f t="shared" si="3"/>
        <v>0</v>
      </c>
      <c r="P17" s="25">
        <f t="shared" si="3"/>
        <v>0</v>
      </c>
      <c r="Q17" s="25">
        <f t="shared" si="3"/>
        <v>0</v>
      </c>
      <c r="R17" s="18"/>
      <c r="S17" s="19"/>
    </row>
    <row r="18" spans="1:19" s="20" customFormat="1" ht="15.95" customHeight="1" x14ac:dyDescent="0.2">
      <c r="A18" s="89"/>
      <c r="B18" s="91"/>
      <c r="C18" s="84"/>
      <c r="D18" s="55" t="s">
        <v>26</v>
      </c>
      <c r="E18" s="58">
        <f t="shared" si="1"/>
        <v>10203.73437</v>
      </c>
      <c r="F18" s="25">
        <f t="shared" si="3"/>
        <v>0</v>
      </c>
      <c r="G18" s="25">
        <f t="shared" si="3"/>
        <v>810.56713000000002</v>
      </c>
      <c r="H18" s="25">
        <f t="shared" si="3"/>
        <v>810.56713000000002</v>
      </c>
      <c r="I18" s="25">
        <f t="shared" si="3"/>
        <v>810.56713000000002</v>
      </c>
      <c r="J18" s="25">
        <f t="shared" si="3"/>
        <v>810.56713000000002</v>
      </c>
      <c r="K18" s="25">
        <f t="shared" si="3"/>
        <v>1065.0671299999999</v>
      </c>
      <c r="L18" s="25">
        <f t="shared" si="3"/>
        <v>269.47915</v>
      </c>
      <c r="M18" s="25">
        <f t="shared" si="3"/>
        <v>802.45858999999996</v>
      </c>
      <c r="N18" s="25">
        <f t="shared" si="3"/>
        <v>1010.56713</v>
      </c>
      <c r="O18" s="25">
        <f t="shared" si="3"/>
        <v>1040.66713</v>
      </c>
      <c r="P18" s="25">
        <f t="shared" si="3"/>
        <v>1159.7636500000001</v>
      </c>
      <c r="Q18" s="25">
        <f t="shared" si="3"/>
        <v>1613.4630700000002</v>
      </c>
      <c r="R18" s="18"/>
      <c r="S18" s="19"/>
    </row>
    <row r="19" spans="1:19" s="20" customFormat="1" ht="33" customHeight="1" x14ac:dyDescent="0.2">
      <c r="A19" s="89"/>
      <c r="B19" s="91"/>
      <c r="C19" s="84"/>
      <c r="D19" s="28" t="s">
        <v>27</v>
      </c>
      <c r="E19" s="22">
        <f t="shared" si="1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si="3"/>
        <v>0</v>
      </c>
      <c r="J19" s="25">
        <f t="shared" si="3"/>
        <v>0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0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18"/>
      <c r="S19" s="19"/>
    </row>
    <row r="20" spans="1:19" s="20" customFormat="1" ht="15.95" customHeight="1" x14ac:dyDescent="0.2">
      <c r="A20" s="89"/>
      <c r="B20" s="91"/>
      <c r="C20" s="84"/>
      <c r="D20" s="28" t="s">
        <v>28</v>
      </c>
      <c r="E20" s="22">
        <f t="shared" si="1"/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0</v>
      </c>
      <c r="O20" s="25">
        <f t="shared" si="3"/>
        <v>0</v>
      </c>
      <c r="P20" s="25">
        <f t="shared" si="3"/>
        <v>0</v>
      </c>
      <c r="Q20" s="25">
        <f t="shared" si="3"/>
        <v>0</v>
      </c>
      <c r="R20" s="18"/>
      <c r="S20" s="19"/>
    </row>
    <row r="21" spans="1:19" s="20" customFormat="1" ht="15.95" customHeight="1" x14ac:dyDescent="0.2">
      <c r="A21" s="89"/>
      <c r="B21" s="91"/>
      <c r="C21" s="84"/>
      <c r="D21" s="28" t="s">
        <v>29</v>
      </c>
      <c r="E21" s="22">
        <f>SUM(F21:Q21)</f>
        <v>1287.7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  <c r="O21" s="25">
        <f t="shared" si="3"/>
        <v>0</v>
      </c>
      <c r="P21" s="25">
        <f t="shared" si="3"/>
        <v>0</v>
      </c>
      <c r="Q21" s="25">
        <f t="shared" si="3"/>
        <v>1287.7</v>
      </c>
      <c r="R21" s="18"/>
      <c r="S21" s="19"/>
    </row>
    <row r="22" spans="1:19" s="20" customFormat="1" ht="15" customHeight="1" x14ac:dyDescent="0.2">
      <c r="A22" s="89"/>
      <c r="B22" s="91"/>
      <c r="C22" s="85" t="s">
        <v>49</v>
      </c>
      <c r="D22" s="21" t="s">
        <v>23</v>
      </c>
      <c r="E22" s="22">
        <f>E23+E24+E25+E26+E28</f>
        <v>0</v>
      </c>
      <c r="F22" s="22">
        <f>F23+F24+F25+F26+F28</f>
        <v>0</v>
      </c>
      <c r="G22" s="22">
        <f t="shared" ref="G22:Q22" si="4">G23+G24+G25+G26+G28</f>
        <v>0</v>
      </c>
      <c r="H22" s="22">
        <f t="shared" si="4"/>
        <v>0</v>
      </c>
      <c r="I22" s="22">
        <f t="shared" si="4"/>
        <v>0</v>
      </c>
      <c r="J22" s="22">
        <f t="shared" si="4"/>
        <v>0</v>
      </c>
      <c r="K22" s="22">
        <f t="shared" si="4"/>
        <v>0</v>
      </c>
      <c r="L22" s="22">
        <f t="shared" si="4"/>
        <v>0</v>
      </c>
      <c r="M22" s="22">
        <f t="shared" si="4"/>
        <v>0</v>
      </c>
      <c r="N22" s="22">
        <f t="shared" si="4"/>
        <v>0</v>
      </c>
      <c r="O22" s="22">
        <f t="shared" si="4"/>
        <v>0</v>
      </c>
      <c r="P22" s="22">
        <f t="shared" si="4"/>
        <v>0</v>
      </c>
      <c r="Q22" s="22">
        <f t="shared" si="4"/>
        <v>0</v>
      </c>
      <c r="R22" s="18"/>
      <c r="S22" s="19"/>
    </row>
    <row r="23" spans="1:19" s="20" customFormat="1" ht="15" customHeight="1" x14ac:dyDescent="0.2">
      <c r="A23" s="89"/>
      <c r="B23" s="91"/>
      <c r="C23" s="86"/>
      <c r="D23" s="54" t="s">
        <v>24</v>
      </c>
      <c r="E23" s="22">
        <f t="shared" ref="E23:E28" si="5">SUM(F23:Q23)</f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18"/>
      <c r="S23" s="19"/>
    </row>
    <row r="24" spans="1:19" s="20" customFormat="1" ht="15" customHeight="1" x14ac:dyDescent="0.2">
      <c r="A24" s="89"/>
      <c r="B24" s="91"/>
      <c r="C24" s="86"/>
      <c r="D24" s="54" t="s">
        <v>25</v>
      </c>
      <c r="E24" s="22">
        <f t="shared" si="5"/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18"/>
      <c r="S24" s="19"/>
    </row>
    <row r="25" spans="1:19" s="20" customFormat="1" ht="15" customHeight="1" x14ac:dyDescent="0.2">
      <c r="A25" s="89"/>
      <c r="B25" s="91"/>
      <c r="C25" s="86"/>
      <c r="D25" s="55" t="s">
        <v>26</v>
      </c>
      <c r="E25" s="22">
        <f t="shared" si="5"/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18"/>
      <c r="S25" s="19"/>
    </row>
    <row r="26" spans="1:19" s="20" customFormat="1" ht="30" customHeight="1" x14ac:dyDescent="0.2">
      <c r="A26" s="89"/>
      <c r="B26" s="91"/>
      <c r="C26" s="86"/>
      <c r="D26" s="28" t="s">
        <v>27</v>
      </c>
      <c r="E26" s="22">
        <f t="shared" si="5"/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18"/>
      <c r="S26" s="19"/>
    </row>
    <row r="27" spans="1:19" s="20" customFormat="1" ht="15" customHeight="1" x14ac:dyDescent="0.2">
      <c r="A27" s="89"/>
      <c r="B27" s="91"/>
      <c r="C27" s="86"/>
      <c r="D27" s="28" t="s">
        <v>28</v>
      </c>
      <c r="E27" s="22">
        <f t="shared" si="5"/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18"/>
      <c r="S27" s="19"/>
    </row>
    <row r="28" spans="1:19" s="20" customFormat="1" ht="15" customHeight="1" x14ac:dyDescent="0.2">
      <c r="A28" s="89"/>
      <c r="B28" s="91"/>
      <c r="C28" s="87"/>
      <c r="D28" s="28" t="s">
        <v>29</v>
      </c>
      <c r="E28" s="22">
        <f t="shared" si="5"/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18"/>
      <c r="S28" s="19"/>
    </row>
    <row r="29" spans="1:19" s="20" customFormat="1" ht="15" customHeight="1" x14ac:dyDescent="0.2">
      <c r="A29" s="89"/>
      <c r="B29" s="91"/>
      <c r="C29" s="83" t="s">
        <v>50</v>
      </c>
      <c r="D29" s="21" t="s">
        <v>23</v>
      </c>
      <c r="E29" s="22">
        <f>E30+E31+E32+E33+E35</f>
        <v>11203.73437</v>
      </c>
      <c r="F29" s="22">
        <f>F30+F31+F32+F33+F35</f>
        <v>0</v>
      </c>
      <c r="G29" s="22">
        <f t="shared" ref="G29:Q29" si="6">G30+G31+G32+G33+G35</f>
        <v>810.56713000000002</v>
      </c>
      <c r="H29" s="22">
        <f t="shared" si="6"/>
        <v>810.56713000000002</v>
      </c>
      <c r="I29" s="22">
        <f t="shared" si="6"/>
        <v>810.56713000000002</v>
      </c>
      <c r="J29" s="22">
        <f t="shared" si="6"/>
        <v>810.56713000000002</v>
      </c>
      <c r="K29" s="22">
        <f t="shared" si="6"/>
        <v>1065.0671299999999</v>
      </c>
      <c r="L29" s="22">
        <f t="shared" si="6"/>
        <v>269.47915</v>
      </c>
      <c r="M29" s="22">
        <f t="shared" si="6"/>
        <v>802.45858999999996</v>
      </c>
      <c r="N29" s="22">
        <f t="shared" si="6"/>
        <v>1010.56713</v>
      </c>
      <c r="O29" s="22">
        <f t="shared" si="6"/>
        <v>1040.66713</v>
      </c>
      <c r="P29" s="22">
        <f t="shared" si="6"/>
        <v>1159.7636500000001</v>
      </c>
      <c r="Q29" s="22">
        <f t="shared" si="6"/>
        <v>2613.4630700000002</v>
      </c>
      <c r="R29" s="18"/>
      <c r="S29" s="19"/>
    </row>
    <row r="30" spans="1:19" s="20" customFormat="1" ht="15" customHeight="1" x14ac:dyDescent="0.2">
      <c r="A30" s="89"/>
      <c r="B30" s="91"/>
      <c r="C30" s="84"/>
      <c r="D30" s="54" t="s">
        <v>24</v>
      </c>
      <c r="E30" s="22">
        <f t="shared" ref="E30:E35" si="7">SUM(F30:Q30)</f>
        <v>0</v>
      </c>
      <c r="F30" s="25">
        <f>F37+F44+F51+F58</f>
        <v>0</v>
      </c>
      <c r="G30" s="25">
        <f t="shared" ref="G30:Q30" si="8">G37+G44+G51+G58</f>
        <v>0</v>
      </c>
      <c r="H30" s="25">
        <f t="shared" si="8"/>
        <v>0</v>
      </c>
      <c r="I30" s="25">
        <f t="shared" si="8"/>
        <v>0</v>
      </c>
      <c r="J30" s="25">
        <f t="shared" si="8"/>
        <v>0</v>
      </c>
      <c r="K30" s="25">
        <f t="shared" si="8"/>
        <v>0</v>
      </c>
      <c r="L30" s="25">
        <f t="shared" si="8"/>
        <v>0</v>
      </c>
      <c r="M30" s="26">
        <f t="shared" si="8"/>
        <v>0</v>
      </c>
      <c r="N30" s="26">
        <f t="shared" si="8"/>
        <v>0</v>
      </c>
      <c r="O30" s="25">
        <f t="shared" si="8"/>
        <v>0</v>
      </c>
      <c r="P30" s="25">
        <f t="shared" si="8"/>
        <v>0</v>
      </c>
      <c r="Q30" s="25">
        <f t="shared" si="8"/>
        <v>0</v>
      </c>
      <c r="R30" s="18"/>
      <c r="S30" s="19"/>
    </row>
    <row r="31" spans="1:19" s="20" customFormat="1" ht="15" customHeight="1" x14ac:dyDescent="0.2">
      <c r="A31" s="89"/>
      <c r="B31" s="91"/>
      <c r="C31" s="84"/>
      <c r="D31" s="54" t="s">
        <v>25</v>
      </c>
      <c r="E31" s="22">
        <f t="shared" si="7"/>
        <v>0</v>
      </c>
      <c r="F31" s="25">
        <f t="shared" ref="F31:Q35" si="9">F38+F45+F52+F59</f>
        <v>0</v>
      </c>
      <c r="G31" s="25">
        <f t="shared" si="9"/>
        <v>0</v>
      </c>
      <c r="H31" s="25">
        <f t="shared" si="9"/>
        <v>0</v>
      </c>
      <c r="I31" s="25">
        <f t="shared" si="9"/>
        <v>0</v>
      </c>
      <c r="J31" s="25">
        <f t="shared" si="9"/>
        <v>0</v>
      </c>
      <c r="K31" s="25">
        <f t="shared" si="9"/>
        <v>0</v>
      </c>
      <c r="L31" s="25">
        <f t="shared" si="9"/>
        <v>0</v>
      </c>
      <c r="M31" s="26">
        <f t="shared" si="9"/>
        <v>0</v>
      </c>
      <c r="N31" s="26">
        <f t="shared" si="9"/>
        <v>0</v>
      </c>
      <c r="O31" s="25">
        <f t="shared" si="9"/>
        <v>0</v>
      </c>
      <c r="P31" s="25">
        <f t="shared" si="9"/>
        <v>0</v>
      </c>
      <c r="Q31" s="25">
        <f t="shared" si="9"/>
        <v>0</v>
      </c>
      <c r="R31" s="18"/>
      <c r="S31" s="19"/>
    </row>
    <row r="32" spans="1:19" s="20" customFormat="1" ht="15" customHeight="1" x14ac:dyDescent="0.2">
      <c r="A32" s="89"/>
      <c r="B32" s="91"/>
      <c r="C32" s="84"/>
      <c r="D32" s="55" t="s">
        <v>26</v>
      </c>
      <c r="E32" s="58">
        <f t="shared" si="7"/>
        <v>10203.73437</v>
      </c>
      <c r="F32" s="59">
        <v>0</v>
      </c>
      <c r="G32" s="59">
        <v>810.56713000000002</v>
      </c>
      <c r="H32" s="59">
        <v>810.56713000000002</v>
      </c>
      <c r="I32" s="59">
        <v>810.56713000000002</v>
      </c>
      <c r="J32" s="25">
        <v>810.56713000000002</v>
      </c>
      <c r="K32" s="25">
        <v>1065.0671299999999</v>
      </c>
      <c r="L32" s="25">
        <v>269.47915</v>
      </c>
      <c r="M32" s="26">
        <v>802.45858999999996</v>
      </c>
      <c r="N32" s="26">
        <v>1010.56713</v>
      </c>
      <c r="O32" s="25">
        <v>1040.66713</v>
      </c>
      <c r="P32" s="59">
        <v>1159.7636500000001</v>
      </c>
      <c r="Q32" s="60">
        <f>2472.6287-854.26519-4.90044</f>
        <v>1613.4630700000002</v>
      </c>
      <c r="R32" s="18"/>
      <c r="S32" s="19"/>
    </row>
    <row r="33" spans="1:19" s="20" customFormat="1" ht="30" customHeight="1" x14ac:dyDescent="0.2">
      <c r="A33" s="89"/>
      <c r="B33" s="91"/>
      <c r="C33" s="84"/>
      <c r="D33" s="28" t="s">
        <v>27</v>
      </c>
      <c r="E33" s="22">
        <f t="shared" si="7"/>
        <v>0</v>
      </c>
      <c r="F33" s="25">
        <f t="shared" si="9"/>
        <v>0</v>
      </c>
      <c r="G33" s="25">
        <f t="shared" si="9"/>
        <v>0</v>
      </c>
      <c r="H33" s="25">
        <f t="shared" si="9"/>
        <v>0</v>
      </c>
      <c r="I33" s="25">
        <f t="shared" si="9"/>
        <v>0</v>
      </c>
      <c r="J33" s="25">
        <f t="shared" si="9"/>
        <v>0</v>
      </c>
      <c r="K33" s="25">
        <f t="shared" si="9"/>
        <v>0</v>
      </c>
      <c r="L33" s="25">
        <f>L40+L47+L54+L61</f>
        <v>0</v>
      </c>
      <c r="M33" s="26">
        <f t="shared" si="9"/>
        <v>0</v>
      </c>
      <c r="N33" s="26">
        <f t="shared" si="9"/>
        <v>0</v>
      </c>
      <c r="O33" s="25">
        <f t="shared" si="9"/>
        <v>0</v>
      </c>
      <c r="P33" s="25">
        <f t="shared" si="9"/>
        <v>0</v>
      </c>
      <c r="Q33" s="52">
        <v>0</v>
      </c>
      <c r="R33" s="18"/>
      <c r="S33" s="19"/>
    </row>
    <row r="34" spans="1:19" s="20" customFormat="1" ht="15" customHeight="1" x14ac:dyDescent="0.2">
      <c r="A34" s="89"/>
      <c r="B34" s="91"/>
      <c r="C34" s="84"/>
      <c r="D34" s="28" t="s">
        <v>28</v>
      </c>
      <c r="E34" s="22">
        <f t="shared" si="7"/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5">
        <f t="shared" si="9"/>
        <v>0</v>
      </c>
      <c r="K34" s="25">
        <f t="shared" si="9"/>
        <v>0</v>
      </c>
      <c r="L34" s="25">
        <f t="shared" si="9"/>
        <v>0</v>
      </c>
      <c r="M34" s="26">
        <f t="shared" si="9"/>
        <v>0</v>
      </c>
      <c r="N34" s="26">
        <f t="shared" si="9"/>
        <v>0</v>
      </c>
      <c r="O34" s="25">
        <f t="shared" si="9"/>
        <v>0</v>
      </c>
      <c r="P34" s="25">
        <f t="shared" si="9"/>
        <v>0</v>
      </c>
      <c r="Q34" s="52">
        <v>0</v>
      </c>
      <c r="R34" s="18"/>
      <c r="S34" s="19"/>
    </row>
    <row r="35" spans="1:19" s="20" customFormat="1" ht="15" customHeight="1" x14ac:dyDescent="0.2">
      <c r="A35" s="89"/>
      <c r="B35" s="91"/>
      <c r="C35" s="84"/>
      <c r="D35" s="28" t="s">
        <v>29</v>
      </c>
      <c r="E35" s="22">
        <f t="shared" si="7"/>
        <v>1000</v>
      </c>
      <c r="F35" s="25">
        <f t="shared" si="9"/>
        <v>0</v>
      </c>
      <c r="G35" s="25">
        <f t="shared" si="9"/>
        <v>0</v>
      </c>
      <c r="H35" s="25">
        <f t="shared" si="9"/>
        <v>0</v>
      </c>
      <c r="I35" s="25">
        <f t="shared" si="9"/>
        <v>0</v>
      </c>
      <c r="J35" s="25">
        <f t="shared" si="9"/>
        <v>0</v>
      </c>
      <c r="K35" s="25">
        <f t="shared" si="9"/>
        <v>0</v>
      </c>
      <c r="L35" s="25">
        <f t="shared" si="9"/>
        <v>0</v>
      </c>
      <c r="M35" s="26">
        <f t="shared" si="9"/>
        <v>0</v>
      </c>
      <c r="N35" s="26">
        <f t="shared" si="9"/>
        <v>0</v>
      </c>
      <c r="O35" s="25">
        <f t="shared" si="9"/>
        <v>0</v>
      </c>
      <c r="P35" s="25">
        <f t="shared" si="9"/>
        <v>0</v>
      </c>
      <c r="Q35" s="53">
        <f>1000</f>
        <v>1000</v>
      </c>
      <c r="R35" s="18"/>
      <c r="S35" s="19"/>
    </row>
    <row r="36" spans="1:19" s="20" customFormat="1" ht="15" customHeight="1" x14ac:dyDescent="0.2">
      <c r="A36" s="89"/>
      <c r="B36" s="91"/>
      <c r="C36" s="92" t="s">
        <v>31</v>
      </c>
      <c r="D36" s="21" t="s">
        <v>23</v>
      </c>
      <c r="E36" s="22">
        <f>E37+E38+E39+E40+E42</f>
        <v>287.7</v>
      </c>
      <c r="F36" s="22">
        <f>F37+F38+F39+F40+F42</f>
        <v>0</v>
      </c>
      <c r="G36" s="22">
        <f t="shared" ref="G36:Q36" si="10">G37+G38+G39+G40+G42</f>
        <v>0</v>
      </c>
      <c r="H36" s="22">
        <f t="shared" si="10"/>
        <v>0</v>
      </c>
      <c r="I36" s="22">
        <f t="shared" si="10"/>
        <v>0</v>
      </c>
      <c r="J36" s="22">
        <f t="shared" si="10"/>
        <v>0</v>
      </c>
      <c r="K36" s="22">
        <f t="shared" si="10"/>
        <v>0</v>
      </c>
      <c r="L36" s="22">
        <f t="shared" si="10"/>
        <v>0</v>
      </c>
      <c r="M36" s="22">
        <f t="shared" si="10"/>
        <v>0</v>
      </c>
      <c r="N36" s="22">
        <f t="shared" si="10"/>
        <v>0</v>
      </c>
      <c r="O36" s="22">
        <f t="shared" si="10"/>
        <v>0</v>
      </c>
      <c r="P36" s="22">
        <f t="shared" si="10"/>
        <v>0</v>
      </c>
      <c r="Q36" s="22">
        <f t="shared" si="10"/>
        <v>287.7</v>
      </c>
      <c r="R36" s="18"/>
      <c r="S36" s="19"/>
    </row>
    <row r="37" spans="1:19" s="20" customFormat="1" ht="15" customHeight="1" x14ac:dyDescent="0.2">
      <c r="A37" s="89"/>
      <c r="B37" s="91"/>
      <c r="C37" s="93"/>
      <c r="D37" s="54" t="s">
        <v>24</v>
      </c>
      <c r="E37" s="22">
        <f t="shared" ref="E37:E42" si="11">SUM(F37:Q37)</f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18"/>
      <c r="S37" s="19"/>
    </row>
    <row r="38" spans="1:19" s="20" customFormat="1" ht="15" customHeight="1" x14ac:dyDescent="0.2">
      <c r="A38" s="89"/>
      <c r="B38" s="91"/>
      <c r="C38" s="93"/>
      <c r="D38" s="54" t="s">
        <v>25</v>
      </c>
      <c r="E38" s="22">
        <f t="shared" si="11"/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18"/>
      <c r="S38" s="19"/>
    </row>
    <row r="39" spans="1:19" s="20" customFormat="1" ht="15" customHeight="1" x14ac:dyDescent="0.2">
      <c r="A39" s="89"/>
      <c r="B39" s="91"/>
      <c r="C39" s="93"/>
      <c r="D39" s="55" t="s">
        <v>26</v>
      </c>
      <c r="E39" s="22">
        <f t="shared" si="11"/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18"/>
      <c r="S39" s="19"/>
    </row>
    <row r="40" spans="1:19" s="20" customFormat="1" ht="30" customHeight="1" x14ac:dyDescent="0.2">
      <c r="A40" s="89"/>
      <c r="B40" s="91"/>
      <c r="C40" s="93"/>
      <c r="D40" s="28" t="s">
        <v>27</v>
      </c>
      <c r="E40" s="22">
        <f t="shared" si="11"/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18"/>
      <c r="S40" s="19"/>
    </row>
    <row r="41" spans="1:19" s="20" customFormat="1" ht="15" customHeight="1" x14ac:dyDescent="0.2">
      <c r="A41" s="89"/>
      <c r="B41" s="91"/>
      <c r="C41" s="93"/>
      <c r="D41" s="28" t="s">
        <v>28</v>
      </c>
      <c r="E41" s="22">
        <f t="shared" si="11"/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18"/>
      <c r="S41" s="19"/>
    </row>
    <row r="42" spans="1:19" s="20" customFormat="1" ht="15" customHeight="1" x14ac:dyDescent="0.2">
      <c r="A42" s="89"/>
      <c r="B42" s="91"/>
      <c r="C42" s="94"/>
      <c r="D42" s="28" t="s">
        <v>29</v>
      </c>
      <c r="E42" s="22">
        <f t="shared" si="11"/>
        <v>287.7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287.7</v>
      </c>
      <c r="R42" s="18"/>
      <c r="S42" s="19"/>
    </row>
    <row r="43" spans="1:19" s="5" customFormat="1" ht="15" customHeight="1" x14ac:dyDescent="0.25">
      <c r="A43" s="97" t="s">
        <v>30</v>
      </c>
      <c r="B43" s="81" t="s">
        <v>51</v>
      </c>
      <c r="C43" s="83" t="s">
        <v>52</v>
      </c>
      <c r="D43" s="34" t="s">
        <v>23</v>
      </c>
      <c r="E43" s="22">
        <f>E44+E45+E46+E47+E49</f>
        <v>21339.360358000002</v>
      </c>
      <c r="F43" s="22">
        <f t="shared" ref="F43:P43" si="12">F44+F45+F46+F47+F48+F49</f>
        <v>280</v>
      </c>
      <c r="G43" s="22">
        <f t="shared" si="12"/>
        <v>1219.4000000000001</v>
      </c>
      <c r="H43" s="22">
        <f t="shared" si="12"/>
        <v>1624.5</v>
      </c>
      <c r="I43" s="22">
        <f t="shared" si="12"/>
        <v>936.2</v>
      </c>
      <c r="J43" s="22">
        <f t="shared" si="12"/>
        <v>904.6</v>
      </c>
      <c r="K43" s="22">
        <f t="shared" si="12"/>
        <v>1922.3</v>
      </c>
      <c r="L43" s="22">
        <f t="shared" si="12"/>
        <v>1156.178193</v>
      </c>
      <c r="M43" s="23">
        <f t="shared" si="12"/>
        <v>1651.577753</v>
      </c>
      <c r="N43" s="23">
        <f t="shared" si="12"/>
        <v>2448.077753</v>
      </c>
      <c r="O43" s="22">
        <f t="shared" si="12"/>
        <v>906.07775300000003</v>
      </c>
      <c r="P43" s="22">
        <f t="shared" si="12"/>
        <v>1134.9777530000001</v>
      </c>
      <c r="Q43" s="22">
        <f>Q44+Q45+Q46+Q47+Q48+Q49</f>
        <v>7155.4711530000004</v>
      </c>
      <c r="R43" s="4"/>
    </row>
    <row r="44" spans="1:19" s="5" customFormat="1" ht="15" customHeight="1" x14ac:dyDescent="0.25">
      <c r="A44" s="98"/>
      <c r="B44" s="82"/>
      <c r="C44" s="84"/>
      <c r="D44" s="35" t="s">
        <v>24</v>
      </c>
      <c r="E44" s="22">
        <f t="shared" ref="E44:E48" si="13">SUM(F44:Q44)</f>
        <v>0</v>
      </c>
      <c r="F44" s="25">
        <f t="shared" ref="F44:Q49" si="14">F51+F58+F65</f>
        <v>0</v>
      </c>
      <c r="G44" s="25">
        <f t="shared" si="14"/>
        <v>0</v>
      </c>
      <c r="H44" s="25">
        <f t="shared" si="14"/>
        <v>0</v>
      </c>
      <c r="I44" s="25">
        <f t="shared" si="14"/>
        <v>0</v>
      </c>
      <c r="J44" s="25">
        <f t="shared" si="14"/>
        <v>0</v>
      </c>
      <c r="K44" s="25">
        <f t="shared" si="14"/>
        <v>0</v>
      </c>
      <c r="L44" s="25">
        <f t="shared" si="14"/>
        <v>0</v>
      </c>
      <c r="M44" s="25">
        <f t="shared" si="14"/>
        <v>0</v>
      </c>
      <c r="N44" s="25">
        <f t="shared" si="14"/>
        <v>0</v>
      </c>
      <c r="O44" s="25">
        <f t="shared" si="14"/>
        <v>0</v>
      </c>
      <c r="P44" s="25">
        <f t="shared" si="14"/>
        <v>0</v>
      </c>
      <c r="Q44" s="25">
        <f t="shared" si="14"/>
        <v>0</v>
      </c>
      <c r="R44" s="4"/>
    </row>
    <row r="45" spans="1:19" s="5" customFormat="1" ht="15" customHeight="1" x14ac:dyDescent="0.25">
      <c r="A45" s="98"/>
      <c r="B45" s="82"/>
      <c r="C45" s="84"/>
      <c r="D45" s="35" t="s">
        <v>25</v>
      </c>
      <c r="E45" s="22">
        <f t="shared" si="13"/>
        <v>0</v>
      </c>
      <c r="F45" s="25">
        <f t="shared" si="14"/>
        <v>0</v>
      </c>
      <c r="G45" s="25">
        <f t="shared" si="14"/>
        <v>0</v>
      </c>
      <c r="H45" s="25">
        <f t="shared" si="14"/>
        <v>0</v>
      </c>
      <c r="I45" s="25">
        <f t="shared" si="14"/>
        <v>0</v>
      </c>
      <c r="J45" s="25">
        <f t="shared" si="14"/>
        <v>0</v>
      </c>
      <c r="K45" s="25">
        <f t="shared" si="14"/>
        <v>0</v>
      </c>
      <c r="L45" s="25">
        <f t="shared" si="14"/>
        <v>0</v>
      </c>
      <c r="M45" s="25">
        <f t="shared" si="14"/>
        <v>0</v>
      </c>
      <c r="N45" s="25">
        <f t="shared" si="14"/>
        <v>0</v>
      </c>
      <c r="O45" s="25">
        <f t="shared" si="14"/>
        <v>0</v>
      </c>
      <c r="P45" s="25">
        <f t="shared" si="14"/>
        <v>0</v>
      </c>
      <c r="Q45" s="25">
        <f t="shared" si="14"/>
        <v>0</v>
      </c>
      <c r="R45" s="4"/>
    </row>
    <row r="46" spans="1:19" s="5" customFormat="1" ht="15" customHeight="1" x14ac:dyDescent="0.25">
      <c r="A46" s="98"/>
      <c r="B46" s="82"/>
      <c r="C46" s="84"/>
      <c r="D46" s="35" t="s">
        <v>26</v>
      </c>
      <c r="E46" s="22">
        <f>SUM(F46:Q46)</f>
        <v>16517.293588</v>
      </c>
      <c r="F46" s="25">
        <f t="shared" si="14"/>
        <v>280</v>
      </c>
      <c r="G46" s="25">
        <f t="shared" si="14"/>
        <v>1219.4000000000001</v>
      </c>
      <c r="H46" s="25">
        <f t="shared" si="14"/>
        <v>1624.5</v>
      </c>
      <c r="I46" s="25">
        <f t="shared" si="14"/>
        <v>936.2</v>
      </c>
      <c r="J46" s="25">
        <f t="shared" si="14"/>
        <v>904.6</v>
      </c>
      <c r="K46" s="25">
        <f t="shared" si="14"/>
        <v>1922.3</v>
      </c>
      <c r="L46" s="25">
        <f t="shared" si="14"/>
        <v>1156.178193</v>
      </c>
      <c r="M46" s="25">
        <f t="shared" si="14"/>
        <v>1651.577753</v>
      </c>
      <c r="N46" s="25">
        <f t="shared" si="14"/>
        <v>2448.077753</v>
      </c>
      <c r="O46" s="25">
        <f t="shared" si="14"/>
        <v>906.07775300000003</v>
      </c>
      <c r="P46" s="25">
        <f t="shared" si="14"/>
        <v>1134.9777530000001</v>
      </c>
      <c r="Q46" s="25">
        <f t="shared" si="14"/>
        <v>2333.4043830000001</v>
      </c>
      <c r="R46" s="4"/>
    </row>
    <row r="47" spans="1:19" s="5" customFormat="1" ht="15" customHeight="1" x14ac:dyDescent="0.25">
      <c r="A47" s="98"/>
      <c r="B47" s="82"/>
      <c r="C47" s="84"/>
      <c r="D47" s="35" t="s">
        <v>27</v>
      </c>
      <c r="E47" s="22">
        <f t="shared" si="13"/>
        <v>0</v>
      </c>
      <c r="F47" s="25">
        <f t="shared" si="14"/>
        <v>0</v>
      </c>
      <c r="G47" s="25">
        <f t="shared" si="14"/>
        <v>0</v>
      </c>
      <c r="H47" s="25">
        <f t="shared" si="14"/>
        <v>0</v>
      </c>
      <c r="I47" s="25">
        <f t="shared" si="14"/>
        <v>0</v>
      </c>
      <c r="J47" s="25">
        <f t="shared" si="14"/>
        <v>0</v>
      </c>
      <c r="K47" s="25">
        <f t="shared" si="14"/>
        <v>0</v>
      </c>
      <c r="L47" s="25">
        <f t="shared" si="14"/>
        <v>0</v>
      </c>
      <c r="M47" s="25">
        <f t="shared" si="14"/>
        <v>0</v>
      </c>
      <c r="N47" s="25">
        <f t="shared" si="14"/>
        <v>0</v>
      </c>
      <c r="O47" s="25">
        <f t="shared" si="14"/>
        <v>0</v>
      </c>
      <c r="P47" s="25">
        <f t="shared" si="14"/>
        <v>0</v>
      </c>
      <c r="Q47" s="25">
        <f t="shared" si="14"/>
        <v>0</v>
      </c>
      <c r="R47" s="4"/>
    </row>
    <row r="48" spans="1:19" s="5" customFormat="1" ht="15" customHeight="1" x14ac:dyDescent="0.25">
      <c r="A48" s="98"/>
      <c r="B48" s="82"/>
      <c r="C48" s="84"/>
      <c r="D48" s="35" t="s">
        <v>28</v>
      </c>
      <c r="E48" s="22">
        <f t="shared" si="13"/>
        <v>0</v>
      </c>
      <c r="F48" s="25">
        <f t="shared" si="14"/>
        <v>0</v>
      </c>
      <c r="G48" s="25">
        <f t="shared" si="14"/>
        <v>0</v>
      </c>
      <c r="H48" s="25">
        <f t="shared" si="14"/>
        <v>0</v>
      </c>
      <c r="I48" s="25">
        <f t="shared" si="14"/>
        <v>0</v>
      </c>
      <c r="J48" s="25">
        <f t="shared" si="14"/>
        <v>0</v>
      </c>
      <c r="K48" s="25">
        <f t="shared" si="14"/>
        <v>0</v>
      </c>
      <c r="L48" s="25">
        <f t="shared" si="14"/>
        <v>0</v>
      </c>
      <c r="M48" s="25">
        <f t="shared" si="14"/>
        <v>0</v>
      </c>
      <c r="N48" s="25">
        <f t="shared" si="14"/>
        <v>0</v>
      </c>
      <c r="O48" s="25">
        <f t="shared" si="14"/>
        <v>0</v>
      </c>
      <c r="P48" s="25">
        <f t="shared" si="14"/>
        <v>0</v>
      </c>
      <c r="Q48" s="25">
        <f t="shared" si="14"/>
        <v>0</v>
      </c>
      <c r="R48" s="4"/>
    </row>
    <row r="49" spans="1:19" s="5" customFormat="1" ht="15" customHeight="1" x14ac:dyDescent="0.25">
      <c r="A49" s="98"/>
      <c r="B49" s="82"/>
      <c r="C49" s="84"/>
      <c r="D49" s="35" t="s">
        <v>29</v>
      </c>
      <c r="E49" s="22">
        <f>SUM(F49:Q49)</f>
        <v>4822.0667700000004</v>
      </c>
      <c r="F49" s="25">
        <f t="shared" si="14"/>
        <v>0</v>
      </c>
      <c r="G49" s="25">
        <f t="shared" si="14"/>
        <v>0</v>
      </c>
      <c r="H49" s="25">
        <f t="shared" si="14"/>
        <v>0</v>
      </c>
      <c r="I49" s="25">
        <f t="shared" si="14"/>
        <v>0</v>
      </c>
      <c r="J49" s="25">
        <f t="shared" si="14"/>
        <v>0</v>
      </c>
      <c r="K49" s="25">
        <f t="shared" si="14"/>
        <v>0</v>
      </c>
      <c r="L49" s="25">
        <f t="shared" si="14"/>
        <v>0</v>
      </c>
      <c r="M49" s="25">
        <f t="shared" si="14"/>
        <v>0</v>
      </c>
      <c r="N49" s="25">
        <f t="shared" si="14"/>
        <v>0</v>
      </c>
      <c r="O49" s="25">
        <f t="shared" si="14"/>
        <v>0</v>
      </c>
      <c r="P49" s="25">
        <f t="shared" si="14"/>
        <v>0</v>
      </c>
      <c r="Q49" s="25">
        <f>Q56+Q63+Q70</f>
        <v>4822.0667700000004</v>
      </c>
      <c r="R49" s="4"/>
    </row>
    <row r="50" spans="1:19" s="5" customFormat="1" ht="15" customHeight="1" x14ac:dyDescent="0.25">
      <c r="A50" s="98"/>
      <c r="B50" s="82"/>
      <c r="C50" s="85" t="s">
        <v>49</v>
      </c>
      <c r="D50" s="33" t="s">
        <v>23</v>
      </c>
      <c r="E50" s="29">
        <f>E51+E52+E53+E54+E56</f>
        <v>21334.459918000004</v>
      </c>
      <c r="F50" s="29">
        <f t="shared" ref="F50:Q50" si="15">F51+F52+F53+F54+F55+F56</f>
        <v>280</v>
      </c>
      <c r="G50" s="29">
        <f t="shared" si="15"/>
        <v>1219.4000000000001</v>
      </c>
      <c r="H50" s="29">
        <f t="shared" si="15"/>
        <v>1624.5</v>
      </c>
      <c r="I50" s="29">
        <f t="shared" si="15"/>
        <v>936.2</v>
      </c>
      <c r="J50" s="29">
        <f t="shared" si="15"/>
        <v>904.6</v>
      </c>
      <c r="K50" s="29">
        <f t="shared" si="15"/>
        <v>1922.3</v>
      </c>
      <c r="L50" s="29">
        <f t="shared" si="15"/>
        <v>1151.2777530000001</v>
      </c>
      <c r="M50" s="30">
        <f t="shared" si="15"/>
        <v>1651.577753</v>
      </c>
      <c r="N50" s="30">
        <f t="shared" si="15"/>
        <v>2448.077753</v>
      </c>
      <c r="O50" s="29">
        <f t="shared" si="15"/>
        <v>906.07775300000003</v>
      </c>
      <c r="P50" s="29">
        <f t="shared" si="15"/>
        <v>1134.9777530000001</v>
      </c>
      <c r="Q50" s="29">
        <f t="shared" si="15"/>
        <v>7155.4711530000004</v>
      </c>
      <c r="R50" s="4"/>
    </row>
    <row r="51" spans="1:19" s="4" customFormat="1" ht="15" customHeight="1" x14ac:dyDescent="0.25">
      <c r="A51" s="98"/>
      <c r="B51" s="82"/>
      <c r="C51" s="86"/>
      <c r="D51" s="54" t="s">
        <v>24</v>
      </c>
      <c r="E51" s="29">
        <f t="shared" ref="E51:E56" si="16">SUM(F51:Q51)</f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2">
        <v>0</v>
      </c>
      <c r="N51" s="32">
        <v>0</v>
      </c>
      <c r="O51" s="31">
        <v>0</v>
      </c>
      <c r="P51" s="31">
        <v>0</v>
      </c>
      <c r="Q51" s="31">
        <v>0</v>
      </c>
      <c r="S51" s="5"/>
    </row>
    <row r="52" spans="1:19" s="4" customFormat="1" ht="15" customHeight="1" x14ac:dyDescent="0.25">
      <c r="A52" s="98"/>
      <c r="B52" s="82"/>
      <c r="C52" s="86"/>
      <c r="D52" s="54" t="s">
        <v>25</v>
      </c>
      <c r="E52" s="29">
        <f t="shared" si="16"/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2">
        <v>0</v>
      </c>
      <c r="N52" s="32">
        <v>0</v>
      </c>
      <c r="O52" s="31">
        <v>0</v>
      </c>
      <c r="P52" s="31">
        <v>0</v>
      </c>
      <c r="Q52" s="31">
        <v>0</v>
      </c>
      <c r="S52" s="5"/>
    </row>
    <row r="53" spans="1:19" s="4" customFormat="1" ht="15" customHeight="1" x14ac:dyDescent="0.25">
      <c r="A53" s="98"/>
      <c r="B53" s="82"/>
      <c r="C53" s="86"/>
      <c r="D53" s="54" t="s">
        <v>26</v>
      </c>
      <c r="E53" s="29">
        <f>SUM(F53:Q53)</f>
        <v>16512.393148000003</v>
      </c>
      <c r="F53" s="66">
        <v>280</v>
      </c>
      <c r="G53" s="66">
        <v>1219.4000000000001</v>
      </c>
      <c r="H53" s="66">
        <v>1624.5</v>
      </c>
      <c r="I53" s="66">
        <v>936.2</v>
      </c>
      <c r="J53" s="66">
        <v>904.6</v>
      </c>
      <c r="K53" s="66">
        <v>1922.3</v>
      </c>
      <c r="L53" s="66">
        <f>1008.9+142.377753</f>
        <v>1151.2777530000001</v>
      </c>
      <c r="M53" s="66">
        <f>1509.2+142.377753</f>
        <v>1651.577753</v>
      </c>
      <c r="N53" s="66">
        <f>2305.7+142.377753</f>
        <v>2448.077753</v>
      </c>
      <c r="O53" s="31">
        <f>763.7+142.377753</f>
        <v>906.07775300000003</v>
      </c>
      <c r="P53" s="31">
        <f>992.6+142.377753</f>
        <v>1134.9777530000001</v>
      </c>
      <c r="Q53" s="31">
        <f>2191.02663+142.377753</f>
        <v>2333.4043830000001</v>
      </c>
      <c r="S53" s="61"/>
    </row>
    <row r="54" spans="1:19" s="4" customFormat="1" ht="15" customHeight="1" x14ac:dyDescent="0.25">
      <c r="A54" s="98"/>
      <c r="B54" s="82"/>
      <c r="C54" s="86"/>
      <c r="D54" s="28" t="s">
        <v>27</v>
      </c>
      <c r="E54" s="29">
        <f t="shared" si="16"/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S54" s="5"/>
    </row>
    <row r="55" spans="1:19" s="4" customFormat="1" ht="15" customHeight="1" x14ac:dyDescent="0.25">
      <c r="A55" s="98"/>
      <c r="B55" s="82"/>
      <c r="C55" s="86"/>
      <c r="D55" s="28" t="s">
        <v>28</v>
      </c>
      <c r="E55" s="29">
        <f t="shared" si="16"/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S55" s="5"/>
    </row>
    <row r="56" spans="1:19" s="4" customFormat="1" ht="15" customHeight="1" x14ac:dyDescent="0.25">
      <c r="A56" s="98"/>
      <c r="B56" s="82"/>
      <c r="C56" s="87"/>
      <c r="D56" s="28" t="s">
        <v>29</v>
      </c>
      <c r="E56" s="29">
        <f t="shared" si="16"/>
        <v>4822.0667700000004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f>6538.66654-862.33458-854.26519</f>
        <v>4822.0667700000004</v>
      </c>
      <c r="S56" s="5"/>
    </row>
    <row r="57" spans="1:19" s="4" customFormat="1" ht="15" customHeight="1" x14ac:dyDescent="0.25">
      <c r="A57" s="99"/>
      <c r="B57" s="82"/>
      <c r="C57" s="83" t="s">
        <v>50</v>
      </c>
      <c r="D57" s="33" t="s">
        <v>23</v>
      </c>
      <c r="E57" s="22">
        <f>E58+E59+E60+E61+E63</f>
        <v>4.9004399999999997</v>
      </c>
      <c r="F57" s="29">
        <f t="shared" ref="F57:Q57" si="17">F58+F59+F60+F61+F62+F63</f>
        <v>0</v>
      </c>
      <c r="G57" s="29">
        <f t="shared" si="17"/>
        <v>0</v>
      </c>
      <c r="H57" s="29">
        <f t="shared" si="17"/>
        <v>0</v>
      </c>
      <c r="I57" s="29">
        <f t="shared" si="17"/>
        <v>0</v>
      </c>
      <c r="J57" s="29">
        <f t="shared" si="17"/>
        <v>0</v>
      </c>
      <c r="K57" s="29">
        <f t="shared" si="17"/>
        <v>0</v>
      </c>
      <c r="L57" s="22">
        <f t="shared" si="17"/>
        <v>4.9004399999999997</v>
      </c>
      <c r="M57" s="23">
        <f>M58+M59+M60+M61+M62+M63</f>
        <v>0</v>
      </c>
      <c r="N57" s="23">
        <f t="shared" si="17"/>
        <v>0</v>
      </c>
      <c r="O57" s="22">
        <f t="shared" si="17"/>
        <v>0</v>
      </c>
      <c r="P57" s="22">
        <f t="shared" si="17"/>
        <v>0</v>
      </c>
      <c r="Q57" s="22">
        <f t="shared" si="17"/>
        <v>0</v>
      </c>
      <c r="S57" s="5"/>
    </row>
    <row r="58" spans="1:19" s="4" customFormat="1" ht="15" customHeight="1" x14ac:dyDescent="0.25">
      <c r="A58" s="99"/>
      <c r="B58" s="82"/>
      <c r="C58" s="84"/>
      <c r="D58" s="54" t="s">
        <v>24</v>
      </c>
      <c r="E58" s="22">
        <f t="shared" ref="E58:E63" si="18">SUM(F58:Q58)</f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S58" s="5"/>
    </row>
    <row r="59" spans="1:19" s="4" customFormat="1" ht="15" customHeight="1" x14ac:dyDescent="0.25">
      <c r="A59" s="99"/>
      <c r="B59" s="82"/>
      <c r="C59" s="84"/>
      <c r="D59" s="54" t="s">
        <v>25</v>
      </c>
      <c r="E59" s="22">
        <f t="shared" si="18"/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S59" s="5"/>
    </row>
    <row r="60" spans="1:19" s="4" customFormat="1" ht="15" customHeight="1" x14ac:dyDescent="0.25">
      <c r="A60" s="99"/>
      <c r="B60" s="82"/>
      <c r="C60" s="84"/>
      <c r="D60" s="54" t="s">
        <v>26</v>
      </c>
      <c r="E60" s="22">
        <f t="shared" si="18"/>
        <v>4.9004399999999997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25">
        <v>4.9004399999999997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S60" s="5"/>
    </row>
    <row r="61" spans="1:19" s="4" customFormat="1" ht="15" customHeight="1" x14ac:dyDescent="0.25">
      <c r="A61" s="99"/>
      <c r="B61" s="82"/>
      <c r="C61" s="84"/>
      <c r="D61" s="28" t="s">
        <v>27</v>
      </c>
      <c r="E61" s="22">
        <f t="shared" si="18"/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S61" s="5"/>
    </row>
    <row r="62" spans="1:19" s="4" customFormat="1" ht="15" customHeight="1" x14ac:dyDescent="0.25">
      <c r="A62" s="99"/>
      <c r="B62" s="82"/>
      <c r="C62" s="84"/>
      <c r="D62" s="28" t="s">
        <v>28</v>
      </c>
      <c r="E62" s="22">
        <f t="shared" si="18"/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S62" s="5"/>
    </row>
    <row r="63" spans="1:19" s="4" customFormat="1" ht="15" customHeight="1" x14ac:dyDescent="0.25">
      <c r="A63" s="100"/>
      <c r="B63" s="115"/>
      <c r="C63" s="84"/>
      <c r="D63" s="28" t="s">
        <v>29</v>
      </c>
      <c r="E63" s="22">
        <f t="shared" si="18"/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S63" s="5"/>
    </row>
    <row r="64" spans="1:19" s="36" customFormat="1" ht="15" customHeight="1" x14ac:dyDescent="0.25">
      <c r="A64" s="88" t="s">
        <v>33</v>
      </c>
      <c r="B64" s="90" t="s">
        <v>34</v>
      </c>
      <c r="C64" s="112" t="s">
        <v>53</v>
      </c>
      <c r="D64" s="37" t="s">
        <v>23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30">
        <v>0</v>
      </c>
      <c r="N64" s="30">
        <v>0</v>
      </c>
      <c r="O64" s="29">
        <v>0</v>
      </c>
      <c r="P64" s="29">
        <v>0</v>
      </c>
      <c r="Q64" s="29">
        <v>0</v>
      </c>
      <c r="R64" s="4"/>
      <c r="S64" s="5"/>
    </row>
    <row r="65" spans="1:19" s="36" customFormat="1" ht="15" customHeight="1" x14ac:dyDescent="0.25">
      <c r="A65" s="88"/>
      <c r="B65" s="111"/>
      <c r="C65" s="113"/>
      <c r="D65" s="28" t="s">
        <v>24</v>
      </c>
      <c r="E65" s="29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2">
        <v>0</v>
      </c>
      <c r="N65" s="32">
        <v>0</v>
      </c>
      <c r="O65" s="31">
        <v>0</v>
      </c>
      <c r="P65" s="31">
        <v>0</v>
      </c>
      <c r="Q65" s="31">
        <v>0</v>
      </c>
      <c r="R65" s="4"/>
      <c r="S65" s="5"/>
    </row>
    <row r="66" spans="1:19" s="36" customFormat="1" ht="15" customHeight="1" x14ac:dyDescent="0.25">
      <c r="A66" s="88"/>
      <c r="B66" s="111"/>
      <c r="C66" s="113"/>
      <c r="D66" s="28" t="s">
        <v>25</v>
      </c>
      <c r="E66" s="29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2">
        <v>0</v>
      </c>
      <c r="N66" s="32">
        <v>0</v>
      </c>
      <c r="O66" s="31">
        <v>0</v>
      </c>
      <c r="P66" s="31">
        <v>0</v>
      </c>
      <c r="Q66" s="31">
        <v>0</v>
      </c>
      <c r="R66" s="38"/>
      <c r="S66" s="5"/>
    </row>
    <row r="67" spans="1:19" s="36" customFormat="1" ht="15" customHeight="1" x14ac:dyDescent="0.25">
      <c r="A67" s="88"/>
      <c r="B67" s="111"/>
      <c r="C67" s="113"/>
      <c r="D67" s="28" t="s">
        <v>26</v>
      </c>
      <c r="E67" s="29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2">
        <v>0</v>
      </c>
      <c r="N67" s="32">
        <v>0</v>
      </c>
      <c r="O67" s="31">
        <v>0</v>
      </c>
      <c r="P67" s="31">
        <v>0</v>
      </c>
      <c r="Q67" s="31">
        <v>0</v>
      </c>
      <c r="R67" s="4"/>
      <c r="S67" s="5"/>
    </row>
    <row r="68" spans="1:19" s="36" customFormat="1" ht="15" customHeight="1" x14ac:dyDescent="0.25">
      <c r="A68" s="88"/>
      <c r="B68" s="111"/>
      <c r="C68" s="113"/>
      <c r="D68" s="28" t="s">
        <v>27</v>
      </c>
      <c r="E68" s="29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2">
        <v>0</v>
      </c>
      <c r="N68" s="32">
        <v>0</v>
      </c>
      <c r="O68" s="31">
        <v>0</v>
      </c>
      <c r="P68" s="31">
        <v>0</v>
      </c>
      <c r="Q68" s="31">
        <v>0</v>
      </c>
      <c r="R68" s="39"/>
      <c r="S68" s="5"/>
    </row>
    <row r="69" spans="1:19" s="36" customFormat="1" ht="15" customHeight="1" x14ac:dyDescent="0.25">
      <c r="A69" s="88"/>
      <c r="B69" s="111"/>
      <c r="C69" s="113"/>
      <c r="D69" s="28" t="s">
        <v>28</v>
      </c>
      <c r="E69" s="29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2">
        <v>0</v>
      </c>
      <c r="N69" s="32">
        <v>0</v>
      </c>
      <c r="O69" s="31">
        <v>0</v>
      </c>
      <c r="P69" s="31">
        <v>0</v>
      </c>
      <c r="Q69" s="31">
        <v>0</v>
      </c>
      <c r="R69" s="4"/>
      <c r="S69" s="5"/>
    </row>
    <row r="70" spans="1:19" s="36" customFormat="1" ht="15" customHeight="1" x14ac:dyDescent="0.25">
      <c r="A70" s="88"/>
      <c r="B70" s="111"/>
      <c r="C70" s="113"/>
      <c r="D70" s="28" t="s">
        <v>29</v>
      </c>
      <c r="E70" s="29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2">
        <v>0</v>
      </c>
      <c r="N70" s="32">
        <v>0</v>
      </c>
      <c r="O70" s="31">
        <v>0</v>
      </c>
      <c r="P70" s="31">
        <v>0</v>
      </c>
      <c r="Q70" s="31">
        <v>0</v>
      </c>
      <c r="R70" s="4"/>
      <c r="S70" s="5"/>
    </row>
    <row r="71" spans="1:19" s="36" customFormat="1" ht="15" customHeight="1" x14ac:dyDescent="0.25">
      <c r="A71" s="89"/>
      <c r="B71" s="91"/>
      <c r="C71" s="85" t="s">
        <v>49</v>
      </c>
      <c r="D71" s="37" t="s">
        <v>23</v>
      </c>
      <c r="E71" s="29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2">
        <v>0</v>
      </c>
      <c r="N71" s="32">
        <v>0</v>
      </c>
      <c r="O71" s="31">
        <v>0</v>
      </c>
      <c r="P71" s="31">
        <v>0</v>
      </c>
      <c r="Q71" s="31">
        <v>0</v>
      </c>
      <c r="R71" s="4"/>
      <c r="S71" s="5"/>
    </row>
    <row r="72" spans="1:19" s="36" customFormat="1" ht="15" customHeight="1" x14ac:dyDescent="0.25">
      <c r="A72" s="89"/>
      <c r="B72" s="91"/>
      <c r="C72" s="86"/>
      <c r="D72" s="28" t="s">
        <v>24</v>
      </c>
      <c r="E72" s="29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2">
        <v>0</v>
      </c>
      <c r="N72" s="32">
        <v>0</v>
      </c>
      <c r="O72" s="31">
        <v>0</v>
      </c>
      <c r="P72" s="31">
        <v>0</v>
      </c>
      <c r="Q72" s="31">
        <v>0</v>
      </c>
      <c r="R72" s="4"/>
      <c r="S72" s="5"/>
    </row>
    <row r="73" spans="1:19" s="36" customFormat="1" ht="15" customHeight="1" x14ac:dyDescent="0.25">
      <c r="A73" s="89"/>
      <c r="B73" s="91"/>
      <c r="C73" s="86"/>
      <c r="D73" s="28" t="s">
        <v>25</v>
      </c>
      <c r="E73" s="29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2">
        <v>0</v>
      </c>
      <c r="N73" s="32">
        <v>0</v>
      </c>
      <c r="O73" s="31">
        <v>0</v>
      </c>
      <c r="P73" s="31">
        <v>0</v>
      </c>
      <c r="Q73" s="31">
        <v>0</v>
      </c>
      <c r="R73" s="4"/>
      <c r="S73" s="5"/>
    </row>
    <row r="74" spans="1:19" s="36" customFormat="1" ht="15" customHeight="1" x14ac:dyDescent="0.25">
      <c r="A74" s="89"/>
      <c r="B74" s="91"/>
      <c r="C74" s="86"/>
      <c r="D74" s="28" t="s">
        <v>26</v>
      </c>
      <c r="E74" s="29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2">
        <v>0</v>
      </c>
      <c r="N74" s="32">
        <v>0</v>
      </c>
      <c r="O74" s="31">
        <v>0</v>
      </c>
      <c r="P74" s="31">
        <v>0</v>
      </c>
      <c r="Q74" s="31">
        <v>0</v>
      </c>
      <c r="R74" s="4"/>
      <c r="S74" s="5"/>
    </row>
    <row r="75" spans="1:19" s="36" customFormat="1" ht="15" customHeight="1" x14ac:dyDescent="0.25">
      <c r="A75" s="89"/>
      <c r="B75" s="91"/>
      <c r="C75" s="86"/>
      <c r="D75" s="28" t="s">
        <v>27</v>
      </c>
      <c r="E75" s="29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2">
        <v>0</v>
      </c>
      <c r="N75" s="32">
        <v>0</v>
      </c>
      <c r="O75" s="31">
        <v>0</v>
      </c>
      <c r="P75" s="31">
        <v>0</v>
      </c>
      <c r="Q75" s="31">
        <v>0</v>
      </c>
      <c r="R75" s="4"/>
      <c r="S75" s="5"/>
    </row>
    <row r="76" spans="1:19" s="36" customFormat="1" ht="15" customHeight="1" x14ac:dyDescent="0.25">
      <c r="A76" s="89"/>
      <c r="B76" s="91"/>
      <c r="C76" s="86"/>
      <c r="D76" s="28" t="s">
        <v>28</v>
      </c>
      <c r="E76" s="29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2">
        <v>0</v>
      </c>
      <c r="N76" s="32">
        <v>0</v>
      </c>
      <c r="O76" s="31">
        <v>0</v>
      </c>
      <c r="P76" s="31">
        <v>0</v>
      </c>
      <c r="Q76" s="31">
        <v>0</v>
      </c>
      <c r="R76" s="4"/>
      <c r="S76" s="5"/>
    </row>
    <row r="77" spans="1:19" s="36" customFormat="1" ht="15" customHeight="1" x14ac:dyDescent="0.25">
      <c r="A77" s="89"/>
      <c r="B77" s="91"/>
      <c r="C77" s="87"/>
      <c r="D77" s="28" t="s">
        <v>29</v>
      </c>
      <c r="E77" s="29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2">
        <v>0</v>
      </c>
      <c r="N77" s="32">
        <v>0</v>
      </c>
      <c r="O77" s="31">
        <v>0</v>
      </c>
      <c r="P77" s="31">
        <v>0</v>
      </c>
      <c r="Q77" s="31">
        <v>0</v>
      </c>
      <c r="R77" s="4"/>
      <c r="S77" s="5"/>
    </row>
    <row r="78" spans="1:19" s="36" customFormat="1" ht="15" customHeight="1" x14ac:dyDescent="0.25">
      <c r="A78" s="89"/>
      <c r="B78" s="91"/>
      <c r="C78" s="83" t="s">
        <v>50</v>
      </c>
      <c r="D78" s="37" t="s">
        <v>23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30">
        <v>0</v>
      </c>
      <c r="N78" s="30">
        <v>0</v>
      </c>
      <c r="O78" s="29">
        <v>0</v>
      </c>
      <c r="P78" s="29">
        <v>0</v>
      </c>
      <c r="Q78" s="29">
        <v>0</v>
      </c>
      <c r="R78" s="4"/>
      <c r="S78" s="5"/>
    </row>
    <row r="79" spans="1:19" s="36" customFormat="1" ht="15" customHeight="1" x14ac:dyDescent="0.25">
      <c r="A79" s="89"/>
      <c r="B79" s="91"/>
      <c r="C79" s="84"/>
      <c r="D79" s="28" t="s">
        <v>24</v>
      </c>
      <c r="E79" s="29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2">
        <v>0</v>
      </c>
      <c r="N79" s="32">
        <v>0</v>
      </c>
      <c r="O79" s="31">
        <v>0</v>
      </c>
      <c r="P79" s="31">
        <v>0</v>
      </c>
      <c r="Q79" s="31">
        <v>0</v>
      </c>
      <c r="R79" s="4"/>
      <c r="S79" s="5"/>
    </row>
    <row r="80" spans="1:19" s="36" customFormat="1" ht="15" customHeight="1" x14ac:dyDescent="0.25">
      <c r="A80" s="89"/>
      <c r="B80" s="91"/>
      <c r="C80" s="84"/>
      <c r="D80" s="28" t="s">
        <v>25</v>
      </c>
      <c r="E80" s="29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2">
        <v>0</v>
      </c>
      <c r="N80" s="32">
        <v>0</v>
      </c>
      <c r="O80" s="31">
        <v>0</v>
      </c>
      <c r="P80" s="31">
        <v>0</v>
      </c>
      <c r="Q80" s="31">
        <v>0</v>
      </c>
      <c r="R80" s="4"/>
      <c r="S80" s="5"/>
    </row>
    <row r="81" spans="1:19" s="36" customFormat="1" ht="15" customHeight="1" x14ac:dyDescent="0.25">
      <c r="A81" s="89"/>
      <c r="B81" s="91"/>
      <c r="C81" s="84"/>
      <c r="D81" s="28" t="s">
        <v>26</v>
      </c>
      <c r="E81" s="29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2">
        <v>0</v>
      </c>
      <c r="N81" s="32">
        <v>0</v>
      </c>
      <c r="O81" s="31">
        <v>0</v>
      </c>
      <c r="P81" s="31">
        <v>0</v>
      </c>
      <c r="Q81" s="31">
        <v>0</v>
      </c>
      <c r="R81" s="4"/>
      <c r="S81" s="5"/>
    </row>
    <row r="82" spans="1:19" s="36" customFormat="1" ht="15" customHeight="1" x14ac:dyDescent="0.25">
      <c r="A82" s="89"/>
      <c r="B82" s="91"/>
      <c r="C82" s="84"/>
      <c r="D82" s="28" t="s">
        <v>27</v>
      </c>
      <c r="E82" s="29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2">
        <v>0</v>
      </c>
      <c r="N82" s="32">
        <v>0</v>
      </c>
      <c r="O82" s="31">
        <v>0</v>
      </c>
      <c r="P82" s="31">
        <v>0</v>
      </c>
      <c r="Q82" s="31">
        <v>0</v>
      </c>
      <c r="R82" s="4"/>
      <c r="S82" s="5"/>
    </row>
    <row r="83" spans="1:19" s="36" customFormat="1" ht="15" customHeight="1" x14ac:dyDescent="0.25">
      <c r="A83" s="89"/>
      <c r="B83" s="91"/>
      <c r="C83" s="84"/>
      <c r="D83" s="28" t="s">
        <v>28</v>
      </c>
      <c r="E83" s="29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2">
        <v>0</v>
      </c>
      <c r="N83" s="32">
        <v>0</v>
      </c>
      <c r="O83" s="31">
        <v>0</v>
      </c>
      <c r="P83" s="31">
        <v>0</v>
      </c>
      <c r="Q83" s="31">
        <v>0</v>
      </c>
      <c r="R83" s="4"/>
      <c r="S83" s="5"/>
    </row>
    <row r="84" spans="1:19" s="36" customFormat="1" ht="15" customHeight="1" x14ac:dyDescent="0.25">
      <c r="A84" s="89"/>
      <c r="B84" s="91"/>
      <c r="C84" s="84"/>
      <c r="D84" s="28" t="s">
        <v>29</v>
      </c>
      <c r="E84" s="29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2">
        <v>0</v>
      </c>
      <c r="N84" s="32">
        <v>0</v>
      </c>
      <c r="O84" s="31">
        <v>0</v>
      </c>
      <c r="P84" s="31">
        <v>0</v>
      </c>
      <c r="Q84" s="31">
        <v>0</v>
      </c>
      <c r="R84" s="4"/>
      <c r="S84" s="5"/>
    </row>
    <row r="85" spans="1:19" s="36" customFormat="1" ht="15" customHeight="1" x14ac:dyDescent="0.25">
      <c r="A85" s="89"/>
      <c r="B85" s="91"/>
      <c r="C85" s="83" t="s">
        <v>32</v>
      </c>
      <c r="D85" s="37" t="s">
        <v>23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30">
        <v>0</v>
      </c>
      <c r="N85" s="30">
        <v>0</v>
      </c>
      <c r="O85" s="29">
        <v>0</v>
      </c>
      <c r="P85" s="29">
        <v>0</v>
      </c>
      <c r="Q85" s="29">
        <v>0</v>
      </c>
      <c r="R85" s="4"/>
      <c r="S85" s="5"/>
    </row>
    <row r="86" spans="1:19" s="36" customFormat="1" ht="15" customHeight="1" x14ac:dyDescent="0.25">
      <c r="A86" s="89"/>
      <c r="B86" s="91"/>
      <c r="C86" s="114"/>
      <c r="D86" s="28" t="s">
        <v>24</v>
      </c>
      <c r="E86" s="29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2">
        <v>0</v>
      </c>
      <c r="N86" s="32">
        <v>0</v>
      </c>
      <c r="O86" s="31">
        <v>0</v>
      </c>
      <c r="P86" s="31">
        <v>0</v>
      </c>
      <c r="Q86" s="31">
        <v>0</v>
      </c>
      <c r="R86" s="4"/>
      <c r="S86" s="5"/>
    </row>
    <row r="87" spans="1:19" s="36" customFormat="1" ht="15" customHeight="1" x14ac:dyDescent="0.25">
      <c r="A87" s="89"/>
      <c r="B87" s="91"/>
      <c r="C87" s="114"/>
      <c r="D87" s="28" t="s">
        <v>25</v>
      </c>
      <c r="E87" s="29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2">
        <v>0</v>
      </c>
      <c r="N87" s="32">
        <v>0</v>
      </c>
      <c r="O87" s="31">
        <v>0</v>
      </c>
      <c r="P87" s="31">
        <v>0</v>
      </c>
      <c r="Q87" s="31">
        <v>0</v>
      </c>
      <c r="R87" s="4"/>
      <c r="S87" s="5"/>
    </row>
    <row r="88" spans="1:19" s="36" customFormat="1" ht="15" customHeight="1" x14ac:dyDescent="0.25">
      <c r="A88" s="89"/>
      <c r="B88" s="91"/>
      <c r="C88" s="114"/>
      <c r="D88" s="28" t="s">
        <v>26</v>
      </c>
      <c r="E88" s="29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2">
        <v>0</v>
      </c>
      <c r="N88" s="32">
        <v>0</v>
      </c>
      <c r="O88" s="31">
        <v>0</v>
      </c>
      <c r="P88" s="31">
        <v>0</v>
      </c>
      <c r="Q88" s="31">
        <v>0</v>
      </c>
      <c r="R88" s="4"/>
      <c r="S88" s="5"/>
    </row>
    <row r="89" spans="1:19" s="36" customFormat="1" ht="15" customHeight="1" x14ac:dyDescent="0.25">
      <c r="A89" s="89"/>
      <c r="B89" s="91"/>
      <c r="C89" s="114"/>
      <c r="D89" s="28" t="s">
        <v>27</v>
      </c>
      <c r="E89" s="29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2">
        <v>0</v>
      </c>
      <c r="N89" s="32">
        <v>0</v>
      </c>
      <c r="O89" s="31">
        <v>0</v>
      </c>
      <c r="P89" s="31">
        <v>0</v>
      </c>
      <c r="Q89" s="31">
        <v>0</v>
      </c>
      <c r="R89" s="4"/>
      <c r="S89" s="5"/>
    </row>
    <row r="90" spans="1:19" s="36" customFormat="1" ht="15" customHeight="1" x14ac:dyDescent="0.25">
      <c r="A90" s="89"/>
      <c r="B90" s="91"/>
      <c r="C90" s="114"/>
      <c r="D90" s="28" t="s">
        <v>28</v>
      </c>
      <c r="E90" s="29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2">
        <v>0</v>
      </c>
      <c r="N90" s="32">
        <v>0</v>
      </c>
      <c r="O90" s="31">
        <v>0</v>
      </c>
      <c r="P90" s="31">
        <v>0</v>
      </c>
      <c r="Q90" s="31">
        <v>0</v>
      </c>
      <c r="R90" s="4"/>
      <c r="S90" s="5"/>
    </row>
    <row r="91" spans="1:19" s="36" customFormat="1" ht="15" customHeight="1" x14ac:dyDescent="0.25">
      <c r="A91" s="89"/>
      <c r="B91" s="91"/>
      <c r="C91" s="114"/>
      <c r="D91" s="28" t="s">
        <v>29</v>
      </c>
      <c r="E91" s="29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2">
        <v>0</v>
      </c>
      <c r="N91" s="32">
        <v>0</v>
      </c>
      <c r="O91" s="31">
        <v>0</v>
      </c>
      <c r="P91" s="31">
        <v>0</v>
      </c>
      <c r="Q91" s="31">
        <v>0</v>
      </c>
      <c r="R91" s="4"/>
      <c r="S91" s="5"/>
    </row>
    <row r="92" spans="1:19" ht="15" customHeight="1" x14ac:dyDescent="0.25">
      <c r="A92" s="103" t="s">
        <v>37</v>
      </c>
      <c r="B92" s="103"/>
      <c r="C92" s="104"/>
      <c r="D92" s="21" t="s">
        <v>23</v>
      </c>
      <c r="E92" s="29">
        <f>E93+E94+E95+E96+E98</f>
        <v>32830.794728000001</v>
      </c>
      <c r="F92" s="29">
        <f t="shared" ref="F92:Q92" si="19">F93+F94+F95+F96+F97+F98</f>
        <v>280</v>
      </c>
      <c r="G92" s="29">
        <f t="shared" si="19"/>
        <v>2029.96713</v>
      </c>
      <c r="H92" s="29">
        <f t="shared" si="19"/>
        <v>2435.0671299999999</v>
      </c>
      <c r="I92" s="29">
        <f t="shared" si="19"/>
        <v>1746.7671300000002</v>
      </c>
      <c r="J92" s="29">
        <f t="shared" si="19"/>
        <v>1715.16713</v>
      </c>
      <c r="K92" s="29">
        <f t="shared" si="19"/>
        <v>2987.3671299999996</v>
      </c>
      <c r="L92" s="29">
        <f t="shared" si="19"/>
        <v>1425.6573429999999</v>
      </c>
      <c r="M92" s="30">
        <f t="shared" si="19"/>
        <v>2454.0363429999998</v>
      </c>
      <c r="N92" s="30">
        <f t="shared" si="19"/>
        <v>3458.6448829999999</v>
      </c>
      <c r="O92" s="29">
        <f t="shared" si="19"/>
        <v>1946.7448830000001</v>
      </c>
      <c r="P92" s="29">
        <f t="shared" si="19"/>
        <v>2294.741403</v>
      </c>
      <c r="Q92" s="29">
        <f t="shared" si="19"/>
        <v>10056.634223000001</v>
      </c>
      <c r="R92" s="40"/>
    </row>
    <row r="93" spans="1:19" ht="15" customHeight="1" x14ac:dyDescent="0.25">
      <c r="A93" s="103"/>
      <c r="B93" s="103"/>
      <c r="C93" s="105"/>
      <c r="D93" s="21" t="s">
        <v>24</v>
      </c>
      <c r="E93" s="29">
        <f t="shared" ref="E93:E98" si="20">SUM(F93:Q93)</f>
        <v>0</v>
      </c>
      <c r="F93" s="31">
        <f>F44+F16+F65</f>
        <v>0</v>
      </c>
      <c r="G93" s="31">
        <f t="shared" ref="G93:Q93" si="21">G44+G16+G65</f>
        <v>0</v>
      </c>
      <c r="H93" s="31">
        <f t="shared" si="21"/>
        <v>0</v>
      </c>
      <c r="I93" s="31">
        <f t="shared" si="21"/>
        <v>0</v>
      </c>
      <c r="J93" s="31">
        <f t="shared" si="21"/>
        <v>0</v>
      </c>
      <c r="K93" s="31">
        <f t="shared" si="21"/>
        <v>0</v>
      </c>
      <c r="L93" s="31">
        <f t="shared" si="21"/>
        <v>0</v>
      </c>
      <c r="M93" s="31">
        <f t="shared" si="21"/>
        <v>0</v>
      </c>
      <c r="N93" s="31">
        <f t="shared" si="21"/>
        <v>0</v>
      </c>
      <c r="O93" s="31">
        <f t="shared" si="21"/>
        <v>0</v>
      </c>
      <c r="P93" s="31">
        <f t="shared" si="21"/>
        <v>0</v>
      </c>
      <c r="Q93" s="31">
        <f t="shared" si="21"/>
        <v>0</v>
      </c>
    </row>
    <row r="94" spans="1:19" ht="15" customHeight="1" x14ac:dyDescent="0.25">
      <c r="A94" s="103"/>
      <c r="B94" s="103"/>
      <c r="C94" s="105"/>
      <c r="D94" s="21" t="s">
        <v>25</v>
      </c>
      <c r="E94" s="29">
        <f t="shared" si="20"/>
        <v>0</v>
      </c>
      <c r="F94" s="31">
        <f t="shared" ref="F94:Q98" si="22">F45+F17+F66</f>
        <v>0</v>
      </c>
      <c r="G94" s="31">
        <f t="shared" si="22"/>
        <v>0</v>
      </c>
      <c r="H94" s="31">
        <f t="shared" si="22"/>
        <v>0</v>
      </c>
      <c r="I94" s="31">
        <f t="shared" si="22"/>
        <v>0</v>
      </c>
      <c r="J94" s="31">
        <f t="shared" si="22"/>
        <v>0</v>
      </c>
      <c r="K94" s="31">
        <f t="shared" si="22"/>
        <v>0</v>
      </c>
      <c r="L94" s="31">
        <f t="shared" si="22"/>
        <v>0</v>
      </c>
      <c r="M94" s="31">
        <f t="shared" si="22"/>
        <v>0</v>
      </c>
      <c r="N94" s="31">
        <f t="shared" si="22"/>
        <v>0</v>
      </c>
      <c r="O94" s="31">
        <f t="shared" si="22"/>
        <v>0</v>
      </c>
      <c r="P94" s="31">
        <f t="shared" si="22"/>
        <v>0</v>
      </c>
      <c r="Q94" s="31">
        <f t="shared" si="22"/>
        <v>0</v>
      </c>
    </row>
    <row r="95" spans="1:19" ht="15" customHeight="1" x14ac:dyDescent="0.25">
      <c r="A95" s="103"/>
      <c r="B95" s="103"/>
      <c r="C95" s="105"/>
      <c r="D95" s="21" t="s">
        <v>26</v>
      </c>
      <c r="E95" s="29">
        <f t="shared" si="20"/>
        <v>26721.027957999999</v>
      </c>
      <c r="F95" s="31">
        <f>F46+F18+F67</f>
        <v>280</v>
      </c>
      <c r="G95" s="31">
        <f t="shared" si="22"/>
        <v>2029.96713</v>
      </c>
      <c r="H95" s="31">
        <f t="shared" si="22"/>
        <v>2435.0671299999999</v>
      </c>
      <c r="I95" s="31">
        <f t="shared" si="22"/>
        <v>1746.7671300000002</v>
      </c>
      <c r="J95" s="31">
        <f t="shared" si="22"/>
        <v>1715.16713</v>
      </c>
      <c r="K95" s="31">
        <f t="shared" si="22"/>
        <v>2987.3671299999996</v>
      </c>
      <c r="L95" s="31">
        <f t="shared" si="22"/>
        <v>1425.6573429999999</v>
      </c>
      <c r="M95" s="31">
        <f t="shared" si="22"/>
        <v>2454.0363429999998</v>
      </c>
      <c r="N95" s="31">
        <f t="shared" si="22"/>
        <v>3458.6448829999999</v>
      </c>
      <c r="O95" s="31">
        <f t="shared" si="22"/>
        <v>1946.7448830000001</v>
      </c>
      <c r="P95" s="31">
        <f t="shared" si="22"/>
        <v>2294.741403</v>
      </c>
      <c r="Q95" s="31">
        <f t="shared" si="22"/>
        <v>3946.8674530000003</v>
      </c>
    </row>
    <row r="96" spans="1:19" ht="42.75" x14ac:dyDescent="0.25">
      <c r="A96" s="103"/>
      <c r="B96" s="103"/>
      <c r="C96" s="105"/>
      <c r="D96" s="37" t="s">
        <v>27</v>
      </c>
      <c r="E96" s="29">
        <f t="shared" si="20"/>
        <v>0</v>
      </c>
      <c r="F96" s="31">
        <f t="shared" si="22"/>
        <v>0</v>
      </c>
      <c r="G96" s="31">
        <f t="shared" si="22"/>
        <v>0</v>
      </c>
      <c r="H96" s="31">
        <f t="shared" si="22"/>
        <v>0</v>
      </c>
      <c r="I96" s="31">
        <f t="shared" si="22"/>
        <v>0</v>
      </c>
      <c r="J96" s="31">
        <f t="shared" si="22"/>
        <v>0</v>
      </c>
      <c r="K96" s="31">
        <f t="shared" si="22"/>
        <v>0</v>
      </c>
      <c r="L96" s="31">
        <f t="shared" si="22"/>
        <v>0</v>
      </c>
      <c r="M96" s="31">
        <f t="shared" si="22"/>
        <v>0</v>
      </c>
      <c r="N96" s="31">
        <f t="shared" si="22"/>
        <v>0</v>
      </c>
      <c r="O96" s="31">
        <f t="shared" si="22"/>
        <v>0</v>
      </c>
      <c r="P96" s="31">
        <f t="shared" si="22"/>
        <v>0</v>
      </c>
      <c r="Q96" s="31">
        <f t="shared" si="22"/>
        <v>0</v>
      </c>
      <c r="R96" s="41"/>
    </row>
    <row r="97" spans="1:19" ht="15" customHeight="1" x14ac:dyDescent="0.25">
      <c r="A97" s="103"/>
      <c r="B97" s="103"/>
      <c r="C97" s="105"/>
      <c r="D97" s="37" t="s">
        <v>35</v>
      </c>
      <c r="E97" s="29">
        <f t="shared" si="20"/>
        <v>0</v>
      </c>
      <c r="F97" s="31">
        <f t="shared" si="22"/>
        <v>0</v>
      </c>
      <c r="G97" s="31">
        <f t="shared" si="22"/>
        <v>0</v>
      </c>
      <c r="H97" s="31">
        <f t="shared" si="22"/>
        <v>0</v>
      </c>
      <c r="I97" s="31">
        <f t="shared" si="22"/>
        <v>0</v>
      </c>
      <c r="J97" s="31">
        <f t="shared" si="22"/>
        <v>0</v>
      </c>
      <c r="K97" s="31">
        <f t="shared" si="22"/>
        <v>0</v>
      </c>
      <c r="L97" s="31">
        <f t="shared" si="22"/>
        <v>0</v>
      </c>
      <c r="M97" s="31">
        <f t="shared" si="22"/>
        <v>0</v>
      </c>
      <c r="N97" s="31">
        <f t="shared" si="22"/>
        <v>0</v>
      </c>
      <c r="O97" s="31">
        <f t="shared" si="22"/>
        <v>0</v>
      </c>
      <c r="P97" s="31">
        <f t="shared" si="22"/>
        <v>0</v>
      </c>
      <c r="Q97" s="31">
        <f t="shared" si="22"/>
        <v>0</v>
      </c>
    </row>
    <row r="98" spans="1:19" s="4" customFormat="1" ht="15" customHeight="1" x14ac:dyDescent="0.25">
      <c r="A98" s="103"/>
      <c r="B98" s="103"/>
      <c r="C98" s="106"/>
      <c r="D98" s="37" t="s">
        <v>36</v>
      </c>
      <c r="E98" s="29">
        <f t="shared" si="20"/>
        <v>6109.7667700000002</v>
      </c>
      <c r="F98" s="31">
        <f t="shared" si="22"/>
        <v>0</v>
      </c>
      <c r="G98" s="31">
        <f t="shared" si="22"/>
        <v>0</v>
      </c>
      <c r="H98" s="31">
        <f t="shared" si="22"/>
        <v>0</v>
      </c>
      <c r="I98" s="31">
        <f t="shared" si="22"/>
        <v>0</v>
      </c>
      <c r="J98" s="31">
        <f t="shared" si="22"/>
        <v>0</v>
      </c>
      <c r="K98" s="31">
        <f t="shared" si="22"/>
        <v>0</v>
      </c>
      <c r="L98" s="31">
        <f t="shared" si="22"/>
        <v>0</v>
      </c>
      <c r="M98" s="31">
        <f t="shared" si="22"/>
        <v>0</v>
      </c>
      <c r="N98" s="31">
        <f t="shared" si="22"/>
        <v>0</v>
      </c>
      <c r="O98" s="31">
        <f t="shared" si="22"/>
        <v>0</v>
      </c>
      <c r="P98" s="31">
        <f t="shared" si="22"/>
        <v>0</v>
      </c>
      <c r="Q98" s="31">
        <f t="shared" si="22"/>
        <v>6109.7667700000002</v>
      </c>
      <c r="S98" s="5"/>
    </row>
    <row r="99" spans="1:19" s="4" customFormat="1" ht="45.75" customHeight="1" x14ac:dyDescent="0.25">
      <c r="A99" s="107" t="s">
        <v>38</v>
      </c>
      <c r="B99" s="107"/>
      <c r="C99" s="107"/>
      <c r="D99" s="107"/>
      <c r="E99" s="107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S99" s="5"/>
    </row>
    <row r="100" spans="1:19" s="4" customFormat="1" ht="21" customHeight="1" x14ac:dyDescent="0.25">
      <c r="A100" s="109" t="s">
        <v>39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S100" s="5"/>
    </row>
    <row r="101" spans="1:19" s="4" customFormat="1" ht="21" customHeight="1" x14ac:dyDescent="0.25">
      <c r="A101" s="109" t="s">
        <v>40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S101" s="5"/>
    </row>
    <row r="102" spans="1:19" s="4" customFormat="1" ht="24" customHeight="1" x14ac:dyDescent="0.25">
      <c r="A102" s="1"/>
      <c r="B102" s="101" t="s">
        <v>41</v>
      </c>
      <c r="C102" s="110"/>
      <c r="D102" s="110"/>
      <c r="E102" s="2"/>
      <c r="F102" s="42"/>
      <c r="G102" s="42"/>
      <c r="H102" s="42"/>
      <c r="I102" s="43" t="s">
        <v>42</v>
      </c>
      <c r="J102" s="2"/>
      <c r="K102" s="2"/>
      <c r="L102" s="2"/>
      <c r="M102" s="10"/>
      <c r="N102" s="10"/>
      <c r="O102" s="2"/>
      <c r="P102" s="2"/>
      <c r="Q102" s="2"/>
      <c r="S102" s="5"/>
    </row>
    <row r="103" spans="1:19" s="4" customFormat="1" ht="11.25" customHeight="1" x14ac:dyDescent="0.25">
      <c r="A103" s="1"/>
      <c r="B103" s="44"/>
      <c r="C103" s="44"/>
      <c r="D103" s="45"/>
      <c r="E103" s="2"/>
      <c r="F103" s="95" t="s">
        <v>43</v>
      </c>
      <c r="G103" s="95"/>
      <c r="H103" s="95"/>
      <c r="I103" s="2"/>
      <c r="J103" s="2"/>
      <c r="K103" s="2"/>
      <c r="L103" s="2"/>
      <c r="M103" s="10"/>
      <c r="N103" s="10"/>
      <c r="O103" s="2"/>
      <c r="P103" s="2"/>
      <c r="Q103" s="2"/>
      <c r="S103" s="5"/>
    </row>
    <row r="104" spans="1:19" s="4" customFormat="1" ht="33" customHeight="1" x14ac:dyDescent="0.25">
      <c r="A104" s="1"/>
      <c r="B104" s="101" t="s">
        <v>60</v>
      </c>
      <c r="C104" s="116"/>
      <c r="D104" s="116"/>
      <c r="E104" s="2"/>
      <c r="F104" s="46"/>
      <c r="G104" s="46"/>
      <c r="H104" s="46"/>
      <c r="I104" s="2" t="s">
        <v>61</v>
      </c>
      <c r="J104" s="2"/>
      <c r="K104" s="2"/>
      <c r="L104" s="2"/>
      <c r="M104" s="10"/>
      <c r="N104" s="10"/>
      <c r="O104" s="2"/>
      <c r="P104" s="2"/>
      <c r="Q104" s="2"/>
      <c r="S104" s="5"/>
    </row>
    <row r="105" spans="1:19" s="4" customFormat="1" ht="11.25" customHeight="1" x14ac:dyDescent="0.25">
      <c r="A105" s="1"/>
      <c r="B105" s="44"/>
      <c r="C105" s="44"/>
      <c r="D105" s="45"/>
      <c r="E105" s="2"/>
      <c r="F105" s="95" t="s">
        <v>43</v>
      </c>
      <c r="G105" s="95"/>
      <c r="H105" s="95"/>
      <c r="I105" s="2"/>
      <c r="J105" s="2"/>
      <c r="K105" s="2"/>
      <c r="L105" s="2"/>
      <c r="M105" s="10"/>
      <c r="N105" s="10"/>
      <c r="O105" s="2"/>
      <c r="P105" s="2"/>
      <c r="Q105" s="2"/>
      <c r="S105" s="5"/>
    </row>
    <row r="106" spans="1:19" s="4" customFormat="1" ht="33" customHeight="1" x14ac:dyDescent="0.25">
      <c r="A106" s="1"/>
      <c r="B106" s="101" t="s">
        <v>62</v>
      </c>
      <c r="C106" s="102"/>
      <c r="D106" s="102"/>
      <c r="E106" s="2"/>
      <c r="F106" s="42"/>
      <c r="G106" s="42"/>
      <c r="H106" s="42"/>
      <c r="I106" s="43" t="s">
        <v>63</v>
      </c>
      <c r="J106" s="2"/>
      <c r="K106" s="2"/>
      <c r="L106" s="2"/>
      <c r="M106" s="10"/>
      <c r="N106" s="10"/>
      <c r="O106" s="2"/>
      <c r="P106" s="2"/>
      <c r="Q106" s="2"/>
      <c r="S106" s="5"/>
    </row>
    <row r="107" spans="1:19" s="4" customFormat="1" ht="16.5" x14ac:dyDescent="0.25">
      <c r="A107" s="1"/>
      <c r="C107" s="3"/>
      <c r="D107" s="46"/>
      <c r="E107" s="46"/>
      <c r="F107" s="95" t="s">
        <v>43</v>
      </c>
      <c r="G107" s="96"/>
      <c r="H107" s="96"/>
      <c r="I107" s="46"/>
      <c r="J107" s="2"/>
      <c r="K107" s="2"/>
      <c r="L107" s="2"/>
      <c r="M107" s="10"/>
      <c r="N107" s="10"/>
      <c r="O107" s="2"/>
      <c r="P107" s="2"/>
      <c r="Q107" s="2"/>
      <c r="S107" s="5"/>
    </row>
    <row r="108" spans="1:19" s="4" customFormat="1" ht="22.5" customHeight="1" x14ac:dyDescent="0.25">
      <c r="A108" s="1"/>
      <c r="B108" s="47" t="s">
        <v>44</v>
      </c>
      <c r="C108" s="2"/>
      <c r="D108" s="48"/>
      <c r="E108" s="48"/>
      <c r="F108" s="2"/>
      <c r="G108" s="2"/>
      <c r="H108" s="2"/>
      <c r="I108" s="2"/>
      <c r="J108" s="2"/>
      <c r="K108" s="2"/>
      <c r="L108" s="2"/>
      <c r="M108" s="10"/>
      <c r="N108" s="10"/>
      <c r="O108" s="2"/>
      <c r="P108" s="2"/>
      <c r="Q108" s="2"/>
      <c r="S108" s="5"/>
    </row>
    <row r="109" spans="1:19" s="4" customFormat="1" x14ac:dyDescent="0.25">
      <c r="A109" s="1"/>
      <c r="B109" s="2"/>
      <c r="C109" s="2"/>
      <c r="D109" s="49"/>
      <c r="E109" s="50"/>
      <c r="F109" s="2"/>
      <c r="G109" s="2"/>
      <c r="H109" s="2"/>
      <c r="I109" s="2"/>
      <c r="J109" s="2"/>
      <c r="K109" s="2"/>
      <c r="L109" s="2"/>
      <c r="M109" s="10"/>
      <c r="N109" s="10"/>
      <c r="O109" s="2"/>
      <c r="P109" s="2"/>
      <c r="Q109" s="2"/>
      <c r="S109" s="5"/>
    </row>
  </sheetData>
  <mergeCells count="42">
    <mergeCell ref="B106:D106"/>
    <mergeCell ref="F107:H107"/>
    <mergeCell ref="C85:C91"/>
    <mergeCell ref="A92:B98"/>
    <mergeCell ref="C92:C98"/>
    <mergeCell ref="A99:Q99"/>
    <mergeCell ref="A100:Q100"/>
    <mergeCell ref="A101:Q101"/>
    <mergeCell ref="A64:A91"/>
    <mergeCell ref="B64:B91"/>
    <mergeCell ref="C64:C70"/>
    <mergeCell ref="C71:C77"/>
    <mergeCell ref="C78:C84"/>
    <mergeCell ref="B102:D102"/>
    <mergeCell ref="F103:H103"/>
    <mergeCell ref="B104:D104"/>
    <mergeCell ref="F105:H105"/>
    <mergeCell ref="A43:A63"/>
    <mergeCell ref="B43:B63"/>
    <mergeCell ref="C43:C49"/>
    <mergeCell ref="C50:C56"/>
    <mergeCell ref="C57:C63"/>
    <mergeCell ref="A15:A42"/>
    <mergeCell ref="B15:B42"/>
    <mergeCell ref="C15:C21"/>
    <mergeCell ref="C22:C28"/>
    <mergeCell ref="C29:C35"/>
    <mergeCell ref="C36:C42"/>
    <mergeCell ref="A10:Q10"/>
    <mergeCell ref="P11:Q11"/>
    <mergeCell ref="A12:A13"/>
    <mergeCell ref="B12:B13"/>
    <mergeCell ref="C12:C13"/>
    <mergeCell ref="D12:D13"/>
    <mergeCell ref="E12:E13"/>
    <mergeCell ref="F12:Q12"/>
    <mergeCell ref="A9:Q9"/>
    <mergeCell ref="M1:Q1"/>
    <mergeCell ref="M3:Q3"/>
    <mergeCell ref="M4:O4"/>
    <mergeCell ref="M5:Q5"/>
    <mergeCell ref="M7:Q7"/>
  </mergeCells>
  <pageMargins left="0.31496062992125984" right="0.31496062992125984" top="0.55118110236220474" bottom="0.35433070866141736" header="0.31496062992125984" footer="0.31496062992125984"/>
  <pageSetup paperSize="9" scale="42" orientation="landscape" r:id="rId1"/>
  <rowBreaks count="1" manualBreakCount="1">
    <brk id="63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9"/>
  <sheetViews>
    <sheetView tabSelected="1" view="pageBreakPreview" topLeftCell="B1" zoomScale="90" zoomScaleNormal="90" zoomScaleSheetLayoutView="90" workbookViewId="0">
      <pane ySplit="13" topLeftCell="A14" activePane="bottomLeft" state="frozen"/>
      <selection pane="bottomLeft" activeCell="B105" sqref="B105"/>
    </sheetView>
  </sheetViews>
  <sheetFormatPr defaultRowHeight="15" x14ac:dyDescent="0.25"/>
  <cols>
    <col min="1" max="1" width="6.5703125" style="1" customWidth="1"/>
    <col min="2" max="2" width="37.5703125" style="2" customWidth="1"/>
    <col min="3" max="3" width="41.42578125" style="2" customWidth="1"/>
    <col min="4" max="4" width="25.7109375" style="2" customWidth="1"/>
    <col min="5" max="5" width="16.140625" style="2" customWidth="1"/>
    <col min="6" max="6" width="15.42578125" style="2" customWidth="1"/>
    <col min="7" max="7" width="15" style="2" customWidth="1"/>
    <col min="8" max="12" width="15.7109375" style="2" customWidth="1"/>
    <col min="13" max="14" width="15.7109375" style="10" customWidth="1"/>
    <col min="15" max="17" width="15.7109375" style="2" customWidth="1"/>
    <col min="18" max="18" width="4.140625" style="4" customWidth="1"/>
    <col min="19" max="16384" width="9.140625" style="2"/>
  </cols>
  <sheetData>
    <row r="1" spans="1:18" ht="16.5" x14ac:dyDescent="0.25">
      <c r="G1" s="3"/>
      <c r="M1" s="68" t="s">
        <v>0</v>
      </c>
      <c r="N1" s="68"/>
      <c r="O1" s="68"/>
      <c r="P1" s="68"/>
      <c r="Q1" s="68"/>
    </row>
    <row r="2" spans="1:18" ht="13.5" customHeight="1" x14ac:dyDescent="0.25">
      <c r="G2" s="3"/>
      <c r="M2" s="6"/>
      <c r="N2" s="6"/>
      <c r="O2" s="7"/>
      <c r="P2" s="7"/>
      <c r="Q2" s="7"/>
    </row>
    <row r="3" spans="1:18" ht="29.25" customHeight="1" x14ac:dyDescent="0.25">
      <c r="G3" s="3"/>
      <c r="M3" s="69" t="s">
        <v>65</v>
      </c>
      <c r="N3" s="70"/>
      <c r="O3" s="70"/>
      <c r="P3" s="70"/>
      <c r="Q3" s="70"/>
    </row>
    <row r="4" spans="1:18" ht="13.5" customHeight="1" x14ac:dyDescent="0.25">
      <c r="G4" s="3"/>
      <c r="M4" s="71"/>
      <c r="N4" s="72"/>
      <c r="O4" s="72"/>
      <c r="P4" s="51" t="s">
        <v>46</v>
      </c>
      <c r="Q4" s="51"/>
    </row>
    <row r="5" spans="1:18" ht="13.5" customHeight="1" x14ac:dyDescent="0.25">
      <c r="G5" s="3"/>
      <c r="M5" s="73" t="s">
        <v>1</v>
      </c>
      <c r="N5" s="73"/>
      <c r="O5" s="73"/>
      <c r="P5" s="73"/>
      <c r="Q5" s="73"/>
    </row>
    <row r="6" spans="1:18" ht="13.5" customHeight="1" x14ac:dyDescent="0.25">
      <c r="G6" s="3"/>
      <c r="M6" s="8"/>
      <c r="N6" s="8"/>
      <c r="O6" s="65"/>
      <c r="P6" s="65"/>
      <c r="Q6" s="65"/>
    </row>
    <row r="7" spans="1:18" ht="15.75" customHeight="1" x14ac:dyDescent="0.25">
      <c r="G7" s="3"/>
      <c r="M7" s="74" t="s">
        <v>64</v>
      </c>
      <c r="N7" s="74"/>
      <c r="O7" s="74"/>
      <c r="P7" s="74"/>
      <c r="Q7" s="74"/>
    </row>
    <row r="8" spans="1:18" ht="16.5" x14ac:dyDescent="0.25">
      <c r="G8" s="3"/>
      <c r="N8" s="11"/>
      <c r="O8" s="12"/>
      <c r="P8" s="12"/>
      <c r="Q8" s="12"/>
    </row>
    <row r="9" spans="1:18" ht="21" customHeight="1" x14ac:dyDescent="0.25">
      <c r="A9" s="67" t="s">
        <v>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8" ht="22.5" customHeight="1" x14ac:dyDescent="0.25">
      <c r="A10" s="75" t="s">
        <v>57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</row>
    <row r="11" spans="1:18" ht="12" customHeight="1" x14ac:dyDescent="0.25">
      <c r="P11" s="76" t="s">
        <v>3</v>
      </c>
      <c r="Q11" s="76"/>
    </row>
    <row r="12" spans="1:18" ht="52.5" customHeight="1" x14ac:dyDescent="0.25">
      <c r="A12" s="77" t="s">
        <v>4</v>
      </c>
      <c r="B12" s="77" t="s">
        <v>5</v>
      </c>
      <c r="C12" s="78" t="s">
        <v>6</v>
      </c>
      <c r="D12" s="77" t="s">
        <v>7</v>
      </c>
      <c r="E12" s="77" t="s">
        <v>8</v>
      </c>
      <c r="F12" s="77" t="s">
        <v>9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8" ht="37.5" customHeight="1" x14ac:dyDescent="0.25">
      <c r="A13" s="77"/>
      <c r="B13" s="77"/>
      <c r="C13" s="79"/>
      <c r="D13" s="77"/>
      <c r="E13" s="77"/>
      <c r="F13" s="64" t="s">
        <v>10</v>
      </c>
      <c r="G13" s="64" t="s">
        <v>11</v>
      </c>
      <c r="H13" s="64" t="s">
        <v>12</v>
      </c>
      <c r="I13" s="64" t="s">
        <v>13</v>
      </c>
      <c r="J13" s="64" t="s">
        <v>14</v>
      </c>
      <c r="K13" s="64" t="s">
        <v>15</v>
      </c>
      <c r="L13" s="64" t="s">
        <v>16</v>
      </c>
      <c r="M13" s="14" t="s">
        <v>17</v>
      </c>
      <c r="N13" s="14" t="s">
        <v>18</v>
      </c>
      <c r="O13" s="64" t="s">
        <v>19</v>
      </c>
      <c r="P13" s="64" t="s">
        <v>20</v>
      </c>
      <c r="Q13" s="64" t="s">
        <v>21</v>
      </c>
    </row>
    <row r="14" spans="1:18" s="20" customFormat="1" ht="15" customHeight="1" x14ac:dyDescent="0.2">
      <c r="A14" s="15">
        <v>1</v>
      </c>
      <c r="B14" s="15">
        <v>2</v>
      </c>
      <c r="C14" s="15">
        <v>3</v>
      </c>
      <c r="D14" s="15">
        <v>4</v>
      </c>
      <c r="E14" s="16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15">
        <v>12</v>
      </c>
      <c r="M14" s="17">
        <v>13</v>
      </c>
      <c r="N14" s="17">
        <v>14</v>
      </c>
      <c r="O14" s="15">
        <v>15</v>
      </c>
      <c r="P14" s="15">
        <v>16</v>
      </c>
      <c r="Q14" s="15">
        <v>17</v>
      </c>
      <c r="R14" s="18"/>
    </row>
    <row r="15" spans="1:18" s="20" customFormat="1" ht="15.95" customHeight="1" x14ac:dyDescent="0.2">
      <c r="A15" s="88" t="s">
        <v>22</v>
      </c>
      <c r="B15" s="90" t="s">
        <v>47</v>
      </c>
      <c r="C15" s="83" t="s">
        <v>48</v>
      </c>
      <c r="D15" s="21" t="s">
        <v>23</v>
      </c>
      <c r="E15" s="22">
        <f>E16+E17+E18+E19+E21</f>
        <v>9993.9843700000001</v>
      </c>
      <c r="F15" s="22">
        <f>F16+F17+F18+F19+F21</f>
        <v>0</v>
      </c>
      <c r="G15" s="22">
        <f t="shared" ref="G15:Q15" si="0">G16+G17+G18+G19+G21</f>
        <v>810.56713000000002</v>
      </c>
      <c r="H15" s="22">
        <f t="shared" si="0"/>
        <v>810.56713000000002</v>
      </c>
      <c r="I15" s="22">
        <f t="shared" si="0"/>
        <v>810.56713000000002</v>
      </c>
      <c r="J15" s="22">
        <f t="shared" si="0"/>
        <v>810.56713000000002</v>
      </c>
      <c r="K15" s="22">
        <f t="shared" si="0"/>
        <v>1065.0671299999999</v>
      </c>
      <c r="L15" s="22">
        <f t="shared" si="0"/>
        <v>269.47915</v>
      </c>
      <c r="M15" s="22">
        <f t="shared" si="0"/>
        <v>802.45858999999996</v>
      </c>
      <c r="N15" s="22">
        <f t="shared" si="0"/>
        <v>1010.56713</v>
      </c>
      <c r="O15" s="22">
        <f t="shared" si="0"/>
        <v>1040.66713</v>
      </c>
      <c r="P15" s="22">
        <f t="shared" si="0"/>
        <v>1159.7636500000001</v>
      </c>
      <c r="Q15" s="22">
        <f t="shared" si="0"/>
        <v>1403.7130700000002</v>
      </c>
      <c r="R15" s="18"/>
    </row>
    <row r="16" spans="1:18" s="20" customFormat="1" ht="15.95" customHeight="1" x14ac:dyDescent="0.2">
      <c r="A16" s="89"/>
      <c r="B16" s="91"/>
      <c r="C16" s="84"/>
      <c r="D16" s="62" t="s">
        <v>24</v>
      </c>
      <c r="E16" s="22">
        <f t="shared" ref="E16:E20" si="1">SUM(F16:Q16)</f>
        <v>0</v>
      </c>
      <c r="F16" s="25">
        <f>F23+F30+F37</f>
        <v>0</v>
      </c>
      <c r="G16" s="25">
        <f t="shared" ref="G16:Q16" si="2">G23+G30+G37</f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  <c r="M16" s="25">
        <f t="shared" si="2"/>
        <v>0</v>
      </c>
      <c r="N16" s="25">
        <f t="shared" si="2"/>
        <v>0</v>
      </c>
      <c r="O16" s="25">
        <f t="shared" si="2"/>
        <v>0</v>
      </c>
      <c r="P16" s="25">
        <f t="shared" si="2"/>
        <v>0</v>
      </c>
      <c r="Q16" s="25">
        <f t="shared" si="2"/>
        <v>0</v>
      </c>
      <c r="R16" s="18"/>
    </row>
    <row r="17" spans="1:18" s="20" customFormat="1" ht="15.95" customHeight="1" x14ac:dyDescent="0.2">
      <c r="A17" s="89"/>
      <c r="B17" s="91"/>
      <c r="C17" s="84"/>
      <c r="D17" s="62" t="s">
        <v>25</v>
      </c>
      <c r="E17" s="22">
        <f t="shared" si="1"/>
        <v>0</v>
      </c>
      <c r="F17" s="25">
        <f t="shared" ref="F17:Q21" si="3">F24+F31+F38</f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  <c r="J17" s="25">
        <f t="shared" si="3"/>
        <v>0</v>
      </c>
      <c r="K17" s="25">
        <f t="shared" si="3"/>
        <v>0</v>
      </c>
      <c r="L17" s="25">
        <f t="shared" si="3"/>
        <v>0</v>
      </c>
      <c r="M17" s="25">
        <f t="shared" si="3"/>
        <v>0</v>
      </c>
      <c r="N17" s="25">
        <f t="shared" si="3"/>
        <v>0</v>
      </c>
      <c r="O17" s="25">
        <f t="shared" si="3"/>
        <v>0</v>
      </c>
      <c r="P17" s="25">
        <f t="shared" si="3"/>
        <v>0</v>
      </c>
      <c r="Q17" s="25">
        <f t="shared" si="3"/>
        <v>0</v>
      </c>
      <c r="R17" s="18"/>
    </row>
    <row r="18" spans="1:18" s="20" customFormat="1" ht="15.95" customHeight="1" x14ac:dyDescent="0.2">
      <c r="A18" s="89"/>
      <c r="B18" s="91"/>
      <c r="C18" s="84"/>
      <c r="D18" s="63" t="s">
        <v>26</v>
      </c>
      <c r="E18" s="58">
        <f t="shared" si="1"/>
        <v>9993.9843700000001</v>
      </c>
      <c r="F18" s="25">
        <f t="shared" si="3"/>
        <v>0</v>
      </c>
      <c r="G18" s="25">
        <f t="shared" si="3"/>
        <v>810.56713000000002</v>
      </c>
      <c r="H18" s="25">
        <f t="shared" si="3"/>
        <v>810.56713000000002</v>
      </c>
      <c r="I18" s="25">
        <f t="shared" si="3"/>
        <v>810.56713000000002</v>
      </c>
      <c r="J18" s="25">
        <f t="shared" si="3"/>
        <v>810.56713000000002</v>
      </c>
      <c r="K18" s="25">
        <f t="shared" si="3"/>
        <v>1065.0671299999999</v>
      </c>
      <c r="L18" s="25">
        <f t="shared" si="3"/>
        <v>269.47915</v>
      </c>
      <c r="M18" s="25">
        <f t="shared" si="3"/>
        <v>802.45858999999996</v>
      </c>
      <c r="N18" s="25">
        <f t="shared" si="3"/>
        <v>1010.56713</v>
      </c>
      <c r="O18" s="25">
        <f t="shared" si="3"/>
        <v>1040.66713</v>
      </c>
      <c r="P18" s="25">
        <f t="shared" si="3"/>
        <v>1159.7636500000001</v>
      </c>
      <c r="Q18" s="25">
        <f t="shared" si="3"/>
        <v>1403.7130700000002</v>
      </c>
      <c r="R18" s="18"/>
    </row>
    <row r="19" spans="1:18" s="20" customFormat="1" ht="33" customHeight="1" x14ac:dyDescent="0.2">
      <c r="A19" s="89"/>
      <c r="B19" s="91"/>
      <c r="C19" s="84"/>
      <c r="D19" s="28" t="s">
        <v>27</v>
      </c>
      <c r="E19" s="22">
        <f t="shared" si="1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si="3"/>
        <v>0</v>
      </c>
      <c r="J19" s="25">
        <f t="shared" si="3"/>
        <v>0</v>
      </c>
      <c r="K19" s="25">
        <f t="shared" si="3"/>
        <v>0</v>
      </c>
      <c r="L19" s="25">
        <f t="shared" si="3"/>
        <v>0</v>
      </c>
      <c r="M19" s="25">
        <f t="shared" si="3"/>
        <v>0</v>
      </c>
      <c r="N19" s="25">
        <f t="shared" si="3"/>
        <v>0</v>
      </c>
      <c r="O19" s="25">
        <f t="shared" si="3"/>
        <v>0</v>
      </c>
      <c r="P19" s="25">
        <f t="shared" si="3"/>
        <v>0</v>
      </c>
      <c r="Q19" s="25">
        <f t="shared" si="3"/>
        <v>0</v>
      </c>
      <c r="R19" s="18"/>
    </row>
    <row r="20" spans="1:18" s="20" customFormat="1" ht="15.95" customHeight="1" x14ac:dyDescent="0.2">
      <c r="A20" s="89"/>
      <c r="B20" s="91"/>
      <c r="C20" s="84"/>
      <c r="D20" s="28" t="s">
        <v>28</v>
      </c>
      <c r="E20" s="22">
        <f t="shared" si="1"/>
        <v>0</v>
      </c>
      <c r="F20" s="25">
        <f t="shared" si="3"/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5">
        <f t="shared" si="3"/>
        <v>0</v>
      </c>
      <c r="M20" s="25">
        <f t="shared" si="3"/>
        <v>0</v>
      </c>
      <c r="N20" s="25">
        <f t="shared" si="3"/>
        <v>0</v>
      </c>
      <c r="O20" s="25">
        <f t="shared" si="3"/>
        <v>0</v>
      </c>
      <c r="P20" s="25">
        <f t="shared" si="3"/>
        <v>0</v>
      </c>
      <c r="Q20" s="25">
        <f t="shared" si="3"/>
        <v>0</v>
      </c>
      <c r="R20" s="18"/>
    </row>
    <row r="21" spans="1:18" s="20" customFormat="1" ht="15.95" customHeight="1" x14ac:dyDescent="0.2">
      <c r="A21" s="89"/>
      <c r="B21" s="91"/>
      <c r="C21" s="84"/>
      <c r="D21" s="28" t="s">
        <v>29</v>
      </c>
      <c r="E21" s="22">
        <f>SUM(F21:Q21)</f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  <c r="M21" s="25">
        <f t="shared" si="3"/>
        <v>0</v>
      </c>
      <c r="N21" s="25">
        <f t="shared" si="3"/>
        <v>0</v>
      </c>
      <c r="O21" s="25">
        <f t="shared" si="3"/>
        <v>0</v>
      </c>
      <c r="P21" s="25">
        <f t="shared" si="3"/>
        <v>0</v>
      </c>
      <c r="Q21" s="25">
        <f t="shared" si="3"/>
        <v>0</v>
      </c>
      <c r="R21" s="18"/>
    </row>
    <row r="22" spans="1:18" s="20" customFormat="1" ht="15" customHeight="1" x14ac:dyDescent="0.2">
      <c r="A22" s="89"/>
      <c r="B22" s="91"/>
      <c r="C22" s="85" t="s">
        <v>49</v>
      </c>
      <c r="D22" s="21" t="s">
        <v>23</v>
      </c>
      <c r="E22" s="22">
        <f>E23+E24+E25+E26+E28</f>
        <v>0</v>
      </c>
      <c r="F22" s="22">
        <f>F23+F24+F25+F26+F28</f>
        <v>0</v>
      </c>
      <c r="G22" s="22">
        <f t="shared" ref="G22:Q22" si="4">G23+G24+G25+G26+G28</f>
        <v>0</v>
      </c>
      <c r="H22" s="22">
        <f t="shared" si="4"/>
        <v>0</v>
      </c>
      <c r="I22" s="22">
        <f t="shared" si="4"/>
        <v>0</v>
      </c>
      <c r="J22" s="22">
        <f t="shared" si="4"/>
        <v>0</v>
      </c>
      <c r="K22" s="22">
        <f t="shared" si="4"/>
        <v>0</v>
      </c>
      <c r="L22" s="22">
        <f t="shared" si="4"/>
        <v>0</v>
      </c>
      <c r="M22" s="22">
        <f t="shared" si="4"/>
        <v>0</v>
      </c>
      <c r="N22" s="22">
        <f t="shared" si="4"/>
        <v>0</v>
      </c>
      <c r="O22" s="22">
        <f t="shared" si="4"/>
        <v>0</v>
      </c>
      <c r="P22" s="22">
        <f t="shared" si="4"/>
        <v>0</v>
      </c>
      <c r="Q22" s="22">
        <f t="shared" si="4"/>
        <v>0</v>
      </c>
      <c r="R22" s="18"/>
    </row>
    <row r="23" spans="1:18" s="20" customFormat="1" ht="15" customHeight="1" x14ac:dyDescent="0.2">
      <c r="A23" s="89"/>
      <c r="B23" s="91"/>
      <c r="C23" s="86"/>
      <c r="D23" s="62" t="s">
        <v>24</v>
      </c>
      <c r="E23" s="22">
        <f t="shared" ref="E23:E28" si="5">SUM(F23:Q23)</f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18"/>
    </row>
    <row r="24" spans="1:18" s="20" customFormat="1" ht="15" customHeight="1" x14ac:dyDescent="0.2">
      <c r="A24" s="89"/>
      <c r="B24" s="91"/>
      <c r="C24" s="86"/>
      <c r="D24" s="62" t="s">
        <v>25</v>
      </c>
      <c r="E24" s="22">
        <f t="shared" si="5"/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18"/>
    </row>
    <row r="25" spans="1:18" s="20" customFormat="1" ht="15" customHeight="1" x14ac:dyDescent="0.2">
      <c r="A25" s="89"/>
      <c r="B25" s="91"/>
      <c r="C25" s="86"/>
      <c r="D25" s="63" t="s">
        <v>26</v>
      </c>
      <c r="E25" s="22">
        <f t="shared" si="5"/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18"/>
    </row>
    <row r="26" spans="1:18" s="20" customFormat="1" ht="30" customHeight="1" x14ac:dyDescent="0.2">
      <c r="A26" s="89"/>
      <c r="B26" s="91"/>
      <c r="C26" s="86"/>
      <c r="D26" s="28" t="s">
        <v>27</v>
      </c>
      <c r="E26" s="22">
        <f t="shared" si="5"/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18"/>
    </row>
    <row r="27" spans="1:18" s="20" customFormat="1" ht="15" customHeight="1" x14ac:dyDescent="0.2">
      <c r="A27" s="89"/>
      <c r="B27" s="91"/>
      <c r="C27" s="86"/>
      <c r="D27" s="28" t="s">
        <v>28</v>
      </c>
      <c r="E27" s="22">
        <f t="shared" si="5"/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18"/>
    </row>
    <row r="28" spans="1:18" s="20" customFormat="1" ht="15" customHeight="1" x14ac:dyDescent="0.2">
      <c r="A28" s="89"/>
      <c r="B28" s="91"/>
      <c r="C28" s="87"/>
      <c r="D28" s="28" t="s">
        <v>29</v>
      </c>
      <c r="E28" s="22">
        <f t="shared" si="5"/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18"/>
    </row>
    <row r="29" spans="1:18" s="20" customFormat="1" ht="15" customHeight="1" x14ac:dyDescent="0.2">
      <c r="A29" s="89"/>
      <c r="B29" s="91"/>
      <c r="C29" s="83" t="s">
        <v>50</v>
      </c>
      <c r="D29" s="21" t="s">
        <v>23</v>
      </c>
      <c r="E29" s="22">
        <f>E30+E31+E32+E33+E35</f>
        <v>9993.9843700000001</v>
      </c>
      <c r="F29" s="22">
        <f>F30+F31+F32+F33+F35</f>
        <v>0</v>
      </c>
      <c r="G29" s="22">
        <f t="shared" ref="G29:Q29" si="6">G30+G31+G32+G33+G35</f>
        <v>810.56713000000002</v>
      </c>
      <c r="H29" s="22">
        <f t="shared" si="6"/>
        <v>810.56713000000002</v>
      </c>
      <c r="I29" s="22">
        <f t="shared" si="6"/>
        <v>810.56713000000002</v>
      </c>
      <c r="J29" s="22">
        <f t="shared" si="6"/>
        <v>810.56713000000002</v>
      </c>
      <c r="K29" s="22">
        <f t="shared" si="6"/>
        <v>1065.0671299999999</v>
      </c>
      <c r="L29" s="22">
        <f t="shared" si="6"/>
        <v>269.47915</v>
      </c>
      <c r="M29" s="22">
        <f t="shared" si="6"/>
        <v>802.45858999999996</v>
      </c>
      <c r="N29" s="22">
        <f t="shared" si="6"/>
        <v>1010.56713</v>
      </c>
      <c r="O29" s="22">
        <f t="shared" si="6"/>
        <v>1040.66713</v>
      </c>
      <c r="P29" s="22">
        <f t="shared" si="6"/>
        <v>1159.7636500000001</v>
      </c>
      <c r="Q29" s="22">
        <f t="shared" si="6"/>
        <v>1403.7130700000002</v>
      </c>
      <c r="R29" s="18"/>
    </row>
    <row r="30" spans="1:18" s="20" customFormat="1" ht="15" customHeight="1" x14ac:dyDescent="0.2">
      <c r="A30" s="89"/>
      <c r="B30" s="91"/>
      <c r="C30" s="84"/>
      <c r="D30" s="62" t="s">
        <v>24</v>
      </c>
      <c r="E30" s="22">
        <f t="shared" ref="E30:E35" si="7">SUM(F30:Q30)</f>
        <v>0</v>
      </c>
      <c r="F30" s="25">
        <f>F37+F44+F51+F58</f>
        <v>0</v>
      </c>
      <c r="G30" s="25">
        <f t="shared" ref="G30:Q30" si="8">G37+G44+G51+G58</f>
        <v>0</v>
      </c>
      <c r="H30" s="25">
        <f t="shared" si="8"/>
        <v>0</v>
      </c>
      <c r="I30" s="25">
        <f t="shared" si="8"/>
        <v>0</v>
      </c>
      <c r="J30" s="25">
        <f t="shared" si="8"/>
        <v>0</v>
      </c>
      <c r="K30" s="25">
        <f t="shared" si="8"/>
        <v>0</v>
      </c>
      <c r="L30" s="25">
        <f t="shared" si="8"/>
        <v>0</v>
      </c>
      <c r="M30" s="26">
        <f t="shared" si="8"/>
        <v>0</v>
      </c>
      <c r="N30" s="26">
        <f t="shared" si="8"/>
        <v>0</v>
      </c>
      <c r="O30" s="25">
        <f t="shared" si="8"/>
        <v>0</v>
      </c>
      <c r="P30" s="25">
        <f t="shared" si="8"/>
        <v>0</v>
      </c>
      <c r="Q30" s="25">
        <f t="shared" si="8"/>
        <v>0</v>
      </c>
      <c r="R30" s="18"/>
    </row>
    <row r="31" spans="1:18" s="20" customFormat="1" ht="15" customHeight="1" x14ac:dyDescent="0.2">
      <c r="A31" s="89"/>
      <c r="B31" s="91"/>
      <c r="C31" s="84"/>
      <c r="D31" s="62" t="s">
        <v>25</v>
      </c>
      <c r="E31" s="22">
        <f t="shared" si="7"/>
        <v>0</v>
      </c>
      <c r="F31" s="25">
        <f t="shared" ref="F31:Q35" si="9">F38+F45+F52+F59</f>
        <v>0</v>
      </c>
      <c r="G31" s="25">
        <f t="shared" si="9"/>
        <v>0</v>
      </c>
      <c r="H31" s="25">
        <f t="shared" si="9"/>
        <v>0</v>
      </c>
      <c r="I31" s="25">
        <f t="shared" si="9"/>
        <v>0</v>
      </c>
      <c r="J31" s="25">
        <f t="shared" si="9"/>
        <v>0</v>
      </c>
      <c r="K31" s="25">
        <f t="shared" si="9"/>
        <v>0</v>
      </c>
      <c r="L31" s="25">
        <f t="shared" si="9"/>
        <v>0</v>
      </c>
      <c r="M31" s="26">
        <f t="shared" si="9"/>
        <v>0</v>
      </c>
      <c r="N31" s="26">
        <f t="shared" si="9"/>
        <v>0</v>
      </c>
      <c r="O31" s="25">
        <f t="shared" si="9"/>
        <v>0</v>
      </c>
      <c r="P31" s="25">
        <f t="shared" si="9"/>
        <v>0</v>
      </c>
      <c r="Q31" s="25">
        <f t="shared" si="9"/>
        <v>0</v>
      </c>
      <c r="R31" s="18"/>
    </row>
    <row r="32" spans="1:18" s="20" customFormat="1" ht="15" customHeight="1" x14ac:dyDescent="0.2">
      <c r="A32" s="89"/>
      <c r="B32" s="91"/>
      <c r="C32" s="84"/>
      <c r="D32" s="63" t="s">
        <v>26</v>
      </c>
      <c r="E32" s="58">
        <f t="shared" si="7"/>
        <v>9993.9843700000001</v>
      </c>
      <c r="F32" s="59">
        <v>0</v>
      </c>
      <c r="G32" s="59">
        <v>810.56713000000002</v>
      </c>
      <c r="H32" s="59">
        <v>810.56713000000002</v>
      </c>
      <c r="I32" s="59">
        <v>810.56713000000002</v>
      </c>
      <c r="J32" s="25">
        <v>810.56713000000002</v>
      </c>
      <c r="K32" s="25">
        <v>1065.0671299999999</v>
      </c>
      <c r="L32" s="25">
        <v>269.47915</v>
      </c>
      <c r="M32" s="26">
        <v>802.45858999999996</v>
      </c>
      <c r="N32" s="26">
        <v>1010.56713</v>
      </c>
      <c r="O32" s="25">
        <v>1040.66713</v>
      </c>
      <c r="P32" s="59">
        <v>1159.7636500000001</v>
      </c>
      <c r="Q32" s="60">
        <f>2472.6287-854.26519-4.90044-209.75</f>
        <v>1403.7130700000002</v>
      </c>
      <c r="R32" s="18"/>
    </row>
    <row r="33" spans="1:18" s="20" customFormat="1" ht="30" customHeight="1" x14ac:dyDescent="0.2">
      <c r="A33" s="89"/>
      <c r="B33" s="91"/>
      <c r="C33" s="84"/>
      <c r="D33" s="28" t="s">
        <v>27</v>
      </c>
      <c r="E33" s="22">
        <f t="shared" si="7"/>
        <v>0</v>
      </c>
      <c r="F33" s="25">
        <f t="shared" si="9"/>
        <v>0</v>
      </c>
      <c r="G33" s="25">
        <f t="shared" si="9"/>
        <v>0</v>
      </c>
      <c r="H33" s="25">
        <f t="shared" si="9"/>
        <v>0</v>
      </c>
      <c r="I33" s="25">
        <f t="shared" si="9"/>
        <v>0</v>
      </c>
      <c r="J33" s="25">
        <f t="shared" si="9"/>
        <v>0</v>
      </c>
      <c r="K33" s="25">
        <f t="shared" si="9"/>
        <v>0</v>
      </c>
      <c r="L33" s="25">
        <f>L40+L47+L54+L61</f>
        <v>0</v>
      </c>
      <c r="M33" s="26">
        <f t="shared" si="9"/>
        <v>0</v>
      </c>
      <c r="N33" s="26">
        <f t="shared" si="9"/>
        <v>0</v>
      </c>
      <c r="O33" s="25">
        <f t="shared" si="9"/>
        <v>0</v>
      </c>
      <c r="P33" s="25">
        <f t="shared" si="9"/>
        <v>0</v>
      </c>
      <c r="Q33" s="52">
        <v>0</v>
      </c>
      <c r="R33" s="18"/>
    </row>
    <row r="34" spans="1:18" s="20" customFormat="1" ht="15" customHeight="1" x14ac:dyDescent="0.2">
      <c r="A34" s="89"/>
      <c r="B34" s="91"/>
      <c r="C34" s="84"/>
      <c r="D34" s="28" t="s">
        <v>28</v>
      </c>
      <c r="E34" s="22">
        <f t="shared" si="7"/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5">
        <f t="shared" si="9"/>
        <v>0</v>
      </c>
      <c r="K34" s="25">
        <f t="shared" si="9"/>
        <v>0</v>
      </c>
      <c r="L34" s="25">
        <f t="shared" si="9"/>
        <v>0</v>
      </c>
      <c r="M34" s="26">
        <f t="shared" si="9"/>
        <v>0</v>
      </c>
      <c r="N34" s="26">
        <f t="shared" si="9"/>
        <v>0</v>
      </c>
      <c r="O34" s="25">
        <f t="shared" si="9"/>
        <v>0</v>
      </c>
      <c r="P34" s="25">
        <f t="shared" si="9"/>
        <v>0</v>
      </c>
      <c r="Q34" s="52">
        <v>0</v>
      </c>
      <c r="R34" s="18"/>
    </row>
    <row r="35" spans="1:18" s="20" customFormat="1" ht="15" customHeight="1" x14ac:dyDescent="0.2">
      <c r="A35" s="89"/>
      <c r="B35" s="91"/>
      <c r="C35" s="84"/>
      <c r="D35" s="28" t="s">
        <v>29</v>
      </c>
      <c r="E35" s="22">
        <f t="shared" si="7"/>
        <v>0</v>
      </c>
      <c r="F35" s="25">
        <f t="shared" si="9"/>
        <v>0</v>
      </c>
      <c r="G35" s="25">
        <f t="shared" si="9"/>
        <v>0</v>
      </c>
      <c r="H35" s="25">
        <f t="shared" si="9"/>
        <v>0</v>
      </c>
      <c r="I35" s="25">
        <f t="shared" si="9"/>
        <v>0</v>
      </c>
      <c r="J35" s="25">
        <f t="shared" si="9"/>
        <v>0</v>
      </c>
      <c r="K35" s="25">
        <f t="shared" si="9"/>
        <v>0</v>
      </c>
      <c r="L35" s="25">
        <f t="shared" si="9"/>
        <v>0</v>
      </c>
      <c r="M35" s="26">
        <f t="shared" si="9"/>
        <v>0</v>
      </c>
      <c r="N35" s="26">
        <f t="shared" si="9"/>
        <v>0</v>
      </c>
      <c r="O35" s="25">
        <f t="shared" si="9"/>
        <v>0</v>
      </c>
      <c r="P35" s="25">
        <f t="shared" si="9"/>
        <v>0</v>
      </c>
      <c r="Q35" s="53">
        <v>0</v>
      </c>
      <c r="R35" s="18"/>
    </row>
    <row r="36" spans="1:18" s="20" customFormat="1" ht="15" customHeight="1" x14ac:dyDescent="0.2">
      <c r="A36" s="89"/>
      <c r="B36" s="91"/>
      <c r="C36" s="92" t="s">
        <v>31</v>
      </c>
      <c r="D36" s="21" t="s">
        <v>23</v>
      </c>
      <c r="E36" s="22">
        <f>E37+E38+E39+E40+E42</f>
        <v>0</v>
      </c>
      <c r="F36" s="22">
        <f>F37+F38+F39+F40+F42</f>
        <v>0</v>
      </c>
      <c r="G36" s="22">
        <f t="shared" ref="G36:Q36" si="10">G37+G38+G39+G40+G42</f>
        <v>0</v>
      </c>
      <c r="H36" s="22">
        <f t="shared" si="10"/>
        <v>0</v>
      </c>
      <c r="I36" s="22">
        <f t="shared" si="10"/>
        <v>0</v>
      </c>
      <c r="J36" s="22">
        <f t="shared" si="10"/>
        <v>0</v>
      </c>
      <c r="K36" s="22">
        <f t="shared" si="10"/>
        <v>0</v>
      </c>
      <c r="L36" s="22">
        <f t="shared" si="10"/>
        <v>0</v>
      </c>
      <c r="M36" s="22">
        <f t="shared" si="10"/>
        <v>0</v>
      </c>
      <c r="N36" s="22">
        <f t="shared" si="10"/>
        <v>0</v>
      </c>
      <c r="O36" s="22">
        <f t="shared" si="10"/>
        <v>0</v>
      </c>
      <c r="P36" s="22">
        <f t="shared" si="10"/>
        <v>0</v>
      </c>
      <c r="Q36" s="22">
        <f t="shared" si="10"/>
        <v>0</v>
      </c>
      <c r="R36" s="18"/>
    </row>
    <row r="37" spans="1:18" s="20" customFormat="1" ht="15" customHeight="1" x14ac:dyDescent="0.2">
      <c r="A37" s="89"/>
      <c r="B37" s="91"/>
      <c r="C37" s="93"/>
      <c r="D37" s="62" t="s">
        <v>24</v>
      </c>
      <c r="E37" s="22">
        <f t="shared" ref="E37:E42" si="11">SUM(F37:Q37)</f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18"/>
    </row>
    <row r="38" spans="1:18" s="20" customFormat="1" ht="15" customHeight="1" x14ac:dyDescent="0.2">
      <c r="A38" s="89"/>
      <c r="B38" s="91"/>
      <c r="C38" s="93"/>
      <c r="D38" s="62" t="s">
        <v>25</v>
      </c>
      <c r="E38" s="22">
        <f t="shared" si="11"/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18"/>
    </row>
    <row r="39" spans="1:18" s="20" customFormat="1" ht="15" customHeight="1" x14ac:dyDescent="0.2">
      <c r="A39" s="89"/>
      <c r="B39" s="91"/>
      <c r="C39" s="93"/>
      <c r="D39" s="63" t="s">
        <v>26</v>
      </c>
      <c r="E39" s="22">
        <f t="shared" si="11"/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18"/>
    </row>
    <row r="40" spans="1:18" s="20" customFormat="1" ht="30" customHeight="1" x14ac:dyDescent="0.2">
      <c r="A40" s="89"/>
      <c r="B40" s="91"/>
      <c r="C40" s="93"/>
      <c r="D40" s="28" t="s">
        <v>27</v>
      </c>
      <c r="E40" s="22">
        <f t="shared" si="11"/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18"/>
    </row>
    <row r="41" spans="1:18" s="20" customFormat="1" ht="15" customHeight="1" x14ac:dyDescent="0.2">
      <c r="A41" s="89"/>
      <c r="B41" s="91"/>
      <c r="C41" s="93"/>
      <c r="D41" s="28" t="s">
        <v>28</v>
      </c>
      <c r="E41" s="22">
        <f t="shared" si="11"/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18"/>
    </row>
    <row r="42" spans="1:18" s="20" customFormat="1" ht="15" customHeight="1" x14ac:dyDescent="0.2">
      <c r="A42" s="89"/>
      <c r="B42" s="91"/>
      <c r="C42" s="94"/>
      <c r="D42" s="28" t="s">
        <v>29</v>
      </c>
      <c r="E42" s="22">
        <f t="shared" si="11"/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18"/>
    </row>
    <row r="43" spans="1:18" s="5" customFormat="1" ht="15" customHeight="1" x14ac:dyDescent="0.25">
      <c r="A43" s="97" t="s">
        <v>30</v>
      </c>
      <c r="B43" s="81" t="s">
        <v>51</v>
      </c>
      <c r="C43" s="83" t="s">
        <v>52</v>
      </c>
      <c r="D43" s="34" t="s">
        <v>23</v>
      </c>
      <c r="E43" s="22">
        <f>E44+E45+E46+E47+E49</f>
        <v>17289.587678</v>
      </c>
      <c r="F43" s="22">
        <f t="shared" ref="F43:P43" si="12">F44+F45+F46+F47+F48+F49</f>
        <v>280</v>
      </c>
      <c r="G43" s="22">
        <f t="shared" si="12"/>
        <v>1219.4000000000001</v>
      </c>
      <c r="H43" s="22">
        <f t="shared" si="12"/>
        <v>1624.5</v>
      </c>
      <c r="I43" s="22">
        <f t="shared" si="12"/>
        <v>936.2</v>
      </c>
      <c r="J43" s="22">
        <f t="shared" si="12"/>
        <v>904.6</v>
      </c>
      <c r="K43" s="22">
        <f t="shared" si="12"/>
        <v>1922.3</v>
      </c>
      <c r="L43" s="22">
        <f t="shared" si="12"/>
        <v>1156.178193</v>
      </c>
      <c r="M43" s="23">
        <f t="shared" si="12"/>
        <v>1651.577753</v>
      </c>
      <c r="N43" s="23">
        <f t="shared" si="12"/>
        <v>2448.077753</v>
      </c>
      <c r="O43" s="22">
        <f t="shared" si="12"/>
        <v>906.07775300000003</v>
      </c>
      <c r="P43" s="22">
        <f t="shared" si="12"/>
        <v>1134.9777530000001</v>
      </c>
      <c r="Q43" s="22">
        <f>Q44+Q45+Q46+Q47+Q48+Q49</f>
        <v>3105.6984729999999</v>
      </c>
      <c r="R43" s="4"/>
    </row>
    <row r="44" spans="1:18" s="5" customFormat="1" ht="15" customHeight="1" x14ac:dyDescent="0.25">
      <c r="A44" s="98"/>
      <c r="B44" s="82"/>
      <c r="C44" s="84"/>
      <c r="D44" s="35" t="s">
        <v>24</v>
      </c>
      <c r="E44" s="22">
        <f t="shared" ref="E44:E48" si="13">SUM(F44:Q44)</f>
        <v>0</v>
      </c>
      <c r="F44" s="25">
        <f t="shared" ref="F44:Q49" si="14">F51+F58+F65</f>
        <v>0</v>
      </c>
      <c r="G44" s="25">
        <f t="shared" si="14"/>
        <v>0</v>
      </c>
      <c r="H44" s="25">
        <f t="shared" si="14"/>
        <v>0</v>
      </c>
      <c r="I44" s="25">
        <f t="shared" si="14"/>
        <v>0</v>
      </c>
      <c r="J44" s="25">
        <f t="shared" si="14"/>
        <v>0</v>
      </c>
      <c r="K44" s="25">
        <f t="shared" si="14"/>
        <v>0</v>
      </c>
      <c r="L44" s="25">
        <f t="shared" si="14"/>
        <v>0</v>
      </c>
      <c r="M44" s="25">
        <f t="shared" si="14"/>
        <v>0</v>
      </c>
      <c r="N44" s="25">
        <f t="shared" si="14"/>
        <v>0</v>
      </c>
      <c r="O44" s="25">
        <f t="shared" si="14"/>
        <v>0</v>
      </c>
      <c r="P44" s="25">
        <f t="shared" si="14"/>
        <v>0</v>
      </c>
      <c r="Q44" s="25">
        <f t="shared" si="14"/>
        <v>0</v>
      </c>
      <c r="R44" s="4"/>
    </row>
    <row r="45" spans="1:18" s="5" customFormat="1" ht="15" customHeight="1" x14ac:dyDescent="0.25">
      <c r="A45" s="98"/>
      <c r="B45" s="82"/>
      <c r="C45" s="84"/>
      <c r="D45" s="35" t="s">
        <v>25</v>
      </c>
      <c r="E45" s="22">
        <f t="shared" si="13"/>
        <v>0</v>
      </c>
      <c r="F45" s="25">
        <f t="shared" si="14"/>
        <v>0</v>
      </c>
      <c r="G45" s="25">
        <f t="shared" si="14"/>
        <v>0</v>
      </c>
      <c r="H45" s="25">
        <f t="shared" si="14"/>
        <v>0</v>
      </c>
      <c r="I45" s="25">
        <f t="shared" si="14"/>
        <v>0</v>
      </c>
      <c r="J45" s="25">
        <f t="shared" si="14"/>
        <v>0</v>
      </c>
      <c r="K45" s="25">
        <f t="shared" si="14"/>
        <v>0</v>
      </c>
      <c r="L45" s="25">
        <f t="shared" si="14"/>
        <v>0</v>
      </c>
      <c r="M45" s="25">
        <f t="shared" si="14"/>
        <v>0</v>
      </c>
      <c r="N45" s="25">
        <f t="shared" si="14"/>
        <v>0</v>
      </c>
      <c r="O45" s="25">
        <f t="shared" si="14"/>
        <v>0</v>
      </c>
      <c r="P45" s="25">
        <f t="shared" si="14"/>
        <v>0</v>
      </c>
      <c r="Q45" s="25">
        <f t="shared" si="14"/>
        <v>0</v>
      </c>
      <c r="R45" s="4"/>
    </row>
    <row r="46" spans="1:18" s="5" customFormat="1" ht="15" customHeight="1" x14ac:dyDescent="0.25">
      <c r="A46" s="98"/>
      <c r="B46" s="82"/>
      <c r="C46" s="84"/>
      <c r="D46" s="35" t="s">
        <v>26</v>
      </c>
      <c r="E46" s="22">
        <f>SUM(F46:Q46)</f>
        <v>17289.587678</v>
      </c>
      <c r="F46" s="25">
        <f t="shared" si="14"/>
        <v>280</v>
      </c>
      <c r="G46" s="25">
        <f t="shared" si="14"/>
        <v>1219.4000000000001</v>
      </c>
      <c r="H46" s="25">
        <f t="shared" si="14"/>
        <v>1624.5</v>
      </c>
      <c r="I46" s="25">
        <f t="shared" si="14"/>
        <v>936.2</v>
      </c>
      <c r="J46" s="25">
        <f t="shared" si="14"/>
        <v>904.6</v>
      </c>
      <c r="K46" s="25">
        <f t="shared" si="14"/>
        <v>1922.3</v>
      </c>
      <c r="L46" s="25">
        <f t="shared" si="14"/>
        <v>1156.178193</v>
      </c>
      <c r="M46" s="25">
        <f t="shared" si="14"/>
        <v>1651.577753</v>
      </c>
      <c r="N46" s="25">
        <f t="shared" si="14"/>
        <v>2448.077753</v>
      </c>
      <c r="O46" s="25">
        <f t="shared" si="14"/>
        <v>906.07775300000003</v>
      </c>
      <c r="P46" s="25">
        <f t="shared" si="14"/>
        <v>1134.9777530000001</v>
      </c>
      <c r="Q46" s="25">
        <f t="shared" si="14"/>
        <v>3105.6984729999999</v>
      </c>
      <c r="R46" s="4"/>
    </row>
    <row r="47" spans="1:18" s="5" customFormat="1" ht="15" customHeight="1" x14ac:dyDescent="0.25">
      <c r="A47" s="98"/>
      <c r="B47" s="82"/>
      <c r="C47" s="84"/>
      <c r="D47" s="35" t="s">
        <v>27</v>
      </c>
      <c r="E47" s="22">
        <f t="shared" si="13"/>
        <v>0</v>
      </c>
      <c r="F47" s="25">
        <f t="shared" si="14"/>
        <v>0</v>
      </c>
      <c r="G47" s="25">
        <f t="shared" si="14"/>
        <v>0</v>
      </c>
      <c r="H47" s="25">
        <f t="shared" si="14"/>
        <v>0</v>
      </c>
      <c r="I47" s="25">
        <f t="shared" si="14"/>
        <v>0</v>
      </c>
      <c r="J47" s="25">
        <f t="shared" si="14"/>
        <v>0</v>
      </c>
      <c r="K47" s="25">
        <f t="shared" si="14"/>
        <v>0</v>
      </c>
      <c r="L47" s="25">
        <f t="shared" si="14"/>
        <v>0</v>
      </c>
      <c r="M47" s="25">
        <f t="shared" si="14"/>
        <v>0</v>
      </c>
      <c r="N47" s="25">
        <f t="shared" si="14"/>
        <v>0</v>
      </c>
      <c r="O47" s="25">
        <f t="shared" si="14"/>
        <v>0</v>
      </c>
      <c r="P47" s="25">
        <f t="shared" si="14"/>
        <v>0</v>
      </c>
      <c r="Q47" s="25">
        <f t="shared" si="14"/>
        <v>0</v>
      </c>
      <c r="R47" s="4"/>
    </row>
    <row r="48" spans="1:18" s="5" customFormat="1" ht="15" customHeight="1" x14ac:dyDescent="0.25">
      <c r="A48" s="98"/>
      <c r="B48" s="82"/>
      <c r="C48" s="84"/>
      <c r="D48" s="35" t="s">
        <v>28</v>
      </c>
      <c r="E48" s="22">
        <f t="shared" si="13"/>
        <v>0</v>
      </c>
      <c r="F48" s="25">
        <f t="shared" si="14"/>
        <v>0</v>
      </c>
      <c r="G48" s="25">
        <f t="shared" si="14"/>
        <v>0</v>
      </c>
      <c r="H48" s="25">
        <f t="shared" si="14"/>
        <v>0</v>
      </c>
      <c r="I48" s="25">
        <f t="shared" si="14"/>
        <v>0</v>
      </c>
      <c r="J48" s="25">
        <f t="shared" si="14"/>
        <v>0</v>
      </c>
      <c r="K48" s="25">
        <f t="shared" si="14"/>
        <v>0</v>
      </c>
      <c r="L48" s="25">
        <f t="shared" si="14"/>
        <v>0</v>
      </c>
      <c r="M48" s="25">
        <f t="shared" si="14"/>
        <v>0</v>
      </c>
      <c r="N48" s="25">
        <f t="shared" si="14"/>
        <v>0</v>
      </c>
      <c r="O48" s="25">
        <f t="shared" si="14"/>
        <v>0</v>
      </c>
      <c r="P48" s="25">
        <f t="shared" si="14"/>
        <v>0</v>
      </c>
      <c r="Q48" s="25">
        <f t="shared" si="14"/>
        <v>0</v>
      </c>
      <c r="R48" s="4"/>
    </row>
    <row r="49" spans="1:18" s="5" customFormat="1" ht="15" customHeight="1" x14ac:dyDescent="0.25">
      <c r="A49" s="98"/>
      <c r="B49" s="82"/>
      <c r="C49" s="84"/>
      <c r="D49" s="35" t="s">
        <v>29</v>
      </c>
      <c r="E49" s="22">
        <f>SUM(F49:Q49)</f>
        <v>0</v>
      </c>
      <c r="F49" s="25">
        <f t="shared" si="14"/>
        <v>0</v>
      </c>
      <c r="G49" s="25">
        <f t="shared" si="14"/>
        <v>0</v>
      </c>
      <c r="H49" s="25">
        <f t="shared" si="14"/>
        <v>0</v>
      </c>
      <c r="I49" s="25">
        <f t="shared" si="14"/>
        <v>0</v>
      </c>
      <c r="J49" s="25">
        <f t="shared" si="14"/>
        <v>0</v>
      </c>
      <c r="K49" s="25">
        <f t="shared" si="14"/>
        <v>0</v>
      </c>
      <c r="L49" s="25">
        <f t="shared" si="14"/>
        <v>0</v>
      </c>
      <c r="M49" s="25">
        <f t="shared" si="14"/>
        <v>0</v>
      </c>
      <c r="N49" s="25">
        <f t="shared" si="14"/>
        <v>0</v>
      </c>
      <c r="O49" s="25">
        <f t="shared" si="14"/>
        <v>0</v>
      </c>
      <c r="P49" s="25">
        <f t="shared" si="14"/>
        <v>0</v>
      </c>
      <c r="Q49" s="25">
        <f>Q56+Q63+Q70</f>
        <v>0</v>
      </c>
      <c r="R49" s="4"/>
    </row>
    <row r="50" spans="1:18" s="5" customFormat="1" ht="15" customHeight="1" x14ac:dyDescent="0.25">
      <c r="A50" s="98"/>
      <c r="B50" s="82"/>
      <c r="C50" s="85" t="s">
        <v>49</v>
      </c>
      <c r="D50" s="33" t="s">
        <v>23</v>
      </c>
      <c r="E50" s="29">
        <f>E51+E52+E53+E54+E56</f>
        <v>17284.687238000002</v>
      </c>
      <c r="F50" s="29">
        <f t="shared" ref="F50:Q50" si="15">F51+F52+F53+F54+F55+F56</f>
        <v>280</v>
      </c>
      <c r="G50" s="29">
        <f t="shared" si="15"/>
        <v>1219.4000000000001</v>
      </c>
      <c r="H50" s="29">
        <f t="shared" si="15"/>
        <v>1624.5</v>
      </c>
      <c r="I50" s="29">
        <f t="shared" si="15"/>
        <v>936.2</v>
      </c>
      <c r="J50" s="29">
        <f t="shared" si="15"/>
        <v>904.6</v>
      </c>
      <c r="K50" s="29">
        <f t="shared" si="15"/>
        <v>1922.3</v>
      </c>
      <c r="L50" s="29">
        <f t="shared" si="15"/>
        <v>1151.2777530000001</v>
      </c>
      <c r="M50" s="30">
        <f t="shared" si="15"/>
        <v>1651.577753</v>
      </c>
      <c r="N50" s="30">
        <f t="shared" si="15"/>
        <v>2448.077753</v>
      </c>
      <c r="O50" s="29">
        <f t="shared" si="15"/>
        <v>906.07775300000003</v>
      </c>
      <c r="P50" s="29">
        <f t="shared" si="15"/>
        <v>1134.9777530000001</v>
      </c>
      <c r="Q50" s="29">
        <f t="shared" si="15"/>
        <v>3105.6984729999999</v>
      </c>
      <c r="R50" s="4"/>
    </row>
    <row r="51" spans="1:18" s="4" customFormat="1" ht="15" customHeight="1" x14ac:dyDescent="0.25">
      <c r="A51" s="98"/>
      <c r="B51" s="82"/>
      <c r="C51" s="86"/>
      <c r="D51" s="62" t="s">
        <v>24</v>
      </c>
      <c r="E51" s="29">
        <f t="shared" ref="E51:E56" si="16">SUM(F51:Q51)</f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2">
        <v>0</v>
      </c>
      <c r="N51" s="32">
        <v>0</v>
      </c>
      <c r="O51" s="31">
        <v>0</v>
      </c>
      <c r="P51" s="31">
        <v>0</v>
      </c>
      <c r="Q51" s="31">
        <v>0</v>
      </c>
    </row>
    <row r="52" spans="1:18" s="4" customFormat="1" ht="15" customHeight="1" x14ac:dyDescent="0.25">
      <c r="A52" s="98"/>
      <c r="B52" s="82"/>
      <c r="C52" s="86"/>
      <c r="D52" s="62" t="s">
        <v>25</v>
      </c>
      <c r="E52" s="29">
        <f t="shared" si="16"/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2">
        <v>0</v>
      </c>
      <c r="N52" s="32">
        <v>0</v>
      </c>
      <c r="O52" s="31">
        <v>0</v>
      </c>
      <c r="P52" s="31">
        <v>0</v>
      </c>
      <c r="Q52" s="31">
        <v>0</v>
      </c>
    </row>
    <row r="53" spans="1:18" s="4" customFormat="1" ht="15" customHeight="1" x14ac:dyDescent="0.25">
      <c r="A53" s="98"/>
      <c r="B53" s="82"/>
      <c r="C53" s="86"/>
      <c r="D53" s="62" t="s">
        <v>26</v>
      </c>
      <c r="E53" s="29">
        <f>SUM(F53:Q53)</f>
        <v>17284.687238000002</v>
      </c>
      <c r="F53" s="66">
        <v>280</v>
      </c>
      <c r="G53" s="66">
        <v>1219.4000000000001</v>
      </c>
      <c r="H53" s="66">
        <v>1624.5</v>
      </c>
      <c r="I53" s="66">
        <v>936.2</v>
      </c>
      <c r="J53" s="66">
        <v>904.6</v>
      </c>
      <c r="K53" s="66">
        <v>1922.3</v>
      </c>
      <c r="L53" s="66">
        <f>1008.9+142.377753</f>
        <v>1151.2777530000001</v>
      </c>
      <c r="M53" s="66">
        <f>1509.2+142.377753</f>
        <v>1651.577753</v>
      </c>
      <c r="N53" s="66">
        <f>2305.7+142.377753</f>
        <v>2448.077753</v>
      </c>
      <c r="O53" s="31">
        <f>763.7+142.377753</f>
        <v>906.07775300000003</v>
      </c>
      <c r="P53" s="31">
        <f>992.6+142.377753</f>
        <v>1134.9777530000001</v>
      </c>
      <c r="Q53" s="31">
        <f>2191.02663+142.377753+772.29409</f>
        <v>3105.6984729999999</v>
      </c>
    </row>
    <row r="54" spans="1:18" s="4" customFormat="1" ht="15" customHeight="1" x14ac:dyDescent="0.25">
      <c r="A54" s="98"/>
      <c r="B54" s="82"/>
      <c r="C54" s="86"/>
      <c r="D54" s="28" t="s">
        <v>27</v>
      </c>
      <c r="E54" s="29">
        <f t="shared" si="16"/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</row>
    <row r="55" spans="1:18" s="4" customFormat="1" ht="15" customHeight="1" x14ac:dyDescent="0.25">
      <c r="A55" s="98"/>
      <c r="B55" s="82"/>
      <c r="C55" s="86"/>
      <c r="D55" s="28" t="s">
        <v>28</v>
      </c>
      <c r="E55" s="29">
        <f t="shared" si="16"/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</row>
    <row r="56" spans="1:18" s="4" customFormat="1" ht="15" customHeight="1" x14ac:dyDescent="0.25">
      <c r="A56" s="98"/>
      <c r="B56" s="82"/>
      <c r="C56" s="87"/>
      <c r="D56" s="28" t="s">
        <v>29</v>
      </c>
      <c r="E56" s="29">
        <f t="shared" si="16"/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</row>
    <row r="57" spans="1:18" s="4" customFormat="1" ht="15" customHeight="1" x14ac:dyDescent="0.25">
      <c r="A57" s="99"/>
      <c r="B57" s="82"/>
      <c r="C57" s="83" t="s">
        <v>50</v>
      </c>
      <c r="D57" s="33" t="s">
        <v>23</v>
      </c>
      <c r="E57" s="22">
        <f>E58+E59+E60+E61+E63</f>
        <v>4.9004399999999997</v>
      </c>
      <c r="F57" s="29">
        <f t="shared" ref="F57:Q57" si="17">F58+F59+F60+F61+F62+F63</f>
        <v>0</v>
      </c>
      <c r="G57" s="29">
        <f t="shared" si="17"/>
        <v>0</v>
      </c>
      <c r="H57" s="29">
        <f t="shared" si="17"/>
        <v>0</v>
      </c>
      <c r="I57" s="29">
        <f t="shared" si="17"/>
        <v>0</v>
      </c>
      <c r="J57" s="29">
        <f t="shared" si="17"/>
        <v>0</v>
      </c>
      <c r="K57" s="29">
        <f t="shared" si="17"/>
        <v>0</v>
      </c>
      <c r="L57" s="22">
        <f t="shared" si="17"/>
        <v>4.9004399999999997</v>
      </c>
      <c r="M57" s="23">
        <f>M58+M59+M60+M61+M62+M63</f>
        <v>0</v>
      </c>
      <c r="N57" s="23">
        <f t="shared" si="17"/>
        <v>0</v>
      </c>
      <c r="O57" s="22">
        <f t="shared" si="17"/>
        <v>0</v>
      </c>
      <c r="P57" s="22">
        <f t="shared" si="17"/>
        <v>0</v>
      </c>
      <c r="Q57" s="22">
        <f t="shared" si="17"/>
        <v>0</v>
      </c>
    </row>
    <row r="58" spans="1:18" s="4" customFormat="1" ht="15" customHeight="1" x14ac:dyDescent="0.25">
      <c r="A58" s="99"/>
      <c r="B58" s="82"/>
      <c r="C58" s="84"/>
      <c r="D58" s="62" t="s">
        <v>24</v>
      </c>
      <c r="E58" s="22">
        <f t="shared" ref="E58:E63" si="18">SUM(F58:Q58)</f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</row>
    <row r="59" spans="1:18" s="4" customFormat="1" ht="15" customHeight="1" x14ac:dyDescent="0.25">
      <c r="A59" s="99"/>
      <c r="B59" s="82"/>
      <c r="C59" s="84"/>
      <c r="D59" s="62" t="s">
        <v>25</v>
      </c>
      <c r="E59" s="22">
        <f t="shared" si="18"/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</row>
    <row r="60" spans="1:18" s="4" customFormat="1" ht="15" customHeight="1" x14ac:dyDescent="0.25">
      <c r="A60" s="99"/>
      <c r="B60" s="82"/>
      <c r="C60" s="84"/>
      <c r="D60" s="62" t="s">
        <v>26</v>
      </c>
      <c r="E60" s="22">
        <f t="shared" si="18"/>
        <v>4.9004399999999997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25">
        <v>4.9004399999999997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</row>
    <row r="61" spans="1:18" s="4" customFormat="1" ht="15" customHeight="1" x14ac:dyDescent="0.25">
      <c r="A61" s="99"/>
      <c r="B61" s="82"/>
      <c r="C61" s="84"/>
      <c r="D61" s="28" t="s">
        <v>27</v>
      </c>
      <c r="E61" s="22">
        <f t="shared" si="18"/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</row>
    <row r="62" spans="1:18" s="4" customFormat="1" ht="15" customHeight="1" x14ac:dyDescent="0.25">
      <c r="A62" s="99"/>
      <c r="B62" s="82"/>
      <c r="C62" s="84"/>
      <c r="D62" s="28" t="s">
        <v>28</v>
      </c>
      <c r="E62" s="22">
        <f t="shared" si="18"/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</row>
    <row r="63" spans="1:18" s="4" customFormat="1" ht="15" customHeight="1" x14ac:dyDescent="0.25">
      <c r="A63" s="100"/>
      <c r="B63" s="115"/>
      <c r="C63" s="84"/>
      <c r="D63" s="28" t="s">
        <v>29</v>
      </c>
      <c r="E63" s="22">
        <f t="shared" si="18"/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</row>
    <row r="64" spans="1:18" s="36" customFormat="1" ht="15" customHeight="1" x14ac:dyDescent="0.25">
      <c r="A64" s="88" t="s">
        <v>33</v>
      </c>
      <c r="B64" s="90" t="s">
        <v>34</v>
      </c>
      <c r="C64" s="112" t="s">
        <v>53</v>
      </c>
      <c r="D64" s="37" t="s">
        <v>23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30">
        <v>0</v>
      </c>
      <c r="N64" s="30">
        <v>0</v>
      </c>
      <c r="O64" s="29">
        <v>0</v>
      </c>
      <c r="P64" s="29">
        <v>0</v>
      </c>
      <c r="Q64" s="29">
        <v>0</v>
      </c>
      <c r="R64" s="4"/>
    </row>
    <row r="65" spans="1:18" s="36" customFormat="1" ht="15" customHeight="1" x14ac:dyDescent="0.25">
      <c r="A65" s="88"/>
      <c r="B65" s="111"/>
      <c r="C65" s="113"/>
      <c r="D65" s="28" t="s">
        <v>24</v>
      </c>
      <c r="E65" s="29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2">
        <v>0</v>
      </c>
      <c r="N65" s="32">
        <v>0</v>
      </c>
      <c r="O65" s="31">
        <v>0</v>
      </c>
      <c r="P65" s="31">
        <v>0</v>
      </c>
      <c r="Q65" s="31">
        <v>0</v>
      </c>
      <c r="R65" s="4"/>
    </row>
    <row r="66" spans="1:18" s="36" customFormat="1" ht="15" customHeight="1" x14ac:dyDescent="0.25">
      <c r="A66" s="88"/>
      <c r="B66" s="111"/>
      <c r="C66" s="113"/>
      <c r="D66" s="28" t="s">
        <v>25</v>
      </c>
      <c r="E66" s="29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2">
        <v>0</v>
      </c>
      <c r="N66" s="32">
        <v>0</v>
      </c>
      <c r="O66" s="31">
        <v>0</v>
      </c>
      <c r="P66" s="31">
        <v>0</v>
      </c>
      <c r="Q66" s="31">
        <v>0</v>
      </c>
      <c r="R66" s="38"/>
    </row>
    <row r="67" spans="1:18" s="36" customFormat="1" ht="15" customHeight="1" x14ac:dyDescent="0.25">
      <c r="A67" s="88"/>
      <c r="B67" s="111"/>
      <c r="C67" s="113"/>
      <c r="D67" s="28" t="s">
        <v>26</v>
      </c>
      <c r="E67" s="29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2">
        <v>0</v>
      </c>
      <c r="N67" s="32">
        <v>0</v>
      </c>
      <c r="O67" s="31">
        <v>0</v>
      </c>
      <c r="P67" s="31">
        <v>0</v>
      </c>
      <c r="Q67" s="31">
        <v>0</v>
      </c>
      <c r="R67" s="4"/>
    </row>
    <row r="68" spans="1:18" s="36" customFormat="1" ht="15" customHeight="1" x14ac:dyDescent="0.25">
      <c r="A68" s="88"/>
      <c r="B68" s="111"/>
      <c r="C68" s="113"/>
      <c r="D68" s="28" t="s">
        <v>27</v>
      </c>
      <c r="E68" s="29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2">
        <v>0</v>
      </c>
      <c r="N68" s="32">
        <v>0</v>
      </c>
      <c r="O68" s="31">
        <v>0</v>
      </c>
      <c r="P68" s="31">
        <v>0</v>
      </c>
      <c r="Q68" s="31">
        <v>0</v>
      </c>
      <c r="R68" s="39"/>
    </row>
    <row r="69" spans="1:18" s="36" customFormat="1" ht="15" customHeight="1" x14ac:dyDescent="0.25">
      <c r="A69" s="88"/>
      <c r="B69" s="111"/>
      <c r="C69" s="113"/>
      <c r="D69" s="28" t="s">
        <v>28</v>
      </c>
      <c r="E69" s="29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2">
        <v>0</v>
      </c>
      <c r="N69" s="32">
        <v>0</v>
      </c>
      <c r="O69" s="31">
        <v>0</v>
      </c>
      <c r="P69" s="31">
        <v>0</v>
      </c>
      <c r="Q69" s="31">
        <v>0</v>
      </c>
      <c r="R69" s="4"/>
    </row>
    <row r="70" spans="1:18" s="36" customFormat="1" ht="15" customHeight="1" x14ac:dyDescent="0.25">
      <c r="A70" s="88"/>
      <c r="B70" s="111"/>
      <c r="C70" s="113"/>
      <c r="D70" s="28" t="s">
        <v>29</v>
      </c>
      <c r="E70" s="29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2">
        <v>0</v>
      </c>
      <c r="N70" s="32">
        <v>0</v>
      </c>
      <c r="O70" s="31">
        <v>0</v>
      </c>
      <c r="P70" s="31">
        <v>0</v>
      </c>
      <c r="Q70" s="31">
        <v>0</v>
      </c>
      <c r="R70" s="4"/>
    </row>
    <row r="71" spans="1:18" s="36" customFormat="1" ht="15" customHeight="1" x14ac:dyDescent="0.25">
      <c r="A71" s="89"/>
      <c r="B71" s="91"/>
      <c r="C71" s="85" t="s">
        <v>49</v>
      </c>
      <c r="D71" s="37" t="s">
        <v>23</v>
      </c>
      <c r="E71" s="29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2">
        <v>0</v>
      </c>
      <c r="N71" s="32">
        <v>0</v>
      </c>
      <c r="O71" s="31">
        <v>0</v>
      </c>
      <c r="P71" s="31">
        <v>0</v>
      </c>
      <c r="Q71" s="31">
        <v>0</v>
      </c>
      <c r="R71" s="4"/>
    </row>
    <row r="72" spans="1:18" s="36" customFormat="1" ht="15" customHeight="1" x14ac:dyDescent="0.25">
      <c r="A72" s="89"/>
      <c r="B72" s="91"/>
      <c r="C72" s="86"/>
      <c r="D72" s="28" t="s">
        <v>24</v>
      </c>
      <c r="E72" s="29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2">
        <v>0</v>
      </c>
      <c r="N72" s="32">
        <v>0</v>
      </c>
      <c r="O72" s="31">
        <v>0</v>
      </c>
      <c r="P72" s="31">
        <v>0</v>
      </c>
      <c r="Q72" s="31">
        <v>0</v>
      </c>
      <c r="R72" s="4"/>
    </row>
    <row r="73" spans="1:18" s="36" customFormat="1" ht="15" customHeight="1" x14ac:dyDescent="0.25">
      <c r="A73" s="89"/>
      <c r="B73" s="91"/>
      <c r="C73" s="86"/>
      <c r="D73" s="28" t="s">
        <v>25</v>
      </c>
      <c r="E73" s="29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2">
        <v>0</v>
      </c>
      <c r="N73" s="32">
        <v>0</v>
      </c>
      <c r="O73" s="31">
        <v>0</v>
      </c>
      <c r="P73" s="31">
        <v>0</v>
      </c>
      <c r="Q73" s="31">
        <v>0</v>
      </c>
      <c r="R73" s="4"/>
    </row>
    <row r="74" spans="1:18" s="36" customFormat="1" ht="15" customHeight="1" x14ac:dyDescent="0.25">
      <c r="A74" s="89"/>
      <c r="B74" s="91"/>
      <c r="C74" s="86"/>
      <c r="D74" s="28" t="s">
        <v>26</v>
      </c>
      <c r="E74" s="29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2">
        <v>0</v>
      </c>
      <c r="N74" s="32">
        <v>0</v>
      </c>
      <c r="O74" s="31">
        <v>0</v>
      </c>
      <c r="P74" s="31">
        <v>0</v>
      </c>
      <c r="Q74" s="31">
        <v>0</v>
      </c>
      <c r="R74" s="4"/>
    </row>
    <row r="75" spans="1:18" s="36" customFormat="1" ht="15" customHeight="1" x14ac:dyDescent="0.25">
      <c r="A75" s="89"/>
      <c r="B75" s="91"/>
      <c r="C75" s="86"/>
      <c r="D75" s="28" t="s">
        <v>27</v>
      </c>
      <c r="E75" s="29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2">
        <v>0</v>
      </c>
      <c r="N75" s="32">
        <v>0</v>
      </c>
      <c r="O75" s="31">
        <v>0</v>
      </c>
      <c r="P75" s="31">
        <v>0</v>
      </c>
      <c r="Q75" s="31">
        <v>0</v>
      </c>
      <c r="R75" s="4"/>
    </row>
    <row r="76" spans="1:18" s="36" customFormat="1" ht="15" customHeight="1" x14ac:dyDescent="0.25">
      <c r="A76" s="89"/>
      <c r="B76" s="91"/>
      <c r="C76" s="86"/>
      <c r="D76" s="28" t="s">
        <v>28</v>
      </c>
      <c r="E76" s="29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2">
        <v>0</v>
      </c>
      <c r="N76" s="32">
        <v>0</v>
      </c>
      <c r="O76" s="31">
        <v>0</v>
      </c>
      <c r="P76" s="31">
        <v>0</v>
      </c>
      <c r="Q76" s="31">
        <v>0</v>
      </c>
      <c r="R76" s="4"/>
    </row>
    <row r="77" spans="1:18" s="36" customFormat="1" ht="15" customHeight="1" x14ac:dyDescent="0.25">
      <c r="A77" s="89"/>
      <c r="B77" s="91"/>
      <c r="C77" s="87"/>
      <c r="D77" s="28" t="s">
        <v>29</v>
      </c>
      <c r="E77" s="29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2">
        <v>0</v>
      </c>
      <c r="N77" s="32">
        <v>0</v>
      </c>
      <c r="O77" s="31">
        <v>0</v>
      </c>
      <c r="P77" s="31">
        <v>0</v>
      </c>
      <c r="Q77" s="31">
        <v>0</v>
      </c>
      <c r="R77" s="4"/>
    </row>
    <row r="78" spans="1:18" s="36" customFormat="1" ht="15" customHeight="1" x14ac:dyDescent="0.25">
      <c r="A78" s="89"/>
      <c r="B78" s="91"/>
      <c r="C78" s="83" t="s">
        <v>50</v>
      </c>
      <c r="D78" s="37" t="s">
        <v>23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30">
        <v>0</v>
      </c>
      <c r="N78" s="30">
        <v>0</v>
      </c>
      <c r="O78" s="29">
        <v>0</v>
      </c>
      <c r="P78" s="29">
        <v>0</v>
      </c>
      <c r="Q78" s="29">
        <v>0</v>
      </c>
      <c r="R78" s="4"/>
    </row>
    <row r="79" spans="1:18" s="36" customFormat="1" ht="15" customHeight="1" x14ac:dyDescent="0.25">
      <c r="A79" s="89"/>
      <c r="B79" s="91"/>
      <c r="C79" s="84"/>
      <c r="D79" s="28" t="s">
        <v>24</v>
      </c>
      <c r="E79" s="29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2">
        <v>0</v>
      </c>
      <c r="N79" s="32">
        <v>0</v>
      </c>
      <c r="O79" s="31">
        <v>0</v>
      </c>
      <c r="P79" s="31">
        <v>0</v>
      </c>
      <c r="Q79" s="31">
        <v>0</v>
      </c>
      <c r="R79" s="4"/>
    </row>
    <row r="80" spans="1:18" s="36" customFormat="1" ht="15" customHeight="1" x14ac:dyDescent="0.25">
      <c r="A80" s="89"/>
      <c r="B80" s="91"/>
      <c r="C80" s="84"/>
      <c r="D80" s="28" t="s">
        <v>25</v>
      </c>
      <c r="E80" s="29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2">
        <v>0</v>
      </c>
      <c r="N80" s="32">
        <v>0</v>
      </c>
      <c r="O80" s="31">
        <v>0</v>
      </c>
      <c r="P80" s="31">
        <v>0</v>
      </c>
      <c r="Q80" s="31">
        <v>0</v>
      </c>
      <c r="R80" s="4"/>
    </row>
    <row r="81" spans="1:18" s="36" customFormat="1" ht="15" customHeight="1" x14ac:dyDescent="0.25">
      <c r="A81" s="89"/>
      <c r="B81" s="91"/>
      <c r="C81" s="84"/>
      <c r="D81" s="28" t="s">
        <v>26</v>
      </c>
      <c r="E81" s="29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2">
        <v>0</v>
      </c>
      <c r="N81" s="32">
        <v>0</v>
      </c>
      <c r="O81" s="31">
        <v>0</v>
      </c>
      <c r="P81" s="31">
        <v>0</v>
      </c>
      <c r="Q81" s="31">
        <v>0</v>
      </c>
      <c r="R81" s="4"/>
    </row>
    <row r="82" spans="1:18" s="36" customFormat="1" ht="15" customHeight="1" x14ac:dyDescent="0.25">
      <c r="A82" s="89"/>
      <c r="B82" s="91"/>
      <c r="C82" s="84"/>
      <c r="D82" s="28" t="s">
        <v>27</v>
      </c>
      <c r="E82" s="29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2">
        <v>0</v>
      </c>
      <c r="N82" s="32">
        <v>0</v>
      </c>
      <c r="O82" s="31">
        <v>0</v>
      </c>
      <c r="P82" s="31">
        <v>0</v>
      </c>
      <c r="Q82" s="31">
        <v>0</v>
      </c>
      <c r="R82" s="4"/>
    </row>
    <row r="83" spans="1:18" s="36" customFormat="1" ht="15" customHeight="1" x14ac:dyDescent="0.25">
      <c r="A83" s="89"/>
      <c r="B83" s="91"/>
      <c r="C83" s="84"/>
      <c r="D83" s="28" t="s">
        <v>28</v>
      </c>
      <c r="E83" s="29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2">
        <v>0</v>
      </c>
      <c r="N83" s="32">
        <v>0</v>
      </c>
      <c r="O83" s="31">
        <v>0</v>
      </c>
      <c r="P83" s="31">
        <v>0</v>
      </c>
      <c r="Q83" s="31">
        <v>0</v>
      </c>
      <c r="R83" s="4"/>
    </row>
    <row r="84" spans="1:18" s="36" customFormat="1" ht="15" customHeight="1" x14ac:dyDescent="0.25">
      <c r="A84" s="89"/>
      <c r="B84" s="91"/>
      <c r="C84" s="84"/>
      <c r="D84" s="28" t="s">
        <v>29</v>
      </c>
      <c r="E84" s="29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2">
        <v>0</v>
      </c>
      <c r="N84" s="32">
        <v>0</v>
      </c>
      <c r="O84" s="31">
        <v>0</v>
      </c>
      <c r="P84" s="31">
        <v>0</v>
      </c>
      <c r="Q84" s="31">
        <v>0</v>
      </c>
      <c r="R84" s="4"/>
    </row>
    <row r="85" spans="1:18" s="36" customFormat="1" ht="15" customHeight="1" x14ac:dyDescent="0.25">
      <c r="A85" s="89"/>
      <c r="B85" s="91"/>
      <c r="C85" s="83" t="s">
        <v>32</v>
      </c>
      <c r="D85" s="37" t="s">
        <v>23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30">
        <v>0</v>
      </c>
      <c r="N85" s="30">
        <v>0</v>
      </c>
      <c r="O85" s="29">
        <v>0</v>
      </c>
      <c r="P85" s="29">
        <v>0</v>
      </c>
      <c r="Q85" s="29">
        <v>0</v>
      </c>
      <c r="R85" s="4"/>
    </row>
    <row r="86" spans="1:18" s="36" customFormat="1" ht="15" customHeight="1" x14ac:dyDescent="0.25">
      <c r="A86" s="89"/>
      <c r="B86" s="91"/>
      <c r="C86" s="114"/>
      <c r="D86" s="28" t="s">
        <v>24</v>
      </c>
      <c r="E86" s="29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2">
        <v>0</v>
      </c>
      <c r="N86" s="32">
        <v>0</v>
      </c>
      <c r="O86" s="31">
        <v>0</v>
      </c>
      <c r="P86" s="31">
        <v>0</v>
      </c>
      <c r="Q86" s="31">
        <v>0</v>
      </c>
      <c r="R86" s="4"/>
    </row>
    <row r="87" spans="1:18" s="36" customFormat="1" ht="15" customHeight="1" x14ac:dyDescent="0.25">
      <c r="A87" s="89"/>
      <c r="B87" s="91"/>
      <c r="C87" s="114"/>
      <c r="D87" s="28" t="s">
        <v>25</v>
      </c>
      <c r="E87" s="29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2">
        <v>0</v>
      </c>
      <c r="N87" s="32">
        <v>0</v>
      </c>
      <c r="O87" s="31">
        <v>0</v>
      </c>
      <c r="P87" s="31">
        <v>0</v>
      </c>
      <c r="Q87" s="31">
        <v>0</v>
      </c>
      <c r="R87" s="4"/>
    </row>
    <row r="88" spans="1:18" s="36" customFormat="1" ht="15" customHeight="1" x14ac:dyDescent="0.25">
      <c r="A88" s="89"/>
      <c r="B88" s="91"/>
      <c r="C88" s="114"/>
      <c r="D88" s="28" t="s">
        <v>26</v>
      </c>
      <c r="E88" s="29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2">
        <v>0</v>
      </c>
      <c r="N88" s="32">
        <v>0</v>
      </c>
      <c r="O88" s="31">
        <v>0</v>
      </c>
      <c r="P88" s="31">
        <v>0</v>
      </c>
      <c r="Q88" s="31">
        <v>0</v>
      </c>
      <c r="R88" s="4"/>
    </row>
    <row r="89" spans="1:18" s="36" customFormat="1" ht="15" customHeight="1" x14ac:dyDescent="0.25">
      <c r="A89" s="89"/>
      <c r="B89" s="91"/>
      <c r="C89" s="114"/>
      <c r="D89" s="28" t="s">
        <v>27</v>
      </c>
      <c r="E89" s="29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2">
        <v>0</v>
      </c>
      <c r="N89" s="32">
        <v>0</v>
      </c>
      <c r="O89" s="31">
        <v>0</v>
      </c>
      <c r="P89" s="31">
        <v>0</v>
      </c>
      <c r="Q89" s="31">
        <v>0</v>
      </c>
      <c r="R89" s="4"/>
    </row>
    <row r="90" spans="1:18" s="36" customFormat="1" ht="15" customHeight="1" x14ac:dyDescent="0.25">
      <c r="A90" s="89"/>
      <c r="B90" s="91"/>
      <c r="C90" s="114"/>
      <c r="D90" s="28" t="s">
        <v>28</v>
      </c>
      <c r="E90" s="29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2">
        <v>0</v>
      </c>
      <c r="N90" s="32">
        <v>0</v>
      </c>
      <c r="O90" s="31">
        <v>0</v>
      </c>
      <c r="P90" s="31">
        <v>0</v>
      </c>
      <c r="Q90" s="31">
        <v>0</v>
      </c>
      <c r="R90" s="4"/>
    </row>
    <row r="91" spans="1:18" s="36" customFormat="1" ht="15" customHeight="1" x14ac:dyDescent="0.25">
      <c r="A91" s="89"/>
      <c r="B91" s="91"/>
      <c r="C91" s="114"/>
      <c r="D91" s="28" t="s">
        <v>29</v>
      </c>
      <c r="E91" s="29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2">
        <v>0</v>
      </c>
      <c r="N91" s="32">
        <v>0</v>
      </c>
      <c r="O91" s="31">
        <v>0</v>
      </c>
      <c r="P91" s="31">
        <v>0</v>
      </c>
      <c r="Q91" s="31">
        <v>0</v>
      </c>
      <c r="R91" s="4"/>
    </row>
    <row r="92" spans="1:18" ht="15" customHeight="1" x14ac:dyDescent="0.25">
      <c r="A92" s="103" t="s">
        <v>37</v>
      </c>
      <c r="B92" s="103"/>
      <c r="C92" s="104"/>
      <c r="D92" s="21" t="s">
        <v>23</v>
      </c>
      <c r="E92" s="29">
        <f>E93+E94+E95+E96+E98</f>
        <v>27283.572048000002</v>
      </c>
      <c r="F92" s="29">
        <f t="shared" ref="F92:Q92" si="19">F93+F94+F95+F96+F97+F98</f>
        <v>280</v>
      </c>
      <c r="G92" s="29">
        <f t="shared" si="19"/>
        <v>2029.96713</v>
      </c>
      <c r="H92" s="29">
        <f t="shared" si="19"/>
        <v>2435.0671299999999</v>
      </c>
      <c r="I92" s="29">
        <f t="shared" si="19"/>
        <v>1746.7671300000002</v>
      </c>
      <c r="J92" s="29">
        <f t="shared" si="19"/>
        <v>1715.16713</v>
      </c>
      <c r="K92" s="29">
        <f t="shared" si="19"/>
        <v>2987.3671299999996</v>
      </c>
      <c r="L92" s="29">
        <f t="shared" si="19"/>
        <v>1425.6573429999999</v>
      </c>
      <c r="M92" s="30">
        <f t="shared" si="19"/>
        <v>2454.0363429999998</v>
      </c>
      <c r="N92" s="30">
        <f t="shared" si="19"/>
        <v>3458.6448829999999</v>
      </c>
      <c r="O92" s="29">
        <f t="shared" si="19"/>
        <v>1946.7448830000001</v>
      </c>
      <c r="P92" s="29">
        <f t="shared" si="19"/>
        <v>2294.741403</v>
      </c>
      <c r="Q92" s="29">
        <f t="shared" si="19"/>
        <v>4509.4115430000002</v>
      </c>
      <c r="R92" s="40"/>
    </row>
    <row r="93" spans="1:18" ht="15" customHeight="1" x14ac:dyDescent="0.25">
      <c r="A93" s="103"/>
      <c r="B93" s="103"/>
      <c r="C93" s="105"/>
      <c r="D93" s="21" t="s">
        <v>24</v>
      </c>
      <c r="E93" s="29">
        <f t="shared" ref="E93:E98" si="20">SUM(F93:Q93)</f>
        <v>0</v>
      </c>
      <c r="F93" s="31">
        <f>F44+F16+F65</f>
        <v>0</v>
      </c>
      <c r="G93" s="31">
        <f t="shared" ref="G93:Q93" si="21">G44+G16+G65</f>
        <v>0</v>
      </c>
      <c r="H93" s="31">
        <f t="shared" si="21"/>
        <v>0</v>
      </c>
      <c r="I93" s="31">
        <f t="shared" si="21"/>
        <v>0</v>
      </c>
      <c r="J93" s="31">
        <f t="shared" si="21"/>
        <v>0</v>
      </c>
      <c r="K93" s="31">
        <f t="shared" si="21"/>
        <v>0</v>
      </c>
      <c r="L93" s="31">
        <f t="shared" si="21"/>
        <v>0</v>
      </c>
      <c r="M93" s="31">
        <f t="shared" si="21"/>
        <v>0</v>
      </c>
      <c r="N93" s="31">
        <f t="shared" si="21"/>
        <v>0</v>
      </c>
      <c r="O93" s="31">
        <f t="shared" si="21"/>
        <v>0</v>
      </c>
      <c r="P93" s="31">
        <f t="shared" si="21"/>
        <v>0</v>
      </c>
      <c r="Q93" s="31">
        <f t="shared" si="21"/>
        <v>0</v>
      </c>
    </row>
    <row r="94" spans="1:18" ht="15" customHeight="1" x14ac:dyDescent="0.25">
      <c r="A94" s="103"/>
      <c r="B94" s="103"/>
      <c r="C94" s="105"/>
      <c r="D94" s="21" t="s">
        <v>25</v>
      </c>
      <c r="E94" s="29">
        <f t="shared" si="20"/>
        <v>0</v>
      </c>
      <c r="F94" s="31">
        <f t="shared" ref="F94:Q98" si="22">F45+F17+F66</f>
        <v>0</v>
      </c>
      <c r="G94" s="31">
        <f t="shared" si="22"/>
        <v>0</v>
      </c>
      <c r="H94" s="31">
        <f t="shared" si="22"/>
        <v>0</v>
      </c>
      <c r="I94" s="31">
        <f t="shared" si="22"/>
        <v>0</v>
      </c>
      <c r="J94" s="31">
        <f t="shared" si="22"/>
        <v>0</v>
      </c>
      <c r="K94" s="31">
        <f t="shared" si="22"/>
        <v>0</v>
      </c>
      <c r="L94" s="31">
        <f t="shared" si="22"/>
        <v>0</v>
      </c>
      <c r="M94" s="31">
        <f t="shared" si="22"/>
        <v>0</v>
      </c>
      <c r="N94" s="31">
        <f t="shared" si="22"/>
        <v>0</v>
      </c>
      <c r="O94" s="31">
        <f t="shared" si="22"/>
        <v>0</v>
      </c>
      <c r="P94" s="31">
        <f t="shared" si="22"/>
        <v>0</v>
      </c>
      <c r="Q94" s="31">
        <f t="shared" si="22"/>
        <v>0</v>
      </c>
    </row>
    <row r="95" spans="1:18" ht="15" customHeight="1" x14ac:dyDescent="0.25">
      <c r="A95" s="103"/>
      <c r="B95" s="103"/>
      <c r="C95" s="105"/>
      <c r="D95" s="21" t="s">
        <v>26</v>
      </c>
      <c r="E95" s="29">
        <f t="shared" si="20"/>
        <v>27283.572048000002</v>
      </c>
      <c r="F95" s="31">
        <f>F46+F18+F67</f>
        <v>280</v>
      </c>
      <c r="G95" s="31">
        <f t="shared" si="22"/>
        <v>2029.96713</v>
      </c>
      <c r="H95" s="31">
        <f t="shared" si="22"/>
        <v>2435.0671299999999</v>
      </c>
      <c r="I95" s="31">
        <f t="shared" si="22"/>
        <v>1746.7671300000002</v>
      </c>
      <c r="J95" s="31">
        <f t="shared" si="22"/>
        <v>1715.16713</v>
      </c>
      <c r="K95" s="31">
        <f t="shared" si="22"/>
        <v>2987.3671299999996</v>
      </c>
      <c r="L95" s="31">
        <f t="shared" si="22"/>
        <v>1425.6573429999999</v>
      </c>
      <c r="M95" s="31">
        <f t="shared" si="22"/>
        <v>2454.0363429999998</v>
      </c>
      <c r="N95" s="31">
        <f t="shared" si="22"/>
        <v>3458.6448829999999</v>
      </c>
      <c r="O95" s="31">
        <f t="shared" si="22"/>
        <v>1946.7448830000001</v>
      </c>
      <c r="P95" s="31">
        <f t="shared" si="22"/>
        <v>2294.741403</v>
      </c>
      <c r="Q95" s="31">
        <f t="shared" si="22"/>
        <v>4509.4115430000002</v>
      </c>
    </row>
    <row r="96" spans="1:18" ht="42.75" x14ac:dyDescent="0.25">
      <c r="A96" s="103"/>
      <c r="B96" s="103"/>
      <c r="C96" s="105"/>
      <c r="D96" s="37" t="s">
        <v>27</v>
      </c>
      <c r="E96" s="29">
        <f t="shared" si="20"/>
        <v>0</v>
      </c>
      <c r="F96" s="31">
        <f t="shared" si="22"/>
        <v>0</v>
      </c>
      <c r="G96" s="31">
        <f t="shared" si="22"/>
        <v>0</v>
      </c>
      <c r="H96" s="31">
        <f t="shared" si="22"/>
        <v>0</v>
      </c>
      <c r="I96" s="31">
        <f t="shared" si="22"/>
        <v>0</v>
      </c>
      <c r="J96" s="31">
        <f t="shared" si="22"/>
        <v>0</v>
      </c>
      <c r="K96" s="31">
        <f t="shared" si="22"/>
        <v>0</v>
      </c>
      <c r="L96" s="31">
        <f t="shared" si="22"/>
        <v>0</v>
      </c>
      <c r="M96" s="31">
        <f t="shared" si="22"/>
        <v>0</v>
      </c>
      <c r="N96" s="31">
        <f t="shared" si="22"/>
        <v>0</v>
      </c>
      <c r="O96" s="31">
        <f t="shared" si="22"/>
        <v>0</v>
      </c>
      <c r="P96" s="31">
        <f t="shared" si="22"/>
        <v>0</v>
      </c>
      <c r="Q96" s="31">
        <f t="shared" si="22"/>
        <v>0</v>
      </c>
      <c r="R96" s="41"/>
    </row>
    <row r="97" spans="1:17" ht="15" customHeight="1" x14ac:dyDescent="0.25">
      <c r="A97" s="103"/>
      <c r="B97" s="103"/>
      <c r="C97" s="105"/>
      <c r="D97" s="37" t="s">
        <v>35</v>
      </c>
      <c r="E97" s="29">
        <f t="shared" si="20"/>
        <v>0</v>
      </c>
      <c r="F97" s="31">
        <f t="shared" si="22"/>
        <v>0</v>
      </c>
      <c r="G97" s="31">
        <f t="shared" si="22"/>
        <v>0</v>
      </c>
      <c r="H97" s="31">
        <f t="shared" si="22"/>
        <v>0</v>
      </c>
      <c r="I97" s="31">
        <f t="shared" si="22"/>
        <v>0</v>
      </c>
      <c r="J97" s="31">
        <f t="shared" si="22"/>
        <v>0</v>
      </c>
      <c r="K97" s="31">
        <f t="shared" si="22"/>
        <v>0</v>
      </c>
      <c r="L97" s="31">
        <f t="shared" si="22"/>
        <v>0</v>
      </c>
      <c r="M97" s="31">
        <f t="shared" si="22"/>
        <v>0</v>
      </c>
      <c r="N97" s="31">
        <f t="shared" si="22"/>
        <v>0</v>
      </c>
      <c r="O97" s="31">
        <f t="shared" si="22"/>
        <v>0</v>
      </c>
      <c r="P97" s="31">
        <f t="shared" si="22"/>
        <v>0</v>
      </c>
      <c r="Q97" s="31">
        <f t="shared" si="22"/>
        <v>0</v>
      </c>
    </row>
    <row r="98" spans="1:17" s="4" customFormat="1" ht="15" customHeight="1" x14ac:dyDescent="0.25">
      <c r="A98" s="103"/>
      <c r="B98" s="103"/>
      <c r="C98" s="106"/>
      <c r="D98" s="37" t="s">
        <v>36</v>
      </c>
      <c r="E98" s="29">
        <f t="shared" si="20"/>
        <v>0</v>
      </c>
      <c r="F98" s="31">
        <f t="shared" si="22"/>
        <v>0</v>
      </c>
      <c r="G98" s="31">
        <f t="shared" si="22"/>
        <v>0</v>
      </c>
      <c r="H98" s="31">
        <f t="shared" si="22"/>
        <v>0</v>
      </c>
      <c r="I98" s="31">
        <f t="shared" si="22"/>
        <v>0</v>
      </c>
      <c r="J98" s="31">
        <f t="shared" si="22"/>
        <v>0</v>
      </c>
      <c r="K98" s="31">
        <f t="shared" si="22"/>
        <v>0</v>
      </c>
      <c r="L98" s="31">
        <f t="shared" si="22"/>
        <v>0</v>
      </c>
      <c r="M98" s="31">
        <f t="shared" si="22"/>
        <v>0</v>
      </c>
      <c r="N98" s="31">
        <f t="shared" si="22"/>
        <v>0</v>
      </c>
      <c r="O98" s="31">
        <f t="shared" si="22"/>
        <v>0</v>
      </c>
      <c r="P98" s="31">
        <f t="shared" si="22"/>
        <v>0</v>
      </c>
      <c r="Q98" s="31">
        <f t="shared" si="22"/>
        <v>0</v>
      </c>
    </row>
    <row r="99" spans="1:17" s="4" customFormat="1" ht="45.75" customHeight="1" x14ac:dyDescent="0.25">
      <c r="A99" s="107" t="s">
        <v>38</v>
      </c>
      <c r="B99" s="107"/>
      <c r="C99" s="107"/>
      <c r="D99" s="107"/>
      <c r="E99" s="107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</row>
    <row r="100" spans="1:17" s="4" customFormat="1" ht="21" customHeight="1" x14ac:dyDescent="0.25">
      <c r="A100" s="109" t="s">
        <v>39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</row>
    <row r="101" spans="1:17" s="4" customFormat="1" ht="21" customHeight="1" x14ac:dyDescent="0.25">
      <c r="A101" s="109" t="s">
        <v>40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</row>
    <row r="102" spans="1:17" s="4" customFormat="1" ht="24" customHeight="1" x14ac:dyDescent="0.25">
      <c r="A102" s="1"/>
      <c r="B102" s="101" t="s">
        <v>41</v>
      </c>
      <c r="C102" s="110"/>
      <c r="D102" s="110"/>
      <c r="E102" s="2"/>
      <c r="F102" s="42"/>
      <c r="G102" s="42"/>
      <c r="H102" s="42"/>
      <c r="I102" s="43" t="s">
        <v>42</v>
      </c>
      <c r="J102" s="2"/>
      <c r="K102" s="2"/>
      <c r="L102" s="2"/>
      <c r="M102" s="10"/>
      <c r="N102" s="10"/>
      <c r="O102" s="2"/>
      <c r="P102" s="2"/>
      <c r="Q102" s="2"/>
    </row>
    <row r="103" spans="1:17" s="4" customFormat="1" ht="11.25" customHeight="1" x14ac:dyDescent="0.25">
      <c r="A103" s="1"/>
      <c r="B103" s="44"/>
      <c r="C103" s="44"/>
      <c r="D103" s="45"/>
      <c r="E103" s="2"/>
      <c r="F103" s="95" t="s">
        <v>43</v>
      </c>
      <c r="G103" s="95"/>
      <c r="H103" s="95"/>
      <c r="I103" s="2"/>
      <c r="J103" s="2"/>
      <c r="K103" s="2"/>
      <c r="L103" s="2"/>
      <c r="M103" s="10"/>
      <c r="N103" s="10"/>
      <c r="O103" s="2"/>
      <c r="P103" s="2"/>
      <c r="Q103" s="2"/>
    </row>
    <row r="104" spans="1:17" s="4" customFormat="1" ht="33" customHeight="1" x14ac:dyDescent="0.25">
      <c r="A104" s="1"/>
      <c r="B104" s="101" t="s">
        <v>66</v>
      </c>
      <c r="C104" s="116"/>
      <c r="D104" s="116"/>
      <c r="E104" s="2"/>
      <c r="F104" s="46"/>
      <c r="G104" s="46"/>
      <c r="H104" s="46"/>
      <c r="I104" s="2" t="s">
        <v>61</v>
      </c>
      <c r="J104" s="2"/>
      <c r="K104" s="2"/>
      <c r="L104" s="2"/>
      <c r="M104" s="10"/>
      <c r="N104" s="10"/>
      <c r="O104" s="2"/>
      <c r="P104" s="2"/>
      <c r="Q104" s="2"/>
    </row>
    <row r="105" spans="1:17" s="4" customFormat="1" ht="11.25" customHeight="1" x14ac:dyDescent="0.25">
      <c r="A105" s="1"/>
      <c r="B105" s="44"/>
      <c r="C105" s="44"/>
      <c r="D105" s="45"/>
      <c r="E105" s="2"/>
      <c r="F105" s="95" t="s">
        <v>43</v>
      </c>
      <c r="G105" s="95"/>
      <c r="H105" s="95"/>
      <c r="I105" s="2"/>
      <c r="J105" s="2"/>
      <c r="K105" s="2"/>
      <c r="L105" s="2"/>
      <c r="M105" s="10"/>
      <c r="N105" s="10"/>
      <c r="O105" s="2"/>
      <c r="P105" s="2"/>
      <c r="Q105" s="2"/>
    </row>
    <row r="106" spans="1:17" s="4" customFormat="1" ht="33" customHeight="1" x14ac:dyDescent="0.25">
      <c r="A106" s="1"/>
      <c r="B106" s="101" t="s">
        <v>62</v>
      </c>
      <c r="C106" s="102"/>
      <c r="D106" s="102"/>
      <c r="E106" s="2"/>
      <c r="F106" s="42"/>
      <c r="G106" s="42"/>
      <c r="H106" s="42"/>
      <c r="I106" s="43" t="s">
        <v>63</v>
      </c>
      <c r="J106" s="2"/>
      <c r="K106" s="2"/>
      <c r="L106" s="2"/>
      <c r="M106" s="10"/>
      <c r="N106" s="10"/>
      <c r="O106" s="2"/>
      <c r="P106" s="2"/>
      <c r="Q106" s="2"/>
    </row>
    <row r="107" spans="1:17" s="4" customFormat="1" ht="16.5" x14ac:dyDescent="0.25">
      <c r="A107" s="1"/>
      <c r="C107" s="3"/>
      <c r="D107" s="46"/>
      <c r="E107" s="46"/>
      <c r="F107" s="95" t="s">
        <v>43</v>
      </c>
      <c r="G107" s="96"/>
      <c r="H107" s="96"/>
      <c r="I107" s="46"/>
      <c r="J107" s="2"/>
      <c r="K107" s="2"/>
      <c r="L107" s="2"/>
      <c r="M107" s="10"/>
      <c r="N107" s="10"/>
      <c r="O107" s="2"/>
      <c r="P107" s="2"/>
      <c r="Q107" s="2"/>
    </row>
    <row r="108" spans="1:17" s="4" customFormat="1" ht="22.5" customHeight="1" x14ac:dyDescent="0.25">
      <c r="A108" s="1"/>
      <c r="B108" s="47" t="s">
        <v>44</v>
      </c>
      <c r="C108" s="2"/>
      <c r="D108" s="48"/>
      <c r="E108" s="48"/>
      <c r="F108" s="2"/>
      <c r="G108" s="2"/>
      <c r="H108" s="2"/>
      <c r="I108" s="2"/>
      <c r="J108" s="2"/>
      <c r="K108" s="2"/>
      <c r="L108" s="2"/>
      <c r="M108" s="10"/>
      <c r="N108" s="10"/>
      <c r="O108" s="2"/>
      <c r="P108" s="2"/>
      <c r="Q108" s="2"/>
    </row>
    <row r="109" spans="1:17" s="4" customFormat="1" x14ac:dyDescent="0.25">
      <c r="A109" s="1"/>
      <c r="B109" s="2"/>
      <c r="C109" s="2"/>
      <c r="D109" s="49"/>
      <c r="E109" s="50"/>
      <c r="F109" s="2"/>
      <c r="G109" s="2"/>
      <c r="H109" s="2"/>
      <c r="I109" s="2"/>
      <c r="J109" s="2"/>
      <c r="K109" s="2"/>
      <c r="L109" s="2"/>
      <c r="M109" s="10"/>
      <c r="N109" s="10"/>
      <c r="O109" s="2"/>
      <c r="P109" s="2"/>
      <c r="Q109" s="2"/>
    </row>
  </sheetData>
  <mergeCells count="42">
    <mergeCell ref="B102:D102"/>
    <mergeCell ref="F103:H103"/>
    <mergeCell ref="B104:D104"/>
    <mergeCell ref="F105:H105"/>
    <mergeCell ref="B106:D106"/>
    <mergeCell ref="F107:H107"/>
    <mergeCell ref="C85:C91"/>
    <mergeCell ref="A92:B98"/>
    <mergeCell ref="C92:C98"/>
    <mergeCell ref="A99:Q99"/>
    <mergeCell ref="A100:Q100"/>
    <mergeCell ref="A101:Q101"/>
    <mergeCell ref="A43:A63"/>
    <mergeCell ref="B43:B63"/>
    <mergeCell ref="C43:C49"/>
    <mergeCell ref="C50:C56"/>
    <mergeCell ref="C57:C63"/>
    <mergeCell ref="A64:A91"/>
    <mergeCell ref="B64:B91"/>
    <mergeCell ref="C64:C70"/>
    <mergeCell ref="C71:C77"/>
    <mergeCell ref="C78:C84"/>
    <mergeCell ref="A15:A42"/>
    <mergeCell ref="B15:B42"/>
    <mergeCell ref="C15:C21"/>
    <mergeCell ref="C22:C28"/>
    <mergeCell ref="C29:C35"/>
    <mergeCell ref="C36:C42"/>
    <mergeCell ref="A10:Q10"/>
    <mergeCell ref="P11:Q11"/>
    <mergeCell ref="A12:A13"/>
    <mergeCell ref="B12:B13"/>
    <mergeCell ref="C12:C13"/>
    <mergeCell ref="D12:D13"/>
    <mergeCell ref="E12:E13"/>
    <mergeCell ref="F12:Q12"/>
    <mergeCell ref="M1:Q1"/>
    <mergeCell ref="M3:Q3"/>
    <mergeCell ref="M4:O4"/>
    <mergeCell ref="M5:Q5"/>
    <mergeCell ref="M7:Q7"/>
    <mergeCell ref="A9:Q9"/>
  </mergeCells>
  <pageMargins left="0.31496062992125984" right="0.31496062992125984" top="0.55118110236220474" bottom="0.35433070866141736" header="0.31496062992125984" footer="0.31496062992125984"/>
  <pageSetup paperSize="9" scale="42" orientation="landscape" r:id="rId1"/>
  <rowBreaks count="1" manualBreakCount="1">
    <brk id="6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09.01.2023</vt:lpstr>
      <vt:lpstr>Решение Думы №902 от 24.05.2023</vt:lpstr>
      <vt:lpstr>Решение Думы №977 от 20.12.2023</vt:lpstr>
      <vt:lpstr>'09.01.2023'!Заголовки_для_печати</vt:lpstr>
      <vt:lpstr>'Решение Думы №902 от 24.05.2023'!Заголовки_для_печати</vt:lpstr>
      <vt:lpstr>'Решение Думы №977 от 20.12.2023'!Заголовки_для_печати</vt:lpstr>
      <vt:lpstr>'09.01.2023'!Область_печати</vt:lpstr>
      <vt:lpstr>'Решение Думы №902 от 24.05.2023'!Область_печати</vt:lpstr>
      <vt:lpstr>'Решение Думы №977 от 20.12.2023'!Область_печати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Сычёв Александр Михайлович</dc:creator>
  <cp:lastModifiedBy>Сычёв Александр Михайлович</cp:lastModifiedBy>
  <cp:lastPrinted>2023-01-12T12:02:42Z</cp:lastPrinted>
  <dcterms:created xsi:type="dcterms:W3CDTF">2023-01-09T11:53:20Z</dcterms:created>
  <dcterms:modified xsi:type="dcterms:W3CDTF">2024-01-11T09:15:18Z</dcterms:modified>
</cp:coreProperties>
</file>