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3" r:id="rId1"/>
    <sheet name="Лист1" sheetId="4" r:id="rId2"/>
  </sheets>
  <definedNames>
    <definedName name="_xlnm.Print_Area" localSheetId="0">'ПОЯСНИТЕЛЬНАЯ '!$A$1:$G$32</definedName>
  </definedNames>
  <calcPr calcId="162913"/>
</workbook>
</file>

<file path=xl/calcChain.xml><?xml version="1.0" encoding="utf-8"?>
<calcChain xmlns="http://schemas.openxmlformats.org/spreadsheetml/2006/main">
  <c r="E15" i="3" l="1"/>
  <c r="E12" i="3" l="1"/>
  <c r="E16" i="3" l="1"/>
  <c r="E17" i="3" l="1"/>
  <c r="F6" i="3" l="1"/>
  <c r="D21" i="3"/>
  <c r="F7" i="3" l="1"/>
  <c r="F9" i="3" l="1"/>
  <c r="E20" i="3" l="1"/>
  <c r="D20" i="3"/>
  <c r="D17" i="3"/>
  <c r="D22" i="3" s="1"/>
  <c r="F16" i="3"/>
  <c r="E13" i="3"/>
  <c r="F13" i="3" s="1"/>
  <c r="F12" i="3"/>
  <c r="E11" i="3"/>
  <c r="F10" i="3"/>
  <c r="F20" i="3" s="1"/>
  <c r="E21" i="3" l="1"/>
  <c r="E22" i="3"/>
  <c r="D18" i="3"/>
  <c r="F11" i="3"/>
  <c r="F17" i="3"/>
  <c r="F15" i="3"/>
  <c r="F21" i="3" s="1"/>
  <c r="F22" i="3" l="1"/>
  <c r="F18" i="3" s="1"/>
  <c r="E18" i="3"/>
</calcChain>
</file>

<file path=xl/sharedStrings.xml><?xml version="1.0" encoding="utf-8"?>
<sst xmlns="http://schemas.openxmlformats.org/spreadsheetml/2006/main" count="56" uniqueCount="44">
  <si>
    <t>Ответственный исполнитель</t>
  </si>
  <si>
    <t>Утверждено</t>
  </si>
  <si>
    <t>Вносимые изменения</t>
  </si>
  <si>
    <t>Сумма с учетом изменений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</si>
  <si>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</si>
  <si>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</si>
  <si>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</si>
  <si>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</si>
  <si>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</si>
  <si>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</si>
  <si>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</si>
  <si>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</si>
  <si>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</si>
  <si>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</si>
  <si>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>т 316-448</t>
  </si>
  <si>
    <t xml:space="preserve">2.1.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</si>
  <si>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>2023 год, тыс. руб.</t>
  </si>
  <si>
    <t>исполнитель: Н.В.Шорина</t>
  </si>
  <si>
    <t>ОБ</t>
  </si>
  <si>
    <t>Подпрограмма II «Развитие детско-юношеского спорта»</t>
  </si>
  <si>
    <t xml:space="preserve">2.2. Основное мероприятие:          "Укрепление материально-технической базы учреждений спорта" (показатель 2 табл.1; показатели 1,2,3,4 табл.8;)  </t>
  </si>
  <si>
    <r>
      <rPr>
        <b/>
        <sz val="11"/>
        <rFont val="Times New Roman"/>
        <family val="1"/>
        <charset val="204"/>
      </rPr>
      <t>Увеличение иных источников: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- 300,0 тыс. руб.</t>
    </r>
    <r>
      <rPr>
        <sz val="11"/>
        <rFont val="Times New Roman"/>
        <family val="1"/>
        <charset val="204"/>
      </rPr>
      <t xml:space="preserve"> средства предусмотренные соглашением от 05.09.2018 №MOS/18/0218 (допсоглашение №4) между Правит.ХМАО и компанией "Салым Петролеум Девелопмент Н.В.", на проведение мероприятия "Традиционная Салымская регата" в сп.Салым;</t>
    </r>
  </si>
  <si>
    <r>
      <t xml:space="preserve">Уменьшение иных источников 
</t>
    </r>
    <r>
      <rPr>
        <b/>
        <sz val="11"/>
        <color rgb="FFFF000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</si>
  <si>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Увеличение иных источников:</t>
    </r>
    <r>
      <rPr>
        <sz val="11"/>
        <rFont val="Times New Roman"/>
        <family val="1"/>
        <charset val="204"/>
      </rPr>
      <t xml:space="preserve">
-  </t>
    </r>
    <r>
      <rPr>
        <b/>
        <sz val="11"/>
        <rFont val="Times New Roman"/>
        <family val="1"/>
        <charset val="204"/>
      </rPr>
      <t>6 500,0 тыс. руб.</t>
    </r>
    <r>
      <rPr>
        <sz val="11"/>
        <rFont val="Times New Roman"/>
        <family val="1"/>
        <charset val="204"/>
      </rPr>
      <t xml:space="preserve"> на текущий ремонт кровли СК Куть-Ях;
</t>
    </r>
    <r>
      <rPr>
        <b/>
        <sz val="11"/>
        <rFont val="Times New Roman"/>
        <family val="1"/>
        <charset val="204"/>
      </rPr>
      <t>-300,0 тыс. руб.</t>
    </r>
    <r>
      <rPr>
        <sz val="11"/>
        <rFont val="Times New Roman"/>
        <family val="1"/>
        <charset val="204"/>
      </rPr>
      <t xml:space="preserve"> ФОК Сингапай - подготовка территории под установку спортивной площадки
- </t>
    </r>
    <r>
      <rPr>
        <b/>
        <sz val="11"/>
        <rFont val="Times New Roman"/>
        <family val="1"/>
        <charset val="204"/>
      </rPr>
      <t>1 482,123 тыс. руб.</t>
    </r>
    <r>
      <rPr>
        <sz val="11"/>
        <rFont val="Times New Roman"/>
        <family val="1"/>
        <charset val="204"/>
      </rPr>
      <t xml:space="preserve"> средства предусмотренные соглашением от 05.09.2018 №MOS/18/0218 (допсоглашение №4) между Правит.ХМАО и компанией "Салым Петролеум Девелопмент Н.В." на текущий ремонт помещений лыжной базы БУ НР ФСО"Атлант" в сп.Сентябрьский - замена кровили, замена потолочного освещения, укрепление потолочного перекрытия; 
- </t>
    </r>
    <r>
      <rPr>
        <b/>
        <sz val="11"/>
        <rFont val="Times New Roman"/>
        <family val="1"/>
        <charset val="204"/>
      </rPr>
      <t xml:space="preserve">550,0 тыс. руб. </t>
    </r>
    <r>
      <rPr>
        <sz val="11"/>
        <rFont val="Times New Roman"/>
        <family val="1"/>
        <charset val="204"/>
      </rPr>
      <t xml:space="preserve">-  средства из резервного фонда Правительства Тюм.области выделенные на приобретение снегохода "Буран" БУ НР ФСО "Атлант" (распоряжение Правительства Тюм.области от 17.02.2023 № 103-рп)
</t>
    </r>
    <r>
      <rPr>
        <b/>
        <sz val="11"/>
        <rFont val="Times New Roman"/>
        <family val="1"/>
        <charset val="204"/>
      </rPr>
      <t xml:space="preserve">Уменьшение иных источников:
- 2 090,0 тыс. руб. </t>
    </r>
    <r>
      <rPr>
        <sz val="11"/>
        <rFont val="Times New Roman"/>
        <family val="1"/>
        <charset val="204"/>
      </rPr>
      <t>- Лыжная база сп.Каркатеевы (спортинвентарь)</t>
    </r>
  </si>
  <si>
    <t>1.3. Проект Нефтеюганского района «Лыжероллерная трасса сп. Каркатеевы»</t>
  </si>
  <si>
    <t xml:space="preserve"> 1.2. Проект Нефтеюганского района "Крепкое здоровье-крепкий район." (показатели 1,2 табл.1)</t>
  </si>
  <si>
    <t>финансирование уточняется</t>
  </si>
  <si>
    <r>
      <t xml:space="preserve">3. </t>
    </r>
    <r>
      <rPr>
        <b/>
        <sz val="14"/>
        <rFont val="Times New Roman"/>
        <family val="1"/>
        <charset val="204"/>
      </rPr>
      <t>В таблице 4.</t>
    </r>
    <r>
      <rPr>
        <sz val="14"/>
        <rFont val="Times New Roman"/>
        <family val="1"/>
        <charset val="204"/>
      </rPr>
      <t xml:space="preserve"> "Перечень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соглашениями", в связи с завершением работ по реконструкции лыжной базы в 2022 году в строке 2 объект "Лыжная база г.п.Пойковский" исключить, включить объект "Лыжероллерная трасса сп.Каркатеевы"</t>
    </r>
  </si>
  <si>
    <t xml:space="preserve">Уменьшение иных источников, в связи с перераспределением бюджетных ассигнований с основного мероприятия "Обеспечение деятельности (оказание услуг) организация занятий физической культурой и спортом"
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</si>
  <si>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</si>
  <si>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Департамент культуры и спорта Нефтеюганского района
</t>
  </si>
  <si>
    <t>В таблицы №№2.3.4. , добавлено новое мероприятие. В соответствии с паспортом проекта на момент внесения изменений в программу, финансирование проекта уточняется
Добавлен соисполнитель - Департамент строительства и жилищно-коммунального комплекса Нефтеюганского района</t>
  </si>
  <si>
    <r>
      <rPr>
        <b/>
        <sz val="14"/>
        <rFont val="Times New Roman"/>
        <family val="1"/>
        <charset val="204"/>
      </rPr>
      <t>Пояснительная записка</t>
    </r>
    <r>
      <rPr>
        <sz val="14"/>
        <rFont val="Times New Roman"/>
        <family val="1"/>
        <charset val="204"/>
      </rPr>
      <t xml:space="preserve">
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rFont val="Times New Roman"/>
        <family val="1"/>
        <charset val="204"/>
      </rPr>
      <t>(в редакции от 20.02.2023 №212-па-нпа 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rFont val="Times New Roman"/>
        <family val="1"/>
        <charset val="204"/>
      </rPr>
      <t xml:space="preserve">
</t>
    </r>
  </si>
  <si>
    <t>Увеличение средств местного бюджета по спортивным мероприятиям в зачет Спартакиады трудящихся Нефтеюганского района "За здоровый образ жизни 2023" в рамках проекта Нефтеюганского района "Крепкое здоровье-крепкий район." 
Справка ДФ НР от 28.03.2023 № 210</t>
  </si>
  <si>
    <t xml:space="preserve">  1.5. Основное мероприятие:          "Укрепление материально-технической базы учреждений спорта" (показатель 2 табл.1; показатели 1,2,3,4 табл.8) </t>
  </si>
  <si>
    <r>
      <rPr>
        <b/>
        <sz val="11"/>
        <rFont val="Times New Roman"/>
        <family val="1"/>
        <charset val="204"/>
      </rPr>
      <t>Уменьшение бюджетных ассигнований</t>
    </r>
    <r>
      <rPr>
        <sz val="11"/>
        <rFont val="Times New Roman"/>
        <family val="1"/>
        <charset val="204"/>
      </rPr>
      <t xml:space="preserve"> БУНР ФСО "АТЛАНТ" (сп.Куть-Ях)  (перераспределены на основное мероприятие  "Обеспечение деятельности (оказание услуг) организация занятий физической культурой и спортом" для выплаты заработной платы. 
Справка ДФ НР от 13.03.2023 № 156 
Нумерация мероприятия 1.4., в данном проекте, в связи с дополнением мероприятия 1.3. Проект Нефтеюганского района «Лыжероллерная трасса сп. Каркатеевы», откорректирована и имеет порядковый номер 1.5. 
 </t>
    </r>
  </si>
  <si>
    <t>Внесение изменений в соответствии с Решение Думы Нефтеюганского района от 01.03.2023 № 868 "О бюджете Нефтеюганского района на 2023 год и плановый период 2024 и 2025 годов" (наказы избирателей ХМАО-Югры)
Справка ДФ НР от 17.02.2023 № 100</t>
  </si>
  <si>
    <t>1.6.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</si>
  <si>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r>
      <t xml:space="preserve">1. Внесение изменений в соответствии с Решение Думы Нефтеюганского района от 01.03.2023 № 868 "О бюджете Нефтеюганского района на 2023 год и плановый период 2024 и 2025 годов" </t>
    </r>
    <r>
      <rPr>
        <b/>
        <sz val="11"/>
        <rFont val="Times New Roman"/>
        <family val="1"/>
        <charset val="204"/>
      </rPr>
      <t xml:space="preserve">уменьшение на 2 337,788 тыс. руб.
</t>
    </r>
    <r>
      <rPr>
        <sz val="11"/>
        <rFont val="Times New Roman"/>
        <family val="1"/>
        <charset val="204"/>
      </rPr>
      <t>Справки ДФ НР от 02.03.2023 № 112, № 115
2.</t>
    </r>
    <r>
      <rPr>
        <b/>
        <sz val="11"/>
        <rFont val="Times New Roman"/>
        <family val="1"/>
        <charset val="204"/>
      </rPr>
      <t xml:space="preserve"> Увеличение на 340,0 тыс. руб. - </t>
    </r>
    <r>
      <rPr>
        <sz val="11"/>
        <rFont val="Times New Roman"/>
        <family val="1"/>
        <charset val="204"/>
      </rPr>
      <t xml:space="preserve">межбюджетных трансфертов сп.Сентябрьский по Д/С № 1 от 21.02.2023
Справка ДФ НР от 03.03.2023  № 145
3. </t>
    </r>
    <r>
      <rPr>
        <b/>
        <sz val="11"/>
        <rFont val="Times New Roman"/>
        <family val="1"/>
        <charset val="204"/>
      </rPr>
      <t>Увеличение на 71,997 тыс. руб.</t>
    </r>
    <r>
      <rPr>
        <sz val="11"/>
        <rFont val="Times New Roman"/>
        <family val="1"/>
        <charset val="204"/>
      </rPr>
      <t xml:space="preserve"> - БУНР ФСО "АТЛАНТ" (сп.Куть-Ях) в результате перераспределения с основного мероприятия "Укрепление материально-технической базы учреждений спорта" для выплаты заработной платы 
Справка ДФ НР от 13.03.2023 № 156
4. </t>
    </r>
    <r>
      <rPr>
        <b/>
        <sz val="11"/>
        <rFont val="Times New Roman"/>
        <family val="1"/>
        <charset val="204"/>
      </rPr>
      <t>Уменьшение на 562,8 тыс</t>
    </r>
    <r>
      <rPr>
        <sz val="11"/>
        <rFont val="Times New Roman"/>
        <family val="1"/>
        <charset val="204"/>
      </rPr>
      <t xml:space="preserve">. рублей на основное мероприятие 1.2. Проект Нефтеюганского района "Крепкое здоровье-крепкий район." 
Справка ДФ НР от 28.03.2023 № 210
5. </t>
    </r>
    <r>
      <rPr>
        <b/>
        <sz val="11"/>
        <rFont val="Times New Roman"/>
        <family val="1"/>
        <charset val="204"/>
      </rPr>
      <t>Уменьшение</t>
    </r>
    <r>
      <rPr>
        <sz val="11"/>
        <rFont val="Times New Roman"/>
        <family val="1"/>
        <charset val="204"/>
      </rPr>
      <t xml:space="preserve"> на 100,0 тыс. руб. по 05.104.00590 ФОК Сингапай для 05.104.99990 (содержание)
Справка ДФ НР от 16.03.2023 №174;
6. </t>
    </r>
    <r>
      <rPr>
        <b/>
        <sz val="11"/>
        <rFont val="Times New Roman"/>
        <family val="1"/>
        <charset val="204"/>
      </rPr>
      <t>Увеличение</t>
    </r>
    <r>
      <rPr>
        <sz val="11"/>
        <rFont val="Times New Roman"/>
        <family val="1"/>
        <charset val="204"/>
      </rPr>
      <t xml:space="preserve"> на 600,0 тыс. руб. по 05.104.99990(мероприятия)
Справка ДФ НР от 16.03.2023 №175;
Нумерация мероприятия 1.5., в данном проекте, в связи с дополнением мероприятия 1.3. Проект Нефтеюганского района «Лыжероллерная трасса сп. Каркатеевы», откорректирована и имеет порядковый номер 1.6. </t>
    </r>
  </si>
  <si>
    <r>
      <t xml:space="preserve">Внесение изменений в соответствии с Решение Думы Нефтеюганского района от 01.03.2023 № 868 "О бюджете Нефтеюганского района на 2023 год и плановый период 2024 и 2025 годов"
Справки ДФ НР от 02.03.2023 № 112, № 115
</t>
    </r>
    <r>
      <rPr>
        <b/>
        <sz val="11"/>
        <rFont val="Times New Roman"/>
        <family val="1"/>
        <charset val="204"/>
      </rPr>
      <t>Уменьшено на 99,0 тыс. руб</t>
    </r>
    <r>
      <rPr>
        <sz val="11"/>
        <rFont val="Times New Roman"/>
        <family val="1"/>
        <charset val="204"/>
      </rPr>
      <t>. (справка ДФ НР от 26.03.23 № 209 )</t>
    </r>
  </si>
  <si>
    <r>
      <rPr>
        <b/>
        <sz val="11"/>
        <rFont val="Times New Roman"/>
        <family val="1"/>
        <charset val="204"/>
      </rPr>
      <t>уменьшение на 558,18 тыс. руб</t>
    </r>
    <r>
      <rPr>
        <sz val="11"/>
        <rFont val="Times New Roman"/>
        <family val="1"/>
        <charset val="204"/>
      </rPr>
      <t xml:space="preserve">. в соответствии с Решением Думы Нефтеюганского района от 01.03.2023 № 868 "О бюджете Нефтеюганского района на 2023 год и плановый период 2024 и 2025 годов"
Справка ДФ НР от 02.03.2023 № 112
</t>
    </r>
    <r>
      <rPr>
        <b/>
        <sz val="11"/>
        <rFont val="Times New Roman"/>
        <family val="1"/>
        <charset val="204"/>
      </rPr>
      <t xml:space="preserve">увеличение на 499,0 тыс. руб. </t>
    </r>
    <r>
      <rPr>
        <sz val="11"/>
        <rFont val="Times New Roman"/>
        <family val="1"/>
        <charset val="204"/>
      </rPr>
      <t xml:space="preserve">(справки ДФ НР: от 16.03.23 №177 (сумма 400,0 тыс. руб); от 28.03.2023 №  209 (сумма 99,0 тыс. руб.) </t>
    </r>
  </si>
  <si>
    <r>
      <t xml:space="preserve">2. </t>
    </r>
    <r>
      <rPr>
        <b/>
        <sz val="14"/>
        <rFont val="Times New Roman"/>
        <family val="1"/>
        <charset val="204"/>
      </rPr>
      <t>В таблице 2.</t>
    </r>
    <r>
      <rPr>
        <sz val="14"/>
        <rFont val="Times New Roman"/>
        <family val="1"/>
        <charset val="204"/>
      </rPr>
      <t xml:space="preserve"> "Распределение финансовых ресурсов муниципальной программы": 
2.1. -  в мероприятии 1.2. Проект Нефтеюганского района "Крепкое здоровье-крепкий район." уменьшены иные источники, увеличены расходы по местному бюджету  по спортивным мероприятиям в зачет Спартакиады трудящихся Нефтеюганского района "За здоровый образ жизни 2023" в рамках проекта Нефтеюганского района "Крепкое здоровье-крепкий район." 
2.2. - добавить мероприятие 1.3. "Проект Нефтеюганского района «Лыжероллерная трасса сп. Каркатеевы»" добавлено новое мероприятие. В соответствии с паспортом проекта на момент внесения изменений в программу, финансирование проекта уточняется.
2.3. - добавлен соисполнитель - Департамент строительства и жилищно-коммунального комплекса Нефтеюганского района (Протокол Коорд.Совета от 10.04.2023 № 6)
2.4. - в связи с дополнением мероприятия 1.3. - откорректирована нумерация мероприятий с 1.4. по 1.8.</t>
    </r>
  </si>
  <si>
    <r>
      <t>3.</t>
    </r>
    <r>
      <rPr>
        <b/>
        <sz val="14"/>
        <rFont val="Times New Roman"/>
        <family val="1"/>
        <charset val="204"/>
      </rPr>
      <t xml:space="preserve"> В таблицу 3.</t>
    </r>
    <r>
      <rPr>
        <sz val="14"/>
        <rFont val="Times New Roman"/>
        <family val="1"/>
        <charset val="204"/>
      </rPr>
      <t xml:space="preserve"> "Перечень структурных элементов (основных мероприятий) муниципальной программы добавлен "Проект Нефтеюганского района «Лыжероллерная трасса сп. Каркатеевы». Финансирование по данному проекту уточняется.  В рамках данного мероприятия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  </r>
  </si>
  <si>
    <r>
      <t xml:space="preserve">4. </t>
    </r>
    <r>
      <rPr>
        <b/>
        <sz val="14"/>
        <rFont val="Times New Roman"/>
        <family val="1"/>
        <charset val="204"/>
      </rPr>
      <t>В таблице 5:</t>
    </r>
    <r>
      <rPr>
        <sz val="14"/>
        <rFont val="Times New Roman"/>
        <family val="1"/>
        <charset val="204"/>
      </rPr>
      <t xml:space="preserve">
1. строку 4 объект "Лыжная база г.п.Пойковскийи" исключить в связи с завершением работ по реконструкции лыжной базы в 2022 году. Строку 5 переименовать в строку 4, строку 6 переименовать в строку 5
2. в строке 2 по объекту "Лыжероллерная трасса сп.Каркатеевы" изменить срок строительства с 2023-2024 на 2022-2025 в соответствии с паспортом проекта «Лыжероллерная трасса сп. Каркатеевы»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</si>
</sst>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00_ ;[Red]\-#,##0.00000\ "/>
    <numFmt numFmtId="166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3" fillId="2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>
      <alignment horizontal="left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5" fillId="2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8"/>
  <sheetViews>
    <sheetView tabSelected="1" zoomScaleNormal="100" workbookViewId="0">
      <selection activeCell="C8" sqref="C8:F8"/>
    </sheetView>
  </sheetViews>
  <sheetFormatPr defaultRowHeight="15" x14ac:dyDescent="0.25"/>
  <cols>
    <col min="1" max="1" width="41.5703125" style="31" customWidth="1"/>
    <col min="2" max="2" width="21.140625" style="31" customWidth="1"/>
    <col min="3" max="3" width="12.28515625" style="31" customWidth="1"/>
    <col min="4" max="4" width="17.85546875" style="31" customWidth="1"/>
    <col min="5" max="5" width="19" style="33" customWidth="1"/>
    <col min="6" max="6" width="16.140625" style="31" customWidth="1"/>
    <col min="7" max="7" width="69.5703125" style="34" customWidth="1"/>
    <col min="8" max="16384" width="9.140625" style="30"/>
  </cols>
  <sheetData>
    <row r="1" spans="1:7" ht="95.25" customHeight="1" x14ac:dyDescent="0.25">
      <c r="A1" s="29" t="s">
        <v>32</v>
      </c>
      <c r="B1" s="29"/>
      <c r="C1" s="29"/>
      <c r="D1" s="29"/>
      <c r="E1" s="29"/>
      <c r="F1" s="29"/>
      <c r="G1" s="29"/>
    </row>
    <row r="2" spans="1:7" ht="17.25" customHeight="1" x14ac:dyDescent="0.25">
      <c r="D2" s="32"/>
    </row>
    <row r="3" spans="1:7" s="37" customFormat="1" ht="15" customHeight="1" x14ac:dyDescent="0.25">
      <c r="A3" s="35" t="s">
        <v>6</v>
      </c>
      <c r="B3" s="35" t="s">
        <v>0</v>
      </c>
      <c r="C3" s="35" t="s">
        <v>5</v>
      </c>
      <c r="D3" s="36" t="s">
        <v>16</v>
      </c>
      <c r="E3" s="36"/>
      <c r="F3" s="36"/>
      <c r="G3" s="35" t="s">
        <v>4</v>
      </c>
    </row>
    <row r="4" spans="1:7" s="37" customFormat="1" ht="30" x14ac:dyDescent="0.25">
      <c r="A4" s="35"/>
      <c r="B4" s="35"/>
      <c r="C4" s="35"/>
      <c r="D4" s="5" t="s">
        <v>1</v>
      </c>
      <c r="E4" s="3" t="s">
        <v>2</v>
      </c>
      <c r="F4" s="5" t="s">
        <v>3</v>
      </c>
      <c r="G4" s="35"/>
    </row>
    <row r="5" spans="1:7" x14ac:dyDescent="0.25">
      <c r="A5" s="13" t="s">
        <v>11</v>
      </c>
      <c r="B5" s="13"/>
      <c r="C5" s="13"/>
      <c r="D5" s="13"/>
      <c r="E5" s="13"/>
      <c r="F5" s="13"/>
      <c r="G5" s="13"/>
    </row>
    <row r="6" spans="1:7" ht="83.25" customHeight="1" x14ac:dyDescent="0.25">
      <c r="A6" s="38" t="s">
        <v>25</v>
      </c>
      <c r="B6" s="38" t="s">
        <v>30</v>
      </c>
      <c r="C6" s="5" t="s">
        <v>7</v>
      </c>
      <c r="D6" s="5">
        <v>0</v>
      </c>
      <c r="E6" s="3">
        <v>562.79999999999995</v>
      </c>
      <c r="F6" s="39">
        <f>D6+E6</f>
        <v>562.79999999999995</v>
      </c>
      <c r="G6" s="4" t="s">
        <v>33</v>
      </c>
    </row>
    <row r="7" spans="1:7" ht="111" customHeight="1" x14ac:dyDescent="0.25">
      <c r="A7" s="40"/>
      <c r="B7" s="40"/>
      <c r="C7" s="5" t="s">
        <v>13</v>
      </c>
      <c r="D7" s="39">
        <v>250</v>
      </c>
      <c r="E7" s="3">
        <v>-250</v>
      </c>
      <c r="F7" s="39">
        <f>D7+E7</f>
        <v>0</v>
      </c>
      <c r="G7" s="4" t="s">
        <v>28</v>
      </c>
    </row>
    <row r="8" spans="1:7" ht="168" customHeight="1" x14ac:dyDescent="0.25">
      <c r="A8" s="41" t="s">
        <v>24</v>
      </c>
      <c r="B8" s="5" t="s">
        <v>29</v>
      </c>
      <c r="C8" s="7" t="s">
        <v>26</v>
      </c>
      <c r="D8" s="8"/>
      <c r="E8" s="8"/>
      <c r="F8" s="9"/>
      <c r="G8" s="4" t="s">
        <v>31</v>
      </c>
    </row>
    <row r="9" spans="1:7" ht="135" customHeight="1" x14ac:dyDescent="0.25">
      <c r="A9" s="38" t="s">
        <v>34</v>
      </c>
      <c r="B9" s="41"/>
      <c r="C9" s="5" t="s">
        <v>7</v>
      </c>
      <c r="D9" s="39">
        <v>71.997</v>
      </c>
      <c r="E9" s="3">
        <v>-71.997</v>
      </c>
      <c r="F9" s="39">
        <f>D9+E9</f>
        <v>0</v>
      </c>
      <c r="G9" s="4" t="s">
        <v>35</v>
      </c>
    </row>
    <row r="10" spans="1:7" ht="85.5" customHeight="1" x14ac:dyDescent="0.25">
      <c r="A10" s="42"/>
      <c r="B10" s="42" t="s">
        <v>12</v>
      </c>
      <c r="C10" s="5" t="s">
        <v>18</v>
      </c>
      <c r="D10" s="2">
        <v>0</v>
      </c>
      <c r="E10" s="3">
        <v>2700</v>
      </c>
      <c r="F10" s="2">
        <f>D10+E10</f>
        <v>2700</v>
      </c>
      <c r="G10" s="4" t="s">
        <v>36</v>
      </c>
    </row>
    <row r="11" spans="1:7" s="31" customFormat="1" ht="247.5" customHeight="1" x14ac:dyDescent="0.25">
      <c r="A11" s="40"/>
      <c r="B11" s="40"/>
      <c r="C11" s="5" t="s">
        <v>13</v>
      </c>
      <c r="D11" s="2">
        <v>137090</v>
      </c>
      <c r="E11" s="3">
        <f>6500+300+1482.123+550-2090</f>
        <v>6742.1229999999996</v>
      </c>
      <c r="F11" s="2">
        <f>D11+E11</f>
        <v>143832.12299999999</v>
      </c>
      <c r="G11" s="4" t="s">
        <v>23</v>
      </c>
    </row>
    <row r="12" spans="1:7" ht="363" customHeight="1" x14ac:dyDescent="0.25">
      <c r="A12" s="38" t="s">
        <v>37</v>
      </c>
      <c r="B12" s="38" t="s">
        <v>12</v>
      </c>
      <c r="C12" s="5" t="s">
        <v>7</v>
      </c>
      <c r="D12" s="2">
        <v>123742.36431999999</v>
      </c>
      <c r="E12" s="3">
        <f>-2337.788+340+71.997+-562.8-100+600</f>
        <v>-1988.5909999999999</v>
      </c>
      <c r="F12" s="2">
        <f>D12+E12</f>
        <v>121753.77331999999</v>
      </c>
      <c r="G12" s="4" t="s">
        <v>38</v>
      </c>
    </row>
    <row r="13" spans="1:7" ht="108.75" customHeight="1" x14ac:dyDescent="0.25">
      <c r="A13" s="40"/>
      <c r="B13" s="40"/>
      <c r="C13" s="10" t="s">
        <v>13</v>
      </c>
      <c r="D13" s="11">
        <v>68858.217799999999</v>
      </c>
      <c r="E13" s="12">
        <f>300</f>
        <v>300</v>
      </c>
      <c r="F13" s="11">
        <f>D13+E13</f>
        <v>69158.217799999999</v>
      </c>
      <c r="G13" s="4" t="s">
        <v>21</v>
      </c>
    </row>
    <row r="14" spans="1:7" s="31" customFormat="1" ht="18.75" customHeight="1" x14ac:dyDescent="0.25">
      <c r="A14" s="13" t="s">
        <v>19</v>
      </c>
      <c r="B14" s="13"/>
      <c r="C14" s="13"/>
      <c r="D14" s="13"/>
      <c r="E14" s="13"/>
      <c r="F14" s="13"/>
      <c r="G14" s="13"/>
    </row>
    <row r="15" spans="1:7" s="31" customFormat="1" ht="89.25" customHeight="1" x14ac:dyDescent="0.25">
      <c r="A15" s="43" t="s">
        <v>15</v>
      </c>
      <c r="B15" s="5" t="s">
        <v>12</v>
      </c>
      <c r="C15" s="5" t="s">
        <v>7</v>
      </c>
      <c r="D15" s="2">
        <v>50671.727639999997</v>
      </c>
      <c r="E15" s="3">
        <f>-3000+-139.09662+-413.18338-99</f>
        <v>-3651.2799999999997</v>
      </c>
      <c r="F15" s="2">
        <f>D15+E15</f>
        <v>47020.447639999999</v>
      </c>
      <c r="G15" s="4" t="s">
        <v>39</v>
      </c>
    </row>
    <row r="16" spans="1:7" s="31" customFormat="1" ht="120" customHeight="1" x14ac:dyDescent="0.25">
      <c r="A16" s="38" t="s">
        <v>20</v>
      </c>
      <c r="B16" s="38" t="s">
        <v>12</v>
      </c>
      <c r="C16" s="5" t="s">
        <v>7</v>
      </c>
      <c r="D16" s="2">
        <v>1511.18</v>
      </c>
      <c r="E16" s="3">
        <f>-558.18+499</f>
        <v>-59.17999999999995</v>
      </c>
      <c r="F16" s="2">
        <f>D16+E16</f>
        <v>1452</v>
      </c>
      <c r="G16" s="4" t="s">
        <v>40</v>
      </c>
    </row>
    <row r="17" spans="1:7" s="31" customFormat="1" ht="54" customHeight="1" x14ac:dyDescent="0.25">
      <c r="A17" s="40"/>
      <c r="B17" s="40"/>
      <c r="C17" s="5" t="s">
        <v>13</v>
      </c>
      <c r="D17" s="2">
        <f>110393.88+1112.5</f>
        <v>111506.38</v>
      </c>
      <c r="E17" s="3">
        <f>-110393.88+-1112.5</f>
        <v>-111506.38</v>
      </c>
      <c r="F17" s="2">
        <f>D17+E17</f>
        <v>0</v>
      </c>
      <c r="G17" s="4" t="s">
        <v>22</v>
      </c>
    </row>
    <row r="18" spans="1:7" s="1" customFormat="1" ht="21.75" customHeight="1" x14ac:dyDescent="0.25">
      <c r="A18" s="14" t="s">
        <v>10</v>
      </c>
      <c r="B18" s="44"/>
      <c r="C18" s="14"/>
      <c r="D18" s="15">
        <f>D20+D21+D22</f>
        <v>493701.86676</v>
      </c>
      <c r="E18" s="16">
        <f>E20+E21+E22</f>
        <v>-107222.505</v>
      </c>
      <c r="F18" s="15">
        <f>F20+F21+F22</f>
        <v>386479.36176</v>
      </c>
      <c r="G18" s="17"/>
    </row>
    <row r="19" spans="1:7" s="1" customFormat="1" ht="21.75" customHeight="1" x14ac:dyDescent="0.25">
      <c r="A19" s="18" t="s">
        <v>9</v>
      </c>
      <c r="B19" s="19"/>
      <c r="C19" s="18"/>
      <c r="D19" s="20"/>
      <c r="E19" s="16"/>
      <c r="F19" s="20"/>
      <c r="G19" s="21"/>
    </row>
    <row r="20" spans="1:7" s="1" customFormat="1" ht="29.25" customHeight="1" x14ac:dyDescent="0.25">
      <c r="A20" s="18" t="s">
        <v>8</v>
      </c>
      <c r="B20" s="19"/>
      <c r="C20" s="18"/>
      <c r="D20" s="22">
        <f>D10</f>
        <v>0</v>
      </c>
      <c r="E20" s="22">
        <f t="shared" ref="E20" si="0">E10</f>
        <v>2700</v>
      </c>
      <c r="F20" s="22">
        <f>F10</f>
        <v>2700</v>
      </c>
      <c r="G20" s="23"/>
    </row>
    <row r="21" spans="1:7" ht="21.75" customHeight="1" x14ac:dyDescent="0.25">
      <c r="A21" s="18" t="s">
        <v>7</v>
      </c>
      <c r="B21" s="19"/>
      <c r="C21" s="18"/>
      <c r="D21" s="22">
        <f>D6+D9+D12+D15+D16</f>
        <v>175997.26895999999</v>
      </c>
      <c r="E21" s="22">
        <f>E6+E9+E12+E15+E16</f>
        <v>-5208.2479999999996</v>
      </c>
      <c r="F21" s="22">
        <f>F6+F9+F12+F15+F16</f>
        <v>170789.02095999999</v>
      </c>
      <c r="G21" s="23"/>
    </row>
    <row r="22" spans="1:7" ht="21.75" customHeight="1" x14ac:dyDescent="0.25">
      <c r="A22" s="18" t="s">
        <v>13</v>
      </c>
      <c r="B22" s="19"/>
      <c r="C22" s="18"/>
      <c r="D22" s="22">
        <f>D7+D11+D13+D17</f>
        <v>317704.59779999999</v>
      </c>
      <c r="E22" s="22">
        <f>E7+E11+E13+E17</f>
        <v>-104714.25700000001</v>
      </c>
      <c r="F22" s="22">
        <f>F7+F11+F13+F17</f>
        <v>212990.34080000001</v>
      </c>
      <c r="G22" s="23"/>
    </row>
    <row r="23" spans="1:7" ht="21.75" customHeight="1" x14ac:dyDescent="0.25">
      <c r="A23" s="24"/>
      <c r="B23" s="25"/>
      <c r="C23" s="24"/>
      <c r="D23" s="26"/>
      <c r="E23" s="26"/>
      <c r="F23" s="26"/>
      <c r="G23" s="27"/>
    </row>
    <row r="24" spans="1:7" ht="21.75" customHeight="1" x14ac:dyDescent="0.25">
      <c r="A24" s="24"/>
      <c r="B24" s="25"/>
      <c r="C24" s="24"/>
      <c r="D24" s="26"/>
      <c r="E24" s="26"/>
      <c r="F24" s="26"/>
      <c r="G24" s="27"/>
    </row>
    <row r="25" spans="1:7" ht="161.25" customHeight="1" x14ac:dyDescent="0.25">
      <c r="A25" s="28" t="s">
        <v>41</v>
      </c>
      <c r="B25" s="28"/>
      <c r="C25" s="28"/>
      <c r="D25" s="28"/>
      <c r="E25" s="28"/>
      <c r="F25" s="28"/>
      <c r="G25" s="28"/>
    </row>
    <row r="26" spans="1:7" ht="94.5" customHeight="1" x14ac:dyDescent="0.25">
      <c r="A26" s="28" t="s">
        <v>42</v>
      </c>
      <c r="B26" s="28"/>
      <c r="C26" s="28"/>
      <c r="D26" s="28"/>
      <c r="E26" s="28"/>
      <c r="F26" s="28"/>
      <c r="G26" s="28"/>
    </row>
    <row r="27" spans="1:7" ht="83.25" customHeight="1" x14ac:dyDescent="0.25">
      <c r="A27" s="28" t="s">
        <v>27</v>
      </c>
      <c r="B27" s="28"/>
      <c r="C27" s="28"/>
      <c r="D27" s="28"/>
      <c r="E27" s="28"/>
      <c r="F27" s="28"/>
      <c r="G27" s="28"/>
    </row>
    <row r="28" spans="1:7" ht="103.5" customHeight="1" x14ac:dyDescent="0.25">
      <c r="A28" s="28" t="s">
        <v>43</v>
      </c>
      <c r="B28" s="28"/>
      <c r="C28" s="28"/>
      <c r="D28" s="28"/>
      <c r="E28" s="28"/>
      <c r="F28" s="28"/>
      <c r="G28" s="28"/>
    </row>
    <row r="30" spans="1:7" x14ac:dyDescent="0.25">
      <c r="A30" s="31" t="s">
        <v>17</v>
      </c>
    </row>
    <row r="31" spans="1:7" x14ac:dyDescent="0.25">
      <c r="A31" s="31" t="s">
        <v>14</v>
      </c>
    </row>
    <row r="32" spans="1:7" x14ac:dyDescent="0.25">
      <c r="A32" s="6">
        <v>45030</v>
      </c>
    </row>
    <row r="33" spans="2:2" x14ac:dyDescent="0.25">
      <c r="B33" s="32"/>
    </row>
    <row r="48" spans="2:2" ht="93.75" customHeight="1" x14ac:dyDescent="0.25"/>
  </sheetData>
  <mergeCells count="21">
    <mergeCell ref="A1:G1"/>
    <mergeCell ref="A3:A4"/>
    <mergeCell ref="B3:B4"/>
    <mergeCell ref="C3:C4"/>
    <mergeCell ref="D3:F3"/>
    <mergeCell ref="G3:G4"/>
    <mergeCell ref="A16:A17"/>
    <mergeCell ref="B16:B17"/>
    <mergeCell ref="A27:G27"/>
    <mergeCell ref="A28:G28"/>
    <mergeCell ref="A5:G5"/>
    <mergeCell ref="B10:B11"/>
    <mergeCell ref="A12:A13"/>
    <mergeCell ref="B12:B13"/>
    <mergeCell ref="A14:G14"/>
    <mergeCell ref="A9:A11"/>
    <mergeCell ref="A6:A7"/>
    <mergeCell ref="B6:B7"/>
    <mergeCell ref="C8:F8"/>
    <mergeCell ref="A25:G25"/>
    <mergeCell ref="A26:G26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rowBreaks count="1" manualBreakCount="1">
    <brk id="1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2023-04-19T08:34:09Z</dcterms:modified>
</cp:coreProperties>
</file>